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liz.vasquez\Downloads\"/>
    </mc:Choice>
  </mc:AlternateContent>
  <xr:revisionPtr revIDLastSave="0" documentId="13_ncr:1_{8589408B-4DF7-4A19-8B68-4A2D16CF8465}" xr6:coauthVersionLast="47" xr6:coauthVersionMax="47" xr10:uidLastSave="{00000000-0000-0000-0000-000000000000}"/>
  <workbookProtection workbookAlgorithmName="SHA-512" workbookHashValue="SNTxD0sw9c8FyZnsEnh5JmGXBPpPn4vhmNjrRpzjWVNbQpFYTivJUNhtojfEOGjnF8aOEY8qmn6bl8DeCWRa7g==" workbookSaltValue="NJG9m+7LYb8zc/Ykc79olg==" workbookSpinCount="100000" lockStructure="1"/>
  <bookViews>
    <workbookView xWindow="-120" yWindow="-120" windowWidth="21840" windowHeight="13140" firstSheet="2" activeTab="6" xr2:uid="{B7355538-350F-4A5C-A3C3-7FD85126A0F6}"/>
  </bookViews>
  <sheets>
    <sheet name="PAI" sheetId="3" r:id="rId1"/>
    <sheet name="PAI 2021" sheetId="9" r:id="rId2"/>
    <sheet name="Seguimiento PAI" sheetId="10" r:id="rId3"/>
    <sheet name="Objetivos Estratégicos" sheetId="5" r:id="rId4"/>
    <sheet name="DOFA 2021" sheetId="8" r:id="rId5"/>
    <sheet name="Control de Ajustes PAI" sheetId="11" r:id="rId6"/>
    <sheet name="Control de Formato" sheetId="7" r:id="rId7"/>
    <sheet name="Listas " sheetId="2" state="hidden" r:id="rId8"/>
  </sheets>
  <externalReferences>
    <externalReference r:id="rId9"/>
    <externalReference r:id="rId10"/>
    <externalReference r:id="rId11"/>
  </externalReferences>
  <definedNames>
    <definedName name="_xlnm._FilterDatabase" localSheetId="5" hidden="1">'Control de Ajustes PAI'!$A$1:$N$25</definedName>
    <definedName name="_xlnm._FilterDatabase" localSheetId="3" hidden="1">'Objetivos Estratégicos'!$A$4:$E$19</definedName>
    <definedName name="APLICACIÓN">'[1]Listas Nuevas'!$R$2:$R$4</definedName>
    <definedName name="CID">'[1]Listas Nuevas'!$AM$3:$AM$9</definedName>
    <definedName name="Contexto_Externo">'[1]Listas Nuevas'!$A$2:$A$7</definedName>
    <definedName name="Contexto_Interno">'[1]Listas Nuevas'!$B$2:$B$7</definedName>
    <definedName name="Contexto_Proceso">'[1]Listas Nuevas'!$C$2:$C$8</definedName>
    <definedName name="EJECUCIÓN">'[1]Listas Nuevas'!$T$2:$T$4</definedName>
    <definedName name="FRECUENCIA">'[1]Listas Nuevas'!$L$2:$L$6</definedName>
    <definedName name="PROCESO">'[1]Listas Nuevas'!$AR$3:$AR$20</definedName>
    <definedName name="Riesgo_de_Corrupción">'[1]Listas Nuevas'!$H$10:$J$10</definedName>
    <definedName name="Riesgo_General">'[1]Listas Nuevas'!$F$11:$J$11</definedName>
    <definedName name="TIPO_CONTROL">'[1]Listas Nuevas'!$P$2:$P$3</definedName>
    <definedName name="TIPO_RIESGO">'[1]Listas Nuevas'!#REF!</definedName>
    <definedName name="TIPOLOGÍA">'[1]Listas Nuevas'!$E$2:$E$11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5" i="10" l="1"/>
  <c r="R27" i="10"/>
  <c r="G18" i="3"/>
  <c r="F18" i="3"/>
  <c r="E18" i="3"/>
  <c r="D18" i="3"/>
  <c r="R21" i="10"/>
  <c r="R22" i="10"/>
  <c r="R7" i="10"/>
  <c r="R84" i="10"/>
  <c r="R83" i="10"/>
  <c r="R82" i="10"/>
  <c r="R81" i="10"/>
  <c r="R80" i="10"/>
  <c r="R79" i="10"/>
  <c r="R78" i="10"/>
  <c r="R77" i="10"/>
  <c r="R76" i="10"/>
  <c r="R75" i="10"/>
  <c r="R74" i="10"/>
  <c r="R72" i="10"/>
  <c r="R71" i="10"/>
  <c r="R70" i="10"/>
  <c r="R69" i="10"/>
  <c r="R68" i="10"/>
  <c r="R67" i="10"/>
  <c r="R66" i="10"/>
  <c r="R65" i="10"/>
  <c r="R64" i="10"/>
  <c r="R63" i="10"/>
  <c r="R62" i="10"/>
  <c r="R61" i="10"/>
  <c r="R60" i="10"/>
  <c r="R59" i="10"/>
  <c r="R57" i="10"/>
  <c r="R56" i="10"/>
  <c r="R55" i="10"/>
  <c r="R54" i="10"/>
  <c r="R53" i="10"/>
  <c r="R52" i="10"/>
  <c r="R51" i="10"/>
  <c r="R50" i="10"/>
  <c r="R49" i="10"/>
  <c r="R48" i="10"/>
  <c r="R47" i="10"/>
  <c r="R46" i="10"/>
  <c r="R44" i="10"/>
  <c r="R43" i="10"/>
  <c r="R42" i="10"/>
  <c r="R41" i="10"/>
  <c r="R40" i="10"/>
  <c r="R39" i="10"/>
  <c r="R38" i="10"/>
  <c r="R37" i="10"/>
  <c r="R36" i="10"/>
  <c r="R35" i="10"/>
  <c r="R34" i="10"/>
  <c r="R32" i="10"/>
  <c r="R31" i="10"/>
  <c r="R30" i="10"/>
  <c r="R29" i="10"/>
  <c r="R28" i="10"/>
  <c r="R26" i="10"/>
  <c r="R25" i="10"/>
  <c r="R24" i="10"/>
  <c r="R23" i="10"/>
  <c r="R20" i="10"/>
  <c r="R8" i="10"/>
  <c r="R9" i="10"/>
  <c r="R10" i="10"/>
  <c r="R11" i="10"/>
  <c r="R12" i="10"/>
  <c r="R13" i="10"/>
  <c r="R14" i="10"/>
  <c r="R16" i="10"/>
  <c r="R17" i="10"/>
  <c r="R18" i="10"/>
  <c r="M85" i="10"/>
  <c r="M73" i="10"/>
  <c r="M58" i="10"/>
  <c r="M45" i="10"/>
  <c r="M33" i="10"/>
  <c r="M19" i="10"/>
  <c r="M85" i="9"/>
  <c r="M73" i="9"/>
  <c r="M58" i="9"/>
  <c r="AC50" i="9"/>
  <c r="AC46" i="9"/>
  <c r="M45" i="9"/>
  <c r="M33" i="9"/>
  <c r="AB32" i="9"/>
  <c r="AA32" i="9"/>
  <c r="AB31" i="9"/>
  <c r="AA31" i="9"/>
  <c r="AB30" i="9"/>
  <c r="AA30" i="9"/>
  <c r="AB29" i="9"/>
  <c r="AA29" i="9"/>
  <c r="AB25" i="9"/>
  <c r="AA25" i="9"/>
  <c r="AB24" i="9"/>
  <c r="AA24" i="9"/>
  <c r="AB20" i="9"/>
  <c r="AA20" i="9"/>
  <c r="M19" i="9"/>
  <c r="AB17" i="9"/>
  <c r="AB16" i="9"/>
  <c r="AB15" i="9"/>
  <c r="AB14" i="9"/>
  <c r="AB13" i="9"/>
  <c r="AB12" i="9"/>
  <c r="AB11" i="9"/>
  <c r="AB10" i="9"/>
  <c r="AB9" i="9"/>
  <c r="AB8" i="9"/>
  <c r="AB7" i="9"/>
  <c r="C18" i="3"/>
  <c r="B18" i="3"/>
  <c r="AC24" i="9" l="1"/>
  <c r="AC30" i="9"/>
  <c r="AC31" i="9"/>
  <c r="AC25" i="9"/>
  <c r="R85" i="10"/>
  <c r="H12" i="3" s="1"/>
  <c r="R19" i="10"/>
  <c r="H14" i="3" s="1"/>
  <c r="R33" i="10"/>
  <c r="H13" i="3" s="1"/>
  <c r="R73" i="10"/>
  <c r="H17" i="3" s="1"/>
  <c r="R58" i="10"/>
  <c r="H15" i="3" s="1"/>
  <c r="R45" i="10"/>
  <c r="H16" i="3" s="1"/>
  <c r="AC29" i="9"/>
  <c r="AC20" i="9"/>
  <c r="AC32" i="9"/>
  <c r="I12" i="3" l="1"/>
  <c r="O12" i="3"/>
  <c r="I13" i="3"/>
  <c r="O13" i="3"/>
  <c r="I14" i="3"/>
  <c r="O14" i="3"/>
  <c r="I15" i="3"/>
  <c r="O15" i="3"/>
  <c r="I16" i="3"/>
  <c r="O16" i="3"/>
  <c r="I17" i="3"/>
  <c r="O17" i="3"/>
  <c r="H18" i="3"/>
  <c r="I18" i="3" s="1"/>
  <c r="A5" i="5"/>
  <c r="A6" i="5" s="1"/>
  <c r="A7" i="5" s="1"/>
  <c r="A8" i="5" s="1"/>
  <c r="A9" i="5" s="1"/>
  <c r="A10" i="5" s="1"/>
  <c r="A11" i="5" s="1"/>
  <c r="A12" i="5" s="1"/>
  <c r="A13" i="5" s="1"/>
  <c r="A14" i="5" s="1"/>
  <c r="A15" i="5" s="1"/>
  <c r="A16" i="5" s="1"/>
  <c r="A17" i="5" s="1"/>
  <c r="A18" i="5" s="1"/>
  <c r="A19" i="5" s="1"/>
  <c r="O18" i="3" l="1"/>
</calcChain>
</file>

<file path=xl/sharedStrings.xml><?xml version="1.0" encoding="utf-8"?>
<sst xmlns="http://schemas.openxmlformats.org/spreadsheetml/2006/main" count="1999" uniqueCount="785">
  <si>
    <t>CÓDIGO DE FORMATO :</t>
  </si>
  <si>
    <t>CCE-DES-FM-15</t>
  </si>
  <si>
    <t>PLAN DE ACCIÓN INSTITUCIONAL 2021
AGENCIA NACIONAL DE CONTRATACIÓN PÚBLICA - COLOMBIA COMPRA EFICIENTE</t>
  </si>
  <si>
    <t>VERSIÓN DE FORMATO:</t>
  </si>
  <si>
    <t>FECHA DE FORMATO:</t>
  </si>
  <si>
    <t>08 de febrero de 2021</t>
  </si>
  <si>
    <t>VERSIÓN DE REGISTRO:</t>
  </si>
  <si>
    <t>FECHA DE REGISTRO:</t>
  </si>
  <si>
    <t>OBJETIVO:</t>
  </si>
  <si>
    <t>ALCANCE:</t>
  </si>
  <si>
    <t>Este documento aplica para todas las dependencias de la Agencia Nacional de Contratación Pública - Colombia Compra Eficiente</t>
  </si>
  <si>
    <t>MARCO LEGAL:</t>
  </si>
  <si>
    <t>Ley 190 de 1995, artículo 48.
Ley 1474 de 2011, artículo 74, 
Ley 1712 del 06 de marzo de 2014</t>
  </si>
  <si>
    <t>ACCIONES POR DEPENDENCIA</t>
  </si>
  <si>
    <t>REGISTRO DE AVANCE AL CUMPLIMIENTO POR ÁREA / CUATRIMESTRE</t>
  </si>
  <si>
    <t>ÁREA</t>
  </si>
  <si>
    <t>NUMERO DE ACCIONES ESTRATEGICAS POR ÁREA</t>
  </si>
  <si>
    <t>PONDERACIÓN DE IMPACTO EN EL CUMPLIMIENTO DEL PAI</t>
  </si>
  <si>
    <t>AVANCE PROGRAMADO ACUMULADO Q1</t>
  </si>
  <si>
    <t>AVANCE PROGRAMADO ACUMULADO Q2</t>
  </si>
  <si>
    <t>AVANCE PROGRAMADO ACUMULADO Q3</t>
  </si>
  <si>
    <t>AVANCE PROGRAMADO ACUMULADOQ4</t>
  </si>
  <si>
    <t>MEDICIÓN DE CUMPLIMIENTO ACUMULADA POR  AREA</t>
  </si>
  <si>
    <t>MEDICIÓN DE IMPACTO  EN EL PAI</t>
  </si>
  <si>
    <t>ESCALA DE ACEPTACIÓN DE AREA</t>
  </si>
  <si>
    <t>AVANCE CONSEGUIDO ACUMULADO Q1</t>
  </si>
  <si>
    <t>AVANCE CONSEGUIDO ACUMULADO Q2</t>
  </si>
  <si>
    <t>AVANCE CONSEGUIDO ACUMULADO Q3</t>
  </si>
  <si>
    <t>AVANCE CONSEGUIDO ACUMULADO Q4</t>
  </si>
  <si>
    <t>DIRECCIÓN GENERAL</t>
  </si>
  <si>
    <t>EN PROCESO DE GESTIÓN EN LA VIGENCIA</t>
  </si>
  <si>
    <t>SUB DIRECCIÓN GESTION CONTRACTUAL</t>
  </si>
  <si>
    <t>SUB DIRECCIÓN NEGOCIOS</t>
  </si>
  <si>
    <t>SUB DIRECCIÓN EMAE</t>
  </si>
  <si>
    <t>SUB DIRECCIÓN IDT</t>
  </si>
  <si>
    <t>SECRETARÍA GENERAL</t>
  </si>
  <si>
    <t>TOTAL</t>
  </si>
  <si>
    <t>DISTRIBUCIÓN DE ACCIONES ESTRATEGICAS 2021</t>
  </si>
  <si>
    <t>METODOLOGÍA DE SEGUIMIENTO</t>
  </si>
  <si>
    <t xml:space="preserve">1. Cada mes, las áreas de la ANCPCCE en cabeza de la primera línea de defensa debe reportar los avances con soportes del cumplimiento a la segunda línea de defensa en cabeza de Planeación de la Dirección General mediante el mecanismo o la herramienta que se determine para dicho cumplimiento.
2. Los avances de reporte deben responder al 100% de los entregables planeados en este documento, no borradores o documentos preliminares. Por ejemplo si su entregable es un informe o un documento aprobado; no se podrá cuantificar, ni se recibirá si se entrega en documento borrador, documento con avance parcial, sin firmas y sin atributos de calidad e identificación, fecha, seguimiento y control.
3. La forma de cuantificar el cumplimiento del avance en el plan de acción será sobre el total de actividades del año y peso ponderado de la actividad. Es decir, si su actividad se cumple en totalidad hasta el ultimo trimestre del año, estas solo se cuantificaran de manera agregada hasta ese momento.
4. La sumatoria de las actividades son acumuladas no se dará cumplimiento de 100% por cada Q, es decir, si las áreas tienen planeado el 25% de su ejecución en el primer Q. Este será el valor reflejado de avance. Por otra parte si su área tiene planeado solo el 10% de avance en el primer Q solo se le reflejara este avance.
5. En caso de adelantar actividades, por favor informe en su registro para que la segunda línea de defensa cuantifique su avance.
6. Recuerde que las reprogramaciones a su plan de acción se deben hacer con anterioridad al vencimiento de estas. y se registrarán en el control de cambios de este documento.
</t>
  </si>
  <si>
    <t>INDICADORES DE COLOR AL CUMPLIMIENTO ACUMULADO DEL PLAN</t>
  </si>
  <si>
    <t>CONTENIDO DE DOCUMENTO DE PLAN DE ACCIÓN</t>
  </si>
  <si>
    <r>
      <rPr>
        <b/>
        <sz val="10"/>
        <color theme="1"/>
        <rFont val="Arial Nova"/>
        <family val="2"/>
      </rPr>
      <t>HOJA 1. PAI.</t>
    </r>
    <r>
      <rPr>
        <sz val="10"/>
        <color theme="1"/>
        <rFont val="Arial Nova"/>
        <family val="2"/>
      </rPr>
      <t xml:space="preserve"> Presentación - introducción Plan de Acción Institucional 2021.
</t>
    </r>
    <r>
      <rPr>
        <b/>
        <sz val="10"/>
        <color theme="1"/>
        <rFont val="Arial Nova"/>
        <family val="2"/>
      </rPr>
      <t>HOJA 2. PAI 2021.</t>
    </r>
    <r>
      <rPr>
        <sz val="10"/>
        <color theme="1"/>
        <rFont val="Arial Nova"/>
        <family val="2"/>
      </rPr>
      <t xml:space="preserve"> Acciones programadas para la ejecución del plan de acción institucional de la vigencia 2021.
</t>
    </r>
    <r>
      <rPr>
        <b/>
        <sz val="10"/>
        <color theme="1"/>
        <rFont val="Arial Nova"/>
        <family val="2"/>
      </rPr>
      <t xml:space="preserve">HOJA 3.Seguimiento PAI. </t>
    </r>
    <r>
      <rPr>
        <sz val="10"/>
        <color theme="1"/>
        <rFont val="Arial Nova"/>
        <family val="2"/>
      </rPr>
      <t xml:space="preserve">Configura el formato para el registro de avance al PAI
</t>
    </r>
    <r>
      <rPr>
        <b/>
        <sz val="10"/>
        <color theme="1"/>
        <rFont val="Arial Nova"/>
        <family val="2"/>
      </rPr>
      <t>HOJA 4. Objetivos Estratégicos.</t>
    </r>
    <r>
      <rPr>
        <sz val="10"/>
        <color theme="1"/>
        <rFont val="Arial Nova"/>
        <family val="2"/>
      </rPr>
      <t xml:space="preserve"> Consolida los objetivos planteados en Plan Estratégico Institucional 2019 - 2022.
</t>
    </r>
    <r>
      <rPr>
        <b/>
        <sz val="10"/>
        <color theme="1"/>
        <rFont val="Arial Nova"/>
        <family val="2"/>
      </rPr>
      <t xml:space="preserve">HOJA 5. DOFA. </t>
    </r>
    <r>
      <rPr>
        <sz val="10"/>
        <color theme="1"/>
        <rFont val="Arial Nova"/>
        <family val="2"/>
      </rPr>
      <t xml:space="preserve">Consolida las debilidades, oportunidades, fortalezas y amenazas identificados para la vigencia.
</t>
    </r>
    <r>
      <rPr>
        <b/>
        <sz val="10"/>
        <color theme="1"/>
        <rFont val="Arial Nova"/>
        <family val="2"/>
      </rPr>
      <t>HOJA 6. Control de Ajustes PAI.</t>
    </r>
    <r>
      <rPr>
        <sz val="10"/>
        <color theme="1"/>
        <rFont val="Arial Nova"/>
        <family val="2"/>
      </rPr>
      <t xml:space="preserve"> Configura el formato para el registro y trazabilidad de la solicitud de ajustes al contenido de este documento.
</t>
    </r>
    <r>
      <rPr>
        <b/>
        <sz val="10"/>
        <color theme="1"/>
        <rFont val="Arial Nova"/>
        <family val="2"/>
      </rPr>
      <t>HOJA 7. Control de Formato.</t>
    </r>
    <r>
      <rPr>
        <sz val="10"/>
        <color theme="1"/>
        <rFont val="Arial Nova"/>
        <family val="2"/>
      </rPr>
      <t xml:space="preserve"> Configura la trazabilidad de ajustes del formato PAI CCE-DES-FM-15
</t>
    </r>
  </si>
  <si>
    <t>INDICADOR DE COLOR</t>
  </si>
  <si>
    <t>PARAMETRO</t>
  </si>
  <si>
    <t>RESULTADO</t>
  </si>
  <si>
    <t>CALIFICACIÓN</t>
  </si>
  <si>
    <t>90% - 100%</t>
  </si>
  <si>
    <t>CUMPLIMIENTO SOBRESALIENTE</t>
  </si>
  <si>
    <t>SOB</t>
  </si>
  <si>
    <t>80% - 89%</t>
  </si>
  <si>
    <t>CUMPLIMIENTO ACEPTABLE</t>
  </si>
  <si>
    <t>ACP</t>
  </si>
  <si>
    <t>70% - 79%</t>
  </si>
  <si>
    <t>CUMPLIMIENTO INACEPTABLE</t>
  </si>
  <si>
    <t>NO ACP</t>
  </si>
  <si>
    <t>50% - 69%</t>
  </si>
  <si>
    <t>CUMPLIMIENTO INSUFICIENTE</t>
  </si>
  <si>
    <t>INS</t>
  </si>
  <si>
    <t>0 - 49%</t>
  </si>
  <si>
    <t>INCUMPLIDO</t>
  </si>
  <si>
    <t>INC</t>
  </si>
  <si>
    <t>CÓDIGO :</t>
  </si>
  <si>
    <t>VERSIÓN:</t>
  </si>
  <si>
    <t>FECHA:</t>
  </si>
  <si>
    <t>ACTIVIDAD / INICIATIVA</t>
  </si>
  <si>
    <t>No. ITEM</t>
  </si>
  <si>
    <t>PRODUCTOS</t>
  </si>
  <si>
    <t>FECHAS</t>
  </si>
  <si>
    <t>MÉTRICA</t>
  </si>
  <si>
    <t>PRESUPUESTO</t>
  </si>
  <si>
    <t>ID</t>
  </si>
  <si>
    <t xml:space="preserve">Actividad </t>
  </si>
  <si>
    <t>Entregable</t>
  </si>
  <si>
    <t>INICIO</t>
  </si>
  <si>
    <t>FIN</t>
  </si>
  <si>
    <t>Meta / Indicador</t>
  </si>
  <si>
    <t>Formula</t>
  </si>
  <si>
    <t>Meta 1Q</t>
  </si>
  <si>
    <t>Meta 2Q</t>
  </si>
  <si>
    <t>Meta 3Q</t>
  </si>
  <si>
    <t>Meta 4Q</t>
  </si>
  <si>
    <t xml:space="preserve">Peso </t>
  </si>
  <si>
    <t>Objetivo Institucional PEI 2019 - 2022</t>
  </si>
  <si>
    <t>Nombre y apellido</t>
  </si>
  <si>
    <t>Cargo</t>
  </si>
  <si>
    <t>Requerimientos de Contratación</t>
  </si>
  <si>
    <t>$ Costos Administrativos</t>
  </si>
  <si>
    <t>$ Costos Técnicos</t>
  </si>
  <si>
    <t xml:space="preserve">Código UNSPSC </t>
  </si>
  <si>
    <t>Vigencia</t>
  </si>
  <si>
    <t>Estado de vigencia</t>
  </si>
  <si>
    <t xml:space="preserve">Fuente de Recursos </t>
  </si>
  <si>
    <t>Proyecto de inversión</t>
  </si>
  <si>
    <t xml:space="preserve">Rubro </t>
  </si>
  <si>
    <t>Recurso</t>
  </si>
  <si>
    <t>Presupuesto asignado rubro</t>
  </si>
  <si>
    <t>Presupuesto designado actividad</t>
  </si>
  <si>
    <t>% uso</t>
  </si>
  <si>
    <t>SN1</t>
  </si>
  <si>
    <t>Diseñar y adjudicar Instrumentos de Agregación de Demanda (nuevos y renovaciones)</t>
  </si>
  <si>
    <t>Instrumentos de Agregación de Demanda adjudicados</t>
  </si>
  <si>
    <t>25 IAD's  diseñados y adjudicados.
Meta anual de veinticinco (25)</t>
  </si>
  <si>
    <t>IAD = ∑IAD del periodo a evaluar</t>
  </si>
  <si>
    <t>Poner a disposición de los participes del sistema de compra pública documentos de buenas prácticas de contratación.</t>
  </si>
  <si>
    <t>Andrés Ricardo Mancipe González</t>
  </si>
  <si>
    <t>Subdirector de Negocios</t>
  </si>
  <si>
    <t xml:space="preserve">Servicios Profesionales </t>
  </si>
  <si>
    <t>80101601
80101604
80121601</t>
  </si>
  <si>
    <t>En ejecución</t>
  </si>
  <si>
    <t>Inversión</t>
  </si>
  <si>
    <t>Instrumentos de Agregación de Demanda</t>
  </si>
  <si>
    <t>C-0304-1000-2-0-0304001-02</t>
  </si>
  <si>
    <t>Nación</t>
  </si>
  <si>
    <t>SN2</t>
  </si>
  <si>
    <t>Diseñar y adjudicar Instrumentos de Agregación de Demanda del sector salud</t>
  </si>
  <si>
    <t>Instrumentos de Agregación de Demanda adjudicados del sector salud</t>
  </si>
  <si>
    <t>(3) IAD´S del sector salud diseñados y adjudicados.  
Meta anual de tres (3)</t>
  </si>
  <si>
    <t>SN3</t>
  </si>
  <si>
    <t>Incorporar al menos un criterio de sostenibilidad en los IAD´s Instrumentos de Agregación de Demanda para 2020 (nuevos y renovaciones)</t>
  </si>
  <si>
    <t>Instrumentos de Agregación de Demanda adjudicados que  contenga criterio de sostenibilidad</t>
  </si>
  <si>
    <t xml:space="preserve">10 IAD estructurados y adjudicados en 2021 con al menos un criterio de sostenibilidad. </t>
  </si>
  <si>
    <t xml:space="preserve">Sumatoria de IADs nuevos estructurados con criterios de sostenibilidad </t>
  </si>
  <si>
    <t>SN4</t>
  </si>
  <si>
    <t>Incorporar en los Instrumentos de Agregación de Demanda la regionalización empresarial en el mercado de compras públicas de los IAD´s</t>
  </si>
  <si>
    <t>Instrumentos de Agregación de Demanda regional</t>
  </si>
  <si>
    <t xml:space="preserve">3 IAD  estructurados y adjudicados en 2021 que contemplen la segmentación por región </t>
  </si>
  <si>
    <t xml:space="preserve">Sumatoria de IAD  estructurados y adjudicados en 2021 que contemplen la segmentación por región </t>
  </si>
  <si>
    <t>Reglamentar el uso obligatorio de los AMP vigentes y la generación de nuevos para territorios</t>
  </si>
  <si>
    <t>SN5</t>
  </si>
  <si>
    <t xml:space="preserve">Incentivar la participación de MiPymes en los Instrumentos de Agregación de Demanda adjudicados en el 2021 </t>
  </si>
  <si>
    <t xml:space="preserve">Porcentaje de proveedores adjudicados MiPymes </t>
  </si>
  <si>
    <t>20% MiPymes del total de proveedores adjudicados durante la vigencia 2021.</t>
  </si>
  <si>
    <t>(Número de proveedores adjudicados MiPymes / Número de proveedores adjudicados totales)*100</t>
  </si>
  <si>
    <t>Desarrollar un modelo de medición de la eficiencia operacional</t>
  </si>
  <si>
    <t>SN6</t>
  </si>
  <si>
    <t>Cumplimiento a los pactos de crecimiento estipulados por Presidencia de la República del sector para la vigencia 2021</t>
  </si>
  <si>
    <t>Cumplimiento de al menos el 80% de los pactos de crecimiento</t>
  </si>
  <si>
    <t>80% de cumplimiento de los pactos de crecimiento estipulados por Presidencia de la República del sector para la vigencia 2021</t>
  </si>
  <si>
    <t>(Número de pactos de crecimiento cumplidos / Número de  pactos de crecimiento estipulados por Presidencia)*100</t>
  </si>
  <si>
    <t>SN7</t>
  </si>
  <si>
    <t xml:space="preserve">Implementar canales de comunicación para mejorar la difusión de los IAD's disponibles en la Tienda Virtual </t>
  </si>
  <si>
    <t>Número de informes mensuales del estado y evolución de los IAD's disponibles en la TVEC publicados en la pagina web</t>
  </si>
  <si>
    <t>12 informes mensuales del estado y evolución de los IAD's disponibles en la TVEC</t>
  </si>
  <si>
    <t>IF= ∑ Informes publicados en la pagina web</t>
  </si>
  <si>
    <t xml:space="preserve">80101601
</t>
  </si>
  <si>
    <t>SN8</t>
  </si>
  <si>
    <t>Realizar seguimiento a las ventas y ahorros generados a través de los Instrumentos de Agregación de Demanda en operación en la TVEC</t>
  </si>
  <si>
    <t>Informes semestrales de ahorros y ventas generadas a través de los IAD´S.</t>
  </si>
  <si>
    <t>2 Informes semestrales de ahorros y ventas generadas a través de los IAD´S.</t>
  </si>
  <si>
    <t>Numero de documento - Informes</t>
  </si>
  <si>
    <t>SN9</t>
  </si>
  <si>
    <t>Implementación del despliegue de la Tienda Virtual del Estado Colombiano en Territorio (Entidades Estatales y Proveedores)</t>
  </si>
  <si>
    <t xml:space="preserve">Lista de asistencia y evidencia de las formaciones para Entidades Estatales y Proveedores.
</t>
  </si>
  <si>
    <t>15 Capacitaciones dictadas a entidades estatales en el uso de los IAD / AMP en la TVEC</t>
  </si>
  <si>
    <t>Sumatoria de capacitaciones realizadas</t>
  </si>
  <si>
    <t>Promover las capacidades de la compra pública</t>
  </si>
  <si>
    <t>80101601
80101604</t>
  </si>
  <si>
    <t>SN10</t>
  </si>
  <si>
    <t xml:space="preserve">Diseñar y actualizar guías a disposición de los partícipes del sistema de compra pública </t>
  </si>
  <si>
    <t>Manual para el cálculo de ahorros actualizado y aprobado por el Subdirector de Negocios</t>
  </si>
  <si>
    <t>1 Manual de calculo de ahorros de IAD / AMP</t>
  </si>
  <si>
    <t>Numero de documento - Manual</t>
  </si>
  <si>
    <t>SN11</t>
  </si>
  <si>
    <t>Guía para entender los Acuerdos Marco de Precios - V2 actualizada y aprobada por el Subdirector de Negocios</t>
  </si>
  <si>
    <t>1 Guía de comprensión de los AMP actualizada y aprobada</t>
  </si>
  <si>
    <t>Numero de documento - Guía</t>
  </si>
  <si>
    <t>SN12</t>
  </si>
  <si>
    <t>Organizar y clasificar la información de 2020 conforme a las series documentales aprobadas en la Tabla de Retención Documental  a fin de preservar la información generada de acuerdo a las competencias de la subdirección</t>
  </si>
  <si>
    <t>1 Acta de transferencia 
1 Formato único de inventario documental</t>
  </si>
  <si>
    <t xml:space="preserve">Transferencia documental de la vigencia 2020
</t>
  </si>
  <si>
    <t>Numero de Transferencia primaria documental 2020</t>
  </si>
  <si>
    <t>Fortalecer el MIPG para incrementar en 10 puntos la calificación del FURAG</t>
  </si>
  <si>
    <t>12 Acciones</t>
  </si>
  <si>
    <t>GC1</t>
  </si>
  <si>
    <t>Estructurar, publicar y adoptar los documentos tipo del Sector de proyectos de inversión social para el sector de edificaciones educativas, salud y centros deportivos y culturales de acuerdo con las cifras reportadas en el SECOP I y II,.</t>
  </si>
  <si>
    <t>Documento tipo de licitación de obra pública en el sector educativo estructurado y publicado en la página web de la entidad.</t>
  </si>
  <si>
    <t>1 Documento Tipo de obra pública del sector educativo publicado en la página web de la entidad</t>
  </si>
  <si>
    <t>Numero de documento tipo publicado</t>
  </si>
  <si>
    <t>Disponer documentos tipo a los sectores priorizados por el gobierno nacional</t>
  </si>
  <si>
    <t>Jorge Augusto Tirado Navarro</t>
  </si>
  <si>
    <t>Subdirector de Gestión Contractual</t>
  </si>
  <si>
    <t>Documentos Normativos</t>
  </si>
  <si>
    <t>C-0304-1000-2-0-0304005-02</t>
  </si>
  <si>
    <t>GC2</t>
  </si>
  <si>
    <t>Documento tipo de licitación de obra pública en el sector salud estructurado y publicado en la página web de la entidad.</t>
  </si>
  <si>
    <t>1 Documento Tipo de obra pública del sector salud publicado en la página web de la entidad</t>
  </si>
  <si>
    <t>GC3</t>
  </si>
  <si>
    <t>Documento tipo de licitación de obra pública en el sector deportivo y cultural estructurado y publicado en la página web de la entidad.</t>
  </si>
  <si>
    <t>1 Documento Tipo de obra pública del sector  deportivo y cultural publicado en la página web de la entidad</t>
  </si>
  <si>
    <t xml:space="preserve">1
</t>
  </si>
  <si>
    <t>GC4</t>
  </si>
  <si>
    <t>Documento tipo de consultoría de estudios y diseños de Infraestructura de Transporte estructurado y publicado en la página web de la entidad.</t>
  </si>
  <si>
    <t>Documento tipo de consultoría de estudios y diseños de Infraestructura de Transporte y publicado en la página web de la entidad</t>
  </si>
  <si>
    <t>GC5</t>
  </si>
  <si>
    <t>Resolver las consultas recibidas por la Subdirección de Gestión Contractual</t>
  </si>
  <si>
    <t>(1) un informe trimestral con el seguimiento de las consultas formuladas por los actores del Sistema de Compra Pública sobre la aplicación de normas de carácter general recibidas por la Subdirección de Gestión Contractual.</t>
  </si>
  <si>
    <t xml:space="preserve">4 Informes de consultas recibidas y resueltas por la Subdirección de Gestión Contractual. </t>
  </si>
  <si>
    <t xml:space="preserve">Sumatoria de informes entregados de consultas recibidas y resueltas por la Subdirección de Gestión Contractual. </t>
  </si>
  <si>
    <t>GC6</t>
  </si>
  <si>
    <t>Indizar sentencias del Consejo de Estado que contengan temas relacionados con el Sistema de Compra Pública</t>
  </si>
  <si>
    <t>• (1) una matriz con las sentencias indizadas del año 2012.
• (1) un informe de gestión de sentencias indizadas del año 2012.</t>
  </si>
  <si>
    <t>100% de las sentencias indizadas de la vigencia 2012</t>
  </si>
  <si>
    <t>(Número de sentencias indizadas del año 2012 / Número de sentencias contractuales clasificadas del año 2012) x 100</t>
  </si>
  <si>
    <t>Promover la simplificación / racionalización normativa en referencia a la compra y la contratación pública</t>
  </si>
  <si>
    <t>GC7</t>
  </si>
  <si>
    <t>• (1) una matriz con las sentencias indizadas del año 2013.
• (1) un informe de gestión de sentencias indizadas del año 2013.</t>
  </si>
  <si>
    <t>100% de las sentencias indizadas de la vigencia 2013</t>
  </si>
  <si>
    <t>(Número de sentencias indizadas del año 2013 / Número de sentencias contractuales clasificadas del año 2013) x 100</t>
  </si>
  <si>
    <t>GC8</t>
  </si>
  <si>
    <t>• (1) una matriz con las sentencias indizadas del año 2020.
• (1) un informe de gestión de sentencias indizadas del año 2020.</t>
  </si>
  <si>
    <t>100% de las sentencias indizadas de la vigencia 2020</t>
  </si>
  <si>
    <t>(Número de sentencias indizadas del año 2020 / Número de sentencias contractuales clasificadas del año 2020) x 100</t>
  </si>
  <si>
    <t>GC9</t>
  </si>
  <si>
    <t xml:space="preserve">• (1) una matriz con las sentencias indizadas del primer cuatrimestre del año 2021. 
• (1) un informe de gestión de sentencias indizadas del primer cuatrimestre del año 2021. </t>
  </si>
  <si>
    <t>100% de las sentencias indizadas de la vigencia 2021 con corte a 30 de sep. de 2021</t>
  </si>
  <si>
    <t>(Número de sentencias indizadas del primer cuatrimestre de 2021 / Número de sentencias contractuales clasificadas del primer cuatrimestre de 2021) x 100</t>
  </si>
  <si>
    <t>GC10</t>
  </si>
  <si>
    <t>Indizar y concordar los conceptos jurídicos de ANCP-CCE de la Subdirección de Gestión Contractual</t>
  </si>
  <si>
    <t>• (1) una matriz con los conceptos jurídicos de la ANCP-CCE de la Subdirección de Gestión Contractual indizados .
• Normativa contractual con los conceptos expedidos por la ANCP-CCE</t>
  </si>
  <si>
    <t>100% de los conceptos jurídicos indizados cada trimestre de la vigencia 2021</t>
  </si>
  <si>
    <t>(Número de conceptos indizados y concordados en cada trimestre de 2021 sin incluir los rezagados / Número de conceptos enviados en el trimestre sin incluir los rezagados)x100</t>
  </si>
  <si>
    <t>GC11</t>
  </si>
  <si>
    <t>Indizar laudos arbitrales contractuales en materia de infraestructura de mayor relevancia para el sector</t>
  </si>
  <si>
    <t>(1) ficha por cada laudo arbitral indizado</t>
  </si>
  <si>
    <t xml:space="preserve">Número de laudos indizados / Número de laudos arbitrales seleccionados </t>
  </si>
  <si>
    <t>Sumatoria de webinar realizados</t>
  </si>
  <si>
    <t>GC12</t>
  </si>
  <si>
    <t>Participar en la elaboración de normas y reglamentación en compras y contratación pública en conjunto con otros ministerios y departamentos administrativos</t>
  </si>
  <si>
    <t>Promover (2) dos convocatorias de participaciones en la elaboración de dos decretos en conjunto con ministerios y departamentos administrativos.</t>
  </si>
  <si>
    <t>2 Convocatorias de participación en la construcción de normativa</t>
  </si>
  <si>
    <t>Sumatoria de la participación en elaboración de decretos en conjunto con ministerios y departamentos administrativos</t>
  </si>
  <si>
    <t>GC13</t>
  </si>
  <si>
    <t>13 Acciones</t>
  </si>
  <si>
    <t>IDT 1</t>
  </si>
  <si>
    <t xml:space="preserve">Elaborar el plan de actualización de la plataforma SECOP II, incluyendo actualizaciones naturales de la licencia y mantenimiento correctivo. </t>
  </si>
  <si>
    <t>Documento Excel denominado como Plan de Trabajo Despliegue de Releases Menores, el cual contiene el plan de implementación y ejecución de las mejoras funcionales y/o técnicas por cada uno de los mantenimientos correctivos</t>
  </si>
  <si>
    <t>100% de los release menores programados en SECOP II implementados</t>
  </si>
  <si>
    <t>(Releases menores implementados/ Release menores Programados) x 100</t>
  </si>
  <si>
    <t>Fortalecer la disponibilidad del Sistema Electrónico de Compra Pública</t>
  </si>
  <si>
    <t xml:space="preserve">Rigoberto Rodriguez
</t>
  </si>
  <si>
    <t xml:space="preserve">Subdirector de IDT
</t>
  </si>
  <si>
    <t>Servicio técnico</t>
  </si>
  <si>
    <t>Mantenimiento
81112200
Licencia 
81112500</t>
  </si>
  <si>
    <t>Incremento del valor por dinero que obtiene el Estado en la compra pública. Nacional</t>
  </si>
  <si>
    <t>C-0304-1000-2-0-0304009-02-0</t>
  </si>
  <si>
    <t>IDT 2</t>
  </si>
  <si>
    <t>Actualizar la plataforma TVEC a la última versión para incluir mejoras a la aplicación (roadmap funcional y/o técnico).</t>
  </si>
  <si>
    <t>Documento Excel denominado como Plan de Trabajo Release Mayores TVEC el cual contiene la implementación y ejecución de las mejoras funcionales y/o técnicas por cada uno de los releases programados</t>
  </si>
  <si>
    <t>100% de los release mayores programados en TVEC implementados</t>
  </si>
  <si>
    <t>(Releases mayores implementados/ Release mayores Programados) x 100</t>
  </si>
  <si>
    <t>IDT 3</t>
  </si>
  <si>
    <t>Elaborar el plan de trabajo para implementar el Sistema de Backup interno de la ANCP-CCE-</t>
  </si>
  <si>
    <t>Documento Excel denominado Plan de Implementación Sistema de Backup el cual contiene las actividades a desarrollar durante la ejecución del proyecto.</t>
  </si>
  <si>
    <t>100% actividades del plan de trabajo ejecutadas</t>
  </si>
  <si>
    <t>(Número de actividades ejecutadas/Número de actividades programadas) *100</t>
  </si>
  <si>
    <t>Implementar un modelo de Arquitectura Empresarial como habilitador de la política de gobierno digital</t>
  </si>
  <si>
    <t>IDT 4</t>
  </si>
  <si>
    <t>IDT 5</t>
  </si>
  <si>
    <t>IDT 6</t>
  </si>
  <si>
    <t>Elaborar Plan de trabajo para Despliegue en producción de la segunda Fase de la Plataforma E-Learning</t>
  </si>
  <si>
    <t>Documento Excel denominado como Plan de trabajo para Despliegue en producción de la segunda Fase de la Plataforma E-learning el cual incluye  tres cursos de formación.</t>
  </si>
  <si>
    <t xml:space="preserve">3 cursos de formación disponibles en la plataforma e-learning
</t>
  </si>
  <si>
    <t>Sumatoria de cursos disponibles en la plataforma e-learning</t>
  </si>
  <si>
    <t>IDT 7</t>
  </si>
  <si>
    <t>Elaborar Plan de Trabajo para Implementar  Tercera fase del modelo de seguridad y privacidad de la información -MSPI-</t>
  </si>
  <si>
    <t xml:space="preserve">
Documento Excel denominado como Plan de Trabajo para Implementar  Tercera fase (Implementación) del modelo de seguridad y privacidad de la información -MSPI-, el cual contiene las actividades a desarrollar durante la ejecución del proyecto.
</t>
  </si>
  <si>
    <t>(Número de actividades ejecutadas/Número de actividades programadas) x100</t>
  </si>
  <si>
    <t xml:space="preserve">81111801
80121601
</t>
  </si>
  <si>
    <t>IDT 8</t>
  </si>
  <si>
    <t>Elaborar Plan de Trabajo para Desarrollar la segunda iteración  de Arquitectura Empresarial para la ANCP-CCE-</t>
  </si>
  <si>
    <t>Documento Excel denominado como  Plan de Trabajo para Desarrollar la segunda iteración  de Arquitectura Empresarial para la ANCP-CCE-, el cual contiene las actividades a desarrollar durante la ejecución del proyecto.</t>
  </si>
  <si>
    <t>IDT 9</t>
  </si>
  <si>
    <t>Desarrollar el programa de despliegue territorial mediante la capacitación de Alcaldías y Entidades Territoriales en el uso del SECOP II</t>
  </si>
  <si>
    <t>Listas de asistencia (cuando se realicen de manera presencial) y grabaciones de las sesiones virtuales que evidencien el desarrollo de formaciones.</t>
  </si>
  <si>
    <t>400 Entidades capacitadas</t>
  </si>
  <si>
    <t>Sumatoria de las entidades territoriales capacitadas</t>
  </si>
  <si>
    <t xml:space="preserve">	
86101808</t>
  </si>
  <si>
    <t>IDT 10</t>
  </si>
  <si>
    <t>Capacitar a entidades, proveedores, entes de control y ciudadanía en general, en el uso del SECOP II.</t>
  </si>
  <si>
    <t>Listas de asistencia (cuando se realicen de manera presencial) y grabaciones de las sesiones virtuales que evidencien el desarrollo para 700 capacitaciones en las diferentes modalidades que ofrece la entidad.</t>
  </si>
  <si>
    <t>700 Capacitaciones de diferentes temáticas en el uso del SECOP II</t>
  </si>
  <si>
    <t>Sumatoria de las entidades capacitadas</t>
  </si>
  <si>
    <t>IDT 11</t>
  </si>
  <si>
    <t>11 Acciones</t>
  </si>
  <si>
    <t>EMAE 01</t>
  </si>
  <si>
    <t>Gestionar la suscripción de 3 convenios con entidades estatales con el fin de implementar el Modelo de Abastecimiento Estratégico - Piloto</t>
  </si>
  <si>
    <t>Convenios Suscritos</t>
  </si>
  <si>
    <t xml:space="preserve">3 Convenios suscritos </t>
  </si>
  <si>
    <t>Sumatoria de convenios suscritos</t>
  </si>
  <si>
    <t>Promover iniciativas para optimizar los recursos públicos en términos de tiempo, dinero y capacidad del talento humano y de la eficiencia en los procesos para satisfacer las necesidades de las Entidades Estatales y cumplir su misión.</t>
  </si>
  <si>
    <t>Catalina Pimienta Gomez</t>
  </si>
  <si>
    <t xml:space="preserve">Subdirectora de Estudios de Mercado y Abastecimiento Estratégico </t>
  </si>
  <si>
    <t>EMAE 02</t>
  </si>
  <si>
    <t xml:space="preserve">Realizar procesos de formación en el Modelo de Abastecimiento Estratégico a las entidades pilotos seleccionadas </t>
  </si>
  <si>
    <t xml:space="preserve">Actas de capacitación </t>
  </si>
  <si>
    <t>Sumatoria de Entidades capacitadas</t>
  </si>
  <si>
    <t>EMAE 03</t>
  </si>
  <si>
    <t xml:space="preserve">Estructurar Plan de Comunicaciones para el Modelo de Abastecimiento Estratégico </t>
  </si>
  <si>
    <t xml:space="preserve">Plan de Comunicaciones Modelo de Abastecimiento Estratégico </t>
  </si>
  <si>
    <t xml:space="preserve">1 Plan de Comunicación </t>
  </si>
  <si>
    <t>Numero de documento plan entregado</t>
  </si>
  <si>
    <t>EMAE 04</t>
  </si>
  <si>
    <t>Programa de Formación MAE</t>
  </si>
  <si>
    <t>EMAE 05</t>
  </si>
  <si>
    <t>Realizar informes estratégicos con información del sistema de compras públicas</t>
  </si>
  <si>
    <t>Informes estratégicos con información del sistema de compras públicas</t>
  </si>
  <si>
    <t>15/01/2021</t>
  </si>
  <si>
    <t>31/12/2021</t>
  </si>
  <si>
    <t>Sumatoria  de  Informes estratégicos entregados</t>
  </si>
  <si>
    <t>EMAE 06</t>
  </si>
  <si>
    <t>Implementar algoritmos entregados por la Universidad de los Andes en la consultoría de Presidencia</t>
  </si>
  <si>
    <t>Informe de resultado de la implementación</t>
  </si>
  <si>
    <t>30/06/2021</t>
  </si>
  <si>
    <t>1 Informe del resultado de la implementación</t>
  </si>
  <si>
    <t>Sumatoria de informe del resultado de la implementación</t>
  </si>
  <si>
    <t>EMAE 07</t>
  </si>
  <si>
    <t>Implementar algoritmos entregados por los equipos de DS4A - MinTic. Sobre los retos planteados en ciencia de datos</t>
  </si>
  <si>
    <t>EMAE 08</t>
  </si>
  <si>
    <t xml:space="preserve">Desarrollar herramientas para la ciudadanía que fomenten la transparencia y el acceso a la información. </t>
  </si>
  <si>
    <t>Herramienta o visualización interactiva</t>
  </si>
  <si>
    <t>2 herramientas o visualizaciones desarrolladas</t>
  </si>
  <si>
    <t>Sumatoria de herramientas desarrolladas</t>
  </si>
  <si>
    <t>Diseñar e implementar programas de I+D+I en pro del desarrollo institucional y/o la contratación y compra pública</t>
  </si>
  <si>
    <t>EMAE 09</t>
  </si>
  <si>
    <t xml:space="preserve">Generar alianzas o sinergias con mecanismos de participación ciudadana para fomentar gestión del conocimiento del Observatorio oficial de contratación Estatal. </t>
  </si>
  <si>
    <t xml:space="preserve">Informe  de gestión. </t>
  </si>
  <si>
    <t>2 informes de la gestión realizada.</t>
  </si>
  <si>
    <t>Sumatoria de informes de la gestión realizada.</t>
  </si>
  <si>
    <t>EMAE 10</t>
  </si>
  <si>
    <t>Realizar Benchmarking latinoamericano de gestión de observatorios de contratación pública</t>
  </si>
  <si>
    <t xml:space="preserve">Informe </t>
  </si>
  <si>
    <t xml:space="preserve">1 Informe y análisis comparativo. </t>
  </si>
  <si>
    <t>Sumatoria informe comparativo</t>
  </si>
  <si>
    <t>EMAE 11</t>
  </si>
  <si>
    <t xml:space="preserve">Realizar informe trimestral de las actividades desarrolladas por el Observatorio. </t>
  </si>
  <si>
    <t>Informe de resultado</t>
  </si>
  <si>
    <t>4 informes de la gestión realizada.</t>
  </si>
  <si>
    <t>EMAE 12</t>
  </si>
  <si>
    <t>Organizar y clasificar la información de 2020 conforme a las series documentales estructuradas sin aprobación con el grupo de gestión documental a fin de preservar la información generada de acuerdo a las competencias de la subdirección</t>
  </si>
  <si>
    <t>SG01</t>
  </si>
  <si>
    <t>Fortalecimiento de los canales de atención incluyente de la ANCPCCE</t>
  </si>
  <si>
    <t>Capacitación interna  de los canales de atención incluyente  a los colaboradores de la entidad evidenciada mediante grabación y memorias de la misma.</t>
  </si>
  <si>
    <t>1 capacitación</t>
  </si>
  <si>
    <t>Número de capacitaciones dictadas</t>
  </si>
  <si>
    <t xml:space="preserve">Claudia Ximena Lopez Pareja </t>
  </si>
  <si>
    <t>Secretaria General</t>
  </si>
  <si>
    <t>SG02</t>
  </si>
  <si>
    <t>Evaluar la percepción de los grupos de valor en la Agencia Nacional de Contratación Pública - Colombia Compra Eficiente-.</t>
  </si>
  <si>
    <t>Publicar en la página un informe semestral de la percepción de los usuarios en canales de atención.</t>
  </si>
  <si>
    <t>2 Informes publicados en la pagina web</t>
  </si>
  <si>
    <t>Sumatoria de los informes de percepción generados</t>
  </si>
  <si>
    <t>SG03</t>
  </si>
  <si>
    <t>Fortalecer los mecanismos dispuestos por la ANCP-CCE para la prestación del servicio y radicación de PQRS por el ciudadano</t>
  </si>
  <si>
    <t>Mecanismo electrónico para  solicitud de atención presencial disponible en la página web de la entidad, de conformidad con la Res 1519 de 2020 de MinTIC</t>
  </si>
  <si>
    <t>1 mecanismo electrónico de solicitud de atención presencial en pagina web</t>
  </si>
  <si>
    <t>Mecanismo electrónico puesto a disposición</t>
  </si>
  <si>
    <t>SG04</t>
  </si>
  <si>
    <t>Desarrollar e implementar el teletrabajo (plan piloto) en los servidores públicos de la ANCP-CCE</t>
  </si>
  <si>
    <t>Presentar estado de avance  semestral del desarrollo  de la prueba piloto de la implementación del Teletrabajo</t>
  </si>
  <si>
    <t>Reporte semestral de estado de avance del desarrollo prueba piloto del teletrabajo</t>
  </si>
  <si>
    <t>Número reportes de avance de la implementación piloto de teletrabajo</t>
  </si>
  <si>
    <t>Proponer el rediseño de la estructura organizacional</t>
  </si>
  <si>
    <t>SG05</t>
  </si>
  <si>
    <t>Fortalecer la política de gestión del conocimiento en la ANCPCCE</t>
  </si>
  <si>
    <t xml:space="preserve">Definir y aprobar la política de gestión del conocimiento de la ANCP-CCE.
Presentar estado de avance del desarrollo de la política de gestión del conocimiento. </t>
  </si>
  <si>
    <t>1 Plan de implementación de la política de Gestión de Conocimiento.
Nota: El plan contendrá el estado de avance</t>
  </si>
  <si>
    <t>Numero de actividades ejecutadas en el periodo / numero de actividades programadas en el periodo</t>
  </si>
  <si>
    <t>SG06</t>
  </si>
  <si>
    <t>Desarrollar las actividades enfocadas a la Re- adaptación laboral, estableciendo actividades inherentes a los procesos de readaptación en el plan de bienestar y capacitación de la ANCP-CCE</t>
  </si>
  <si>
    <t xml:space="preserve">Definir y aprobar las actividades de readaptación laboral de la ANCP-CCE como parte del plan de bienestar  y capacitación de la entidad.
Presentar informe de avance del desarrollo  del programa. </t>
  </si>
  <si>
    <t>1. Documento aprobación de las actividades de readaptación laboral de la ANCP-CCE. (Primer semestre)
1. Informe de ejecución  (Segundo semestre)</t>
  </si>
  <si>
    <t>SG07</t>
  </si>
  <si>
    <t>Desarrollar la estrategia para mejorar el clima laboral y riesgo psicosocial de la ANCP-CCE, analizando los resultados obtenidos durante el 2020 y estableciendo las actividades necesarias para aumentar la percepción de favorabilidad de todos los colaboradores de la ANCP-CCE</t>
  </si>
  <si>
    <t xml:space="preserve">Definir y aprobar el plan de actividades  enfocado al mejoramiento del clima laboral y mitigación del riesgo psicosocial.
Presentar el estado de avance del desarrollo  del plan de actividades.
</t>
  </si>
  <si>
    <t>1 Plan de mejoramiento de clima laboral y riesgo psicosocial con estado de avance.
1. Nota: El plan contendrá el estado de avance</t>
  </si>
  <si>
    <t>SG08</t>
  </si>
  <si>
    <t>Sumatoria de entregables de evidencia.</t>
  </si>
  <si>
    <t>SG09</t>
  </si>
  <si>
    <t>Actualizar y publicar la Política de Gestión Documental de la Entidad, con el propósito de que esté integrada por los componentes que establece la normatividad vigente de acuerdo con el Decreto 2609 de 2012.</t>
  </si>
  <si>
    <t>Política de gestión documental actualizada y publicada</t>
  </si>
  <si>
    <t>Política de Gestión Documental actualizada</t>
  </si>
  <si>
    <t>Numero de política de gestión documental actualizada y publicada</t>
  </si>
  <si>
    <t>SG10</t>
  </si>
  <si>
    <t>Organizar y clasificar la información de 2020 conforme a las series documentales aprobadas en la Tabla de Retención Documental  a fin de preservar la información generada de acuerdo a las competencias de la secretaría general</t>
  </si>
  <si>
    <t>1 Acta de transferencia por proceso
1 Formato Único de Inventario documental por proceso</t>
  </si>
  <si>
    <t xml:space="preserve">Transferencia documental de la vigencia 2020 de los 6 procesos de Secretaria General
</t>
  </si>
  <si>
    <t>Transferencia primaria documental 2020 de todos los procesos del área</t>
  </si>
  <si>
    <t>SG12</t>
  </si>
  <si>
    <t>Actualizar y publicar el Programa de Gestión Documental de los componentes definidos en el  Decreto 2609 de 2012. (Instrumentos archivísticos)</t>
  </si>
  <si>
    <t>Programa de gestión documental actualizado y publicado.</t>
  </si>
  <si>
    <t>1 Programa de Gestión Documental 2021</t>
  </si>
  <si>
    <t>Número de programa de gestión documental aprobado y publicado</t>
  </si>
  <si>
    <t>SG13</t>
  </si>
  <si>
    <t>SG14</t>
  </si>
  <si>
    <t xml:space="preserve">Actualizar, publicar y socializar el Manual de Contratación de la Agencia Nacional de Contratación Pública - Colombia Compra Eficiente. </t>
  </si>
  <si>
    <t>Manual de Contratación publicado y socializado</t>
  </si>
  <si>
    <t xml:space="preserve"> 01/02/2021</t>
  </si>
  <si>
    <t>Documento publicado y socializado</t>
  </si>
  <si>
    <t>Documento actualizado</t>
  </si>
  <si>
    <t>SG15</t>
  </si>
  <si>
    <t>Elaborar y consolidar el presupuesto de funcionamiento de la Entidad para su inclusión y aprobación en el presupuesto general de la entidad.</t>
  </si>
  <si>
    <t>Anteproyecto de presupuesto de la vigencia  2022</t>
  </si>
  <si>
    <t>Radicado interno de presentación de anteproyecto 2021</t>
  </si>
  <si>
    <t>Documento anteproyecto radicado</t>
  </si>
  <si>
    <t>15 Acciones</t>
  </si>
  <si>
    <t>DG01</t>
  </si>
  <si>
    <t>En cumplimiento del documento  CONPES 3983 de Desarrollo Espacial Proponer ajustes a mecanismos de compra y a contratación pública de normatividad general para bienes y servicios espaciales, con el fin de reducir barreras de acceso para empresas nacionales que ofrecen bienes y servicios satelitales. (Línea de acción 2.3.).</t>
  </si>
  <si>
    <t>1. Documento de diagnóstico de barreras en los mecanismos de compra y contratación pública de normatividad general para empresas nacionales que ofrecen bienes y servicios satelitales. 
2. Documento de propuesta de ajustes normativos a mecanismos de compra y contratación pública de normatividad general para bienes y servicios espaciales.</t>
  </si>
  <si>
    <t xml:space="preserve">2 Documentos que soporten el cumplimiento de la acción 2.3. del CONPES 3989: (1) Documento diagnostico (primer semestre) y (2) Documento de propuesta de ajuste normativo (segundo semestre) </t>
  </si>
  <si>
    <t>Sumatoria de documentos que soporten el cumplimiento al documento CONPES 3983</t>
  </si>
  <si>
    <t>Juan David Marín López</t>
  </si>
  <si>
    <t>Dirección General
Asesor Jurídico</t>
  </si>
  <si>
    <t>DG02</t>
  </si>
  <si>
    <t>Elaborar y difundir instrumentos y herramientas que faciliten la comprensión de las compras y la contratación pública del Estado y promuevan las mejores prácticas, la eficiencia, transparencia y competitividad del mismo.</t>
  </si>
  <si>
    <t>1 Documento compilado con artículos escritos por representantes del gobierno nacional en temas de compras, contratación pública y corrupción</t>
  </si>
  <si>
    <t>1 Documento que compile artículos descritos</t>
  </si>
  <si>
    <t>Numero de documento entregado a comunicaciones</t>
  </si>
  <si>
    <t>DG03</t>
  </si>
  <si>
    <t>Hacer monitoreo de las mejores prácticas internacionales aplicables al Sistema de Compra Pública Colombiano</t>
  </si>
  <si>
    <t>Informes con síntesis de practicas identificadas socializados con el Comité Directivo</t>
  </si>
  <si>
    <t>2 Documentos elaborados, estandarizados  y socializados con el Comité Directivo</t>
  </si>
  <si>
    <t>Sumatoria de documentos  elaborados, estandarizados y socializados</t>
  </si>
  <si>
    <t xml:space="preserve">Steven Orozco </t>
  </si>
  <si>
    <t xml:space="preserve">Dirección General
Asesor Económico </t>
  </si>
  <si>
    <t>DG04</t>
  </si>
  <si>
    <t>Promover la innovación como medio para potencializar el impacto estratégico de las actividades de la Agencia</t>
  </si>
  <si>
    <t>Sesiones documentadas de co-creación del Comité de Innovación de la Agencia con identificación de proyectos innovadores con potencial de implementación en la entidad.</t>
  </si>
  <si>
    <t xml:space="preserve">2 Actas de sesiones del comité de Innovación de la Agencia. </t>
  </si>
  <si>
    <t>Sumatoria de sesiones del comité adelantadas</t>
  </si>
  <si>
    <t>DG05</t>
  </si>
  <si>
    <t>Cumplimento del Plan Estratégico de Comunicaciones 2021 presentado aprobado</t>
  </si>
  <si>
    <t xml:space="preserve">100 % actividades programadas con sus respectivos soportes. </t>
  </si>
  <si>
    <t xml:space="preserve">90 % actividades programadas con sus respectivos soportes. </t>
  </si>
  <si>
    <t>(número de actividades cumplidas/ número de actividades programadas en el plan estratégico de comunicaciones) x 100</t>
  </si>
  <si>
    <t>Dirección General
Asesor Comunicaciones</t>
  </si>
  <si>
    <t>DG06</t>
  </si>
  <si>
    <t>En cumplimiento de la Ley de transparencia  ejecutar acciones de comunicaciones para promover los ejercicios de Rendición de Cuentas</t>
  </si>
  <si>
    <t xml:space="preserve">100 % de Ejecución de las actividades programadas con sus respectivos soportes. </t>
  </si>
  <si>
    <t>100% de ejecución de actividades programadas para ejercicios de rendición de cuentas</t>
  </si>
  <si>
    <t>(número de actividades cumplidas/ número de actividades programadas para el ejercicio de RdC 2021) x 100</t>
  </si>
  <si>
    <t>DG07</t>
  </si>
  <si>
    <t>Promover el desarrollo de los consejos directivos en la vigencia 2021</t>
  </si>
  <si>
    <t>Actas de consejo directivo desarrollados en 2021 con soportes de desarrollo, incluidas la citaciones, orden del día y presentaciones</t>
  </si>
  <si>
    <t>100% de las actas de consejo directivo desarrolladas</t>
  </si>
  <si>
    <t>(Actas de consejo directivos / Consejos directivos desarrollados) x 100</t>
  </si>
  <si>
    <t>Proponer iniciativas y/o estrategias que promuevan la sostenibilidad de la ANCPCCE</t>
  </si>
  <si>
    <t>Mauro Palta Cerón</t>
  </si>
  <si>
    <t>Dirección General
Asesor Experto</t>
  </si>
  <si>
    <t>DG08</t>
  </si>
  <si>
    <t>Implementar, mantener y mejorar el sistema integrado de gestión institucional mediante la promoción del fortalecimiento institucional en la medición de FURAG</t>
  </si>
  <si>
    <t>Plan de mejora a resultados de FURAG 2020 con seguimiento de estado de avance</t>
  </si>
  <si>
    <t>1 Plan de mejora implementado al índice de desempeño institucional que incluya estado de avance a cada acción</t>
  </si>
  <si>
    <t>Numero de Plan de Mejoramiento implementado</t>
  </si>
  <si>
    <t>Karina Blanco</t>
  </si>
  <si>
    <t>Dirección General
Asesor Planeación</t>
  </si>
  <si>
    <t>DG09</t>
  </si>
  <si>
    <t xml:space="preserve">Garantizar el ejercicio del control interno y supervisar su efectividad y la observancia de sus recomendaciones.
</t>
  </si>
  <si>
    <t>Plan de mejora  de resultados del informe  de la Evaluación Independiente del Sistema de Control Interno correspondiente al segundo semestre de 2020</t>
  </si>
  <si>
    <t>1 Plan de mejora de resultados de evaluación independiente</t>
  </si>
  <si>
    <t>DG10</t>
  </si>
  <si>
    <t xml:space="preserve">Formular, ejecutar y evaluar el Plan Anual de Auditoría 2021 aprobado por el Comité Institucional de Coordinación de Control Interno CICCI. </t>
  </si>
  <si>
    <t xml:space="preserve">1. Plan Anual Auditoría aprobado por el CICCI. 
2. Once (11) monitoreos mensuales al avance de ejecución del Plan Anual de Auditoría 2021. 
3. Un (1) informe general de la ejecución del Plan Anual de Auditoría 2021 dirigido al CICCI, en donde se detallen las actividades ejecutadas por el equipo de Control Interno en cumplimiento de los roles designados en el Decreto 648 de 2017. </t>
  </si>
  <si>
    <t>1 Seguimiento a la ejecución del Plan Anual de Auditoría 2021</t>
  </si>
  <si>
    <t>Número de entregables programados / Sobre número de entregables ejecutados * 100</t>
  </si>
  <si>
    <t>Judith Gomez Zambrano</t>
  </si>
  <si>
    <t>Dirección General
Asesor Control Interno</t>
  </si>
  <si>
    <t>DG11</t>
  </si>
  <si>
    <t>Organizar y clasificar la información de 2020 conforme a las series documentales estructuradas sin aprobación con el grupo de gestión documental a fin de preservar la información generada de acuerdo a las competencias de la dirección general</t>
  </si>
  <si>
    <t xml:space="preserve">Sonia Rodríguez </t>
  </si>
  <si>
    <t>Dirección General
Analista</t>
  </si>
  <si>
    <t>SEGUIMIENTO DE PLAN DE ACCIÓN INSTITUCIONAL 2021
AGENCIA NACIONAL DE CONTRATACIÓN PÚBLICA - COLOMBIA COMPRA EFICIENTE</t>
  </si>
  <si>
    <t>CUMPLIMIENTO Q1</t>
  </si>
  <si>
    <t>CUMPLIMIENTO Q2</t>
  </si>
  <si>
    <t>CUMPLIMIENTO Q3</t>
  </si>
  <si>
    <t>CUMPLIMIENTO Q4</t>
  </si>
  <si>
    <t>CUANTIFICACIÓN</t>
  </si>
  <si>
    <t>(2) dos participaciones en la elaboración de dos decretos en conjunto con ministerios y departamentos administrativos.</t>
  </si>
  <si>
    <t>2 Convocatorias de participación en la contrucción de normativa</t>
  </si>
  <si>
    <t>Capacitación interna  de los canales de atención incluyente  a los colaboradores de la entidad evidenciada mediante grabacion y memorias de la misma.</t>
  </si>
  <si>
    <t>Sumatoria de los informes de percepcion generados</t>
  </si>
  <si>
    <t>Presentar estado de avance  semestral del desarrollo  de la prueba piloto de la implementacion del Teletrabajo</t>
  </si>
  <si>
    <t>Desarrollar las actividaes enfocadas a la Re- adaptación laboral, estableciendo actividades inherentes a los procesos de readaptación en el plan de bienestar y capacitación de la ANCP-CCE</t>
  </si>
  <si>
    <t xml:space="preserve">Definir y aprobar las actividades de re-adaptación laboral de la ANCP-CCE como parte del plan de bienestar  y capacitación de la entidad.
Presentar informe de avance del desarrollo  del programa. </t>
  </si>
  <si>
    <t>1. Documento aprobación de las actividades de re-adaptación laboral de la ANCP-CCE. (Primer semestre)
1. Informe de ejecución  (Segundo semestre)</t>
  </si>
  <si>
    <t>Numero de politica de gestion documental actualizada y publicada</t>
  </si>
  <si>
    <t>1 Acta de transferencia por proceso
1 Formato Ünico de Inventario documental por proceso</t>
  </si>
  <si>
    <t>OBJETIVOS ESTATÉGICOS PLAN ESTRATEGICO INSTITUCIONAL 2019 - 2022</t>
  </si>
  <si>
    <t>No.</t>
  </si>
  <si>
    <t>PERSPECTIVA</t>
  </si>
  <si>
    <t>APUESTA PLAN NACIONAL DE DESARROLLO</t>
  </si>
  <si>
    <t>OBJETIVO ESTRATÉGICO</t>
  </si>
  <si>
    <t>DESCRIPCIÓN</t>
  </si>
  <si>
    <t>Clientes / Actores del mercado de compra pública</t>
  </si>
  <si>
    <t>Propender las buenas prácticas de la contratación en el cumplimiento de los fines estatales, la continua y eficiente prestación de los servicios públicos y la efectividad de los derechos e intereses de los administrados que colaboran con ellas en la consecución de dichos fines</t>
  </si>
  <si>
    <t>Promover estrategias de cooperación con los entes de control</t>
  </si>
  <si>
    <t>La Agencia Nacional de Contratación Pública - Colombia Compra Eficiente (ANCPCCE), está comprometida en contribuir a que el Gobierno Nacional, los Ciudadanos y las Participes del gasto público tengan un nivel de confianza apropiado sobre los procesos de contratación del Estado, esto en cumplimiento de protocolos rigurosos de transparencia y legalidad, con bases jurídicas integrales y renovadas no solo para mejorar la eficiencia del proceso sino para buscar minimizar los riesgos en la operatividad de la Contratación y Compra Pública. Por tal razón buscará entre otras prácticas una dinámica de cooperación continua y permanente con los principales órganos de control, ya sea a través de instrumentos digitales o físicos. 
En la misma línea, contribuirá con el desarrollo e interoperabilidad con diferentes organizaciones del estado de la rama ejecutiva del poder público con la finalidad de unificar y garantizar la información potencial para la investigación y análisis del fenómeno de corrupción, y para la toma de decisiones acertadas de política pública en la materia</t>
  </si>
  <si>
    <t>Producir documentos tipo a fin de promover la pluralidad de oferentes, simplificar los trámites de contratación estatal, reducir los tiempos de preparación de ofertas y de estructuración de los procesos, además de utilizar documentación clara e integrada que se adapte a las necesidades de las Entidades Estatales. Así como reducir la posibilidad de direccionamiento en la adjudicación de los procesos, incrementar la transparencia y disminuir el riesgo de colusión.</t>
  </si>
  <si>
    <t>Facilitar documentos tipo para Incrementar la pluralidad de oferentes, simplificar los trámites de contratación estatal, reducir los tiempos de preparación de ofertas y de estructuración de los procesos, además de utilizar documentación clara e integrada que se adapte a las necesidades de las Entidades Estatales. Así mismo, disminuir la posibilidad de direccionamiento en la adjudicación de los procesos, incrementar la transparencia y minimizar el riesgo de colusión.</t>
  </si>
  <si>
    <t>La Agencia Nacional de Contratación Pública - Colombia Compra Eficiente (ANCPCCE), como autoridad de la compra pública y participe central del proceso desarrollará  proyectos de reforma al estatuto de contratación en torno a políticas públicas de Inhabilidades e incompatibilidades, múltiples regímenes especiales, entre otros asuntos que deriven en el mejor funcionamiento de los procesos de contratación y que ayuden a unificar el contenido jurídico y simplifiquen el lineamiento jurídico a través de documentos compilatorios.
Las reformas promoverán el uso de buenas prácticas de gobierno corporativo, a través de la inversión pública para incentivar encadenamientos productivos, la industria nacional, y el desarrollo de proveedores con énfasis en las MiPymes de Colombia.</t>
  </si>
  <si>
    <t>Promover mediciones que demuestren la eficiencia administrativa en las entidades públicas y visibilizar la propuesta de valor en la promoción de los instrumentos de agregación de demanda.</t>
  </si>
  <si>
    <r>
      <t xml:space="preserve">
Los Instrumentos de Agregación de Demanda tienen como fin permitir a las entidades estatales la compra de bienes  y servicios, así como, la adjudicación de contrataciones menores, urgentes y especiales. Bajo este propósito, La Agencia Nacional de Contratación Pública - Colombia Compra Eficiente (ANCPCCE) busca ofrecer precios favorables y suscribir compromisos éticos en las relaciones comerciales, de tal modo que favorezcan compras más ágiles, de mayor calidad, al precio justo, y totalmente transparentes. Así las cosas, la Tienda Virtual del Estado Colombiano (TVEC) se constituye en la herramienta primordial de agregación de demanda y en gran parte el canal mediante el cual se materializa el resultado previsto por la Agencia.
En la misma línea, los acuerdos marco de precio permiten agregar bienes y servicios que son heterogéneos y que tienen una alta demanda, como por ejemplo elementos para se</t>
    </r>
    <r>
      <rPr>
        <sz val="11"/>
        <color theme="2" tint="-0.89999084444715716"/>
        <rFont val="Arial Nova"/>
        <family val="2"/>
      </rPr>
      <t>rvicio de aseo y cafetería, combustibles, entre otros; con los cuales es posible y razonable hacer compras agregadas y/o coordinadas. De forma concluyente, la estructuración de Nuevos y/o Renovados Acuerdos Marco de Precios permitirán a la Agencia atender y consolidar a través de la TVEC las compras de las entidades estatales y la adjudicación de contrataciones menores, urgentes y especiales de manera más favorable.  La Agencia Nacional de Contratación Pública - Colombia Compra Eficiente (ANCPCCE) contribuirá con el desarrollo de AMP diferenciados a nivel territorial que generen valor mediante una administración responsable de los recursos y el constante monitoreo de la calidad de los bienes y servicios; promoviendo finalmente compras más ágiles, económicas y transparentes.
En términos generales, los instrumentos de agregación de demanda buscan garantizar la calidad en la prestación del servicio y/o en el aprovisionamiento del bien, mejorando los precios aprovechando economías de escala en todos los aspectos de la cadena de abastecimiento.</t>
    </r>
  </si>
  <si>
    <t>Desarrollar las competencias y habilidades a los actores de la compra pública mediante capacitaciones y programas de formación continuada a fin de ofrecer herramientas para facilitar las transacciones en el Sistema de Compra Pública</t>
  </si>
  <si>
    <t>Los compradores públicos y las Entidades Estatales deben contar con la capacidad suficiente para tomar decisiones de gasto público con base en la mejor información disponible, esto para llevar al Sistema de Compra Pública a obtener mayor valor por dinero. De otra parte, los proveedores deben ser capaces de aprovechar las oportunidades que les ofrece el Sistema de Compra Pública y mejorar su desempeño.
Con lo anterior, la comunicación se convierte en el eje central que debe permitir: (i) hacer visible el valor estratégico del Sistema de Compra Pública; (ii) construir, desarrollar y gestionar las capacidades de los actores del Sistema de Compra Pública; y (iii) gestionar el conocimiento del Sistema de Compra Pública y de Colombia Compra Eficiente. La puesta en marcha de las iniciativas entonces debe fundamentarse desde la comunicación efectiva y asertiva que potencialice el impacto en el Sistema de Compra Pública y en Colombia Compra Eficiente.</t>
  </si>
  <si>
    <t>Innovación y aprendizaje</t>
  </si>
  <si>
    <r>
      <t xml:space="preserve">La Agencia Nacional de Contratación Pública - Colombia Compra Eficiente (ANCPCCE), dispone del sistema/aplicativo actualmente denominado </t>
    </r>
    <r>
      <rPr>
        <i/>
        <sz val="11"/>
        <rFont val="Arial Nova"/>
        <family val="2"/>
      </rPr>
      <t>Relatoría</t>
    </r>
    <r>
      <rPr>
        <sz val="11"/>
        <rFont val="Arial Nova"/>
        <family val="2"/>
      </rPr>
      <t xml:space="preserve"> en el cual se publican conceptos, doctrina y jurisprudencia en materia de contratación pública. Bajo este contexto, fortalecer la herramienta de tipo consultivo con mayor documentación, selectiva y de fácil acceso, permitirá a la Agencia proveer mayor información jurídica a los actores de la contratación pública, un mejor servicio al ciudadano y una mayor eficiencia en los trámites.</t>
    </r>
  </si>
  <si>
    <t>Negocio y procesos</t>
  </si>
  <si>
    <t>Fortalecer del sistema electrónico de compra pública – SECOP – para garantizar la transaccionalidad de todos los procesos de contratación estatal del orden nacional y territorial</t>
  </si>
  <si>
    <t>El Sistema Electrónico de Contratación Pública – SECOP II cuenta con una capacidad de 20.000 procesos de contratación al mes y se encuentra inmerso en un proceso de transición total de SECOP I  a SECOP II, esta condición genera necesidades de capacidad mayores que se han medido en promedios de 120.000 procesos al mes, e incluso picos de alto tráfico que pueden llegar hasta 300.000 procesos al mes, razón por la cual La Agencia Nacional de Contratación Pública - Colombia Compra Eficiente (ANCPCCE) enfoca sus esfuerzos en ofrecer un servicio de calidad que bajo estrategias de conocimiento, uso, apropiación y capacidad permitan la satisfacción de las necesidades de las entidades del orden nacional y territorial, todo esto bajo conceptos de experiencia de usuario y disponibilidad que incrementen la confianza en el proceso.
Con lo anterior, y en concordancia con la capacidad limitada de la plataforma y la necesidad del soporte a la cantidad de los procesos de contratación que existe actualmente el territorio nacional. La Agencia Nacional de Contratación Pública - Colombia Compra Eficiente (ANCPCCE) promoverá el desarrollo y optimización de la plataforma tecnológica (Infraestructura, aplicaciones y soporte).</t>
  </si>
  <si>
    <t>La Agencia Nacional de Contratación Pública - Colombia Compra Eficiente (ANCPCCE), teniendo en cuenta que una de sus funciones principales es desarrollar el Sistema Electrónico para la Contratación Pública, ha contemplado en el modelo de Arquitectura Empresarial un elemento que permita mejorar la interacción entre los procesos, los datos, las aplicaciones y la infraestructura tecnológica, de tal modo que actúe como la  fuerza integradora entre la planificación, la operación y la tecnología, contribuyendo así al logro de los resultados.</t>
  </si>
  <si>
    <t xml:space="preserve">Identificar las necesidades de la entidad en cuanto a las áreas o dependencias que se requieren para desarrollar y potencializar las funciones institucionales,  así como,  el Talento Humano que soporte el cumplimiento de los objetivos de cada una de las dependencias, previendo elementos de costo eficiencia, gestión del conocimiento, soporte documental, sentido de pertenencia y cumplimiento eficiente de las funciones, entre otros. </t>
  </si>
  <si>
    <t>Fortalecer la estructura organizacional de  La Agencia Nacional de Contratación Pública - Colombia Compra Eficiente (ANCPCCE)</t>
  </si>
  <si>
    <t>Implementar principios y estándares de buenas prácticas de TI y Gestión de Riesgos</t>
  </si>
  <si>
    <t xml:space="preserve">Como parte de la eficiencia operacional de La Agencia Nacional de Contratación Pública - Colombia Compra Eficiente (ANCPCCE), y en sintonía con el propósito de mejorar la eficiencia del Sistema de Compra Pública, establece la posibilidad de evaluar e implementar algunas de las practicas referidas en los estándares internacionales ISO 27001, ISO 31000 e ISO 37000, sin que exista controversia o disparidad con el MIPG, sino por el contrario permite fortalecer algunas bases metodológicas que soporten el logro de los resultados y preparen a la agencia para afrontar nuevos retos. </t>
  </si>
  <si>
    <t>El Formulario Único Reporte de Avances de la Gestión - FURAG, como herramienta de medición Modelo Integrado de Planeación y Gestión al interior de las instituciones del Estado y a través de la cual se capturan, monitorean y evalúan los avances en la implementación de las políticas de desarrollo administrativo contempladas en el MIPG; constituye para La Agencia Nacional de Contratación Pública - Colombia Compra Eficiente (ANCPCCE) uno de los instrumentos de medición de mayor relevancia en el desarrollo de su gestión, por tal razón, los aspectos contemplados en esta herramienta son de seguimiento permanente y de cumplimiento obligatorio al interior de toda la agencia. Así mismo, el MIPG que proporciona el marco de referencia para dirigir, planear, ejecutar, hacer seguimiento, evaluar y controlar la gestión; que además promueve el cumplimiento de los objetivos definidos en el plan de desarrollo, será un derrotero en el desarrollo de la gestión de la Agencia.
Aunado a lo anterior, los planes institucionales y estratégicos referidos en el decreto 612 de 2018 harán parte integral de la gestión estratégica de La Agencia Nacional de Contratación Pública - Colombia Compra Eficiente (ANCPCCE), por tal razón se encuentran inmersos dentro del seguimiento y evaluación periódica de la entidad. Así mismo, son sujetos de revisión constante de tal modo que permita la mejora continua en la adopción de buenas prácticas y continua relación con el desarrollo y dinámica de las operaciones de la Agencia.</t>
  </si>
  <si>
    <t>La eficiencia operacional como resultado de desarrollo y gestión de los procesos en términos de mejor aprovechamiento de los recursos disponibles, es uno  de los propósitos de La Agencia Nacional de Contratación Pública - Colombia Compra Eficiente (ANCPCCE), que le permita cuantificar los resultados de la prestación del servicio en todas sus dependencias y compararlos con los resultados obtenidos en la gestión de vigencias anteriores. 
La eficiencia operacional será un factor diferencial en La Agencia que catapulte el logro de los objetivos de corto, mediano y largo plazo en todos los niveles de la entidad.</t>
  </si>
  <si>
    <t>Financiera / Sostenibilidad</t>
  </si>
  <si>
    <t>La Agencia Nacional de Contratación Pública - Colombia Compra Eficiente (ANCPCCE), partiendo de los Objetivos de Desarrollo Sostenible - ODS y de manera específica con el número 16 Promover sociedades, justas, pacíficas e inclusivas y el número 17 Revitalizar la Alianza Mundial para el Desarrollo Sostenible; Orienta sus esfuerzos en incrementar el registro de transacciones de compra y contratación pública de la Tienda Virtual del Estado Colombiano (TVEC) y del Sistema Electrónico de Compra Pública (SECOP II), de tal modo que le permita pasar de un índice del 9% al 22% al final del año 2022.</t>
  </si>
  <si>
    <t>La Agencia Nacional de Contratación Pública - Colombia Compra Eficiente (ANCPCCE) a través del concepto de investigación, desarrollo e innovación, pretende formular iniciativas que fortalezcan el sistema de compra pública y que a partir de instrumentos derivados de la investigación, avances tecnológicos y del mayor conocimiento y entendimiento del mercado permitan mejorar significativamente el sistema y las operaciones de quienes interactúan con el mismo.</t>
  </si>
  <si>
    <t>Combatir la corrupción en las finanzas públicas y propiciar mayor transparencia es uno de los indicadores del gobierno en el cual, La Agencia Nacional de Contratación Pública - Colombia Compra Eficiente (ANCPCCE) debe contribuir, es por esto, que uno de los objetivos tangibles de la agencia para el país es lograr consolidar la compra pública a través de instrumentos jurídicos y herramientas tecnológicas que permitan cada vez más ofrecer un grado de seguridad en el uso de los recursos del estado, y que en conjunto con otras entidades de estado enfocan sus esfuerzos en minimizar este flagelo que ha tenido efectos lesivos en la confianza de los ciudadanos con las instituciones del estado.
Con lo anterior, La Agencia Nacional de Contratación Pública - Colombia Compra Eficiente (ANCPCCE) tiene previsto pasar del 26% al 80% el valor de compras públicas gestionadas en: i) Tienda Virtual del Estado Colombiano (TVEC); y ii) SECOP II</t>
  </si>
  <si>
    <t>MAPA DE OBJETIVOS ESTRATEGICOS</t>
  </si>
  <si>
    <t>CÓDIGO: CCE-DES-FM-15</t>
  </si>
  <si>
    <t>DEBILIDADES  - OPORTUNIDADES - FORTALEZAS Y AMENAZAS 2021</t>
  </si>
  <si>
    <t>FECHA: 08 de febrero de 2021</t>
  </si>
  <si>
    <t>DEBILIDADES</t>
  </si>
  <si>
    <t>OPORTUNIDADES</t>
  </si>
  <si>
    <t>Falta de interacción entre el personal de las distintas dependencias.</t>
  </si>
  <si>
    <t>Comunicación y solución de problemas en tiempo real</t>
  </si>
  <si>
    <t xml:space="preserve">Posicionamiento mediante foros internacionales </t>
  </si>
  <si>
    <t>Perdida de oportunidad para comunicarle al país nuestras noticias positivas y estratégicas</t>
  </si>
  <si>
    <t>Fortalecer relaciones con contactos internacionales. Ej. OEA</t>
  </si>
  <si>
    <t>Internacionalización de la ANCPCCE y el mercado</t>
  </si>
  <si>
    <t xml:space="preserve">Compras públicas como tema atractivo, aprovechable para generar narrativas. </t>
  </si>
  <si>
    <t>Inmediatez en la ejecución de instrucciones</t>
  </si>
  <si>
    <t>Diseño y construcción plataforma Marca Colombia</t>
  </si>
  <si>
    <t xml:space="preserve">Sentido de pertenencia </t>
  </si>
  <si>
    <t>Consolidación de estrategia de formación virtual apropiación plataformas electrónicas</t>
  </si>
  <si>
    <t>Trabajo en equipo</t>
  </si>
  <si>
    <t>Potencializar Jota  (inteligencia artificial)</t>
  </si>
  <si>
    <t>Software de uso interno administrativo</t>
  </si>
  <si>
    <t>Apropiar e implementar las recomendaciones de la OCDE u otros actores internacionales en términos de la política contratación pública y abastecimiento estratégico</t>
  </si>
  <si>
    <t>Ausencia política de gestión de conocimiento</t>
  </si>
  <si>
    <t xml:space="preserve">Fortalecer los sistemas de información para facilitar el seguimiento del cumplimiento a los compromisos </t>
  </si>
  <si>
    <t>Dependencia a proveedor extranjero de las plataformas electrónicas de compra pública.</t>
  </si>
  <si>
    <t>Generar espacios de participación activa interna y con grupos de interés para promover ejercicios de innovación</t>
  </si>
  <si>
    <t>Ausencia sistema ERP y CRM</t>
  </si>
  <si>
    <t xml:space="preserve">Mejorar el nivel de satisfacción y confianza de los ciudadanos </t>
  </si>
  <si>
    <t xml:space="preserve">Obsolescencia tecnológica </t>
  </si>
  <si>
    <t>Implementar esquemas de trabajo virtual que permitan la alternancia controlada bajo el enfoque de cumplimiento de objetivos.</t>
  </si>
  <si>
    <t>Contratos débiles con proveedores de TI</t>
  </si>
  <si>
    <t xml:space="preserve">Fortalecer y viabilizar atención al ciudadano en WEB y REDES SOCIALES </t>
  </si>
  <si>
    <t xml:space="preserve">Estructura de atención y participación con el ciudadano </t>
  </si>
  <si>
    <t>Obligatoriedad de las entidades en el uso de SECOP</t>
  </si>
  <si>
    <t xml:space="preserve">Sinergia con cabeza del sector </t>
  </si>
  <si>
    <t xml:space="preserve">Mediciones de eficiencia administrativa </t>
  </si>
  <si>
    <t xml:space="preserve">Proceso de Gestión Documental </t>
  </si>
  <si>
    <t>Implementar esquemas teóricos de DRP y BCP bajo ambientes controlados</t>
  </si>
  <si>
    <t xml:space="preserve">SECOP como gestor documental </t>
  </si>
  <si>
    <t>Posicionar a CCE como una entidad generadora de informes y reportes estratégicos en términos de compras públicas y modelos de abastecimiento</t>
  </si>
  <si>
    <t>Ausencia de Gobierno de Datos</t>
  </si>
  <si>
    <t>Gestión del conocimiento e intercambio de prácticas con grupos de interés</t>
  </si>
  <si>
    <t>Política de Gestión Estadística - MIPG</t>
  </si>
  <si>
    <t xml:space="preserve">Promover la voluntad entidades publicas para implementar modelo de abastecimiento estratégico </t>
  </si>
  <si>
    <t>Ausencia de cultura de innovación</t>
  </si>
  <si>
    <t xml:space="preserve">Red de observaciones para lucha anticorrupción </t>
  </si>
  <si>
    <t xml:space="preserve">Ausencia de estrategia de comunicaciones interna y externa </t>
  </si>
  <si>
    <r>
      <t xml:space="preserve">Benchmarking en </t>
    </r>
    <r>
      <rPr>
        <sz val="10"/>
        <color rgb="FFFF0000"/>
        <rFont val="Arial Nova"/>
        <family val="2"/>
      </rPr>
      <t>MDE</t>
    </r>
    <r>
      <rPr>
        <sz val="10"/>
        <rFont val="Arial Nova"/>
        <family val="2"/>
      </rPr>
      <t xml:space="preserve"> y otras prácticas de compra para adoptar </t>
    </r>
  </si>
  <si>
    <t>falta de generación de sinergias entre las mismas áreas misionales</t>
  </si>
  <si>
    <t>Uso de inteligencia artificial como canal de servicio, potencializando la actual funcionalidad de JOTA</t>
  </si>
  <si>
    <t>Falta de articulación y apropiación de la Política de Gestión del Conocimiento y la Innovación</t>
  </si>
  <si>
    <t xml:space="preserve">Consolidar estrategia de formación virtual. E-Learning </t>
  </si>
  <si>
    <t>Carencia de herramientas técnicas especializadas para desarrollar el Modelo gestión estadística</t>
  </si>
  <si>
    <t xml:space="preserve">Diseñar y construir plataforma marca Colombia </t>
  </si>
  <si>
    <t xml:space="preserve">Ausencia de modelo data governance </t>
  </si>
  <si>
    <t>Consolidar un modelo de Arquitectura Empresarial</t>
  </si>
  <si>
    <t>Recursos tecnológicos deficientes para la trazabilidad de la gestión</t>
  </si>
  <si>
    <r>
      <t xml:space="preserve">Plan de mercado </t>
    </r>
    <r>
      <rPr>
        <sz val="10"/>
        <color rgb="FFFF0000"/>
        <rFont val="Arial Nova"/>
        <family val="2"/>
      </rPr>
      <t>NEC</t>
    </r>
  </si>
  <si>
    <t xml:space="preserve">Incumplimiento de plazos para radicación de solicitudes de adquisición de bienes y servicios </t>
  </si>
  <si>
    <t xml:space="preserve">Convenios INSOR- INCI </t>
  </si>
  <si>
    <t xml:space="preserve">Sistema de gestión desarticulado de cara a los procesos organizacionales. </t>
  </si>
  <si>
    <t xml:space="preserve">Interoperabilidades del sistema de información </t>
  </si>
  <si>
    <t>Obsolescencia tecnológico SECOP</t>
  </si>
  <si>
    <t>Mejora clima laboral</t>
  </si>
  <si>
    <t xml:space="preserve">Ausencia de ERP y CRM </t>
  </si>
  <si>
    <t>Alta dependencia de proveedores de plataformas de e-procurement</t>
  </si>
  <si>
    <t xml:space="preserve">Incorporación de cultura de innovación de la entidad </t>
  </si>
  <si>
    <t>Falta de apropiación del modelo de administración de riesgos al interior de la entidad.</t>
  </si>
  <si>
    <t>Insuficiencia de herramientas para realizar prospección a cadenas de suministro.</t>
  </si>
  <si>
    <t>Deficiencias en el proceso de gestión documental afectando la atención a los ciudadanos</t>
  </si>
  <si>
    <t xml:space="preserve">Perdida de memoria institucional </t>
  </si>
  <si>
    <t>FORTALEZAS</t>
  </si>
  <si>
    <t>AMENAZAS</t>
  </si>
  <si>
    <t>Capacidad de adaptación al cambio por contingencia COVID</t>
  </si>
  <si>
    <t xml:space="preserve">Ciudadanía y población con percepción de no cambio y corrupción en materia de contratos estatales </t>
  </si>
  <si>
    <t>Buenas relaciones interinstitucionales con organismos multilaterales</t>
  </si>
  <si>
    <t>Riesgo reputacional por la doctrina y por el Documentos Tipo</t>
  </si>
  <si>
    <t>Personal capacitado y comprometido</t>
  </si>
  <si>
    <t xml:space="preserve">Deserción laboral porque el personal ha desarrollado aptitudes muy importantes </t>
  </si>
  <si>
    <t>Gremios alineados e interesados con las acciones de  ANCPCCE</t>
  </si>
  <si>
    <t xml:space="preserve">Competencia con la Bolsa Mercantil Colombiana </t>
  </si>
  <si>
    <t>Capacidad Técnica</t>
  </si>
  <si>
    <t xml:space="preserve">Acciones judiciales primeras generaciones </t>
  </si>
  <si>
    <t>Adecuada infraestructura tecnológica de las plataformas electrónicas de compra pública.</t>
  </si>
  <si>
    <t>Consumo masivo de datos usando ROBOTS</t>
  </si>
  <si>
    <t>Articulación con entes de control</t>
  </si>
  <si>
    <t>Calidad en el ingreso de información en las plataformas electrónicas de e-procurement por parte de los usuarios</t>
  </si>
  <si>
    <t>Estructuración de AMP ajustado a las necesidades del Estado y construidos con los proveedores</t>
  </si>
  <si>
    <t>Desconocimiento de las competencias la ANCP-CCE.</t>
  </si>
  <si>
    <t>Compromiso de la alta dirección</t>
  </si>
  <si>
    <t>Papel de CCE como gestor documental</t>
  </si>
  <si>
    <t>Adecuado clima organizacional y de trabajo</t>
  </si>
  <si>
    <t xml:space="preserve">Ataques informáticos </t>
  </si>
  <si>
    <t>Presencia regional</t>
  </si>
  <si>
    <t xml:space="preserve">Falta de conectividad nacional </t>
  </si>
  <si>
    <t>Apoyo y compromiso de la Dirección General</t>
  </si>
  <si>
    <t xml:space="preserve">Ausencia recurso humano en entidades publicas en las que se requiere implementación del modelo de abastecimiento estratégico </t>
  </si>
  <si>
    <t>Clima organizacional vs resultados comparados con las entidades del estado.</t>
  </si>
  <si>
    <r>
      <t xml:space="preserve">Dependencia de terceros para el desarrollo de </t>
    </r>
    <r>
      <rPr>
        <sz val="10"/>
        <color rgb="FFFF0000"/>
        <rFont val="Arial Nova"/>
        <family val="2"/>
      </rPr>
      <t>RIC</t>
    </r>
  </si>
  <si>
    <t>Sentido de pertenencia institucional</t>
  </si>
  <si>
    <t>Estructuración de AMP de acuerdo a necesidades del estado</t>
  </si>
  <si>
    <t xml:space="preserve">Renovación y actualización equipos tecnológicos </t>
  </si>
  <si>
    <t xml:space="preserve">Buena articulación con entes de control </t>
  </si>
  <si>
    <t xml:space="preserve">Alto perfil técnico </t>
  </si>
  <si>
    <t>Presencia regional de la ANCP-CCE en el uso y apropiación del SECOP</t>
  </si>
  <si>
    <t>Participación de proveedores y entidades en estructuración de AMP</t>
  </si>
  <si>
    <t xml:space="preserve">Optimización de los recursos Asignados en el presupuesto de la entidad. </t>
  </si>
  <si>
    <t xml:space="preserve">Buenas relaciones interinstitucionales con gestores de buenas prácticas </t>
  </si>
  <si>
    <t xml:space="preserve">Equipo multidisciplinario y técnico con potencial de desarrollo </t>
  </si>
  <si>
    <t>CONTROL DE SOLICITUD DE MODIFICACIONES - AJUSTES Y CAMBIO DE PLAN DE ACCIÓN 2021</t>
  </si>
  <si>
    <t>TIPO DE SOLICITUD</t>
  </si>
  <si>
    <t>ÁREA RESPONSABLE</t>
  </si>
  <si>
    <r>
      <t xml:space="preserve">FECHA DE SOLICITUD
</t>
    </r>
    <r>
      <rPr>
        <b/>
        <sz val="8"/>
        <color theme="0"/>
        <rFont val="Arial Nova"/>
        <family val="2"/>
      </rPr>
      <t>DD/MM/AAAA</t>
    </r>
  </si>
  <si>
    <t>ID DE ACCIÓN PARA AJUSTAR</t>
  </si>
  <si>
    <t>Q PROGRAMADO DE LA ACCIÓN</t>
  </si>
  <si>
    <t>FECHA DE INICIO</t>
  </si>
  <si>
    <t xml:space="preserve">FECHA DE FIN </t>
  </si>
  <si>
    <t xml:space="preserve">DESCRIPCIÓN DEL AJUSTE </t>
  </si>
  <si>
    <t>CARTA DE JUSTIFICACIÓN</t>
  </si>
  <si>
    <t>OBSERVACIONES SEGUNDA LINEA DE DEFENSA</t>
  </si>
  <si>
    <t>VERSIÓN VIGENTE PAI</t>
  </si>
  <si>
    <t>FECHA DE VERSIÓN PAI 2021</t>
  </si>
  <si>
    <t>CÓD</t>
  </si>
  <si>
    <t>CONSEC</t>
  </si>
  <si>
    <t>MES/AÑO</t>
  </si>
  <si>
    <t>PAI 2021 V.1.</t>
  </si>
  <si>
    <t>Dirección General</t>
  </si>
  <si>
    <t>Primer versión de Plan de Acción Aprobado</t>
  </si>
  <si>
    <t>N.A.</t>
  </si>
  <si>
    <t>Modificación</t>
  </si>
  <si>
    <t>Subdirección Gestión Contractual</t>
  </si>
  <si>
    <t>GC</t>
  </si>
  <si>
    <t>Q1</t>
  </si>
  <si>
    <t>Segunda versión PAI 2021</t>
  </si>
  <si>
    <t xml:space="preserve">Ninguna </t>
  </si>
  <si>
    <t>Subdirección de IDT</t>
  </si>
  <si>
    <t>IDT</t>
  </si>
  <si>
    <t>Alaración</t>
  </si>
  <si>
    <t>Subdirección de EMAE</t>
  </si>
  <si>
    <t>EMAE</t>
  </si>
  <si>
    <t>Q2</t>
  </si>
  <si>
    <t>Secretaría General</t>
  </si>
  <si>
    <t>SG</t>
  </si>
  <si>
    <t>PAA 2021 V.1.</t>
  </si>
  <si>
    <t>Q3</t>
  </si>
  <si>
    <t>Comunicaciones Dirección General</t>
  </si>
  <si>
    <t>DG - COM</t>
  </si>
  <si>
    <t>Q4</t>
  </si>
  <si>
    <t>DG</t>
  </si>
  <si>
    <t>Subdirección Negocios</t>
  </si>
  <si>
    <t>NG</t>
  </si>
  <si>
    <t>CÓDIGO</t>
  </si>
  <si>
    <t>VERSIÓN</t>
  </si>
  <si>
    <t>FECHA</t>
  </si>
  <si>
    <t>ELABORÓ</t>
  </si>
  <si>
    <t>REVISÓ</t>
  </si>
  <si>
    <t>AJUSTES</t>
  </si>
  <si>
    <t>01</t>
  </si>
  <si>
    <t>Carolina Olivera</t>
  </si>
  <si>
    <t>Creacion de formato</t>
  </si>
  <si>
    <t>02</t>
  </si>
  <si>
    <t>Ajuste de uso al formato</t>
  </si>
  <si>
    <t>Fuente recursos</t>
  </si>
  <si>
    <t>Estados de vigencia</t>
  </si>
  <si>
    <t>Requerimientos de contratación</t>
  </si>
  <si>
    <t>Funcionamiento</t>
  </si>
  <si>
    <t>Solicitada</t>
  </si>
  <si>
    <t>Crédito</t>
  </si>
  <si>
    <t xml:space="preserve">Vencida </t>
  </si>
  <si>
    <t>Consultoría</t>
  </si>
  <si>
    <t>Monitoreo SGR</t>
  </si>
  <si>
    <t>Mantenimiento</t>
  </si>
  <si>
    <t>Donación</t>
  </si>
  <si>
    <t>Funcionamiento SGR</t>
  </si>
  <si>
    <t>Administrativo</t>
  </si>
  <si>
    <t>Tercera versión del PAI 2021</t>
  </si>
  <si>
    <t>Modificación de los entregables Q2/Q3/Q4</t>
  </si>
  <si>
    <t>Cuarta versión del PAI 2021</t>
  </si>
  <si>
    <t>Modificación de los entregables Q2/Q4</t>
  </si>
  <si>
    <t>María Alejandra Gutiérrez</t>
  </si>
  <si>
    <t>Modificación de los entregables Q3/Q4</t>
  </si>
  <si>
    <t>Quinta versión del PAI 2021</t>
  </si>
  <si>
    <t>Modificación de los entregables Q2/Q3</t>
  </si>
  <si>
    <t>SG1</t>
  </si>
  <si>
    <t>IDT1</t>
  </si>
  <si>
    <t>EMAE2</t>
  </si>
  <si>
    <t>EMAE1</t>
  </si>
  <si>
    <t>VERSIÓN: 02</t>
  </si>
  <si>
    <t xml:space="preserve">3 Capacitaciones a Entidades Estatales </t>
  </si>
  <si>
    <t>EMAE3</t>
  </si>
  <si>
    <t>Modificación del entregable Q2</t>
  </si>
  <si>
    <t>Sexta versión del PAI 2021</t>
  </si>
  <si>
    <t>NG1</t>
  </si>
  <si>
    <t>NG2</t>
  </si>
  <si>
    <t>Presentar el plan de acción 2021 de la entidad como un instrumento mediante el cual las dependencias programan y realizan seguimiento a las estrategias, actividades e indicadores asociados a los objetivos estratégicos institucionales para el cumplimiento de los resultados definidos para la vigencia.</t>
  </si>
  <si>
    <t>Séptima versión del PAI 2021</t>
  </si>
  <si>
    <t>SG2</t>
  </si>
  <si>
    <t>Modificación de los entregables Q3 y Q4</t>
  </si>
  <si>
    <t>Octava versión del PAI 2021</t>
  </si>
  <si>
    <t>SEGUIMIENTO TRIMESTRAL  PLAN DE ACCIÓN</t>
  </si>
  <si>
    <t>Novena versión del PAI 2021</t>
  </si>
  <si>
    <t>DG-COM1</t>
  </si>
  <si>
    <t>IDT2</t>
  </si>
  <si>
    <t>Décima versión del PAI 2021</t>
  </si>
  <si>
    <t>Onceava versión del PAI 2021</t>
  </si>
  <si>
    <t>EMAE4</t>
  </si>
  <si>
    <t>Realizar el Diseño instruccional de programa de E-learning de MAE y  un Programa de formación virtual sincrónico del MAE</t>
  </si>
  <si>
    <t>Diseño instruccional de programa de E-learning de MAE.
Programa de formacion virtual sincronico del MAE.</t>
  </si>
  <si>
    <t>Doceava versión del PAI 2021</t>
  </si>
  <si>
    <t>EMAE5</t>
  </si>
  <si>
    <t>1 Diseño instruccional de programa de E-learning de MAE.
1 Programa de formacion virtual sincronico del MAE.</t>
  </si>
  <si>
    <t>1 Diseño instruccional de programa de E-learning de MAE.
1 Programa de formacion virtual sincronico del MAE</t>
  </si>
  <si>
    <t>OBSERVACIONES LINK EVIDENCIA Q3</t>
  </si>
  <si>
    <t>Enlace de publicación:​
https://www.colombiacompra.gov.co/content/04-documentos-tipo-de-licitacion-de-obra-publica-para-proyectos-de-infraestructura-social​​
https://cceficiente.sharepoint.com/sites/ReportePlaneacin/Documentos%20compartidos/Forms/AllItems.aspx?RootFolder=%2Fsites%2FReportePlaneacin%2FDocumentos%20compartidos%2FGeneral%2F2021%2F07%2E%20RAE%20JUL%2FPLAN%20DE%20ACCI%C3%93N%2FGC1&amp;FolderCTID=0x0120009255D317713E714DB81D52E042221D61​</t>
  </si>
  <si>
    <t>Enlace de publicación:​
https://www.colombiacompra.gov.co/content/documentos-tipo-de-consultoria-de-estudios-de-ingenieria-de-infraestructura-de-transporte​
​
https://cceficiente.sharepoint.com/sites/ReportePlaneacin/Documentos%20compartidos/Forms/AllItems.aspx?RootFolder=%2Fsites%2FReportePlaneacin%2FDocumentos%20compartidos%2FGeneral%2F2021%2F07%2E%20RAE%20JUL%2FPLAN%20DE%20ACCI%C3%93N%2FGC4&amp;FolderCTID=0x0120009255D317713E714DB81D52E042221D61</t>
  </si>
  <si>
    <t xml:space="preserve">Informe trimestral de consultas recibidas por la Subdirección de Gestión Contractual – Tercer trimestre 2021 </t>
  </si>
  <si>
    <t>Transferencia documental de la vigencia 2020</t>
  </si>
  <si>
    <t>Documento Excel denominado como Plan de Trabajo Release Mayores TVEC el cual contiene la implementación y ejecución de las mejoras funcionales y/o técnicas por cada uno de los releases programado</t>
  </si>
  <si>
    <t>Documento Excel denominado como Plan de Trabajo para Implementar Tercera fase (Implementación) del modelo de seguridad y privacidad de la información -MSPI-, el cual contiene las actividades a desarrollar durante la ejecución del proyecto.</t>
  </si>
  <si>
    <t>Documento Excel denominado como  Plan de Trabajo para Desarrollar la segunda iteración  de Arquitectura Empresarial para la ANCP-CCE-, el cual contiene las actividades a desarrollar durante la ejecución del proyecto</t>
  </si>
  <si>
    <t xml:space="preserve">Acompañamientos
A través de este servicio para el tercer trimestre hemos capacitado 1 nueva entidad con 17 nuevos usuarios, adicionalmente, se han capacitado 660 usuarios de entidades que se han venido capacitando durante la vigencia.
Talleres
 A través de este servicio para el tercer trimestre hemos capacitado 1 nueva entidad con 3 nuevos usuarios.
 En total en el tercer trimestre atendimos 110 entidades, hemos adelantado 123 sesiones de capacitación con 1.247 usuarios capacitados, lo que corresponde al 110% del 25% establecido para el tercer trimestre.
Soportes:
Formación de formadores:
https://cceficiente.sharepoint.com/:f:/s/Formacin/EpjIOauBZepBjM2K9ySUb48BSeHbb5DCJ0ARcdQLwhomtg?e=IdIgXd
Acompañamientos:
https://cceficiente.sharepoint.com/:f:/s/Formacin/Ei9TBlodP0RFppinOlmyM1MB6WmPC_8DpMgNe1lpkwL8gg?e=7VswrB 
Talleres:
https://cceficiente.sharepoint.com/:f:/s/Formacin/EsW9ImoKExBIqR4UimaLRswBQLSmc5XkPMSkHFEWfwGtVg?e=mj8tgw
</t>
  </si>
  <si>
    <t xml:space="preserve">El grupo de Uso y Apropiación del SECOP de la Subdirección de Información y Desarrollo Tecnológico durante el segundo trimestre impartió capacitaciones bajo los programas: Acompañamientos, Talleres, Eventos y Capacitaciones Generalizadas.
Con corte a 30 de septiembre de 2021 se han ejecutado un total de 219 capacitaciones dirigidas a entidades, proveedores, entes de control y ciudadanía en general, en las diferentes modalidades de formación que ofrece la entidad, con un total de 4.996 personas capacitadas.
Lo que corresponde al 125,14% del 25% establecido para el tercer trimestre, teniendo en cuenta que para la vigencia se plantea como meta ejecutar 700 capacitaciones.
Soportes:
Acompañamientos:
https://cceficiente.sharepoint.com/:f:/s/Formacin/Ei9TBlodP0RFppinOlmyM1MB6WmPC_8DpMgNe1lpkwL8gg?e=1KJi9f
Talleres:
https://cceficiente.sharepoint.com/:f:/s/Formacin/EsW9ImoKExBIqR4UimaLRswBQLSmc5XkPMSkHFEWfwGtVg?e=iWwe1t 
Eventos:
https://cceficiente.sharepoint.com/:f:/s/Formacin/Eh4181IWcu1MvOjr7XGC7McBayi7Y1DGlQed6NvZ0HB7LQ?e=jrir7G 
Generalizadas:
https://cceficiente.sharepoint.com/:f:/s/Formacin/EoJIz_N6SC9PjlA_3Sh6ejEBUiyCi1ykuB-FT7dz7yY1lA?e=kwdfKd
</t>
  </si>
  <si>
    <t>• (1) una matriz con las sentencias indizadas del año 2020 • (1) un informe de gestión de sentencias indizadas del año 2020.</t>
  </si>
  <si>
    <t>• (1) una matriz con los conceptos jurídicos de la ANCP-CCE de la Subdirección de Gestión Contractual indizados • Normativa contractual con los conceptos expedidos por la ANCP-CCE</t>
  </si>
  <si>
    <t>5 Informes estratégicos con información del sistema de compras públicas</t>
  </si>
  <si>
    <t>1 Informe de Sinergias del Observatorio Oficial de Contratación Estatal - OOCE</t>
  </si>
  <si>
    <t>1 Informe de Ejecución del Observatorio Oficial de Contratación Estatal - 3Q/2021</t>
  </si>
  <si>
    <t>1 Plan de implementación de la política de Gestión de Conocimiento (Estado de avance)</t>
  </si>
  <si>
    <t>Actividades de re-adaptación laboral 2021 de la ANCP-CCE</t>
  </si>
  <si>
    <t>Transferencia documental de la vigencia 2020 de los 6  procesos de Secretaria General</t>
  </si>
  <si>
    <t>Documento de Compilación de Artículos para la revista "Colombia Contrata"</t>
  </si>
  <si>
    <t>Cumplimento del Plan Estratégico de Comunicaciones 2021</t>
  </si>
  <si>
    <t>Cuadro monitoreo CI Septiembre 2021</t>
  </si>
  <si>
    <t>3 Informes mensuales del estado y evolución de los IAD's disponibles en la TVEC publicados en la página web (julio, agosto y septiembre)</t>
  </si>
  <si>
    <t>1 Instrumento de Agregación de Demanda regional</t>
  </si>
  <si>
    <t>5 Instrumentos de Agregación de Demanda adjudicados que contenga criterio de sostenibilidad</t>
  </si>
  <si>
    <t>2 IAD´S del sector salud diseñados y adjudicados</t>
  </si>
  <si>
    <t>6 Instrumentos de Agregación de Demanda adjudicados</t>
  </si>
  <si>
    <t xml:space="preserve">Capacitaciones: 1. Gobernación de Cundinamarca y 2. Alcaldía de Palmira </t>
  </si>
  <si>
    <t>En esta actividad se habían programado 7 capacitaciones para este 3Q y se puede evidenciar sólo 6 listas de asistencia correspondientes a éstas, en el siguiente link: https://teams.microsoft.com/_#/files/General?groupId=f6384a78-cb0e-4b33-8217-0352b4205431&amp;threadId=19%3Af3e808c0e70041cf8bf3708b9913c1d8%40thread.skype&amp;ctx=channel&amp;context=SN9&amp;rootfolder=%252Fsites%252FIndicadoresdelPlandeaccinNEGOCIOS%252FDocumentos%2520compartidos%252FGeneral%252F2021%252F09.%2520RAE%2520SEPTIEMBRE%252FPLAN%2520DE%2520ACCI%25C3%2593N%252FSN9</t>
  </si>
  <si>
    <t>Desarrollar una estrategia que busque mejorar la accesibilidad de usuarios con discapacidad física, discapacidad psicosocial (mental) o intelectual (cognitiva) a los servicios de la Agencia</t>
  </si>
  <si>
    <t>Video de canales de atención con lenguaje de señas - Gifs del menú de la página web con lenguaje de señas. - capacitación a los colaboradores en temas de inclusión</t>
  </si>
  <si>
    <t>Catorceava versión del PAI 2021</t>
  </si>
  <si>
    <t>Treceava versión del PAI 2021</t>
  </si>
  <si>
    <t>SG3</t>
  </si>
  <si>
    <t>3 entregables que evidencien las actividades realizadas en relación a la inclusión en atención al ciudadno</t>
  </si>
  <si>
    <t>Definir el plan de emergencias y atención de desastres en el archivo de soportes físicos, gestión y central según corresponda.</t>
  </si>
  <si>
    <t>Plan de emergencias y atención de desastres aprobado</t>
  </si>
  <si>
    <t>1 Documento plan de emergencia de archivo</t>
  </si>
  <si>
    <t>Quinceava versión del PAI 2021</t>
  </si>
  <si>
    <t>SG4</t>
  </si>
  <si>
    <t>Automatización de Simuladores web en la TVEC</t>
  </si>
  <si>
    <t>30-dic.2021</t>
  </si>
  <si>
    <t>Desarrollo de aplicativo para el cálculo de bienes relevantes</t>
  </si>
  <si>
    <t>Aplicación web para el cálculo de bienes relevantes.</t>
  </si>
  <si>
    <t xml:space="preserve"> 1 aplicación en ambiente productivo</t>
  </si>
  <si>
    <t>3 simuladores operando</t>
  </si>
  <si>
    <t>Dieciseisava versión del PAI</t>
  </si>
  <si>
    <t>IDT3</t>
  </si>
  <si>
    <t>Sumatoria de simuladores disponibles</t>
  </si>
  <si>
    <t>Aplicación operando y puesta a disposición</t>
  </si>
  <si>
    <t xml:space="preserve"> Herramienta de simuladores en ambiente de producción</t>
  </si>
  <si>
    <t xml:space="preserve">29 Informes estratégicos </t>
  </si>
  <si>
    <t>Diecisieteava versión del PAI</t>
  </si>
  <si>
    <t>EMAE6</t>
  </si>
  <si>
    <t>23 de Noviembre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</si>
</sst>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3" formatCode="_-* #,##0.00_-;\-* #,##0.00_-;_-* &quot;-&quot;??_-;_-@_-"/>
    <numFmt numFmtId="164" formatCode="_-* #,##0.00\ _€_-;\-* #,##0.00\ _€_-;_-* &quot;-&quot;??\ _€_-;_-@_-"/>
    <numFmt numFmtId="165" formatCode="_(&quot;$&quot;* #,##0.00_);_(&quot;$&quot;* \(#,##0.00\);_(&quot;$&quot;* &quot;-&quot;??_);_(@_)"/>
    <numFmt numFmtId="166" formatCode="_(&quot;$&quot;* #,##0_);_(&quot;$&quot;* \(#,##0\);_(&quot;$&quot;* &quot;-&quot;??_);_(@_)"/>
  </numFmts>
  <fonts count="45"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0"/>
      <color theme="0"/>
      <name val="Arial Nova"/>
      <family val="2"/>
    </font>
    <font>
      <b/>
      <sz val="10"/>
      <color theme="1"/>
      <name val="Arial Nova"/>
      <family val="2"/>
    </font>
    <font>
      <sz val="11"/>
      <color theme="1"/>
      <name val="Arial Nova"/>
      <family val="2"/>
    </font>
    <font>
      <b/>
      <sz val="11"/>
      <color theme="1"/>
      <name val="Arial Nova"/>
      <family val="2"/>
    </font>
    <font>
      <sz val="10"/>
      <color theme="1"/>
      <name val="Arial Nova"/>
      <family val="2"/>
    </font>
    <font>
      <sz val="9"/>
      <color theme="1"/>
      <name val="Arial Nova"/>
      <family val="2"/>
    </font>
    <font>
      <sz val="8"/>
      <color rgb="FF000000"/>
      <name val="Arial Nova"/>
      <family val="2"/>
    </font>
    <font>
      <sz val="10"/>
      <name val="Arial Nova"/>
      <family val="2"/>
    </font>
    <font>
      <sz val="10"/>
      <color rgb="FFFF0000"/>
      <name val="Arial Nova"/>
      <family val="2"/>
    </font>
    <font>
      <b/>
      <sz val="14"/>
      <color rgb="FF002060"/>
      <name val="Arial Nova"/>
      <family val="2"/>
    </font>
    <font>
      <sz val="10"/>
      <color rgb="FFC00000"/>
      <name val="Arial Nova"/>
      <family val="2"/>
    </font>
    <font>
      <b/>
      <sz val="11"/>
      <color theme="0"/>
      <name val="Arial Nova"/>
      <family val="2"/>
    </font>
    <font>
      <sz val="9"/>
      <color theme="0" tint="-0.34998626667073579"/>
      <name val="Arial Nova"/>
      <family val="2"/>
    </font>
    <font>
      <b/>
      <sz val="10"/>
      <color rgb="FF002060"/>
      <name val="Arial Nova"/>
      <family val="2"/>
    </font>
    <font>
      <sz val="10"/>
      <color rgb="FF002060"/>
      <name val="Arial Nova"/>
      <family val="2"/>
    </font>
    <font>
      <sz val="9"/>
      <color rgb="FF002060"/>
      <name val="Arial Nova"/>
      <family val="2"/>
    </font>
    <font>
      <sz val="9"/>
      <color theme="0" tint="-0.499984740745262"/>
      <name val="Arial Nova"/>
      <family val="2"/>
    </font>
    <font>
      <sz val="8"/>
      <color theme="1"/>
      <name val="Arial Nova"/>
      <family val="2"/>
    </font>
    <font>
      <sz val="11"/>
      <name val="Arial Nova"/>
      <family val="2"/>
    </font>
    <font>
      <sz val="11"/>
      <color theme="2" tint="-0.89999084444715716"/>
      <name val="Arial Nova"/>
      <family val="2"/>
    </font>
    <font>
      <b/>
      <sz val="14"/>
      <color theme="1"/>
      <name val="Arial Nova"/>
      <family val="2"/>
    </font>
    <font>
      <b/>
      <sz val="12"/>
      <color theme="0"/>
      <name val="Arial Nova"/>
      <family val="2"/>
    </font>
    <font>
      <b/>
      <sz val="11"/>
      <color rgb="FF33CC33"/>
      <name val="Arial Nova"/>
      <family val="2"/>
    </font>
    <font>
      <b/>
      <sz val="9"/>
      <color theme="1"/>
      <name val="Arial Nova"/>
      <family val="2"/>
    </font>
    <font>
      <b/>
      <sz val="12"/>
      <color rgb="FF002060"/>
      <name val="Arial Nova"/>
      <family val="2"/>
    </font>
    <font>
      <sz val="9"/>
      <color theme="1" tint="0.499984740745262"/>
      <name val="Arial Nova"/>
      <family val="2"/>
    </font>
    <font>
      <b/>
      <sz val="9"/>
      <color theme="0"/>
      <name val="Arial Nova"/>
      <family val="2"/>
    </font>
    <font>
      <b/>
      <sz val="8"/>
      <color theme="0"/>
      <name val="Arial Nova"/>
      <family val="2"/>
    </font>
    <font>
      <sz val="10"/>
      <color theme="2" tint="-0.249977111117893"/>
      <name val="Arial Nova"/>
      <family val="2"/>
    </font>
    <font>
      <b/>
      <sz val="9"/>
      <color rgb="FF002060"/>
      <name val="Arial Nova"/>
      <family val="2"/>
    </font>
    <font>
      <b/>
      <sz val="11"/>
      <color rgb="FF002060"/>
      <name val="Arial Nova"/>
      <family val="2"/>
    </font>
    <font>
      <i/>
      <sz val="11"/>
      <name val="Arial Nova"/>
      <family val="2"/>
    </font>
    <font>
      <sz val="8"/>
      <name val="Calibri"/>
      <family val="2"/>
      <scheme val="minor"/>
    </font>
    <font>
      <b/>
      <sz val="10"/>
      <name val="Arial Nova"/>
      <family val="2"/>
    </font>
    <font>
      <b/>
      <sz val="14"/>
      <name val="Arial Nova"/>
      <family val="2"/>
    </font>
    <font>
      <u/>
      <sz val="11"/>
      <color theme="10"/>
      <name val="Calibri"/>
      <family val="2"/>
      <scheme val="minor"/>
    </font>
    <font>
      <u/>
      <sz val="14"/>
      <color theme="10"/>
      <name val="Arial Nova"/>
      <family val="2"/>
    </font>
    <font>
      <u/>
      <sz val="11"/>
      <name val="Arial Nova"/>
      <family val="2"/>
    </font>
    <font>
      <u/>
      <sz val="11"/>
      <color theme="10"/>
      <name val="Arial Nova"/>
      <family val="2"/>
    </font>
    <font>
      <sz val="14"/>
      <color theme="1" tint="0.249977111117893"/>
      <name val="Arial Nova"/>
      <family val="2"/>
    </font>
    <font>
      <sz val="10"/>
      <color rgb="FF202124"/>
      <name val="Arial Nova"/>
      <family val="2"/>
    </font>
  </fonts>
  <fills count="20">
    <fill>
      <patternFill patternType="none"/>
    </fill>
    <fill>
      <patternFill patternType="gray125"/>
    </fill>
    <fill>
      <patternFill patternType="solid">
        <fgColor theme="0" tint="-0.14999847407452621"/>
        <bgColor indexed="64"/>
      </patternFill>
    </fill>
    <fill>
      <patternFill patternType="solid">
        <fgColor theme="4" tint="-0.499984740745262"/>
        <bgColor indexed="64"/>
      </patternFill>
    </fill>
    <fill>
      <patternFill patternType="solid">
        <fgColor theme="3" tint="-0.249977111117893"/>
        <bgColor indexed="64"/>
      </patternFill>
    </fill>
    <fill>
      <patternFill patternType="solid">
        <fgColor theme="1" tint="0.24997711111789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002060"/>
        <bgColor indexed="64"/>
      </patternFill>
    </fill>
    <fill>
      <patternFill patternType="solid">
        <fgColor theme="0" tint="-0.499984740745262"/>
        <bgColor indexed="64"/>
      </patternFill>
    </fill>
    <fill>
      <patternFill patternType="solid">
        <fgColor theme="0"/>
        <bgColor indexed="64"/>
      </patternFill>
    </fill>
    <fill>
      <patternFill patternType="solid">
        <fgColor rgb="FFFFFF00"/>
        <bgColor indexed="64"/>
      </patternFill>
    </fill>
    <fill>
      <patternFill patternType="solid">
        <fgColor rgb="FFFF6600"/>
        <bgColor indexed="64"/>
      </patternFill>
    </fill>
    <fill>
      <patternFill patternType="solid">
        <fgColor rgb="FFFF0000"/>
        <bgColor indexed="64"/>
      </patternFill>
    </fill>
    <fill>
      <patternFill patternType="solid">
        <fgColor rgb="FF66FF33"/>
        <bgColor indexed="64"/>
      </patternFill>
    </fill>
    <fill>
      <patternFill patternType="solid">
        <fgColor rgb="FF00CC00"/>
        <bgColor indexed="64"/>
      </patternFill>
    </fill>
    <fill>
      <patternFill patternType="solid">
        <fgColor theme="0" tint="-0.249977111117893"/>
        <bgColor indexed="64"/>
      </patternFill>
    </fill>
    <fill>
      <patternFill patternType="solid">
        <fgColor rgb="FF33CC33"/>
        <bgColor indexed="64"/>
      </patternFill>
    </fill>
    <fill>
      <patternFill patternType="solid">
        <fgColor theme="4" tint="0.59999389629810485"/>
        <bgColor indexed="64"/>
      </patternFill>
    </fill>
    <fill>
      <patternFill patternType="solid">
        <fgColor theme="5" tint="0.59999389629810485"/>
        <bgColor indexed="64"/>
      </patternFill>
    </fill>
  </fills>
  <borders count="66">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right/>
      <top style="hair">
        <color indexed="64"/>
      </top>
      <bottom style="hair">
        <color indexed="64"/>
      </bottom>
      <diagonal/>
    </border>
    <border>
      <left/>
      <right/>
      <top/>
      <bottom style="hair">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diagonal/>
    </border>
    <border>
      <left/>
      <right style="medium">
        <color indexed="64"/>
      </right>
      <top/>
      <bottom style="hair">
        <color indexed="64"/>
      </bottom>
      <diagonal/>
    </border>
    <border>
      <left style="hair">
        <color indexed="64"/>
      </left>
      <right style="medium">
        <color indexed="64"/>
      </right>
      <top style="hair">
        <color indexed="64"/>
      </top>
      <bottom/>
      <diagonal/>
    </border>
    <border>
      <left style="medium">
        <color indexed="64"/>
      </left>
      <right/>
      <top style="hair">
        <color indexed="64"/>
      </top>
      <bottom style="hair">
        <color indexed="64"/>
      </bottom>
      <diagonal/>
    </border>
    <border>
      <left style="hair">
        <color indexed="64"/>
      </left>
      <right style="medium">
        <color indexed="64"/>
      </right>
      <top/>
      <bottom/>
      <diagonal/>
    </border>
    <border>
      <left style="medium">
        <color indexed="64"/>
      </left>
      <right style="hair">
        <color indexed="64"/>
      </right>
      <top style="hair">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diagonal/>
    </border>
    <border>
      <left/>
      <right style="hair">
        <color indexed="64"/>
      </right>
      <top/>
      <bottom style="hair">
        <color indexed="64"/>
      </bottom>
      <diagonal/>
    </border>
    <border>
      <left style="hair">
        <color indexed="64"/>
      </left>
      <right/>
      <top style="medium">
        <color indexed="64"/>
      </top>
      <bottom/>
      <diagonal/>
    </border>
    <border>
      <left style="hair">
        <color indexed="64"/>
      </left>
      <right/>
      <top/>
      <bottom style="medium">
        <color indexed="64"/>
      </bottom>
      <diagonal/>
    </border>
    <border>
      <left/>
      <right style="hair">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right style="hair">
        <color indexed="64"/>
      </right>
      <top style="hair">
        <color indexed="64"/>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hair">
        <color indexed="64"/>
      </right>
      <top/>
      <bottom style="medium">
        <color indexed="64"/>
      </bottom>
      <diagonal/>
    </border>
    <border>
      <left/>
      <right style="medium">
        <color indexed="64"/>
      </right>
      <top style="hair">
        <color indexed="64"/>
      </top>
      <bottom style="hair">
        <color indexed="64"/>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style="hair">
        <color indexed="64"/>
      </right>
      <top/>
      <bottom/>
      <diagonal/>
    </border>
  </borders>
  <cellStyleXfs count="14">
    <xf numFmtId="0" fontId="0" fillId="0" borderId="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9" fontId="3"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0" fontId="1" fillId="0" borderId="0"/>
    <xf numFmtId="0" fontId="39" fillId="0" borderId="0" applyNumberFormat="0" applyFill="0" applyBorder="0" applyAlignment="0" applyProtection="0"/>
  </cellStyleXfs>
  <cellXfs count="523">
    <xf numFmtId="0" fontId="0" fillId="0" borderId="0" xfId="0"/>
    <xf numFmtId="0" fontId="2" fillId="0" borderId="0" xfId="0" applyFont="1"/>
    <xf numFmtId="0" fontId="0" fillId="0" borderId="0" xfId="0"/>
    <xf numFmtId="0" fontId="6" fillId="0" borderId="0" xfId="0" applyFont="1"/>
    <xf numFmtId="0" fontId="8" fillId="0" borderId="0" xfId="0" applyFont="1" applyAlignment="1">
      <alignment wrapText="1"/>
    </xf>
    <xf numFmtId="0" fontId="4" fillId="3" borderId="3" xfId="0" applyFont="1" applyFill="1" applyBorder="1" applyAlignment="1">
      <alignment horizontal="center" vertical="center" wrapText="1"/>
    </xf>
    <xf numFmtId="166" fontId="8" fillId="0" borderId="0" xfId="1" applyNumberFormat="1" applyFont="1" applyAlignment="1">
      <alignment wrapText="1"/>
    </xf>
    <xf numFmtId="9" fontId="8" fillId="0" borderId="0" xfId="2" applyFont="1" applyAlignment="1">
      <alignment horizontal="center" wrapText="1"/>
    </xf>
    <xf numFmtId="0" fontId="0" fillId="0" borderId="0" xfId="0" applyAlignment="1">
      <alignment wrapText="1"/>
    </xf>
    <xf numFmtId="166" fontId="0" fillId="0" borderId="0" xfId="1" applyNumberFormat="1" applyFont="1" applyAlignment="1">
      <alignment wrapText="1"/>
    </xf>
    <xf numFmtId="9" fontId="0" fillId="0" borderId="0" xfId="2" applyFont="1" applyAlignment="1">
      <alignment horizontal="center" wrapText="1"/>
    </xf>
    <xf numFmtId="9" fontId="8" fillId="0" borderId="0" xfId="2" applyFont="1" applyAlignment="1">
      <alignment wrapText="1"/>
    </xf>
    <xf numFmtId="0" fontId="5" fillId="0" borderId="1" xfId="0" applyFont="1" applyBorder="1" applyAlignment="1">
      <alignment horizontal="center" vertical="center"/>
    </xf>
    <xf numFmtId="0" fontId="8" fillId="0" borderId="1" xfId="0" applyFont="1" applyBorder="1" applyAlignment="1">
      <alignment vertical="center" wrapText="1"/>
    </xf>
    <xf numFmtId="9" fontId="8"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readingOrder="1"/>
    </xf>
    <xf numFmtId="166" fontId="8" fillId="0" borderId="1" xfId="1" applyNumberFormat="1" applyFont="1" applyFill="1" applyBorder="1" applyAlignment="1">
      <alignment horizontal="center" vertical="center"/>
    </xf>
    <xf numFmtId="9" fontId="8" fillId="0" borderId="1" xfId="2" applyFont="1" applyFill="1" applyBorder="1" applyAlignment="1">
      <alignment horizontal="center" vertical="center"/>
    </xf>
    <xf numFmtId="0" fontId="8" fillId="0" borderId="1" xfId="0" applyFont="1" applyBorder="1"/>
    <xf numFmtId="1" fontId="8" fillId="0" borderId="1" xfId="11" applyNumberFormat="1" applyFont="1" applyBorder="1" applyAlignment="1">
      <alignment horizontal="center" vertical="center"/>
    </xf>
    <xf numFmtId="0" fontId="8" fillId="0" borderId="0" xfId="0" applyFont="1" applyAlignment="1">
      <alignment horizontal="center" wrapText="1"/>
    </xf>
    <xf numFmtId="0" fontId="8" fillId="0" borderId="5" xfId="0" applyFont="1" applyBorder="1" applyAlignment="1">
      <alignment horizontal="center" vertical="center" wrapText="1"/>
    </xf>
    <xf numFmtId="0" fontId="5" fillId="0" borderId="1" xfId="0" applyFont="1" applyBorder="1" applyAlignment="1">
      <alignment horizontal="center" vertical="center" wrapText="1"/>
    </xf>
    <xf numFmtId="9" fontId="8" fillId="0" borderId="1" xfId="2"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wrapText="1"/>
    </xf>
    <xf numFmtId="166" fontId="8" fillId="0" borderId="0" xfId="1" applyNumberFormat="1" applyFont="1" applyFill="1" applyBorder="1" applyAlignment="1">
      <alignment horizontal="center" vertical="center"/>
    </xf>
    <xf numFmtId="0" fontId="8" fillId="9" borderId="1" xfId="0" applyFont="1" applyFill="1" applyBorder="1" applyAlignment="1">
      <alignment vertical="center" wrapText="1"/>
    </xf>
    <xf numFmtId="0" fontId="8" fillId="9" borderId="1" xfId="0" applyFont="1" applyFill="1" applyBorder="1" applyAlignment="1">
      <alignment horizontal="center" vertical="center" wrapText="1"/>
    </xf>
    <xf numFmtId="9" fontId="4" fillId="9" borderId="1" xfId="2" applyFont="1" applyFill="1" applyBorder="1" applyAlignment="1">
      <alignment horizontal="center" vertical="center" wrapText="1"/>
    </xf>
    <xf numFmtId="0" fontId="8" fillId="9" borderId="3" xfId="0" applyFont="1" applyFill="1" applyBorder="1" applyAlignment="1">
      <alignment vertical="center" wrapText="1"/>
    </xf>
    <xf numFmtId="0" fontId="8" fillId="9" borderId="3" xfId="0" applyFont="1" applyFill="1" applyBorder="1" applyAlignment="1">
      <alignment horizontal="center" vertical="center" wrapText="1"/>
    </xf>
    <xf numFmtId="9" fontId="4" fillId="9" borderId="3" xfId="2" applyFont="1" applyFill="1" applyBorder="1" applyAlignment="1">
      <alignment horizontal="center" vertical="center" wrapText="1"/>
    </xf>
    <xf numFmtId="14" fontId="8" fillId="0" borderId="1" xfId="0" applyNumberFormat="1" applyFont="1" applyBorder="1" applyAlignment="1">
      <alignment horizontal="center" vertical="center" wrapText="1"/>
    </xf>
    <xf numFmtId="9" fontId="8" fillId="0" borderId="1" xfId="2" applyFont="1" applyBorder="1" applyAlignment="1">
      <alignment horizontal="center" vertical="center"/>
    </xf>
    <xf numFmtId="14" fontId="8" fillId="9" borderId="3" xfId="0" applyNumberFormat="1" applyFont="1" applyFill="1" applyBorder="1" applyAlignment="1">
      <alignment horizontal="center" vertical="center" wrapText="1"/>
    </xf>
    <xf numFmtId="14" fontId="8" fillId="9" borderId="1" xfId="0" applyNumberFormat="1" applyFont="1" applyFill="1" applyBorder="1" applyAlignment="1">
      <alignment horizontal="center" vertical="center" wrapText="1"/>
    </xf>
    <xf numFmtId="0" fontId="16" fillId="0" borderId="9" xfId="0" applyFont="1" applyBorder="1" applyAlignment="1">
      <alignment horizontal="center" vertical="center"/>
    </xf>
    <xf numFmtId="0" fontId="8" fillId="0" borderId="13" xfId="0" applyFont="1" applyBorder="1" applyAlignment="1">
      <alignment horizontal="left" vertical="center" wrapText="1"/>
    </xf>
    <xf numFmtId="0" fontId="8" fillId="0" borderId="13" xfId="0" applyFont="1" applyBorder="1" applyAlignment="1">
      <alignment horizontal="left" vertical="center"/>
    </xf>
    <xf numFmtId="0" fontId="8" fillId="0" borderId="13" xfId="0" applyFont="1" applyBorder="1" applyAlignment="1">
      <alignment horizontal="left"/>
    </xf>
    <xf numFmtId="0" fontId="8" fillId="0" borderId="13" xfId="0" applyFont="1" applyBorder="1" applyAlignment="1">
      <alignment horizontal="left" wrapText="1"/>
    </xf>
    <xf numFmtId="0" fontId="11" fillId="0" borderId="13" xfId="0" applyFont="1" applyBorder="1" applyAlignment="1">
      <alignment horizontal="left" vertical="center" wrapText="1"/>
    </xf>
    <xf numFmtId="0" fontId="8" fillId="0" borderId="13" xfId="0" applyFont="1" applyBorder="1" applyAlignment="1">
      <alignment vertical="center" wrapText="1"/>
    </xf>
    <xf numFmtId="0" fontId="8" fillId="10" borderId="13" xfId="0" applyFont="1" applyFill="1" applyBorder="1" applyAlignment="1">
      <alignment horizontal="left" wrapText="1"/>
    </xf>
    <xf numFmtId="0" fontId="11" fillId="0" borderId="13" xfId="0" applyFont="1" applyBorder="1" applyAlignment="1">
      <alignment horizontal="left" wrapText="1"/>
    </xf>
    <xf numFmtId="0" fontId="16" fillId="0" borderId="10" xfId="0" applyFont="1" applyBorder="1" applyAlignment="1">
      <alignment horizontal="center" vertical="center"/>
    </xf>
    <xf numFmtId="0" fontId="8" fillId="0" borderId="14" xfId="0" applyFont="1" applyBorder="1" applyAlignment="1">
      <alignment horizontal="left" wrapText="1"/>
    </xf>
    <xf numFmtId="0" fontId="8" fillId="0" borderId="16" xfId="0" applyFont="1" applyBorder="1" applyAlignment="1">
      <alignment horizontal="left" vertical="center" wrapText="1"/>
    </xf>
    <xf numFmtId="0" fontId="6" fillId="0" borderId="13" xfId="0" applyFont="1" applyBorder="1" applyAlignment="1">
      <alignment horizontal="left" vertical="center" wrapText="1" indent="1"/>
    </xf>
    <xf numFmtId="0" fontId="16" fillId="0" borderId="16" xfId="0" applyFont="1" applyBorder="1" applyAlignment="1">
      <alignment horizontal="center" vertical="center" wrapText="1"/>
    </xf>
    <xf numFmtId="0" fontId="8" fillId="0" borderId="13" xfId="0" applyFont="1" applyBorder="1" applyAlignment="1">
      <alignment wrapText="1"/>
    </xf>
    <xf numFmtId="0" fontId="8" fillId="0" borderId="16" xfId="0" applyFont="1" applyBorder="1" applyAlignment="1">
      <alignment horizontal="left" wrapText="1"/>
    </xf>
    <xf numFmtId="0" fontId="8" fillId="0" borderId="16" xfId="0" applyFont="1" applyBorder="1" applyAlignment="1">
      <alignment vertical="center" wrapText="1"/>
    </xf>
    <xf numFmtId="0" fontId="8" fillId="10" borderId="16" xfId="0" applyFont="1" applyFill="1" applyBorder="1" applyAlignment="1">
      <alignment horizontal="left" wrapText="1"/>
    </xf>
    <xf numFmtId="0" fontId="11" fillId="0" borderId="16" xfId="0" applyFont="1" applyBorder="1" applyAlignment="1">
      <alignment horizontal="left" wrapText="1"/>
    </xf>
    <xf numFmtId="0" fontId="8" fillId="0" borderId="17" xfId="0" applyFont="1" applyBorder="1" applyAlignment="1">
      <alignment horizontal="left" wrapText="1"/>
    </xf>
    <xf numFmtId="0" fontId="6" fillId="0" borderId="14" xfId="0" applyFont="1" applyBorder="1" applyAlignment="1">
      <alignment horizontal="left" vertical="center" wrapText="1" indent="1"/>
    </xf>
    <xf numFmtId="0" fontId="16" fillId="0" borderId="9" xfId="0" applyFont="1" applyBorder="1" applyAlignment="1">
      <alignment horizontal="center"/>
    </xf>
    <xf numFmtId="0" fontId="8" fillId="0" borderId="18" xfId="0" applyFont="1" applyBorder="1" applyAlignment="1">
      <alignment horizontal="left" vertical="center" wrapText="1"/>
    </xf>
    <xf numFmtId="0" fontId="8" fillId="0" borderId="18" xfId="0" applyFont="1" applyBorder="1" applyAlignment="1">
      <alignment vertical="center" wrapText="1"/>
    </xf>
    <xf numFmtId="0" fontId="8" fillId="0" borderId="18" xfId="0" applyFont="1" applyBorder="1" applyAlignment="1">
      <alignment horizontal="left" vertical="center"/>
    </xf>
    <xf numFmtId="0" fontId="11" fillId="0" borderId="18" xfId="0" applyFont="1" applyBorder="1" applyAlignment="1">
      <alignment horizontal="left" vertical="center" wrapText="1"/>
    </xf>
    <xf numFmtId="0" fontId="8" fillId="0" borderId="18" xfId="0" applyFont="1" applyBorder="1" applyAlignment="1">
      <alignment horizontal="left" wrapText="1"/>
    </xf>
    <xf numFmtId="0" fontId="11" fillId="0" borderId="18" xfId="0" applyFont="1" applyBorder="1" applyAlignment="1">
      <alignment horizontal="left" wrapText="1"/>
    </xf>
    <xf numFmtId="0" fontId="6" fillId="0" borderId="9" xfId="0" applyFont="1" applyBorder="1"/>
    <xf numFmtId="0" fontId="6" fillId="0" borderId="18" xfId="0" applyFont="1" applyBorder="1"/>
    <xf numFmtId="0" fontId="6" fillId="0" borderId="10" xfId="0" applyFont="1" applyBorder="1"/>
    <xf numFmtId="0" fontId="6" fillId="0" borderId="19" xfId="0" applyFont="1" applyBorder="1"/>
    <xf numFmtId="0" fontId="16" fillId="0" borderId="9" xfId="0" applyFont="1" applyBorder="1" applyAlignment="1">
      <alignment horizontal="center" vertical="center" wrapText="1"/>
    </xf>
    <xf numFmtId="0" fontId="8" fillId="0" borderId="9" xfId="0" applyFont="1" applyBorder="1" applyAlignment="1">
      <alignment horizontal="left" vertical="center" wrapText="1"/>
    </xf>
    <xf numFmtId="0" fontId="8" fillId="0" borderId="18" xfId="0" applyFont="1" applyBorder="1" applyAlignment="1">
      <alignment horizontal="left"/>
    </xf>
    <xf numFmtId="0" fontId="11" fillId="0" borderId="9" xfId="0" applyFont="1" applyBorder="1" applyAlignment="1">
      <alignment horizontal="left" vertical="center" wrapText="1"/>
    </xf>
    <xf numFmtId="0" fontId="8" fillId="0" borderId="9" xfId="0" applyFont="1" applyBorder="1" applyAlignment="1">
      <alignment horizontal="left" wrapText="1"/>
    </xf>
    <xf numFmtId="0" fontId="11" fillId="0" borderId="9" xfId="0" applyFont="1" applyBorder="1" applyAlignment="1">
      <alignment horizontal="left" wrapText="1"/>
    </xf>
    <xf numFmtId="0" fontId="8" fillId="0" borderId="18" xfId="0" applyFont="1" applyBorder="1"/>
    <xf numFmtId="0" fontId="13" fillId="0" borderId="8" xfId="0" applyFont="1" applyBorder="1" applyAlignment="1">
      <alignment horizontal="center" vertical="center" wrapText="1"/>
    </xf>
    <xf numFmtId="0" fontId="6" fillId="0" borderId="0" xfId="0" applyFont="1" applyAlignment="1">
      <alignment horizontal="left" vertical="center"/>
    </xf>
    <xf numFmtId="0" fontId="6"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xf numFmtId="0" fontId="8" fillId="0" borderId="0" xfId="0" applyFont="1" applyAlignment="1">
      <alignment horizontal="center" vertical="center" wrapText="1"/>
    </xf>
    <xf numFmtId="0" fontId="4" fillId="0" borderId="3" xfId="0" applyFont="1" applyBorder="1" applyAlignment="1">
      <alignment horizontal="center" vertical="center" wrapText="1"/>
    </xf>
    <xf numFmtId="0" fontId="4" fillId="0" borderId="0" xfId="0" applyFont="1" applyAlignment="1">
      <alignment horizontal="center" vertical="center" wrapText="1"/>
    </xf>
    <xf numFmtId="0" fontId="4" fillId="9" borderId="3"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8" fillId="0" borderId="21" xfId="0" applyFont="1" applyBorder="1" applyAlignment="1">
      <alignment vertical="center" wrapText="1"/>
    </xf>
    <xf numFmtId="14" fontId="8" fillId="0" borderId="21" xfId="0" applyNumberFormat="1" applyFont="1" applyBorder="1" applyAlignment="1">
      <alignment horizontal="center" vertical="center" wrapText="1"/>
    </xf>
    <xf numFmtId="0" fontId="6" fillId="0" borderId="1" xfId="0" applyFont="1" applyBorder="1" applyAlignment="1">
      <alignment horizontal="center" vertical="center"/>
    </xf>
    <xf numFmtId="0" fontId="6" fillId="14" borderId="16" xfId="0" applyFont="1" applyFill="1" applyBorder="1" applyAlignment="1">
      <alignment horizontal="center" vertical="center"/>
    </xf>
    <xf numFmtId="0" fontId="6" fillId="11" borderId="16" xfId="0" applyFont="1" applyFill="1" applyBorder="1" applyAlignment="1">
      <alignment horizontal="center" vertical="center"/>
    </xf>
    <xf numFmtId="0" fontId="6" fillId="12" borderId="16" xfId="0" applyFont="1" applyFill="1" applyBorder="1" applyAlignment="1">
      <alignment horizontal="center" vertical="center"/>
    </xf>
    <xf numFmtId="0" fontId="6" fillId="13" borderId="17" xfId="0" applyFont="1" applyFill="1" applyBorder="1" applyAlignment="1">
      <alignment horizontal="center" vertical="center"/>
    </xf>
    <xf numFmtId="0" fontId="6" fillId="15" borderId="23" xfId="0" applyFont="1" applyFill="1" applyBorder="1" applyAlignment="1">
      <alignment horizontal="center" vertical="center"/>
    </xf>
    <xf numFmtId="0" fontId="7" fillId="10" borderId="25" xfId="0" applyFont="1" applyFill="1" applyBorder="1" applyAlignment="1">
      <alignment horizontal="center" vertical="center" textRotation="90" wrapText="1"/>
    </xf>
    <xf numFmtId="0" fontId="7" fillId="10" borderId="26" xfId="0" applyFont="1" applyFill="1" applyBorder="1" applyAlignment="1">
      <alignment horizontal="center" vertical="center" textRotation="90"/>
    </xf>
    <xf numFmtId="0" fontId="7" fillId="10" borderId="27" xfId="0" applyFont="1" applyFill="1" applyBorder="1" applyAlignment="1">
      <alignment horizontal="center" vertical="center" textRotation="90"/>
    </xf>
    <xf numFmtId="0" fontId="6" fillId="10" borderId="21" xfId="0" applyFont="1" applyFill="1" applyBorder="1" applyAlignment="1">
      <alignment horizontal="center" vertical="center"/>
    </xf>
    <xf numFmtId="0" fontId="6" fillId="10" borderId="21" xfId="0" applyFont="1" applyFill="1" applyBorder="1" applyAlignment="1">
      <alignment horizontal="left" vertical="center"/>
    </xf>
    <xf numFmtId="0" fontId="6" fillId="10" borderId="24" xfId="0" applyFont="1" applyFill="1" applyBorder="1" applyAlignment="1">
      <alignment horizontal="center" vertical="center"/>
    </xf>
    <xf numFmtId="0" fontId="6" fillId="10" borderId="1" xfId="0" applyFont="1" applyFill="1" applyBorder="1" applyAlignment="1">
      <alignment horizontal="center" vertical="center"/>
    </xf>
    <xf numFmtId="0" fontId="6" fillId="10" borderId="1" xfId="0" applyFont="1" applyFill="1" applyBorder="1" applyAlignment="1">
      <alignment horizontal="left" vertical="center"/>
    </xf>
    <xf numFmtId="0" fontId="6" fillId="10" borderId="13" xfId="0" applyFont="1" applyFill="1" applyBorder="1" applyAlignment="1">
      <alignment horizontal="center" vertical="center"/>
    </xf>
    <xf numFmtId="0" fontId="6" fillId="10" borderId="22" xfId="0" applyFont="1" applyFill="1" applyBorder="1" applyAlignment="1">
      <alignment horizontal="center" vertical="center"/>
    </xf>
    <xf numFmtId="0" fontId="6" fillId="10" borderId="22" xfId="0" applyFont="1" applyFill="1" applyBorder="1" applyAlignment="1">
      <alignment horizontal="left" vertical="center"/>
    </xf>
    <xf numFmtId="0" fontId="6" fillId="10" borderId="14" xfId="0" applyFont="1" applyFill="1" applyBorder="1" applyAlignment="1">
      <alignment horizontal="center" vertical="center"/>
    </xf>
    <xf numFmtId="0" fontId="5" fillId="0" borderId="16" xfId="0" applyFont="1" applyBorder="1" applyAlignment="1">
      <alignment horizontal="left" vertical="center" wrapText="1"/>
    </xf>
    <xf numFmtId="0" fontId="21" fillId="0" borderId="18" xfId="0" applyFont="1" applyFill="1" applyBorder="1" applyAlignment="1">
      <alignment horizontal="center" vertical="center" wrapText="1"/>
    </xf>
    <xf numFmtId="9" fontId="6" fillId="0" borderId="29" xfId="0" applyNumberFormat="1" applyFont="1" applyBorder="1" applyAlignment="1">
      <alignment horizontal="center" vertical="center"/>
    </xf>
    <xf numFmtId="0" fontId="21" fillId="0" borderId="19" xfId="0" applyFont="1" applyBorder="1" applyAlignment="1">
      <alignment horizontal="center" vertical="center" wrapText="1"/>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22" fillId="7"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6" fillId="7" borderId="1" xfId="0" applyFont="1" applyFill="1" applyBorder="1" applyAlignment="1">
      <alignment horizontal="center" vertical="center" wrapText="1"/>
    </xf>
    <xf numFmtId="0" fontId="4" fillId="9" borderId="7" xfId="0" applyFont="1" applyFill="1" applyBorder="1" applyAlignment="1">
      <alignment vertical="center" wrapText="1"/>
    </xf>
    <xf numFmtId="0" fontId="4" fillId="9" borderId="5" xfId="0" applyFont="1" applyFill="1" applyBorder="1" applyAlignment="1">
      <alignment vertical="center" wrapText="1"/>
    </xf>
    <xf numFmtId="0" fontId="8" fillId="9" borderId="6" xfId="0" applyFont="1" applyFill="1" applyBorder="1" applyAlignment="1">
      <alignment horizontal="center" vertical="center" wrapText="1"/>
    </xf>
    <xf numFmtId="9" fontId="4" fillId="9" borderId="6" xfId="2" applyFont="1" applyFill="1" applyBorder="1" applyAlignment="1">
      <alignment horizontal="center" vertical="center" wrapText="1"/>
    </xf>
    <xf numFmtId="0" fontId="8" fillId="0" borderId="1" xfId="0" applyFont="1" applyFill="1" applyBorder="1" applyAlignment="1">
      <alignment horizontal="center" vertical="center"/>
    </xf>
    <xf numFmtId="9" fontId="26" fillId="0" borderId="1" xfId="0" applyNumberFormat="1" applyFont="1" applyBorder="1" applyAlignment="1">
      <alignment horizontal="center" vertical="center"/>
    </xf>
    <xf numFmtId="0" fontId="6" fillId="0" borderId="1" xfId="0" applyFont="1" applyBorder="1"/>
    <xf numFmtId="0" fontId="6" fillId="0" borderId="1" xfId="0" applyFont="1" applyBorder="1" applyAlignment="1">
      <alignment horizontal="center"/>
    </xf>
    <xf numFmtId="0" fontId="4" fillId="3" borderId="39" xfId="0" applyFont="1" applyFill="1" applyBorder="1" applyAlignment="1">
      <alignment horizontal="center" vertical="center" wrapText="1"/>
    </xf>
    <xf numFmtId="0" fontId="14" fillId="0" borderId="16" xfId="0" applyFont="1" applyBorder="1" applyAlignment="1">
      <alignment horizontal="center" vertical="center" wrapText="1"/>
    </xf>
    <xf numFmtId="0" fontId="4" fillId="9" borderId="40" xfId="0" applyFont="1" applyFill="1" applyBorder="1" applyAlignment="1">
      <alignment vertical="center" wrapText="1"/>
    </xf>
    <xf numFmtId="0" fontId="8" fillId="9" borderId="41" xfId="0" applyFont="1" applyFill="1" applyBorder="1" applyAlignment="1">
      <alignment horizontal="center" vertical="center" wrapText="1"/>
    </xf>
    <xf numFmtId="0" fontId="8" fillId="9" borderId="42" xfId="0" applyFont="1" applyFill="1" applyBorder="1" applyAlignment="1">
      <alignment vertical="center" wrapText="1"/>
    </xf>
    <xf numFmtId="0" fontId="4" fillId="9" borderId="42" xfId="0" applyFont="1" applyFill="1" applyBorder="1" applyAlignment="1">
      <alignment horizontal="center" vertical="center" wrapText="1"/>
    </xf>
    <xf numFmtId="0" fontId="4" fillId="9" borderId="16" xfId="0" applyFont="1" applyFill="1" applyBorder="1" applyAlignment="1">
      <alignment horizontal="center" vertical="center" wrapText="1"/>
    </xf>
    <xf numFmtId="0" fontId="4" fillId="9" borderId="17" xfId="0" applyFont="1" applyFill="1" applyBorder="1" applyAlignment="1">
      <alignment horizontal="center" vertical="center" wrapText="1"/>
    </xf>
    <xf numFmtId="0" fontId="4" fillId="9" borderId="22" xfId="0" applyFont="1" applyFill="1" applyBorder="1" applyAlignment="1">
      <alignment horizontal="center" vertical="center" wrapText="1"/>
    </xf>
    <xf numFmtId="0" fontId="8" fillId="9" borderId="22" xfId="0" applyFont="1" applyFill="1" applyBorder="1" applyAlignment="1">
      <alignment vertical="center" wrapText="1"/>
    </xf>
    <xf numFmtId="14" fontId="8" fillId="9" borderId="22" xfId="0" applyNumberFormat="1" applyFont="1" applyFill="1" applyBorder="1" applyAlignment="1">
      <alignment horizontal="center" vertical="center" wrapText="1"/>
    </xf>
    <xf numFmtId="0" fontId="8" fillId="9" borderId="22" xfId="0" applyFont="1" applyFill="1" applyBorder="1" applyAlignment="1">
      <alignment horizontal="center" vertical="center" wrapText="1"/>
    </xf>
    <xf numFmtId="9" fontId="4" fillId="9" borderId="22" xfId="2" applyFont="1" applyFill="1" applyBorder="1" applyAlignment="1">
      <alignment horizontal="center" vertical="center" wrapText="1"/>
    </xf>
    <xf numFmtId="0" fontId="8" fillId="9" borderId="43" xfId="0" applyFont="1" applyFill="1" applyBorder="1" applyAlignment="1">
      <alignment horizontal="center" vertical="center" wrapText="1"/>
    </xf>
    <xf numFmtId="0" fontId="8" fillId="9" borderId="44" xfId="0" applyFont="1" applyFill="1" applyBorder="1" applyAlignment="1">
      <alignment horizontal="center" vertical="center" wrapText="1"/>
    </xf>
    <xf numFmtId="0" fontId="13" fillId="0" borderId="0" xfId="0" applyFont="1" applyBorder="1" applyAlignment="1">
      <alignment vertical="center" wrapText="1"/>
    </xf>
    <xf numFmtId="0" fontId="0" fillId="0" borderId="0" xfId="0" applyBorder="1" applyAlignment="1"/>
    <xf numFmtId="0" fontId="6" fillId="0" borderId="0" xfId="0" applyFont="1" applyBorder="1"/>
    <xf numFmtId="0" fontId="15" fillId="8" borderId="34" xfId="0" applyFont="1" applyFill="1" applyBorder="1" applyAlignment="1">
      <alignment horizontal="center" vertical="center" wrapText="1"/>
    </xf>
    <xf numFmtId="0" fontId="15" fillId="8" borderId="35" xfId="0" applyFont="1" applyFill="1" applyBorder="1" applyAlignment="1">
      <alignment horizontal="center" vertical="center" wrapText="1"/>
    </xf>
    <xf numFmtId="0" fontId="15" fillId="8" borderId="36"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22" fillId="0" borderId="13" xfId="0" applyFont="1" applyBorder="1" applyAlignment="1">
      <alignment horizontal="center" vertical="center" wrapText="1"/>
    </xf>
    <xf numFmtId="0" fontId="6" fillId="0" borderId="13" xfId="0" applyFont="1" applyBorder="1" applyAlignment="1">
      <alignment horizontal="center" vertical="center" wrapText="1"/>
    </xf>
    <xf numFmtId="0" fontId="6" fillId="6" borderId="17" xfId="0" applyFont="1" applyFill="1" applyBorder="1" applyAlignment="1">
      <alignment horizontal="center" vertical="center" wrapText="1"/>
    </xf>
    <xf numFmtId="0" fontId="22" fillId="0" borderId="22" xfId="0" applyFont="1" applyBorder="1" applyAlignment="1">
      <alignment horizontal="center" vertical="center" wrapText="1"/>
    </xf>
    <xf numFmtId="0" fontId="22" fillId="7" borderId="22" xfId="0" applyFont="1" applyFill="1" applyBorder="1" applyAlignment="1">
      <alignment horizontal="center" vertical="center" wrapText="1"/>
    </xf>
    <xf numFmtId="0" fontId="6" fillId="0" borderId="22" xfId="0" applyFont="1" applyBorder="1" applyAlignment="1">
      <alignment horizontal="center" vertical="center" wrapText="1"/>
    </xf>
    <xf numFmtId="0" fontId="6" fillId="0" borderId="14" xfId="0" applyFont="1" applyBorder="1" applyAlignment="1">
      <alignment horizontal="center" vertical="center" wrapText="1"/>
    </xf>
    <xf numFmtId="0" fontId="8" fillId="0" borderId="24" xfId="0" applyFont="1" applyBorder="1" applyAlignment="1">
      <alignment horizontal="left" vertical="center" wrapText="1"/>
    </xf>
    <xf numFmtId="0" fontId="8" fillId="0" borderId="23" xfId="0" applyFont="1" applyBorder="1" applyAlignment="1">
      <alignment horizontal="left" vertical="center" wrapText="1"/>
    </xf>
    <xf numFmtId="0" fontId="6" fillId="0" borderId="24" xfId="0" applyFont="1" applyBorder="1" applyAlignment="1">
      <alignment horizontal="left" vertical="center" wrapText="1" indent="1"/>
    </xf>
    <xf numFmtId="0" fontId="6" fillId="0" borderId="9" xfId="0" applyFont="1" applyBorder="1" applyAlignment="1">
      <alignment horizontal="left" vertical="center"/>
    </xf>
    <xf numFmtId="0" fontId="6" fillId="0" borderId="0" xfId="0" applyFont="1" applyBorder="1" applyAlignment="1">
      <alignment horizontal="left" vertical="center"/>
    </xf>
    <xf numFmtId="0" fontId="6" fillId="0" borderId="18" xfId="0" applyFont="1" applyBorder="1" applyAlignment="1">
      <alignment horizontal="left" vertical="center"/>
    </xf>
    <xf numFmtId="0" fontId="7" fillId="0" borderId="23" xfId="0" applyFont="1" applyBorder="1" applyAlignment="1">
      <alignment horizontal="center" vertical="center"/>
    </xf>
    <xf numFmtId="0" fontId="18" fillId="0" borderId="21" xfId="0" applyFont="1" applyBorder="1" applyAlignment="1">
      <alignment horizontal="center" vertical="center" textRotation="90" wrapText="1"/>
    </xf>
    <xf numFmtId="0" fontId="19" fillId="0" borderId="21" xfId="0" applyFont="1" applyBorder="1" applyAlignment="1">
      <alignment horizontal="center" vertical="center" textRotation="90" wrapText="1"/>
    </xf>
    <xf numFmtId="0" fontId="19" fillId="0" borderId="24" xfId="0" applyFont="1" applyBorder="1" applyAlignment="1">
      <alignment horizontal="center" vertical="center" textRotation="90" wrapText="1"/>
    </xf>
    <xf numFmtId="0" fontId="8" fillId="0" borderId="35" xfId="0" applyFont="1" applyBorder="1" applyAlignment="1">
      <alignment horizontal="right" wrapText="1"/>
    </xf>
    <xf numFmtId="0" fontId="8" fillId="0" borderId="22" xfId="0" applyFont="1" applyBorder="1" applyAlignment="1">
      <alignment horizontal="right" wrapText="1"/>
    </xf>
    <xf numFmtId="0" fontId="15" fillId="8" borderId="34" xfId="0" applyFont="1" applyFill="1" applyBorder="1" applyAlignment="1">
      <alignment horizontal="center" vertical="center"/>
    </xf>
    <xf numFmtId="0" fontId="15" fillId="8" borderId="35" xfId="0" applyFont="1" applyFill="1" applyBorder="1" applyAlignment="1">
      <alignment horizontal="center" vertical="center"/>
    </xf>
    <xf numFmtId="0" fontId="15" fillId="8" borderId="36" xfId="0" applyFont="1" applyFill="1" applyBorder="1" applyAlignment="1">
      <alignment horizontal="center" vertical="center"/>
    </xf>
    <xf numFmtId="0" fontId="6" fillId="0" borderId="16" xfId="0" applyFont="1" applyBorder="1"/>
    <xf numFmtId="0" fontId="6" fillId="0" borderId="13" xfId="0" applyFont="1" applyBorder="1"/>
    <xf numFmtId="0" fontId="6" fillId="0" borderId="17" xfId="0" applyFont="1" applyBorder="1"/>
    <xf numFmtId="0" fontId="6" fillId="0" borderId="22" xfId="0" applyFont="1" applyBorder="1"/>
    <xf numFmtId="0" fontId="6" fillId="0" borderId="14" xfId="0" applyFont="1" applyBorder="1"/>
    <xf numFmtId="0" fontId="6" fillId="0" borderId="16" xfId="0" applyFont="1" applyBorder="1" applyAlignment="1">
      <alignment horizontal="center"/>
    </xf>
    <xf numFmtId="14" fontId="6" fillId="0" borderId="1" xfId="0" applyNumberFormat="1" applyFont="1" applyBorder="1" applyAlignment="1">
      <alignment horizontal="center"/>
    </xf>
    <xf numFmtId="0" fontId="6" fillId="0" borderId="13" xfId="0" applyFont="1" applyBorder="1" applyAlignment="1">
      <alignment horizontal="center"/>
    </xf>
    <xf numFmtId="49" fontId="6" fillId="0" borderId="1" xfId="0" applyNumberFormat="1" applyFont="1" applyBorder="1" applyAlignment="1">
      <alignment horizontal="center"/>
    </xf>
    <xf numFmtId="49" fontId="6" fillId="0" borderId="1" xfId="0" applyNumberFormat="1" applyFont="1" applyBorder="1"/>
    <xf numFmtId="49" fontId="6" fillId="0" borderId="22" xfId="0" applyNumberFormat="1" applyFont="1" applyBorder="1"/>
    <xf numFmtId="0" fontId="29" fillId="0" borderId="34" xfId="0" applyFont="1" applyBorder="1" applyAlignment="1"/>
    <xf numFmtId="0" fontId="29" fillId="0" borderId="16" xfId="0" applyFont="1" applyBorder="1" applyAlignment="1"/>
    <xf numFmtId="0" fontId="29" fillId="0" borderId="42" xfId="0" applyFont="1" applyBorder="1" applyAlignment="1"/>
    <xf numFmtId="0" fontId="30" fillId="8" borderId="34" xfId="0" applyFont="1" applyFill="1" applyBorder="1" applyAlignment="1">
      <alignment horizontal="left" vertical="center"/>
    </xf>
    <xf numFmtId="0" fontId="8" fillId="0" borderId="42" xfId="0" applyFont="1" applyBorder="1" applyAlignment="1">
      <alignment wrapText="1"/>
    </xf>
    <xf numFmtId="0" fontId="8" fillId="0" borderId="3" xfId="0" applyFont="1" applyBorder="1" applyAlignment="1">
      <alignment horizontal="right" wrapText="1"/>
    </xf>
    <xf numFmtId="0" fontId="4" fillId="8" borderId="1" xfId="0" applyFont="1" applyFill="1" applyBorder="1" applyAlignment="1">
      <alignment horizontal="center" vertical="center"/>
    </xf>
    <xf numFmtId="0" fontId="8" fillId="0" borderId="16" xfId="0" applyFont="1" applyBorder="1"/>
    <xf numFmtId="0" fontId="8" fillId="0" borderId="23" xfId="0" applyFont="1" applyBorder="1"/>
    <xf numFmtId="0" fontId="8" fillId="0" borderId="21" xfId="0" applyFont="1" applyBorder="1"/>
    <xf numFmtId="0" fontId="8" fillId="16" borderId="17" xfId="0" applyFont="1" applyFill="1" applyBorder="1" applyAlignment="1">
      <alignment horizontal="center"/>
    </xf>
    <xf numFmtId="0" fontId="8" fillId="16" borderId="22" xfId="0" applyFont="1" applyFill="1" applyBorder="1" applyAlignment="1">
      <alignment horizontal="center"/>
    </xf>
    <xf numFmtId="14" fontId="8" fillId="16" borderId="22" xfId="0" applyNumberFormat="1" applyFont="1" applyFill="1" applyBorder="1" applyAlignment="1">
      <alignment horizontal="center"/>
    </xf>
    <xf numFmtId="14" fontId="8" fillId="16" borderId="22" xfId="0" applyNumberFormat="1" applyFont="1" applyFill="1" applyBorder="1" applyAlignment="1">
      <alignment horizontal="center" vertical="center"/>
    </xf>
    <xf numFmtId="0" fontId="8" fillId="16" borderId="22" xfId="0" applyFont="1" applyFill="1" applyBorder="1" applyAlignment="1">
      <alignment horizontal="center" vertical="center"/>
    </xf>
    <xf numFmtId="0" fontId="4" fillId="8" borderId="22" xfId="0" applyFont="1" applyFill="1" applyBorder="1" applyAlignment="1">
      <alignment horizontal="center"/>
    </xf>
    <xf numFmtId="14" fontId="4" fillId="8" borderId="14" xfId="0" applyNumberFormat="1" applyFont="1" applyFill="1" applyBorder="1" applyAlignment="1">
      <alignment horizontal="center" vertical="center"/>
    </xf>
    <xf numFmtId="0" fontId="19" fillId="0" borderId="33" xfId="0" applyFont="1" applyBorder="1" applyAlignment="1">
      <alignment horizontal="center" vertical="center" textRotation="90" wrapText="1"/>
    </xf>
    <xf numFmtId="9" fontId="6" fillId="0" borderId="2" xfId="2" applyFont="1" applyBorder="1" applyAlignment="1">
      <alignment horizontal="center" vertical="center"/>
    </xf>
    <xf numFmtId="0" fontId="19" fillId="0" borderId="46" xfId="0" applyFont="1" applyBorder="1" applyAlignment="1">
      <alignment horizontal="center" vertical="center" textRotation="90" wrapText="1"/>
    </xf>
    <xf numFmtId="0" fontId="19" fillId="0" borderId="34" xfId="0" applyFont="1" applyBorder="1" applyAlignment="1">
      <alignment horizontal="center" vertical="center" textRotation="90" wrapText="1"/>
    </xf>
    <xf numFmtId="0" fontId="19" fillId="0" borderId="35" xfId="0" applyFont="1" applyBorder="1" applyAlignment="1">
      <alignment horizontal="center" vertical="center" textRotation="90" wrapText="1"/>
    </xf>
    <xf numFmtId="0" fontId="19" fillId="0" borderId="36" xfId="0" applyFont="1" applyBorder="1" applyAlignment="1">
      <alignment horizontal="center" vertical="center" textRotation="90" wrapText="1"/>
    </xf>
    <xf numFmtId="0" fontId="5" fillId="0" borderId="54" xfId="0" applyFont="1" applyBorder="1" applyAlignment="1">
      <alignment horizontal="left" vertical="center" wrapText="1"/>
    </xf>
    <xf numFmtId="0" fontId="6" fillId="0" borderId="55" xfId="0" applyFont="1" applyBorder="1" applyAlignment="1">
      <alignment horizontal="center" vertical="center"/>
    </xf>
    <xf numFmtId="9" fontId="6" fillId="0" borderId="56" xfId="2" applyFont="1" applyBorder="1" applyAlignment="1">
      <alignment horizontal="center" vertical="center"/>
    </xf>
    <xf numFmtId="0" fontId="21" fillId="0" borderId="60" xfId="0" applyFont="1" applyFill="1" applyBorder="1" applyAlignment="1">
      <alignment horizontal="center" vertical="center" wrapText="1"/>
    </xf>
    <xf numFmtId="0" fontId="32" fillId="0" borderId="10" xfId="0" applyFont="1" applyBorder="1" applyAlignment="1">
      <alignment horizontal="left" vertical="center"/>
    </xf>
    <xf numFmtId="0" fontId="7" fillId="0" borderId="34" xfId="0" applyFont="1" applyBorder="1" applyAlignment="1">
      <alignment horizontal="center" vertical="center"/>
    </xf>
    <xf numFmtId="0" fontId="18" fillId="0" borderId="35" xfId="0" applyFont="1" applyBorder="1" applyAlignment="1">
      <alignment horizontal="center" vertical="center" textRotation="90" wrapText="1"/>
    </xf>
    <xf numFmtId="0" fontId="6" fillId="0" borderId="61" xfId="0" applyFont="1" applyFill="1" applyBorder="1" applyAlignment="1">
      <alignment horizontal="left" vertical="center"/>
    </xf>
    <xf numFmtId="0" fontId="6" fillId="0" borderId="43" xfId="0" applyFont="1" applyBorder="1" applyAlignment="1">
      <alignment horizontal="left" vertical="center"/>
    </xf>
    <xf numFmtId="0" fontId="6" fillId="0" borderId="44" xfId="0" applyFont="1" applyBorder="1" applyAlignment="1">
      <alignment horizontal="left" vertical="center"/>
    </xf>
    <xf numFmtId="0" fontId="33" fillId="0" borderId="35" xfId="0" applyFont="1" applyBorder="1" applyAlignment="1">
      <alignment horizontal="center" vertical="center" textRotation="90" wrapText="1"/>
    </xf>
    <xf numFmtId="0" fontId="33" fillId="0" borderId="36" xfId="0" applyFont="1" applyBorder="1" applyAlignment="1">
      <alignment horizontal="center" vertical="center" textRotation="90" wrapText="1"/>
    </xf>
    <xf numFmtId="0" fontId="29" fillId="0" borderId="52" xfId="0" applyFont="1" applyBorder="1" applyAlignment="1">
      <alignment horizontal="right" wrapText="1"/>
    </xf>
    <xf numFmtId="0" fontId="29" fillId="0" borderId="2" xfId="0" applyFont="1" applyBorder="1" applyAlignment="1">
      <alignment wrapText="1"/>
    </xf>
    <xf numFmtId="0" fontId="29" fillId="0" borderId="4" xfId="0" applyFont="1" applyBorder="1" applyAlignment="1">
      <alignment horizontal="right" wrapText="1"/>
    </xf>
    <xf numFmtId="0" fontId="30" fillId="8" borderId="52" xfId="0" applyFont="1" applyFill="1" applyBorder="1" applyAlignment="1">
      <alignment horizontal="right" wrapText="1"/>
    </xf>
    <xf numFmtId="0" fontId="30" fillId="8" borderId="42" xfId="0" applyFont="1" applyFill="1" applyBorder="1" applyAlignment="1">
      <alignment horizontal="left"/>
    </xf>
    <xf numFmtId="0" fontId="7" fillId="0" borderId="34"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14" fontId="8" fillId="0" borderId="21" xfId="0" applyNumberFormat="1" applyFont="1" applyBorder="1"/>
    <xf numFmtId="14" fontId="8" fillId="0" borderId="1" xfId="0" applyNumberFormat="1" applyFont="1" applyBorder="1"/>
    <xf numFmtId="0" fontId="4" fillId="8" borderId="21" xfId="0" applyFont="1" applyFill="1" applyBorder="1" applyAlignment="1">
      <alignment horizontal="center"/>
    </xf>
    <xf numFmtId="14" fontId="4" fillId="8" borderId="24" xfId="0" applyNumberFormat="1" applyFont="1" applyFill="1" applyBorder="1" applyAlignment="1">
      <alignment horizontal="center"/>
    </xf>
    <xf numFmtId="0" fontId="4" fillId="8" borderId="1" xfId="0" applyFont="1" applyFill="1" applyBorder="1" applyAlignment="1">
      <alignment horizontal="center"/>
    </xf>
    <xf numFmtId="0" fontId="8" fillId="0" borderId="0" xfId="0" applyFont="1" applyAlignment="1">
      <alignment horizontal="center"/>
    </xf>
    <xf numFmtId="14" fontId="8" fillId="10" borderId="1" xfId="0" applyNumberFormat="1" applyFont="1" applyFill="1" applyBorder="1" applyAlignment="1">
      <alignment horizontal="center" vertical="center" wrapText="1"/>
    </xf>
    <xf numFmtId="0" fontId="6" fillId="10"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5" fillId="10" borderId="1" xfId="0" applyFont="1" applyFill="1" applyBorder="1" applyAlignment="1">
      <alignment horizontal="center" vertical="center"/>
    </xf>
    <xf numFmtId="0" fontId="8" fillId="10" borderId="1" xfId="0" applyFont="1" applyFill="1" applyBorder="1" applyAlignment="1">
      <alignment horizontal="center" vertical="center"/>
    </xf>
    <xf numFmtId="0" fontId="11" fillId="10" borderId="1" xfId="0" applyFont="1" applyFill="1" applyBorder="1" applyAlignment="1">
      <alignment horizontal="center" vertical="center"/>
    </xf>
    <xf numFmtId="0" fontId="14" fillId="10" borderId="16" xfId="0" applyFont="1" applyFill="1" applyBorder="1" applyAlignment="1">
      <alignment horizontal="center" vertical="center" wrapText="1"/>
    </xf>
    <xf numFmtId="9" fontId="26" fillId="10" borderId="1" xfId="0" applyNumberFormat="1" applyFont="1" applyFill="1" applyBorder="1" applyAlignment="1">
      <alignment horizontal="center" vertical="center"/>
    </xf>
    <xf numFmtId="0" fontId="8" fillId="10" borderId="1" xfId="0" applyFont="1" applyFill="1" applyBorder="1" applyAlignment="1">
      <alignment horizontal="left" vertical="center" wrapText="1"/>
    </xf>
    <xf numFmtId="0" fontId="8" fillId="10" borderId="1" xfId="0" applyFont="1" applyFill="1" applyBorder="1" applyAlignment="1">
      <alignment vertical="center" wrapText="1"/>
    </xf>
    <xf numFmtId="9" fontId="8" fillId="10" borderId="1" xfId="0" applyNumberFormat="1" applyFont="1" applyFill="1" applyBorder="1" applyAlignment="1">
      <alignment horizontal="center" vertical="center"/>
    </xf>
    <xf numFmtId="0" fontId="11" fillId="10" borderId="1" xfId="0" applyFont="1" applyFill="1" applyBorder="1" applyAlignment="1">
      <alignment vertical="center" wrapText="1"/>
    </xf>
    <xf numFmtId="1" fontId="8" fillId="10" borderId="1" xfId="11" applyNumberFormat="1" applyFont="1" applyFill="1" applyBorder="1" applyAlignment="1">
      <alignment horizontal="center" vertical="center"/>
    </xf>
    <xf numFmtId="0" fontId="11" fillId="10" borderId="1" xfId="0" applyFont="1" applyFill="1" applyBorder="1" applyAlignment="1">
      <alignment horizontal="center" vertical="center" wrapText="1"/>
    </xf>
    <xf numFmtId="14" fontId="11" fillId="10" borderId="1" xfId="0" applyNumberFormat="1" applyFont="1" applyFill="1" applyBorder="1" applyAlignment="1">
      <alignment horizontal="center" vertical="center" wrapText="1"/>
    </xf>
    <xf numFmtId="9" fontId="8" fillId="10" borderId="1" xfId="2" applyFont="1" applyFill="1" applyBorder="1" applyAlignment="1">
      <alignment horizontal="center" vertical="center" wrapText="1"/>
    </xf>
    <xf numFmtId="9" fontId="8" fillId="10" borderId="1" xfId="2" applyFont="1" applyFill="1" applyBorder="1" applyAlignment="1">
      <alignment horizontal="center" vertical="center"/>
    </xf>
    <xf numFmtId="14" fontId="8" fillId="10" borderId="1" xfId="0" applyNumberFormat="1" applyFont="1" applyFill="1" applyBorder="1" applyAlignment="1">
      <alignment horizontal="left" vertical="center" wrapText="1"/>
    </xf>
    <xf numFmtId="0" fontId="5" fillId="10" borderId="1" xfId="0" applyFont="1" applyFill="1" applyBorder="1" applyAlignment="1">
      <alignment horizontal="center" vertical="center" wrapText="1"/>
    </xf>
    <xf numFmtId="9" fontId="8" fillId="10" borderId="1" xfId="0" applyNumberFormat="1" applyFont="1" applyFill="1" applyBorder="1" applyAlignment="1">
      <alignment horizontal="center" vertical="center" wrapText="1"/>
    </xf>
    <xf numFmtId="0" fontId="8" fillId="10" borderId="21" xfId="0" applyFont="1" applyFill="1" applyBorder="1" applyAlignment="1">
      <alignment vertical="center" wrapText="1"/>
    </xf>
    <xf numFmtId="14" fontId="8" fillId="10" borderId="21" xfId="0" applyNumberFormat="1" applyFont="1" applyFill="1" applyBorder="1" applyAlignment="1">
      <alignment horizontal="center" vertical="center" wrapText="1"/>
    </xf>
    <xf numFmtId="0" fontId="6" fillId="0" borderId="13" xfId="0" applyFont="1" applyBorder="1" applyAlignment="1">
      <alignment horizontal="center" vertical="center"/>
    </xf>
    <xf numFmtId="0" fontId="6" fillId="0" borderId="57" xfId="0" applyFont="1" applyBorder="1" applyAlignment="1">
      <alignment horizontal="center" vertical="center"/>
    </xf>
    <xf numFmtId="10" fontId="6" fillId="0" borderId="0" xfId="0" applyNumberFormat="1" applyFont="1" applyFill="1" applyBorder="1" applyAlignment="1">
      <alignment horizontal="center" vertical="center"/>
    </xf>
    <xf numFmtId="10" fontId="6" fillId="0" borderId="59" xfId="0" applyNumberFormat="1" applyFont="1" applyFill="1" applyBorder="1" applyAlignment="1">
      <alignment horizontal="center" vertical="center"/>
    </xf>
    <xf numFmtId="10" fontId="6" fillId="0" borderId="5" xfId="2" applyNumberFormat="1" applyFont="1" applyBorder="1" applyAlignment="1">
      <alignment horizontal="center" vertical="center"/>
    </xf>
    <xf numFmtId="10" fontId="6" fillId="0" borderId="58" xfId="2" applyNumberFormat="1" applyFont="1" applyBorder="1" applyAlignment="1">
      <alignment horizontal="center" vertical="center"/>
    </xf>
    <xf numFmtId="10" fontId="24" fillId="0" borderId="1" xfId="2" applyNumberFormat="1" applyFont="1" applyBorder="1" applyAlignment="1">
      <alignment horizontal="center" vertical="center" wrapText="1"/>
    </xf>
    <xf numFmtId="10" fontId="38" fillId="10" borderId="1" xfId="2" applyNumberFormat="1" applyFont="1" applyFill="1" applyBorder="1" applyAlignment="1">
      <alignment horizontal="center" vertical="center" wrapText="1"/>
    </xf>
    <xf numFmtId="10" fontId="25" fillId="9" borderId="6" xfId="0" applyNumberFormat="1" applyFont="1" applyFill="1" applyBorder="1" applyAlignment="1">
      <alignment horizontal="center" vertical="center" wrapText="1"/>
    </xf>
    <xf numFmtId="10" fontId="27" fillId="0" borderId="16" xfId="2" applyNumberFormat="1" applyFont="1" applyBorder="1" applyAlignment="1">
      <alignment horizontal="center" vertical="center"/>
    </xf>
    <xf numFmtId="10" fontId="27" fillId="0" borderId="1" xfId="2" applyNumberFormat="1" applyFont="1" applyBorder="1" applyAlignment="1">
      <alignment horizontal="center" vertical="center"/>
    </xf>
    <xf numFmtId="10" fontId="27" fillId="0" borderId="13" xfId="0" applyNumberFormat="1" applyFont="1" applyBorder="1" applyAlignment="1">
      <alignment horizontal="center" vertical="center"/>
    </xf>
    <xf numFmtId="10" fontId="27" fillId="0" borderId="54" xfId="2" applyNumberFormat="1" applyFont="1" applyBorder="1" applyAlignment="1">
      <alignment horizontal="center" vertical="center"/>
    </xf>
    <xf numFmtId="10" fontId="27" fillId="0" borderId="55" xfId="2" applyNumberFormat="1" applyFont="1" applyBorder="1" applyAlignment="1">
      <alignment horizontal="center" vertical="center"/>
    </xf>
    <xf numFmtId="10" fontId="27" fillId="0" borderId="57" xfId="0" applyNumberFormat="1" applyFont="1" applyBorder="1" applyAlignment="1">
      <alignment horizontal="center" vertical="center"/>
    </xf>
    <xf numFmtId="10" fontId="7" fillId="0" borderId="1" xfId="0" applyNumberFormat="1" applyFont="1" applyBorder="1" applyAlignment="1">
      <alignment horizontal="center" vertical="center"/>
    </xf>
    <xf numFmtId="10" fontId="7" fillId="0" borderId="55" xfId="0" applyNumberFormat="1" applyFont="1" applyBorder="1" applyAlignment="1">
      <alignment horizontal="center" vertical="center"/>
    </xf>
    <xf numFmtId="10" fontId="26" fillId="0" borderId="1" xfId="0" applyNumberFormat="1" applyFont="1" applyBorder="1" applyAlignment="1">
      <alignment horizontal="center" vertical="center"/>
    </xf>
    <xf numFmtId="10" fontId="24" fillId="10" borderId="1" xfId="2" applyNumberFormat="1" applyFont="1" applyFill="1" applyBorder="1" applyAlignment="1">
      <alignment horizontal="center" vertical="center" wrapText="1"/>
    </xf>
    <xf numFmtId="0" fontId="8" fillId="0" borderId="1" xfId="0" quotePrefix="1" applyFont="1" applyBorder="1" applyAlignment="1">
      <alignment horizontal="center" vertical="center" wrapText="1"/>
    </xf>
    <xf numFmtId="10" fontId="26" fillId="0" borderId="55" xfId="0" applyNumberFormat="1" applyFont="1" applyBorder="1" applyAlignment="1">
      <alignment horizontal="center" vertical="center"/>
    </xf>
    <xf numFmtId="10" fontId="25" fillId="9" borderId="43" xfId="0" applyNumberFormat="1" applyFont="1" applyFill="1" applyBorder="1" applyAlignment="1">
      <alignment horizontal="center" vertical="center" wrapText="1"/>
    </xf>
    <xf numFmtId="10" fontId="20" fillId="0" borderId="10" xfId="0" applyNumberFormat="1" applyFont="1" applyBorder="1" applyAlignment="1">
      <alignment horizontal="center" vertical="center"/>
    </xf>
    <xf numFmtId="10" fontId="20" fillId="0" borderId="29" xfId="0" applyNumberFormat="1" applyFont="1" applyBorder="1" applyAlignment="1">
      <alignment horizontal="center" vertical="center"/>
    </xf>
    <xf numFmtId="10" fontId="20" fillId="0" borderId="19" xfId="0" applyNumberFormat="1" applyFont="1" applyBorder="1" applyAlignment="1">
      <alignment horizontal="center" vertical="center"/>
    </xf>
    <xf numFmtId="10" fontId="7" fillId="17" borderId="43" xfId="0" applyNumberFormat="1" applyFont="1" applyFill="1" applyBorder="1" applyAlignment="1">
      <alignment horizontal="center" vertical="center"/>
    </xf>
    <xf numFmtId="10" fontId="27" fillId="0" borderId="2" xfId="0" applyNumberFormat="1" applyFont="1" applyBorder="1" applyAlignment="1">
      <alignment horizontal="center" vertical="center"/>
    </xf>
    <xf numFmtId="10" fontId="27" fillId="0" borderId="56" xfId="0" applyNumberFormat="1" applyFont="1" applyBorder="1" applyAlignment="1">
      <alignment horizontal="center" vertical="center"/>
    </xf>
    <xf numFmtId="9" fontId="8" fillId="9" borderId="3" xfId="2" applyFont="1" applyFill="1" applyBorder="1" applyAlignment="1">
      <alignment horizontal="center" vertical="center" wrapText="1"/>
    </xf>
    <xf numFmtId="0" fontId="8" fillId="0" borderId="46" xfId="0" applyFont="1" applyBorder="1" applyAlignment="1">
      <alignment horizontal="center" vertical="center" wrapText="1"/>
    </xf>
    <xf numFmtId="0" fontId="8" fillId="0" borderId="21" xfId="0" applyFont="1" applyBorder="1" applyAlignment="1">
      <alignment horizontal="center" vertical="center"/>
    </xf>
    <xf numFmtId="0" fontId="9" fillId="0" borderId="21" xfId="0" applyFont="1" applyBorder="1" applyAlignment="1">
      <alignment horizontal="center" vertical="center" wrapText="1"/>
    </xf>
    <xf numFmtId="0" fontId="10" fillId="0" borderId="21" xfId="0" applyFont="1" applyBorder="1" applyAlignment="1">
      <alignment horizontal="center" vertical="center" wrapText="1" readingOrder="1"/>
    </xf>
    <xf numFmtId="166" fontId="8" fillId="0" borderId="21" xfId="1" applyNumberFormat="1" applyFont="1" applyFill="1" applyBorder="1" applyAlignment="1">
      <alignment horizontal="center" vertical="center"/>
    </xf>
    <xf numFmtId="9" fontId="8" fillId="0" borderId="21" xfId="2" applyFont="1" applyFill="1" applyBorder="1" applyAlignment="1">
      <alignment horizontal="center" vertical="center"/>
    </xf>
    <xf numFmtId="0" fontId="14" fillId="0" borderId="16" xfId="0" applyFont="1" applyFill="1" applyBorder="1" applyAlignment="1">
      <alignment horizontal="center" vertical="center" wrapText="1"/>
    </xf>
    <xf numFmtId="9" fontId="8" fillId="0" borderId="13" xfId="2" applyFont="1" applyFill="1" applyBorder="1" applyAlignment="1">
      <alignment horizontal="center" vertical="center"/>
    </xf>
    <xf numFmtId="0" fontId="8" fillId="0" borderId="0" xfId="0" applyFont="1" applyBorder="1" applyAlignment="1">
      <alignment horizontal="center" vertical="center" wrapText="1"/>
    </xf>
    <xf numFmtId="0" fontId="8" fillId="0" borderId="0" xfId="0" applyFont="1" applyBorder="1"/>
    <xf numFmtId="0" fontId="8" fillId="0" borderId="0" xfId="0" applyFont="1" applyBorder="1" applyAlignment="1">
      <alignment horizontal="center" vertical="center"/>
    </xf>
    <xf numFmtId="0" fontId="9" fillId="0" borderId="0" xfId="0" applyFont="1" applyBorder="1" applyAlignment="1">
      <alignment horizontal="center" vertical="center" wrapText="1"/>
    </xf>
    <xf numFmtId="0" fontId="10" fillId="0" borderId="0" xfId="0" applyFont="1" applyBorder="1" applyAlignment="1">
      <alignment horizontal="center" vertical="center" wrapText="1" readingOrder="1"/>
    </xf>
    <xf numFmtId="9" fontId="8" fillId="0" borderId="18" xfId="2" applyFont="1" applyFill="1" applyBorder="1" applyAlignment="1">
      <alignment horizontal="center" vertical="center"/>
    </xf>
    <xf numFmtId="0" fontId="14" fillId="9" borderId="17" xfId="0" applyFont="1" applyFill="1" applyBorder="1" applyAlignment="1">
      <alignment horizontal="center" vertical="center" wrapText="1"/>
    </xf>
    <xf numFmtId="9" fontId="8" fillId="9" borderId="22" xfId="2" applyFont="1" applyFill="1" applyBorder="1" applyAlignment="1">
      <alignment horizontal="center" vertical="center" wrapText="1"/>
    </xf>
    <xf numFmtId="0" fontId="8" fillId="0" borderId="29" xfId="0" applyFont="1" applyBorder="1" applyAlignment="1">
      <alignment horizontal="center" vertical="center" wrapText="1"/>
    </xf>
    <xf numFmtId="0" fontId="8" fillId="0" borderId="29" xfId="0" applyFont="1" applyBorder="1"/>
    <xf numFmtId="0" fontId="8" fillId="0" borderId="29" xfId="0" applyFont="1" applyBorder="1" applyAlignment="1">
      <alignment horizontal="center" vertical="center"/>
    </xf>
    <xf numFmtId="0" fontId="9" fillId="0" borderId="29" xfId="0" applyFont="1" applyBorder="1" applyAlignment="1">
      <alignment horizontal="center" vertical="center" wrapText="1"/>
    </xf>
    <xf numFmtId="0" fontId="10" fillId="0" borderId="29" xfId="0" applyFont="1" applyBorder="1" applyAlignment="1">
      <alignment horizontal="center" vertical="center" wrapText="1" readingOrder="1"/>
    </xf>
    <xf numFmtId="166" fontId="8" fillId="0" borderId="29" xfId="1" applyNumberFormat="1" applyFont="1" applyFill="1" applyBorder="1" applyAlignment="1">
      <alignment horizontal="center" vertical="center"/>
    </xf>
    <xf numFmtId="9" fontId="8" fillId="0" borderId="19" xfId="2" applyFont="1" applyFill="1" applyBorder="1" applyAlignment="1">
      <alignment horizontal="center" vertical="center"/>
    </xf>
    <xf numFmtId="0" fontId="4" fillId="0" borderId="63" xfId="0" applyFont="1" applyBorder="1" applyAlignment="1">
      <alignment horizontal="center" vertical="center" wrapText="1"/>
    </xf>
    <xf numFmtId="0" fontId="14" fillId="0" borderId="34" xfId="0" applyFont="1" applyFill="1" applyBorder="1" applyAlignment="1">
      <alignment horizontal="center" vertical="center" wrapText="1"/>
    </xf>
    <xf numFmtId="0" fontId="5" fillId="10" borderId="35" xfId="0" applyFont="1" applyFill="1" applyBorder="1" applyAlignment="1">
      <alignment horizontal="center" vertical="center"/>
    </xf>
    <xf numFmtId="0" fontId="8" fillId="10" borderId="35" xfId="0" applyFont="1" applyFill="1" applyBorder="1" applyAlignment="1">
      <alignment vertical="center" wrapText="1"/>
    </xf>
    <xf numFmtId="14" fontId="8" fillId="10" borderId="35" xfId="0" applyNumberFormat="1" applyFont="1" applyFill="1" applyBorder="1" applyAlignment="1">
      <alignment horizontal="center" vertical="center" wrapText="1"/>
    </xf>
    <xf numFmtId="0" fontId="8" fillId="10" borderId="35" xfId="0" applyFont="1" applyFill="1" applyBorder="1" applyAlignment="1">
      <alignment horizontal="center" vertical="center"/>
    </xf>
    <xf numFmtId="9" fontId="8" fillId="10" borderId="35" xfId="0" applyNumberFormat="1" applyFont="1" applyFill="1" applyBorder="1" applyAlignment="1">
      <alignment horizontal="center" vertical="center"/>
    </xf>
    <xf numFmtId="9" fontId="8" fillId="10" borderId="35" xfId="2" applyFont="1" applyFill="1" applyBorder="1" applyAlignment="1">
      <alignment horizontal="center" vertical="center" wrapText="1"/>
    </xf>
    <xf numFmtId="0" fontId="8" fillId="10" borderId="35" xfId="0" applyFont="1" applyFill="1" applyBorder="1" applyAlignment="1">
      <alignment horizontal="center" vertical="center" wrapText="1"/>
    </xf>
    <xf numFmtId="0" fontId="8" fillId="10" borderId="36" xfId="0" applyFont="1" applyFill="1" applyBorder="1" applyAlignment="1">
      <alignment horizontal="center" vertical="center" wrapText="1"/>
    </xf>
    <xf numFmtId="0" fontId="8" fillId="10" borderId="13" xfId="0" applyFont="1" applyFill="1" applyBorder="1" applyAlignment="1">
      <alignment horizontal="center" vertical="center" wrapText="1"/>
    </xf>
    <xf numFmtId="0" fontId="8" fillId="9" borderId="39" xfId="0" applyFont="1" applyFill="1" applyBorder="1" applyAlignment="1">
      <alignment vertical="center" wrapText="1"/>
    </xf>
    <xf numFmtId="0" fontId="8" fillId="10" borderId="13" xfId="0" applyFont="1" applyFill="1" applyBorder="1" applyAlignment="1">
      <alignment horizontal="center" vertical="center"/>
    </xf>
    <xf numFmtId="0" fontId="8" fillId="9" borderId="14" xfId="0" applyFont="1" applyFill="1" applyBorder="1" applyAlignment="1">
      <alignment vertical="center" wrapText="1"/>
    </xf>
    <xf numFmtId="0" fontId="8" fillId="0" borderId="5" xfId="0" applyFont="1" applyBorder="1" applyAlignment="1">
      <alignment vertical="center" wrapText="1"/>
    </xf>
    <xf numFmtId="0" fontId="6" fillId="0" borderId="5" xfId="0" applyFont="1" applyBorder="1" applyAlignment="1">
      <alignment vertical="center" wrapText="1"/>
    </xf>
    <xf numFmtId="0" fontId="5" fillId="10" borderId="35" xfId="0" applyFont="1" applyFill="1" applyBorder="1" applyAlignment="1">
      <alignment horizontal="center" vertical="center" wrapText="1"/>
    </xf>
    <xf numFmtId="0" fontId="11" fillId="10" borderId="35" xfId="0" applyFont="1" applyFill="1" applyBorder="1" applyAlignment="1">
      <alignment vertical="center" wrapText="1"/>
    </xf>
    <xf numFmtId="14" fontId="11" fillId="10" borderId="35" xfId="0" applyNumberFormat="1" applyFont="1" applyFill="1" applyBorder="1" applyAlignment="1">
      <alignment horizontal="center" vertical="center" wrapText="1"/>
    </xf>
    <xf numFmtId="0" fontId="14" fillId="0" borderId="9" xfId="0" applyFont="1" applyFill="1" applyBorder="1" applyAlignment="1">
      <alignment horizontal="center" vertical="center" wrapText="1"/>
    </xf>
    <xf numFmtId="0" fontId="8" fillId="0" borderId="21" xfId="0" applyFont="1" applyBorder="1" applyAlignment="1">
      <alignment vertical="center"/>
    </xf>
    <xf numFmtId="9" fontId="8" fillId="0" borderId="24" xfId="2" applyFont="1" applyFill="1" applyBorder="1" applyAlignment="1">
      <alignment horizontal="center" vertical="center"/>
    </xf>
    <xf numFmtId="0" fontId="4" fillId="3" borderId="22" xfId="0" applyFont="1" applyFill="1" applyBorder="1" applyAlignment="1">
      <alignment horizontal="center" vertical="center" wrapText="1"/>
    </xf>
    <xf numFmtId="0" fontId="4" fillId="3" borderId="43" xfId="0" applyFont="1" applyFill="1" applyBorder="1" applyAlignment="1">
      <alignment horizontal="center" vertical="center" wrapText="1"/>
    </xf>
    <xf numFmtId="0" fontId="4" fillId="5" borderId="43" xfId="0" applyFont="1" applyFill="1" applyBorder="1" applyAlignment="1">
      <alignment horizontal="center" vertical="center" wrapText="1"/>
    </xf>
    <xf numFmtId="0" fontId="4" fillId="5" borderId="22"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14" fillId="9" borderId="42" xfId="0" applyFont="1" applyFill="1" applyBorder="1" applyAlignment="1">
      <alignment horizontal="center" vertical="center" wrapText="1"/>
    </xf>
    <xf numFmtId="0" fontId="8" fillId="10" borderId="35" xfId="0" applyFont="1" applyFill="1" applyBorder="1" applyAlignment="1">
      <alignment horizontal="left" vertical="center" wrapText="1"/>
    </xf>
    <xf numFmtId="9" fontId="8" fillId="10" borderId="35" xfId="2" applyFont="1" applyFill="1" applyBorder="1" applyAlignment="1">
      <alignment horizontal="center" vertical="center"/>
    </xf>
    <xf numFmtId="0" fontId="8" fillId="10" borderId="36" xfId="0" applyFont="1" applyFill="1" applyBorder="1" applyAlignment="1">
      <alignment horizontal="center" vertical="center"/>
    </xf>
    <xf numFmtId="9" fontId="8" fillId="0" borderId="35" xfId="2"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 xfId="0" applyFont="1" applyFill="1" applyBorder="1" applyAlignment="1">
      <alignment horizontal="center" vertical="center" wrapText="1"/>
    </xf>
    <xf numFmtId="0" fontId="6" fillId="0" borderId="29" xfId="0" applyFont="1" applyBorder="1" applyAlignment="1">
      <alignment horizontal="center" vertical="center"/>
    </xf>
    <xf numFmtId="0" fontId="4" fillId="5" borderId="7" xfId="0" applyFont="1" applyFill="1" applyBorder="1" applyAlignment="1">
      <alignment horizontal="center" vertical="center" wrapText="1"/>
    </xf>
    <xf numFmtId="0" fontId="8" fillId="0" borderId="34" xfId="0" applyFont="1" applyBorder="1" applyAlignment="1">
      <alignment wrapText="1"/>
    </xf>
    <xf numFmtId="0" fontId="8" fillId="0" borderId="16" xfId="0" applyFont="1" applyBorder="1" applyAlignment="1">
      <alignment wrapText="1"/>
    </xf>
    <xf numFmtId="0" fontId="8" fillId="0" borderId="1" xfId="0" applyFont="1" applyBorder="1" applyAlignment="1">
      <alignment wrapText="1"/>
    </xf>
    <xf numFmtId="0" fontId="8" fillId="0" borderId="17" xfId="0" applyFont="1" applyBorder="1" applyAlignment="1">
      <alignment wrapText="1"/>
    </xf>
    <xf numFmtId="0" fontId="8" fillId="0" borderId="1" xfId="0" applyFont="1" applyBorder="1" applyAlignment="1">
      <alignment horizontal="center" vertical="center"/>
    </xf>
    <xf numFmtId="0" fontId="8" fillId="0" borderId="1" xfId="0" applyFont="1" applyBorder="1" applyAlignment="1">
      <alignment wrapText="1"/>
    </xf>
    <xf numFmtId="49" fontId="8" fillId="10" borderId="1" xfId="0" applyNumberFormat="1" applyFont="1" applyFill="1" applyBorder="1" applyAlignment="1">
      <alignment horizontal="center" vertical="center" wrapText="1"/>
    </xf>
    <xf numFmtId="14" fontId="4" fillId="8" borderId="13" xfId="0" applyNumberFormat="1" applyFont="1" applyFill="1" applyBorder="1" applyAlignment="1">
      <alignment horizontal="center"/>
    </xf>
    <xf numFmtId="0" fontId="8" fillId="0" borderId="1" xfId="0" applyFont="1" applyBorder="1" applyAlignment="1">
      <alignment wrapText="1"/>
    </xf>
    <xf numFmtId="0" fontId="8" fillId="0" borderId="1" xfId="0" applyFont="1" applyBorder="1" applyAlignment="1">
      <alignment wrapText="1"/>
    </xf>
    <xf numFmtId="0" fontId="8" fillId="0" borderId="1" xfId="0" applyFont="1" applyBorder="1" applyAlignment="1">
      <alignment wrapText="1"/>
    </xf>
    <xf numFmtId="0" fontId="8" fillId="10" borderId="1" xfId="0" quotePrefix="1" applyFont="1" applyFill="1" applyBorder="1" applyAlignment="1">
      <alignment horizontal="left" vertical="center" wrapText="1"/>
    </xf>
    <xf numFmtId="0" fontId="8" fillId="0" borderId="1" xfId="0" applyFont="1" applyBorder="1" applyAlignment="1">
      <alignment wrapText="1"/>
    </xf>
    <xf numFmtId="0" fontId="8" fillId="10" borderId="1" xfId="2" applyNumberFormat="1" applyFont="1" applyFill="1" applyBorder="1" applyAlignment="1">
      <alignment horizontal="center" vertical="center" wrapText="1"/>
    </xf>
    <xf numFmtId="0" fontId="37" fillId="10" borderId="1" xfId="0" applyFont="1" applyFill="1" applyBorder="1" applyAlignment="1">
      <alignment horizontal="center" vertical="center"/>
    </xf>
    <xf numFmtId="14" fontId="30" fillId="8" borderId="4" xfId="0" applyNumberFormat="1" applyFont="1" applyFill="1" applyBorder="1" applyAlignment="1">
      <alignment horizontal="right" wrapText="1"/>
    </xf>
    <xf numFmtId="0" fontId="8" fillId="18" borderId="1" xfId="0" applyFont="1" applyFill="1" applyBorder="1" applyAlignment="1">
      <alignment horizontal="center" vertical="center"/>
    </xf>
    <xf numFmtId="10" fontId="24" fillId="0" borderId="2" xfId="2" applyNumberFormat="1" applyFont="1" applyBorder="1" applyAlignment="1">
      <alignment horizontal="center" vertical="center" wrapText="1"/>
    </xf>
    <xf numFmtId="9" fontId="8" fillId="18" borderId="1" xfId="2" applyFont="1" applyFill="1" applyBorder="1" applyAlignment="1">
      <alignment horizontal="center" vertical="center"/>
    </xf>
    <xf numFmtId="0" fontId="8" fillId="18" borderId="1" xfId="0" applyFont="1" applyFill="1" applyBorder="1" applyAlignment="1">
      <alignment horizontal="center" vertical="center" wrapText="1"/>
    </xf>
    <xf numFmtId="0" fontId="6" fillId="18" borderId="1" xfId="0" applyFont="1" applyFill="1" applyBorder="1" applyAlignment="1">
      <alignment horizontal="center" vertical="center" wrapText="1"/>
    </xf>
    <xf numFmtId="0" fontId="8" fillId="18" borderId="1" xfId="0" applyNumberFormat="1" applyFont="1" applyFill="1" applyBorder="1" applyAlignment="1">
      <alignment horizontal="center" vertical="center" wrapText="1"/>
    </xf>
    <xf numFmtId="0" fontId="8" fillId="10" borderId="1" xfId="0" applyNumberFormat="1" applyFont="1" applyFill="1" applyBorder="1" applyAlignment="1">
      <alignment horizontal="center" vertical="center" wrapText="1"/>
    </xf>
    <xf numFmtId="0" fontId="8" fillId="19" borderId="1" xfId="0" applyFont="1" applyFill="1" applyBorder="1" applyAlignment="1">
      <alignment horizontal="center" vertical="center"/>
    </xf>
    <xf numFmtId="0" fontId="40" fillId="0" borderId="13" xfId="13" applyFont="1" applyBorder="1" applyAlignment="1">
      <alignment vertical="center" wrapText="1"/>
    </xf>
    <xf numFmtId="0" fontId="40" fillId="0" borderId="13" xfId="13" applyFont="1" applyBorder="1" applyAlignment="1">
      <alignment vertical="center"/>
    </xf>
    <xf numFmtId="0" fontId="40" fillId="0" borderId="13" xfId="13" applyFont="1" applyBorder="1"/>
    <xf numFmtId="0" fontId="6" fillId="0" borderId="13" xfId="0" applyFont="1" applyBorder="1" applyAlignment="1">
      <alignment wrapText="1"/>
    </xf>
    <xf numFmtId="0" fontId="6" fillId="0" borderId="2" xfId="0" applyFont="1" applyBorder="1" applyAlignment="1">
      <alignment wrapText="1"/>
    </xf>
    <xf numFmtId="0" fontId="40" fillId="0" borderId="13" xfId="13" applyFont="1" applyBorder="1" applyAlignment="1">
      <alignment wrapText="1"/>
    </xf>
    <xf numFmtId="0" fontId="41" fillId="0" borderId="13" xfId="13" applyFont="1" applyBorder="1" applyAlignment="1">
      <alignment wrapText="1"/>
    </xf>
    <xf numFmtId="0" fontId="40" fillId="0" borderId="39" xfId="13" applyFont="1" applyBorder="1" applyAlignment="1">
      <alignment vertical="center"/>
    </xf>
    <xf numFmtId="0" fontId="40" fillId="0" borderId="18" xfId="13" applyFont="1" applyBorder="1" applyAlignment="1">
      <alignment wrapText="1"/>
    </xf>
    <xf numFmtId="0" fontId="42" fillId="0" borderId="18" xfId="13" applyFont="1" applyBorder="1" applyAlignment="1">
      <alignment wrapText="1"/>
    </xf>
    <xf numFmtId="0" fontId="6" fillId="0" borderId="18" xfId="0" applyFont="1" applyBorder="1" applyAlignment="1">
      <alignment horizontal="left" wrapText="1"/>
    </xf>
    <xf numFmtId="0" fontId="6" fillId="0" borderId="0" xfId="0" applyFont="1" applyAlignment="1">
      <alignment horizontal="left" wrapText="1"/>
    </xf>
    <xf numFmtId="0" fontId="40" fillId="0" borderId="18" xfId="13" applyFont="1" applyBorder="1" applyAlignment="1">
      <alignment vertical="center" wrapText="1"/>
    </xf>
    <xf numFmtId="0" fontId="6" fillId="0" borderId="64" xfId="0" applyFont="1" applyBorder="1" applyAlignment="1">
      <alignment horizontal="left" vertical="top" wrapText="1"/>
    </xf>
    <xf numFmtId="0" fontId="40" fillId="10" borderId="64" xfId="13" applyFont="1" applyFill="1" applyBorder="1" applyAlignment="1">
      <alignment vertical="center" wrapText="1"/>
    </xf>
    <xf numFmtId="0" fontId="6" fillId="0" borderId="64" xfId="13" applyFont="1" applyBorder="1" applyAlignment="1">
      <alignment wrapText="1"/>
    </xf>
    <xf numFmtId="0" fontId="6" fillId="0" borderId="18" xfId="0" applyFont="1" applyBorder="1" applyAlignment="1">
      <alignment wrapText="1"/>
    </xf>
    <xf numFmtId="0" fontId="40" fillId="0" borderId="18" xfId="13" applyFont="1" applyBorder="1" applyAlignment="1">
      <alignment vertical="center"/>
    </xf>
    <xf numFmtId="0" fontId="6" fillId="10" borderId="18" xfId="0" applyFont="1" applyFill="1" applyBorder="1"/>
    <xf numFmtId="0" fontId="43" fillId="10" borderId="13" xfId="13" applyFont="1" applyFill="1" applyBorder="1" applyAlignment="1">
      <alignment vertical="center" wrapText="1"/>
    </xf>
    <xf numFmtId="0" fontId="8" fillId="10" borderId="1" xfId="0" applyFont="1" applyFill="1" applyBorder="1" applyAlignment="1">
      <alignment wrapText="1"/>
    </xf>
    <xf numFmtId="0" fontId="11" fillId="10" borderId="20" xfId="0" applyFont="1" applyFill="1" applyBorder="1" applyAlignment="1">
      <alignment vertical="center" wrapText="1"/>
    </xf>
    <xf numFmtId="0" fontId="8" fillId="0" borderId="42" xfId="0" applyFont="1" applyBorder="1"/>
    <xf numFmtId="0" fontId="8" fillId="0" borderId="6" xfId="0" applyFont="1" applyBorder="1"/>
    <xf numFmtId="14" fontId="8" fillId="0" borderId="3" xfId="0" applyNumberFormat="1" applyFont="1" applyBorder="1"/>
    <xf numFmtId="0" fontId="8" fillId="0" borderId="3" xfId="0" applyFont="1" applyBorder="1"/>
    <xf numFmtId="0" fontId="8" fillId="0" borderId="7" xfId="0" applyFont="1" applyBorder="1"/>
    <xf numFmtId="14" fontId="8" fillId="0" borderId="7" xfId="0" applyNumberFormat="1" applyFont="1" applyBorder="1"/>
    <xf numFmtId="0" fontId="8" fillId="0" borderId="5" xfId="0" applyFont="1" applyBorder="1"/>
    <xf numFmtId="0" fontId="8" fillId="10" borderId="0" xfId="0" applyFont="1" applyFill="1" applyAlignment="1">
      <alignment vertical="center" wrapText="1"/>
    </xf>
    <xf numFmtId="0" fontId="8" fillId="10" borderId="5" xfId="0" applyFont="1" applyFill="1" applyBorder="1" applyAlignment="1">
      <alignment vertical="center" wrapText="1"/>
    </xf>
    <xf numFmtId="14" fontId="8" fillId="0" borderId="5" xfId="0" applyNumberFormat="1" applyFont="1" applyBorder="1"/>
    <xf numFmtId="14" fontId="4" fillId="8" borderId="1" xfId="0" applyNumberFormat="1" applyFont="1" applyFill="1" applyBorder="1" applyAlignment="1">
      <alignment horizontal="center"/>
    </xf>
    <xf numFmtId="0" fontId="8" fillId="0" borderId="46" xfId="0" applyFont="1" applyBorder="1"/>
    <xf numFmtId="0" fontId="4" fillId="8" borderId="5" xfId="0" applyFont="1" applyFill="1" applyBorder="1" applyAlignment="1">
      <alignment horizontal="center"/>
    </xf>
    <xf numFmtId="0" fontId="8" fillId="0" borderId="65" xfId="0" applyFont="1" applyBorder="1"/>
    <xf numFmtId="0" fontId="17" fillId="0" borderId="35"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39" xfId="0" applyFont="1" applyBorder="1" applyAlignment="1">
      <alignment horizontal="center" vertical="center" wrapText="1"/>
    </xf>
    <xf numFmtId="0" fontId="34" fillId="0" borderId="35"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3" xfId="0" applyFont="1" applyBorder="1" applyAlignment="1">
      <alignment horizontal="center" vertical="center" wrapText="1"/>
    </xf>
    <xf numFmtId="0" fontId="15" fillId="8" borderId="30" xfId="0" applyFont="1" applyFill="1" applyBorder="1" applyAlignment="1">
      <alignment horizontal="center" vertical="center"/>
    </xf>
    <xf numFmtId="0" fontId="15" fillId="8" borderId="31" xfId="0" applyFont="1" applyFill="1" applyBorder="1" applyAlignment="1">
      <alignment horizontal="center" vertical="center"/>
    </xf>
    <xf numFmtId="0" fontId="15" fillId="8" borderId="32" xfId="0" applyFont="1" applyFill="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8" fillId="0" borderId="30" xfId="0" applyFont="1" applyFill="1" applyBorder="1" applyAlignment="1">
      <alignment horizontal="left" vertical="center" wrapText="1"/>
    </xf>
    <xf numFmtId="0" fontId="8" fillId="0" borderId="31" xfId="0" applyFont="1" applyFill="1" applyBorder="1" applyAlignment="1">
      <alignment horizontal="left" vertical="center"/>
    </xf>
    <xf numFmtId="0" fontId="8" fillId="0" borderId="32" xfId="0" applyFont="1" applyFill="1" applyBorder="1" applyAlignment="1">
      <alignment horizontal="left" vertical="center"/>
    </xf>
    <xf numFmtId="0" fontId="6" fillId="0" borderId="11" xfId="0" applyFont="1" applyBorder="1" applyAlignment="1">
      <alignment horizontal="center" vertical="center"/>
    </xf>
    <xf numFmtId="0" fontId="6" fillId="0" borderId="28" xfId="0" applyFont="1" applyBorder="1" applyAlignment="1">
      <alignment horizontal="center" vertical="center"/>
    </xf>
    <xf numFmtId="0" fontId="6" fillId="0" borderId="12"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Border="1" applyAlignment="1">
      <alignment horizontal="center" vertical="center"/>
    </xf>
    <xf numFmtId="0" fontId="6" fillId="0" borderId="18" xfId="0" applyFont="1" applyBorder="1" applyAlignment="1">
      <alignment horizontal="center" vertical="center"/>
    </xf>
    <xf numFmtId="0" fontId="6" fillId="0" borderId="10" xfId="0" applyFont="1" applyBorder="1" applyAlignment="1">
      <alignment horizontal="center" vertical="center"/>
    </xf>
    <xf numFmtId="0" fontId="6" fillId="0" borderId="29" xfId="0" applyFont="1" applyBorder="1" applyAlignment="1">
      <alignment horizontal="center" vertical="center"/>
    </xf>
    <xf numFmtId="0" fontId="6" fillId="0" borderId="19" xfId="0" applyFont="1" applyBorder="1" applyAlignment="1">
      <alignment horizontal="center" vertical="center"/>
    </xf>
    <xf numFmtId="0" fontId="15" fillId="8" borderId="11" xfId="0" applyFont="1" applyFill="1" applyBorder="1" applyAlignment="1">
      <alignment horizontal="center" vertical="center"/>
    </xf>
    <xf numFmtId="0" fontId="15" fillId="8" borderId="28" xfId="0" applyFont="1" applyFill="1" applyBorder="1" applyAlignment="1">
      <alignment horizontal="center" vertical="center"/>
    </xf>
    <xf numFmtId="0" fontId="15" fillId="8" borderId="12" xfId="0" applyFont="1" applyFill="1" applyBorder="1" applyAlignment="1">
      <alignment horizontal="center" vertical="center"/>
    </xf>
    <xf numFmtId="0" fontId="6" fillId="0" borderId="11" xfId="0" applyFont="1" applyBorder="1" applyAlignment="1">
      <alignment horizontal="left" vertical="center" wrapText="1"/>
    </xf>
    <xf numFmtId="0" fontId="6" fillId="0" borderId="28" xfId="0" applyFont="1" applyBorder="1" applyAlignment="1">
      <alignment horizontal="left" vertical="center" wrapText="1"/>
    </xf>
    <xf numFmtId="0" fontId="6" fillId="0" borderId="12"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8" xfId="0" applyFont="1" applyBorder="1" applyAlignment="1">
      <alignment horizontal="left" vertical="center" wrapText="1"/>
    </xf>
    <xf numFmtId="0" fontId="6" fillId="0" borderId="10" xfId="0" applyFont="1" applyBorder="1" applyAlignment="1">
      <alignment horizontal="left" vertical="center" wrapText="1"/>
    </xf>
    <xf numFmtId="0" fontId="6" fillId="0" borderId="29" xfId="0" applyFont="1" applyBorder="1" applyAlignment="1">
      <alignment horizontal="left" vertical="center" wrapText="1"/>
    </xf>
    <xf numFmtId="0" fontId="6" fillId="0" borderId="19" xfId="0" applyFont="1" applyBorder="1" applyAlignment="1">
      <alignment horizontal="left" vertical="center" wrapText="1"/>
    </xf>
    <xf numFmtId="0" fontId="6" fillId="0" borderId="35" xfId="0" applyFont="1" applyBorder="1" applyAlignment="1">
      <alignment horizontal="left" vertical="center" wrapText="1"/>
    </xf>
    <xf numFmtId="0" fontId="6" fillId="0" borderId="36" xfId="0" applyFont="1" applyBorder="1" applyAlignment="1">
      <alignment horizontal="left" vertical="center" wrapText="1"/>
    </xf>
    <xf numFmtId="0" fontId="6" fillId="0" borderId="1" xfId="0" applyFont="1" applyBorder="1" applyAlignment="1">
      <alignment horizontal="left" vertical="center" wrapText="1"/>
    </xf>
    <xf numFmtId="0" fontId="6" fillId="0" borderId="13" xfId="0" applyFont="1" applyBorder="1" applyAlignment="1">
      <alignment horizontal="left" vertical="center" wrapText="1"/>
    </xf>
    <xf numFmtId="0" fontId="8" fillId="0" borderId="22" xfId="0" applyFont="1" applyBorder="1" applyAlignment="1">
      <alignment horizontal="left" vertical="center" wrapText="1"/>
    </xf>
    <xf numFmtId="0" fontId="8" fillId="0" borderId="14" xfId="0" applyFont="1" applyBorder="1" applyAlignment="1">
      <alignment horizontal="left" vertical="center" wrapText="1"/>
    </xf>
    <xf numFmtId="0" fontId="13" fillId="0" borderId="28"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19" xfId="0" applyFont="1" applyBorder="1" applyAlignment="1">
      <alignment horizontal="center" vertical="center" wrapText="1"/>
    </xf>
    <xf numFmtId="0" fontId="5" fillId="2" borderId="11"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4" fillId="8" borderId="37" xfId="0" applyFont="1" applyFill="1" applyBorder="1" applyAlignment="1">
      <alignment horizontal="center" vertical="center" wrapText="1"/>
    </xf>
    <xf numFmtId="0" fontId="4" fillId="8" borderId="6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62" xfId="0" applyFont="1" applyFill="1" applyBorder="1" applyAlignment="1">
      <alignment horizontal="center" vertical="center" wrapText="1"/>
    </xf>
    <xf numFmtId="0" fontId="8" fillId="0" borderId="52" xfId="0" applyFont="1" applyBorder="1" applyAlignment="1">
      <alignment horizontal="left" wrapText="1"/>
    </xf>
    <xf numFmtId="0" fontId="8" fillId="0" borderId="49" xfId="0" applyFont="1" applyBorder="1" applyAlignment="1">
      <alignment horizontal="left" wrapText="1"/>
    </xf>
    <xf numFmtId="0" fontId="8" fillId="0" borderId="2" xfId="0" applyFont="1" applyBorder="1" applyAlignment="1">
      <alignment horizontal="left" wrapText="1"/>
    </xf>
    <xf numFmtId="0" fontId="8" fillId="0" borderId="5" xfId="0" applyFont="1" applyBorder="1" applyAlignment="1">
      <alignment horizontal="left" wrapText="1"/>
    </xf>
    <xf numFmtId="0" fontId="8" fillId="0" borderId="53" xfId="0" applyFont="1" applyBorder="1" applyAlignment="1">
      <alignment horizontal="left" wrapText="1"/>
    </xf>
    <xf numFmtId="0" fontId="8" fillId="0" borderId="51" xfId="0" applyFont="1" applyBorder="1" applyAlignment="1">
      <alignment horizontal="left" wrapText="1"/>
    </xf>
    <xf numFmtId="0" fontId="4" fillId="3" borderId="33"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38" xfId="0" applyFont="1" applyFill="1" applyBorder="1" applyAlignment="1">
      <alignment horizontal="center" vertical="center" wrapText="1"/>
    </xf>
    <xf numFmtId="0" fontId="0" fillId="0" borderId="36"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13" fillId="0" borderId="35"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2" xfId="0" applyFont="1" applyBorder="1" applyAlignment="1">
      <alignment horizontal="center" vertical="center" wrapText="1"/>
    </xf>
    <xf numFmtId="0" fontId="8" fillId="0" borderId="34" xfId="0" applyFont="1" applyBorder="1" applyAlignment="1">
      <alignment wrapText="1"/>
    </xf>
    <xf numFmtId="0" fontId="8" fillId="0" borderId="35" xfId="0" applyFont="1" applyBorder="1" applyAlignment="1">
      <alignment wrapText="1"/>
    </xf>
    <xf numFmtId="0" fontId="8" fillId="0" borderId="16" xfId="0" applyFont="1" applyBorder="1" applyAlignment="1">
      <alignment wrapText="1"/>
    </xf>
    <xf numFmtId="0" fontId="8" fillId="0" borderId="1" xfId="0" applyFont="1" applyBorder="1" applyAlignment="1">
      <alignment wrapText="1"/>
    </xf>
    <xf numFmtId="0" fontId="8" fillId="0" borderId="17" xfId="0" applyFont="1" applyBorder="1" applyAlignment="1">
      <alignment wrapText="1"/>
    </xf>
    <xf numFmtId="0" fontId="8" fillId="0" borderId="22" xfId="0" applyFont="1" applyBorder="1" applyAlignment="1">
      <alignment wrapText="1"/>
    </xf>
    <xf numFmtId="0" fontId="25" fillId="8" borderId="0" xfId="0" applyFont="1" applyFill="1" applyBorder="1" applyAlignment="1">
      <alignment horizontal="center" vertical="center"/>
    </xf>
    <xf numFmtId="0" fontId="6" fillId="0" borderId="0" xfId="0" applyFont="1" applyBorder="1" applyAlignment="1">
      <alignment horizontal="center"/>
    </xf>
    <xf numFmtId="0" fontId="13" fillId="0" borderId="47"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48" xfId="0" applyFont="1" applyBorder="1" applyAlignment="1">
      <alignment horizontal="center" vertical="center" wrapText="1"/>
    </xf>
    <xf numFmtId="0" fontId="8" fillId="0" borderId="15" xfId="0" applyFont="1" applyBorder="1" applyAlignment="1">
      <alignment wrapText="1"/>
    </xf>
    <xf numFmtId="0" fontId="8" fillId="0" borderId="49" xfId="0" applyFont="1" applyBorder="1" applyAlignment="1">
      <alignment wrapText="1"/>
    </xf>
    <xf numFmtId="0" fontId="8" fillId="0" borderId="40" xfId="0" applyFont="1" applyBorder="1" applyAlignment="1">
      <alignment wrapText="1"/>
    </xf>
    <xf numFmtId="0" fontId="8" fillId="0" borderId="5" xfId="0" applyFont="1" applyBorder="1" applyAlignment="1">
      <alignment wrapText="1"/>
    </xf>
    <xf numFmtId="0" fontId="8" fillId="0" borderId="50" xfId="0" applyFont="1" applyBorder="1" applyAlignment="1">
      <alignment wrapText="1"/>
    </xf>
    <xf numFmtId="0" fontId="8" fillId="0" borderId="51" xfId="0" applyFont="1" applyBorder="1" applyAlignment="1">
      <alignment wrapText="1"/>
    </xf>
    <xf numFmtId="0" fontId="28" fillId="0" borderId="47"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48" xfId="0" applyFont="1" applyBorder="1" applyAlignment="1">
      <alignment horizontal="center" vertical="center" wrapText="1"/>
    </xf>
    <xf numFmtId="0" fontId="28" fillId="0" borderId="19" xfId="0" applyFont="1" applyBorder="1" applyAlignment="1">
      <alignment horizontal="center" vertical="center" wrapText="1"/>
    </xf>
    <xf numFmtId="0" fontId="4" fillId="8" borderId="35"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17" fillId="0" borderId="35"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36"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0" borderId="1" xfId="0" applyFont="1" applyBorder="1" applyAlignment="1">
      <alignment horizontal="center" vertical="center"/>
    </xf>
    <xf numFmtId="0" fontId="8" fillId="0" borderId="13" xfId="0" applyFont="1" applyBorder="1" applyAlignment="1">
      <alignment horizontal="center" vertical="center"/>
    </xf>
    <xf numFmtId="0" fontId="8" fillId="0" borderId="3" xfId="0" applyFont="1" applyBorder="1" applyAlignment="1">
      <alignment horizontal="center" vertical="center"/>
    </xf>
    <xf numFmtId="0" fontId="8" fillId="0" borderId="39" xfId="0" applyFont="1" applyBorder="1" applyAlignment="1">
      <alignment horizontal="center" vertical="center"/>
    </xf>
    <xf numFmtId="0" fontId="7" fillId="0" borderId="35"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4" fillId="8" borderId="34" xfId="0" applyFont="1" applyFill="1" applyBorder="1" applyAlignment="1">
      <alignment horizontal="center" vertical="center" wrapText="1"/>
    </xf>
    <xf numFmtId="0" fontId="4" fillId="8" borderId="16" xfId="0" applyFont="1" applyFill="1" applyBorder="1" applyAlignment="1">
      <alignment horizontal="center" vertical="center" wrapText="1"/>
    </xf>
    <xf numFmtId="14" fontId="8" fillId="0" borderId="0" xfId="0" applyNumberFormat="1" applyFont="1"/>
    <xf numFmtId="0" fontId="44" fillId="0" borderId="0" xfId="0" applyFont="1"/>
  </cellXfs>
  <cellStyles count="14">
    <cellStyle name="Comma 2" xfId="3" xr:uid="{72930762-5FB1-45C4-A369-15BD27BE001A}"/>
    <cellStyle name="Currency [0] 2" xfId="10" xr:uid="{8AB313EC-4358-45B7-AAF4-03596F43E5E4}"/>
    <cellStyle name="Hipervínculo" xfId="13" builtinId="8"/>
    <cellStyle name="Millares" xfId="11" builtinId="3"/>
    <cellStyle name="Millares [0] 2" xfId="4" xr:uid="{9B41C9EB-D5F1-4660-A8B3-D9DBCAED4898}"/>
    <cellStyle name="Moneda" xfId="1" builtinId="4"/>
    <cellStyle name="Normal" xfId="0" builtinId="0"/>
    <cellStyle name="Normal 2 2" xfId="12" xr:uid="{183CCD30-7E4C-404A-8DEE-88323703CA57}"/>
    <cellStyle name="Normal 4" xfId="6" xr:uid="{C29C2B7F-2F6E-4EDE-9211-FF66873C073F}"/>
    <cellStyle name="Normal 4 2" xfId="7" xr:uid="{68D1205C-D469-4349-BB5C-0DBBF42E8B19}"/>
    <cellStyle name="Normal 5" xfId="5" xr:uid="{C685ED61-9C07-45D4-8378-D14F084050A2}"/>
    <cellStyle name="Normal 5 2" xfId="8" xr:uid="{E7B5C7A0-8E48-4AEE-BC98-8BCAB4DE0927}"/>
    <cellStyle name="Porcentaje" xfId="2" builtinId="5"/>
    <cellStyle name="Porcentaje 2" xfId="9" xr:uid="{A29F389F-DE11-4840-A8A0-1AF9DF121913}"/>
  </cellStyles>
  <dxfs count="10">
    <dxf>
      <fill>
        <patternFill>
          <bgColor rgb="FFFF0000"/>
        </patternFill>
      </fill>
    </dxf>
    <dxf>
      <fill>
        <patternFill>
          <bgColor rgb="FFFF6600"/>
        </patternFill>
      </fill>
    </dxf>
    <dxf>
      <fill>
        <patternFill>
          <bgColor rgb="FFFFFF00"/>
        </patternFill>
      </fill>
    </dxf>
    <dxf>
      <fill>
        <patternFill>
          <bgColor rgb="FF66FF33"/>
        </patternFill>
      </fill>
    </dxf>
    <dxf>
      <fill>
        <patternFill>
          <bgColor rgb="FF33CC33"/>
        </patternFill>
      </fill>
    </dxf>
    <dxf>
      <fill>
        <patternFill>
          <bgColor rgb="FFFF0000"/>
        </patternFill>
      </fill>
    </dxf>
    <dxf>
      <fill>
        <patternFill>
          <fgColor rgb="FFFF6600"/>
          <bgColor rgb="FFFF6600"/>
        </patternFill>
      </fill>
    </dxf>
    <dxf>
      <fill>
        <patternFill>
          <bgColor rgb="FFFFFF00"/>
        </patternFill>
      </fill>
    </dxf>
    <dxf>
      <fill>
        <patternFill>
          <bgColor rgb="FF66FF33"/>
        </patternFill>
      </fill>
    </dxf>
    <dxf>
      <fill>
        <patternFill>
          <bgColor rgb="FF33CC33"/>
        </patternFill>
      </fill>
    </dxf>
  </dxfs>
  <tableStyles count="0" defaultTableStyle="TableStyleMedium2" defaultPivotStyle="PivotStyleLight16"/>
  <colors>
    <mruColors>
      <color rgb="FF33CC33"/>
      <color rgb="FF99FF66"/>
      <color rgb="FF66FF33"/>
      <color rgb="FFFF6600"/>
      <color rgb="FF00CC00"/>
      <color rgb="FF66FF66"/>
      <color rgb="FFFF33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baseline="0">
                <a:solidFill>
                  <a:schemeClr val="tx1">
                    <a:lumMod val="65000"/>
                    <a:lumOff val="35000"/>
                  </a:schemeClr>
                </a:solidFill>
                <a:latin typeface="Arial Nova" panose="020B0504020202020204" pitchFamily="34" charset="0"/>
                <a:ea typeface="+mn-ea"/>
                <a:cs typeface="+mn-cs"/>
              </a:defRPr>
            </a:pPr>
            <a:r>
              <a:rPr kumimoji="0" lang="es-ES" sz="1400" b="1" i="0" u="none" strike="noStrike" kern="0" cap="none" spc="0" normalizeH="0" baseline="0" noProof="0">
                <a:ln>
                  <a:noFill/>
                </a:ln>
                <a:solidFill>
                  <a:sysClr val="windowText" lastClr="000000">
                    <a:lumMod val="65000"/>
                    <a:lumOff val="35000"/>
                  </a:sysClr>
                </a:solidFill>
                <a:effectLst/>
                <a:uLnTx/>
                <a:uFillTx/>
                <a:latin typeface="Arial Nova" panose="020B0504020202020204" pitchFamily="34" charset="0"/>
              </a:rPr>
              <a:t>DISTRIBUCION DE ACCIONES ESTRATEGICAS PAI 2021</a:t>
            </a:r>
          </a:p>
        </c:rich>
      </c:tx>
      <c:overlay val="0"/>
      <c:spPr>
        <a:noFill/>
        <a:ln>
          <a:noFill/>
        </a:ln>
        <a:effectLst/>
      </c:spPr>
      <c:txPr>
        <a:bodyPr rot="0" spcFirstLastPara="1" vertOverflow="ellipsis" vert="horz" wrap="square" anchor="ctr" anchorCtr="1"/>
        <a:lstStyle/>
        <a:p>
          <a:pPr>
            <a:defRPr sz="1400" b="1" i="0" u="none" strike="noStrike" baseline="0">
              <a:solidFill>
                <a:schemeClr val="tx1">
                  <a:lumMod val="65000"/>
                  <a:lumOff val="35000"/>
                </a:schemeClr>
              </a:solidFill>
              <a:latin typeface="Arial Nova" panose="020B0504020202020204" pitchFamily="34" charset="0"/>
              <a:ea typeface="+mn-ea"/>
              <a:cs typeface="+mn-cs"/>
            </a:defRPr>
          </a:pPr>
          <a:endParaRPr lang="es-CO"/>
        </a:p>
      </c:txPr>
    </c:title>
    <c:autoTitleDeleted val="0"/>
    <c:plotArea>
      <c:layout/>
      <c:barChart>
        <c:barDir val="col"/>
        <c:grouping val="clustered"/>
        <c:varyColors val="0"/>
        <c:ser>
          <c:idx val="0"/>
          <c:order val="0"/>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chemeClr val="tx1"/>
                    </a:solidFill>
                    <a:latin typeface="Arial Black" panose="020B0A04020102020204" pitchFamily="34" charset="0"/>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PAI!$A$12:$A$17</c:f>
              <c:strCache>
                <c:ptCount val="6"/>
                <c:pt idx="0">
                  <c:v>DIRECCIÓN GENERAL</c:v>
                </c:pt>
                <c:pt idx="1">
                  <c:v>SUB DIRECCIÓN GESTION CONTRACTUAL</c:v>
                </c:pt>
                <c:pt idx="2">
                  <c:v>SUB DIRECCIÓN NEGOCIOS</c:v>
                </c:pt>
                <c:pt idx="3">
                  <c:v>SUB DIRECCIÓN EMAE</c:v>
                </c:pt>
                <c:pt idx="4">
                  <c:v>SUB DIRECCIÓN IDT</c:v>
                </c:pt>
                <c:pt idx="5">
                  <c:v>SECRETARÍA GENERAL</c:v>
                </c:pt>
              </c:strCache>
            </c:strRef>
          </c:cat>
          <c:val>
            <c:numRef>
              <c:f>PAI!$B$12:$B$17</c:f>
              <c:numCache>
                <c:formatCode>General</c:formatCode>
                <c:ptCount val="6"/>
                <c:pt idx="0">
                  <c:v>11</c:v>
                </c:pt>
                <c:pt idx="1">
                  <c:v>13</c:v>
                </c:pt>
                <c:pt idx="2">
                  <c:v>12</c:v>
                </c:pt>
                <c:pt idx="3">
                  <c:v>12</c:v>
                </c:pt>
                <c:pt idx="4">
                  <c:v>11</c:v>
                </c:pt>
                <c:pt idx="5">
                  <c:v>15</c:v>
                </c:pt>
              </c:numCache>
            </c:numRef>
          </c:val>
          <c:extLst>
            <c:ext xmlns:c16="http://schemas.microsoft.com/office/drawing/2014/chart" uri="{C3380CC4-5D6E-409C-BE32-E72D297353CC}">
              <c16:uniqueId val="{00000000-421C-4FF1-8092-582F4B3B94BA}"/>
            </c:ext>
          </c:extLst>
        </c:ser>
        <c:dLbls>
          <c:showLegendKey val="0"/>
          <c:showVal val="0"/>
          <c:showCatName val="0"/>
          <c:showSerName val="0"/>
          <c:showPercent val="0"/>
          <c:showBubbleSize val="0"/>
        </c:dLbls>
        <c:gapWidth val="150"/>
        <c:axId val="1389363247"/>
        <c:axId val="1389364495"/>
      </c:barChart>
      <c:catAx>
        <c:axId val="1389363247"/>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baseline="0">
                    <a:solidFill>
                      <a:schemeClr val="tx1">
                        <a:lumMod val="65000"/>
                        <a:lumOff val="35000"/>
                      </a:schemeClr>
                    </a:solidFill>
                    <a:latin typeface="Arial Nova" panose="020B0504020202020204" pitchFamily="34" charset="0"/>
                    <a:ea typeface="+mn-ea"/>
                    <a:cs typeface="+mn-cs"/>
                  </a:defRPr>
                </a:pPr>
                <a:r>
                  <a:rPr lang="es-CO">
                    <a:latin typeface="Arial Nova" panose="020B0504020202020204" pitchFamily="34" charset="0"/>
                  </a:rPr>
                  <a:t>ÁREAS DE LA</a:t>
                </a:r>
                <a:r>
                  <a:rPr lang="es-CO" baseline="0">
                    <a:latin typeface="Arial Nova" panose="020B0504020202020204" pitchFamily="34" charset="0"/>
                  </a:rPr>
                  <a:t> ANCPCCE</a:t>
                </a:r>
                <a:endParaRPr lang="es-CO">
                  <a:latin typeface="Arial Nova" panose="020B0504020202020204" pitchFamily="34" charset="0"/>
                </a:endParaRPr>
              </a:p>
            </c:rich>
          </c:tx>
          <c:overlay val="0"/>
          <c:spPr>
            <a:noFill/>
            <a:ln>
              <a:noFill/>
            </a:ln>
            <a:effectLst/>
          </c:spPr>
          <c:txPr>
            <a:bodyPr rot="0" spcFirstLastPara="1" vertOverflow="ellipsis" vert="horz" wrap="square" anchor="ctr" anchorCtr="1"/>
            <a:lstStyle/>
            <a:p>
              <a:pPr>
                <a:defRPr sz="900" b="0" i="0" u="none" strike="noStrike" baseline="0">
                  <a:solidFill>
                    <a:schemeClr val="tx1">
                      <a:lumMod val="65000"/>
                      <a:lumOff val="35000"/>
                    </a:schemeClr>
                  </a:solidFill>
                  <a:latin typeface="Arial Nova" panose="020B0504020202020204" pitchFamily="34" charset="0"/>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Arial Nova Light" panose="020B0304020202020204" pitchFamily="34" charset="0"/>
                <a:ea typeface="+mn-ea"/>
                <a:cs typeface="+mn-cs"/>
              </a:defRPr>
            </a:pPr>
            <a:endParaRPr lang="es-CO"/>
          </a:p>
        </c:txPr>
        <c:crossAx val="1389364495"/>
        <c:crosses val="autoZero"/>
        <c:auto val="1"/>
        <c:lblAlgn val="ctr"/>
        <c:lblOffset val="100"/>
        <c:noMultiLvlLbl val="0"/>
      </c:catAx>
      <c:valAx>
        <c:axId val="1389364495"/>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15000"/>
                  <a:lumOff val="85000"/>
                </a:schemeClr>
              </a:solidFill>
              <a:round/>
            </a:ln>
            <a:effectLst/>
          </c:spPr>
        </c:minorGridlines>
        <c:title>
          <c:tx>
            <c:rich>
              <a:bodyPr rot="-54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r>
                  <a:rPr lang="es-CO"/>
                  <a:t>NÚMERO</a:t>
                </a:r>
                <a:r>
                  <a:rPr lang="es-CO" baseline="0"/>
                  <a:t> DE ACCIONES</a:t>
                </a:r>
                <a:endParaRPr lang="es-CO"/>
              </a:p>
            </c:rich>
          </c:tx>
          <c:overlay val="0"/>
          <c:spPr>
            <a:noFill/>
            <a:ln>
              <a:noFill/>
            </a:ln>
            <a:effectLst/>
          </c:spPr>
          <c:txPr>
            <a:bodyPr rot="-54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es-CO"/>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es-CO"/>
          </a:p>
        </c:txPr>
        <c:crossAx val="13893632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0</xdr:col>
      <xdr:colOff>336549</xdr:colOff>
      <xdr:row>21</xdr:row>
      <xdr:rowOff>169861</xdr:rowOff>
    </xdr:from>
    <xdr:to>
      <xdr:col>9</xdr:col>
      <xdr:colOff>1311275</xdr:colOff>
      <xdr:row>41</xdr:row>
      <xdr:rowOff>34925</xdr:rowOff>
    </xdr:to>
    <xdr:graphicFrame macro="">
      <xdr:nvGraphicFramePr>
        <xdr:cNvPr id="2" name="Gráfico 1">
          <a:extLst>
            <a:ext uri="{FF2B5EF4-FFF2-40B4-BE49-F238E27FC236}">
              <a16:creationId xmlns:a16="http://schemas.microsoft.com/office/drawing/2014/main" id="{5A532DD8-FF19-4CDF-BDCD-8C0718A402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17</xdr:col>
      <xdr:colOff>114301</xdr:colOff>
      <xdr:row>1</xdr:row>
      <xdr:rowOff>2</xdr:rowOff>
    </xdr:from>
    <xdr:to>
      <xdr:col>19</xdr:col>
      <xdr:colOff>315118</xdr:colOff>
      <xdr:row>3</xdr:row>
      <xdr:rowOff>166688</xdr:rowOff>
    </xdr:to>
    <xdr:pic>
      <xdr:nvPicPr>
        <xdr:cNvPr id="3" name="0 Imagen">
          <a:extLst>
            <a:ext uri="{FF2B5EF4-FFF2-40B4-BE49-F238E27FC236}">
              <a16:creationId xmlns:a16="http://schemas.microsoft.com/office/drawing/2014/main" id="{12B573D4-AB21-4125-ACAC-AC0DB3376BC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2896851" y="180977"/>
          <a:ext cx="1428749" cy="54292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838201</xdr:colOff>
      <xdr:row>45</xdr:row>
      <xdr:rowOff>133349</xdr:rowOff>
    </xdr:from>
    <xdr:to>
      <xdr:col>5</xdr:col>
      <xdr:colOff>347241</xdr:colOff>
      <xdr:row>45</xdr:row>
      <xdr:rowOff>2978151</xdr:rowOff>
    </xdr:to>
    <xdr:pic>
      <xdr:nvPicPr>
        <xdr:cNvPr id="5" name="Imagen 4">
          <a:extLst>
            <a:ext uri="{FF2B5EF4-FFF2-40B4-BE49-F238E27FC236}">
              <a16:creationId xmlns:a16="http://schemas.microsoft.com/office/drawing/2014/main" id="{9EC6A037-7962-4025-83C1-AD66D4B20EF8}"/>
            </a:ext>
          </a:extLst>
        </xdr:cNvPr>
        <xdr:cNvPicPr>
          <a:picLocks noChangeAspect="1"/>
        </xdr:cNvPicPr>
      </xdr:nvPicPr>
      <xdr:blipFill>
        <a:blip xmlns:r="http://schemas.openxmlformats.org/officeDocument/2006/relationships" r:embed="rId3"/>
        <a:stretch>
          <a:fillRect/>
        </a:stretch>
      </xdr:blipFill>
      <xdr:spPr>
        <a:xfrm>
          <a:off x="2228851" y="12134849"/>
          <a:ext cx="3845297" cy="28479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619124</xdr:colOff>
      <xdr:row>0</xdr:row>
      <xdr:rowOff>56356</xdr:rowOff>
    </xdr:from>
    <xdr:to>
      <xdr:col>15</xdr:col>
      <xdr:colOff>951705</xdr:colOff>
      <xdr:row>3</xdr:row>
      <xdr:rowOff>9527</xdr:rowOff>
    </xdr:to>
    <xdr:pic>
      <xdr:nvPicPr>
        <xdr:cNvPr id="2" name="0 Imagen">
          <a:extLst>
            <a:ext uri="{FF2B5EF4-FFF2-40B4-BE49-F238E27FC236}">
              <a16:creationId xmlns:a16="http://schemas.microsoft.com/office/drawing/2014/main" id="{9F7205BC-97CF-4076-AE63-51F92289FBF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752468" y="56356"/>
          <a:ext cx="1558925" cy="488952"/>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611188</xdr:colOff>
      <xdr:row>0</xdr:row>
      <xdr:rowOff>104776</xdr:rowOff>
    </xdr:from>
    <xdr:to>
      <xdr:col>18</xdr:col>
      <xdr:colOff>1821657</xdr:colOff>
      <xdr:row>2</xdr:row>
      <xdr:rowOff>126207</xdr:rowOff>
    </xdr:to>
    <xdr:pic>
      <xdr:nvPicPr>
        <xdr:cNvPr id="2" name="0 Imagen">
          <a:extLst>
            <a:ext uri="{FF2B5EF4-FFF2-40B4-BE49-F238E27FC236}">
              <a16:creationId xmlns:a16="http://schemas.microsoft.com/office/drawing/2014/main" id="{CA139D62-83CF-4226-BD28-A47EC5E71B6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2004338" y="104776"/>
          <a:ext cx="1207294" cy="418306"/>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611188</xdr:colOff>
      <xdr:row>0</xdr:row>
      <xdr:rowOff>104776</xdr:rowOff>
    </xdr:from>
    <xdr:to>
      <xdr:col>18</xdr:col>
      <xdr:colOff>218282</xdr:colOff>
      <xdr:row>2</xdr:row>
      <xdr:rowOff>161132</xdr:rowOff>
    </xdr:to>
    <xdr:pic>
      <xdr:nvPicPr>
        <xdr:cNvPr id="2" name="0 Imagen">
          <a:extLst>
            <a:ext uri="{FF2B5EF4-FFF2-40B4-BE49-F238E27FC236}">
              <a16:creationId xmlns:a16="http://schemas.microsoft.com/office/drawing/2014/main" id="{43EB6216-0F81-448D-9F10-56F55655C2A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2004338" y="101601"/>
          <a:ext cx="1207294" cy="42148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8303558</xdr:colOff>
      <xdr:row>0</xdr:row>
      <xdr:rowOff>44823</xdr:rowOff>
    </xdr:from>
    <xdr:to>
      <xdr:col>4</xdr:col>
      <xdr:colOff>9275902</xdr:colOff>
      <xdr:row>2</xdr:row>
      <xdr:rowOff>107716</xdr:rowOff>
    </xdr:to>
    <xdr:pic>
      <xdr:nvPicPr>
        <xdr:cNvPr id="3" name="0 Imagen">
          <a:extLst>
            <a:ext uri="{FF2B5EF4-FFF2-40B4-BE49-F238E27FC236}">
              <a16:creationId xmlns:a16="http://schemas.microsoft.com/office/drawing/2014/main" id="{ABAB33A1-41A2-4327-BDE1-B0599AEA60E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7234646" y="44823"/>
          <a:ext cx="1210469" cy="42148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1199029</xdr:colOff>
      <xdr:row>21</xdr:row>
      <xdr:rowOff>224118</xdr:rowOff>
    </xdr:from>
    <xdr:to>
      <xdr:col>4</xdr:col>
      <xdr:colOff>5572302</xdr:colOff>
      <xdr:row>27</xdr:row>
      <xdr:rowOff>56865</xdr:rowOff>
    </xdr:to>
    <xdr:pic>
      <xdr:nvPicPr>
        <xdr:cNvPr id="49" name="Imagen 48">
          <a:extLst>
            <a:ext uri="{FF2B5EF4-FFF2-40B4-BE49-F238E27FC236}">
              <a16:creationId xmlns:a16="http://schemas.microsoft.com/office/drawing/2014/main" id="{30415AF7-2C43-4EC4-A210-CA540B52B60C}"/>
            </a:ext>
          </a:extLst>
        </xdr:cNvPr>
        <xdr:cNvPicPr>
          <a:picLocks noChangeAspect="1"/>
        </xdr:cNvPicPr>
      </xdr:nvPicPr>
      <xdr:blipFill>
        <a:blip xmlns:r="http://schemas.openxmlformats.org/officeDocument/2006/relationships" r:embed="rId2"/>
        <a:stretch>
          <a:fillRect/>
        </a:stretch>
      </xdr:blipFill>
      <xdr:spPr>
        <a:xfrm>
          <a:off x="3496235" y="24821030"/>
          <a:ext cx="11010330" cy="592874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4778375</xdr:colOff>
      <xdr:row>0</xdr:row>
      <xdr:rowOff>25402</xdr:rowOff>
    </xdr:from>
    <xdr:to>
      <xdr:col>2</xdr:col>
      <xdr:colOff>0</xdr:colOff>
      <xdr:row>2</xdr:row>
      <xdr:rowOff>114301</xdr:rowOff>
    </xdr:to>
    <xdr:pic>
      <xdr:nvPicPr>
        <xdr:cNvPr id="2" name="0 Imagen">
          <a:extLst>
            <a:ext uri="{FF2B5EF4-FFF2-40B4-BE49-F238E27FC236}">
              <a16:creationId xmlns:a16="http://schemas.microsoft.com/office/drawing/2014/main" id="{BBB78CCC-899E-47F7-BE9D-5880B1B940B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997450" y="25402"/>
          <a:ext cx="1146175" cy="450849"/>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xdr:col>
      <xdr:colOff>343849</xdr:colOff>
      <xdr:row>0</xdr:row>
      <xdr:rowOff>0</xdr:rowOff>
    </xdr:from>
    <xdr:to>
      <xdr:col>13</xdr:col>
      <xdr:colOff>577850</xdr:colOff>
      <xdr:row>2</xdr:row>
      <xdr:rowOff>142386</xdr:rowOff>
    </xdr:to>
    <xdr:pic>
      <xdr:nvPicPr>
        <xdr:cNvPr id="3" name="Imagen 2">
          <a:extLst>
            <a:ext uri="{FF2B5EF4-FFF2-40B4-BE49-F238E27FC236}">
              <a16:creationId xmlns:a16="http://schemas.microsoft.com/office/drawing/2014/main" id="{E620553D-A6CC-419F-B2B5-C9EA6A05C1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12199" y="0"/>
          <a:ext cx="894401" cy="4694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ceficiente-my.sharepoint.com/Users/carolina.olivera/OneDrive%20-%20Colombia%20Compra%20Eficiente/Planeaci&#243;n/PAAC/PAAC%202020/Versiones%20del%20PAAC/PAAC%202020-%20Mapa%20de%20Riesgos%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ceficiente-my.sharepoint.com/Users/KARINA.BLANCO/AppData/Local/Microsoft/Windows/INetCache/Content.Outlook/ES21V02V/Plan%20de%20acci&#243;n%202021%20-%20Subdirecci&#243;n%20de%20Gesti&#243;n%20Contractu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ceficiente-my.sharepoint.com/Users/cindy.sierra/AppData/Local/Microsoft/Windows/INetCache/Content.Outlook/ZH63EB70/Plan%20de%20acci&#243;n%202021%20-%20Subdirecci&#243;n%20de%20Gesti&#243;n%20Contractual%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PAAC 2020 V.P"/>
      <sheetName val="Riesgos Corrup Política vigente"/>
      <sheetName val="Riesgos de Corrup en actualizac"/>
      <sheetName val="Control de Cambios (2)"/>
      <sheetName val="CONTEXTO PROCESO"/>
      <sheetName val="Listas Nuevas"/>
      <sheetName val="MATRIZ DE CALIFICACIÓN"/>
    </sheetNames>
    <sheetDataSet>
      <sheetData sheetId="0" refreshError="1"/>
      <sheetData sheetId="1" refreshError="1"/>
      <sheetData sheetId="2" refreshError="1"/>
      <sheetData sheetId="3" refreshError="1"/>
      <sheetData sheetId="4" refreshError="1"/>
      <sheetData sheetId="5" refreshError="1"/>
      <sheetData sheetId="6">
        <row r="2">
          <cell r="A2" t="str">
            <v>Políticos</v>
          </cell>
          <cell r="B2" t="str">
            <v>Financieros</v>
          </cell>
          <cell r="C2" t="str">
            <v>Diseño del proceso</v>
          </cell>
          <cell r="E2" t="str">
            <v>Riesgo_Estratégico</v>
          </cell>
          <cell r="L2" t="str">
            <v>5. Se espera que el evento ocurra en la mayoría de las circunstancias
Orientador (Más de 1 vez al año)</v>
          </cell>
          <cell r="P2" t="str">
            <v>PREVENTIVOS</v>
          </cell>
          <cell r="R2" t="str">
            <v xml:space="preserve">CCE Instalaciones </v>
          </cell>
          <cell r="T2" t="str">
            <v>FUERTE</v>
          </cell>
        </row>
        <row r="3">
          <cell r="A3" t="str">
            <v>Económicos y financieros</v>
          </cell>
          <cell r="B3" t="str">
            <v>Personal</v>
          </cell>
          <cell r="C3" t="str">
            <v>Interacciones con otros procesos</v>
          </cell>
          <cell r="E3" t="str">
            <v>Riesgo_Gerencial</v>
          </cell>
          <cell r="L3" t="str">
            <v>4. El evento probablemente ocurrirá en la mayoría de las circunstancias
Orientador (Al menos de 1 vez en el último año)</v>
          </cell>
          <cell r="P3" t="str">
            <v>CORRECTIVOS</v>
          </cell>
          <cell r="R3" t="str">
            <v xml:space="preserve">Mesa de servicio </v>
          </cell>
          <cell r="T3" t="str">
            <v>MODERADO</v>
          </cell>
          <cell r="AM3" t="str">
            <v>Confidencialidad</v>
          </cell>
          <cell r="AR3" t="str">
            <v>Direccionamiento Estratégico</v>
          </cell>
        </row>
        <row r="4">
          <cell r="A4" t="str">
            <v>Sociales y culturales</v>
          </cell>
          <cell r="B4" t="str">
            <v>Procesos</v>
          </cell>
          <cell r="C4" t="str">
            <v>Transversalidad</v>
          </cell>
          <cell r="E4" t="str">
            <v>Riesgo_Operativo</v>
          </cell>
          <cell r="L4" t="str">
            <v>3. El evento podría ocurrir en algún momento
Orientador (Al menos de 1 vez en los últimos 2 años)</v>
          </cell>
          <cell r="R4" t="str">
            <v>Externos</v>
          </cell>
          <cell r="T4" t="str">
            <v>DÉBIL</v>
          </cell>
          <cell r="AM4" t="str">
            <v>Integridad</v>
          </cell>
          <cell r="AR4" t="str">
            <v xml:space="preserve">Evaluación del Sistema de Control Interno </v>
          </cell>
        </row>
        <row r="5">
          <cell r="A5" t="str">
            <v xml:space="preserve">Tecnológicos </v>
          </cell>
          <cell r="B5" t="str">
            <v>Tecnología</v>
          </cell>
          <cell r="C5" t="str">
            <v>Procedimientos asociados</v>
          </cell>
          <cell r="E5" t="str">
            <v>Riesgo_Financiero</v>
          </cell>
          <cell r="L5" t="str">
            <v>2. El evento puede ocurrir en algún momento
Orientador
(Al menos de 1 vez en los últimos 5 años)</v>
          </cell>
          <cell r="AM5" t="str">
            <v>Disponibilidad</v>
          </cell>
          <cell r="AR5" t="str">
            <v xml:space="preserve">Comunicación </v>
          </cell>
        </row>
        <row r="6">
          <cell r="A6" t="str">
            <v xml:space="preserve">Ambientales </v>
          </cell>
          <cell r="B6" t="str">
            <v>Estratégicos</v>
          </cell>
          <cell r="C6" t="str">
            <v>Responsables del proceso</v>
          </cell>
          <cell r="E6" t="str">
            <v>Riesgo_de_Tecnologico</v>
          </cell>
          <cell r="L6" t="str">
            <v>1. El evento puede ocurrir solo en circunstancias excepcionales.
Orientador (No se ha presentado en los últimos 5 años)</v>
          </cell>
          <cell r="AM6" t="str">
            <v>Confidencialidad e Integridad</v>
          </cell>
          <cell r="AR6" t="str">
            <v xml:space="preserve">Gestión de agregación de Demanda </v>
          </cell>
        </row>
        <row r="7">
          <cell r="A7" t="str">
            <v>Legales y reglamentarios</v>
          </cell>
          <cell r="B7" t="str">
            <v>Comunicación interna</v>
          </cell>
          <cell r="C7" t="str">
            <v>Comunicación entre los procesos</v>
          </cell>
          <cell r="E7" t="str">
            <v xml:space="preserve">Riesgo_de_Cumplimiento </v>
          </cell>
          <cell r="AM7" t="str">
            <v>Confidencialidad y Disponibilidad</v>
          </cell>
          <cell r="AR7" t="str">
            <v xml:space="preserve">Seguimiento normativo, legislativo y Judicial </v>
          </cell>
        </row>
        <row r="8">
          <cell r="C8" t="str">
            <v>Activos de seguridad digital del proceso</v>
          </cell>
          <cell r="E8" t="str">
            <v>Riesgo_de_Imagen_o_Reputacional</v>
          </cell>
          <cell r="AM8" t="str">
            <v>Integridad y Disponibilidad</v>
          </cell>
          <cell r="AR8" t="str">
            <v xml:space="preserve">Elaboración de instrumentos para el sistema de Compra Publica </v>
          </cell>
        </row>
        <row r="9">
          <cell r="E9" t="str">
            <v>Riesgo_Legal</v>
          </cell>
          <cell r="AM9" t="str">
            <v>Confidencialidad, Integridad y Disponibilidad</v>
          </cell>
          <cell r="AR9" t="str">
            <v>SECOP II</v>
          </cell>
        </row>
        <row r="10">
          <cell r="E10" t="str">
            <v>Riesgo_de_Corrupción</v>
          </cell>
          <cell r="H10" t="str">
            <v>3. Moderado</v>
          </cell>
          <cell r="I10" t="str">
            <v>2. Menor</v>
          </cell>
          <cell r="J10" t="str">
            <v>1.  Insignificante</v>
          </cell>
          <cell r="AR10" t="str">
            <v xml:space="preserve">Planeación de TI </v>
          </cell>
        </row>
        <row r="11">
          <cell r="E11" t="str">
            <v>Riesgo_Seguridad_Digital</v>
          </cell>
          <cell r="F11" t="str">
            <v>5. Catastrófico</v>
          </cell>
          <cell r="G11" t="str">
            <v>4. Mayor</v>
          </cell>
          <cell r="H11" t="str">
            <v>3. Moderado</v>
          </cell>
          <cell r="I11" t="str">
            <v>2. Menor</v>
          </cell>
          <cell r="J11" t="str">
            <v>1.  Insignificante</v>
          </cell>
          <cell r="AR11" t="str">
            <v xml:space="preserve">Gestión de aplicaciones </v>
          </cell>
        </row>
        <row r="12">
          <cell r="AR12" t="str">
            <v xml:space="preserve">Gestión de Operaciones </v>
          </cell>
        </row>
        <row r="13">
          <cell r="AR13" t="str">
            <v xml:space="preserve">Seguridad de la Información </v>
          </cell>
        </row>
        <row r="14">
          <cell r="AR14" t="str">
            <v xml:space="preserve">Gestión Financiera </v>
          </cell>
        </row>
        <row r="15">
          <cell r="AR15" t="str">
            <v xml:space="preserve">Gestión Contractual </v>
          </cell>
        </row>
        <row r="16">
          <cell r="AR16" t="str">
            <v xml:space="preserve">Gestión de Talento Humano </v>
          </cell>
        </row>
        <row r="17">
          <cell r="AR17" t="str">
            <v xml:space="preserve">Gestión Administrativa </v>
          </cell>
        </row>
        <row r="18">
          <cell r="AR18" t="str">
            <v xml:space="preserve">Gestión Jurídica </v>
          </cell>
        </row>
        <row r="19">
          <cell r="AR19" t="str">
            <v xml:space="preserve">Gestión Documental </v>
          </cell>
        </row>
        <row r="20">
          <cell r="AR20" t="str">
            <v>Atención a PQRSD</v>
          </cell>
        </row>
      </sheetData>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PAI 2021"/>
      <sheetName val="Presupuesto 2021"/>
      <sheetName val="Consideraciones PAI"/>
      <sheetName val="Listas "/>
    </sheetNames>
    <sheetDataSet>
      <sheetData sheetId="0" refreshError="1"/>
      <sheetData sheetId="1">
        <row r="3">
          <cell r="F3">
            <v>79483870.967741936</v>
          </cell>
        </row>
        <row r="4">
          <cell r="F4">
            <v>141935483.87096775</v>
          </cell>
        </row>
        <row r="5">
          <cell r="F5">
            <v>104237419.35483871</v>
          </cell>
        </row>
        <row r="6">
          <cell r="F6">
            <v>104237419.35483871</v>
          </cell>
        </row>
        <row r="7">
          <cell r="F7">
            <v>34745806.451612905</v>
          </cell>
        </row>
        <row r="8">
          <cell r="F8">
            <v>73357741.935483873</v>
          </cell>
        </row>
        <row r="9">
          <cell r="F9">
            <v>130995968</v>
          </cell>
        </row>
        <row r="10">
          <cell r="F10">
            <v>100741935.48387097</v>
          </cell>
        </row>
        <row r="11">
          <cell r="F11">
            <v>106338709.67741935</v>
          </cell>
        </row>
        <row r="12">
          <cell r="F12">
            <v>25935483.870967742</v>
          </cell>
        </row>
        <row r="13">
          <cell r="F13">
            <v>16790322.580645163</v>
          </cell>
        </row>
        <row r="14">
          <cell r="F14">
            <v>918800161.54838717</v>
          </cell>
        </row>
      </sheetData>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PAI 2021"/>
      <sheetName val="Presupuesto 2021"/>
      <sheetName val="Consideraciones PAI"/>
      <sheetName val="Listas "/>
    </sheetNames>
    <sheetDataSet>
      <sheetData sheetId="0"/>
      <sheetData sheetId="1">
        <row r="3">
          <cell r="F3">
            <v>79483870.967741936</v>
          </cell>
        </row>
        <row r="13">
          <cell r="F13">
            <v>16790322.580645163</v>
          </cell>
        </row>
        <row r="14">
          <cell r="F14">
            <v>918800161.54838717</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cceficiente.sharepoint.com/:x:/s/ReportePlaneacinSubdireccinIDT/EZ6c0cY_1N1Lo-jqZ3zFWpUBjytIPAiWEpkHb-WbPv3Drg?e=XslYmE" TargetMode="External"/><Relationship Id="rId13" Type="http://schemas.openxmlformats.org/officeDocument/2006/relationships/hyperlink" Target="https://teams.microsoft.com/l/file/54155B53-69D5-48EB-A0D4-3517A2E9342E?tenantId=7b09041e-2451-49d0-8cb1-79d5e3d8c1be&amp;fileType=pdf&amp;objectUrl=https%3A%2F%2Fcceficiente.sharepoint.com%2Fsites%2FReportePlaneacinEMAE%2FDocumentos%20compartidos%2FGeneral%2F2021%2F09.RAE%20SEP%2F1.Cumplimiento%20Plan%20de%20Acci%C3%B3n%20Institucional%202021%2FEMAE09%2FINFORME%20DE%20SINERGIAS%20OOCE%20EMAE.pdf&amp;baseUrl=https%3A%2F%2Fcceficiente.sharepoint.com%2Fsites%2FReportePlaneacinEMAE&amp;serviceName=teams&amp;threadId=19:4934c1322775446782ea3bba891fadab@thread.tacv2&amp;groupId=2e873d45-bd1f-4ad3-8083-e578cc76ea44" TargetMode="External"/><Relationship Id="rId18" Type="http://schemas.openxmlformats.org/officeDocument/2006/relationships/hyperlink" Target="https://teams.microsoft.com/_" TargetMode="External"/><Relationship Id="rId26" Type="http://schemas.openxmlformats.org/officeDocument/2006/relationships/hyperlink" Target="https://teams.microsoft.com/l/file/1543E9BE-4FFC-47FF-9DFF-D6212DC88530?tenantId=7b09041e-2451-49d0-8cb1-79d5e3d8c1be&amp;fileType=xlsx&amp;objectUrl=https%3A%2F%2Fcceficiente.sharepoint.com%2Fsites%2FIndicadoresdelPlandeaccinNEGOCIOS%2FDocumentos%20compartidos%2FGeneral%2F2021%2F09.%20RAE%20SEPTIEMBRE%2FPLAN%20DE%20ACCI%C3%93N%2FSN2%2FPLAN%20ACCIO%CC%81N.xlsx&amp;baseUrl=https%3A%2F%2Fcceficiente.sharepoint.com%2Fsites%2FIndicadoresdelPlandeaccinNEGOCIOS&amp;serviceName=teams&amp;threadId=19:f3e808c0e70041cf8bf3708b9913c1d8@thread.skype&amp;groupId=4b98a9e8-c629-4a5d-b334-4f4d5f5f2d4e" TargetMode="External"/><Relationship Id="rId3" Type="http://schemas.openxmlformats.org/officeDocument/2006/relationships/hyperlink" Target="https://teams.microsoft.com/_" TargetMode="External"/><Relationship Id="rId21" Type="http://schemas.openxmlformats.org/officeDocument/2006/relationships/hyperlink" Target="https://teams.microsoft.com/l/file/3AD61275-691C-4B2A-AF6D-9C786992E578?tenantId=7b09041e-2451-49d0-8cb1-79d5e3d8c1be&amp;fileType=xlsx&amp;objectUrl=https%3A%2F%2Fcceficiente.sharepoint.com%2Fsites%2FReportePlaneacin-Controlinterno%2FDocumentos%20compartidos%2FGeneral%2F2021%2FRAE%20Septiembre%2FCuadro%20monitoreo%20CI%20septiembre%20%202021.xlsx&amp;baseUrl=https%3A%2F%2Fcceficiente.sharepoint.com%2Fsites%2FReportePlaneacin-Controlinterno&amp;serviceName=teams&amp;threadId=19:ad8bba1b670d45f0af43e718e2d65e58@thread.skype&amp;groupId=dca8776b-64bb-410e-a4d1-051816af9ccf" TargetMode="External"/><Relationship Id="rId7" Type="http://schemas.openxmlformats.org/officeDocument/2006/relationships/hyperlink" Target="https://cceficiente.sharepoint.com/:x:/s/ReportePlaneacinSubdireccinIDT/ETe5dCo9PGJKqVNHhjbVRFAB53un47CLomB3m2E1EkzfOw?e=cRgEkw" TargetMode="External"/><Relationship Id="rId12" Type="http://schemas.openxmlformats.org/officeDocument/2006/relationships/hyperlink" Target="https://teams.microsoft.com/_" TargetMode="External"/><Relationship Id="rId17" Type="http://schemas.openxmlformats.org/officeDocument/2006/relationships/hyperlink" Target="https://teams.microsoft.com/l/file/91A84CB6-D9E4-4930-A5D7-F24005BAB0C7?tenantId=7b09041e-2451-49d0-8cb1-79d5e3d8c1be&amp;fileType=pdf&amp;objectUrl=https%3A%2F%2Fcceficiente.sharepoint.com%2Fsites%2FRAESecretaraGeneral%2FDocumentos%20compartidos%2FGeneral%2F2021%2F09.%20RAE%20SEPTIEMBRE%2FGESTION%20TALENTO%20HUMANO%2FPLAN%20DE%20ACCION%2FSG06-%20Actividades%20Readaptaci%C3%B3n%20laboral%202021.pdf&amp;baseUrl=https%3A%2F%2Fcceficiente.sharepoint.com%2Fsites%2FRAESecretaraGeneral&amp;serviceName=teams&amp;threadId=19:819cd685b50040f698364805f76bb086@thread.skype&amp;groupId=cd8418fb-f950-4209-8f68-89da0202fd72" TargetMode="External"/><Relationship Id="rId25" Type="http://schemas.openxmlformats.org/officeDocument/2006/relationships/hyperlink" Target="https://teams.microsoft.com/l/file/2056B10A-B3AE-4A49-A0DF-81D5D93267EB?tenantId=7b09041e-2451-49d0-8cb1-79d5e3d8c1be&amp;fileType=xlsx&amp;objectUrl=https%3A%2F%2Fcceficiente.sharepoint.com%2Fsites%2FIndicadoresdelPlandeaccinNEGOCIOS%2FDocumentos%20compartidos%2FGeneral%2F2021%2F09.%20RAE%20SEPTIEMBRE%2FPLAN%20DE%20ACCI%C3%93N%2FSN3%2FCRITERIOS%20DE%20SOSTENIBILIDAD.xlsx&amp;baseUrl=https%3A%2F%2Fcceficiente.sharepoint.com%2Fsites%2FIndicadoresdelPlandeaccinNEGOCIOS&amp;serviceName=teams&amp;threadId=19:f3e808c0e70041cf8bf3708b9913c1d8@thread.skype&amp;groupId=4b98a9e8-c629-4a5d-b334-4f4d5f5f2d4e" TargetMode="External"/><Relationship Id="rId2" Type="http://schemas.openxmlformats.org/officeDocument/2006/relationships/hyperlink" Target="https://teams.microsoft.com/_" TargetMode="External"/><Relationship Id="rId16" Type="http://schemas.openxmlformats.org/officeDocument/2006/relationships/hyperlink" Target="https://teams.microsoft.com/l/file/E41EE8AC-F3F8-414E-B2DC-4391C8233D98?tenantId=7b09041e-2451-49d0-8cb1-79d5e3d8c1be&amp;fileType=xlsx&amp;objectUrl=https%3A%2F%2Fcceficiente.sharepoint.com%2Fsites%2FRAESecretaraGeneral%2FDocumentos%20compartidos%2FGeneral%2F2021%2F09.%20RAE%20SEPTIEMBRE%2FGESTION%20TALENTO%20HUMANO%2FPLAN%20DE%20ACCION%2FSG05-Plan%20de%20acci%C3%B3n%20Gestion%20Conocimiento%202021.xlsx&amp;baseUrl=https%3A%2F%2Fcceficiente.sharepoint.com%2Fsites%2FRAESecretaraGeneral&amp;serviceName=teams&amp;threadId=19:819cd685b50040f698364805f76bb086@thread.skype&amp;groupId=cd8418fb-f950-4209-8f68-89da0202fd72" TargetMode="External"/><Relationship Id="rId20" Type="http://schemas.openxmlformats.org/officeDocument/2006/relationships/hyperlink" Target="https://teams.microsoft.com/_" TargetMode="External"/><Relationship Id="rId29" Type="http://schemas.openxmlformats.org/officeDocument/2006/relationships/printerSettings" Target="../printerSettings/printerSettings3.bin"/><Relationship Id="rId1" Type="http://schemas.openxmlformats.org/officeDocument/2006/relationships/hyperlink" Target="https://teams.microsoft.com/l/file/886FD586-DA7E-4617-BCF0-730A4F8B3115?tenantId=7b09041e-2451-49d0-8cb1-79d5e3d8c1be&amp;fileType=pdf&amp;objectUrl=https%3A%2F%2Fcceficiente.sharepoint.com%2Fsites%2FReportePlaneacin%2FDocumentos%20compartidos%2FGeneral%2F2021%2F09.%20RAE%20SEP%2FPLAN%20DE%20ACCI%C3%93N%2FGC5%2FCCE-DES-FM-16%20Informe%20Interno%20-%20Informe%20trimestral%20de%20consultas%20recibidas%20SGC%20%20-%20Tercer%20trimestre%20de%202021.pdf&amp;baseUrl=https%3A%2F%2Fcceficiente.sharepoint.com%2Fsites%2FReportePlaneacin&amp;serviceName=teams&amp;threadId=19:548d9c98f3b64b8fb737ba6254fe68ea@thread.skype&amp;groupId=989bed9e-dbad-4218-8aea-8a1031920c80" TargetMode="External"/><Relationship Id="rId6" Type="http://schemas.openxmlformats.org/officeDocument/2006/relationships/hyperlink" Target="https://cceficiente.sharepoint.com/:x:/s/ReportePlaneacinSubdireccinIDT/Ec1qffjJMJpFpp3jXnnGpTgBdQHMWUjDFBpw2a7fktmovw?e=eZbgFP" TargetMode="External"/><Relationship Id="rId11" Type="http://schemas.openxmlformats.org/officeDocument/2006/relationships/hyperlink" Target="https://teams.microsoft.com/_" TargetMode="External"/><Relationship Id="rId24" Type="http://schemas.openxmlformats.org/officeDocument/2006/relationships/hyperlink" Target="https://teams.microsoft.com/l/file/2F187D73-C7DB-44DB-8E1F-25121CFFFE43?tenantId=7b09041e-2451-49d0-8cb1-79d5e3d8c1be&amp;fileType=xlsx&amp;objectUrl=https%3A%2F%2Fcceficiente.sharepoint.com%2Fsites%2FIndicadoresdelPlandeaccinNEGOCIOS%2FDocumentos%20compartidos%2FGeneral%2F2021%2F09.%20RAE%20SEPTIEMBRE%2FPLAN%20DE%20ACCI%C3%93N%2FSN4%2FSEGMENTACI%C3%93N%20POR%20REGI%C3%93N.xlsx&amp;baseUrl=https%3A%2F%2Fcceficiente.sharepoint.com%2Fsites%2FIndicadoresdelPlandeaccinNEGOCIOS&amp;serviceName=teams&amp;threadId=19:f3e808c0e70041cf8bf3708b9913c1d8@thread.skype&amp;groupId=4b98a9e8-c629-4a5d-b334-4f4d5f5f2d4e" TargetMode="External"/><Relationship Id="rId5" Type="http://schemas.openxmlformats.org/officeDocument/2006/relationships/hyperlink" Target="https://cceficiente.sharepoint.com/:x:/s/ReportePlaneacinSubdireccinIDT/ERSSElnTOeBHhzkLvOIvHaMB3E_ptLh80a-cEm2RPS4z9A?e=PmzNYK" TargetMode="External"/><Relationship Id="rId15" Type="http://schemas.openxmlformats.org/officeDocument/2006/relationships/hyperlink" Target="https://teams.microsoft.com/_" TargetMode="External"/><Relationship Id="rId23" Type="http://schemas.openxmlformats.org/officeDocument/2006/relationships/hyperlink" Target="https://www.colombiacompra.gov.co/tienda-virtual-del-estado-colombiano/informes-mensuales-de-la-tienda-virtual-del-estado-colombiano" TargetMode="External"/><Relationship Id="rId28" Type="http://schemas.openxmlformats.org/officeDocument/2006/relationships/hyperlink" Target="https://teams.microsoft.com/_" TargetMode="External"/><Relationship Id="rId10" Type="http://schemas.openxmlformats.org/officeDocument/2006/relationships/hyperlink" Target="https://teams.microsoft.com/_" TargetMode="External"/><Relationship Id="rId19" Type="http://schemas.openxmlformats.org/officeDocument/2006/relationships/hyperlink" Target="https://teams.microsoft.com/l/file/89DDFDA3-0A11-4C3C-B044-AF93ED3B6029?tenantId=7b09041e-2451-49d0-8cb1-79d5e3d8c1be&amp;fileType=pdf&amp;objectUrl=https%3A%2F%2Fcceficiente.sharepoint.com%2Fsites%2FPlaneacinDireccinGeneral%2FDocumentos%20compartidos%2FGeneral%2F2021%2FJulio%2FPlan%20de%20Acci%C3%B3n%2FDG02%20-%20016_DG.25.4%20Recopilaci%C3%B3n%20de%20art%C3%ADculos%20de%20la%20revista.pdf&amp;baseUrl=https%3A%2F%2Fcceficiente.sharepoint.com%2Fsites%2FPlaneacinDireccinGeneral&amp;serviceName=teams&amp;threadId=19:42ac133e689e4e7ca3ce0b58d9b202cc@thread.skype&amp;groupId=95673365-bdfa-4a67-895d-e8290d0e8850" TargetMode="External"/><Relationship Id="rId4" Type="http://schemas.openxmlformats.org/officeDocument/2006/relationships/hyperlink" Target="https://cceficiente.sharepoint.com/:x:/s/ReportePlaneacinSubdireccinIDT/EfXfVvaB4lBGs4H44BbasXYBrkANrQzJPqFOJPQ-9wB6cA?e=py8PLs" TargetMode="External"/><Relationship Id="rId9" Type="http://schemas.openxmlformats.org/officeDocument/2006/relationships/hyperlink" Target="https://teams.microsoft.com/_" TargetMode="External"/><Relationship Id="rId14" Type="http://schemas.openxmlformats.org/officeDocument/2006/relationships/hyperlink" Target="https://teams.microsoft.com/l/file/8133EC98-3374-4D46-BC2D-5E3AD3D10C2E?tenantId=7b09041e-2451-49d0-8cb1-79d5e3d8c1be&amp;fileType=pdf&amp;objectUrl=https%3A%2F%2Fcceficiente.sharepoint.com%2Fsites%2FReportePlaneacinEMAE%2FDocumentos%20compartidos%2FGeneral%2F2021%2F09.RAE%20SEP%2F1.Cumplimiento%20Plan%20de%20Acci%C3%B3n%20Institucional%202021%2FEMAE11%2FInforme%20Observatorio%203Q%20-%202021.pdf&amp;baseUrl=https%3A%2F%2Fcceficiente.sharepoint.com%2Fsites%2FReportePlaneacinEMAE&amp;serviceName=teams&amp;threadId=19:4934c1322775446782ea3bba891fadab@thread.tacv2&amp;groupId=2e873d45-bd1f-4ad3-8083-e578cc76ea44" TargetMode="External"/><Relationship Id="rId22" Type="http://schemas.openxmlformats.org/officeDocument/2006/relationships/hyperlink" Target="https://teams.microsoft.com/_" TargetMode="External"/><Relationship Id="rId27" Type="http://schemas.openxmlformats.org/officeDocument/2006/relationships/hyperlink" Target="https://teams.microsoft.com/l/file/5A60837A-05E1-4D82-8C84-87B704E30B0F?tenantId=7b09041e-2451-49d0-8cb1-79d5e3d8c1be&amp;fileType=xlsx&amp;objectUrl=https%3A%2F%2Fcceficiente.sharepoint.com%2Fsites%2FIndicadoresdelPlandeaccinNEGOCIOS%2FDocumentos%20compartidos%2FGeneral%2F2021%2F09.%20RAE%20SEPTIEMBRE%2FPLAN%20DE%20ACCI%C3%93N%2FSN1%2FPLAN%20ACCIO%CC%81N.xlsx&amp;baseUrl=https%3A%2F%2Fcceficiente.sharepoint.com%2Fsites%2FIndicadoresdelPlandeaccinNEGOCIOS&amp;serviceName=teams&amp;threadId=19:f3e808c0e70041cf8bf3708b9913c1d8@thread.skype&amp;groupId=4b98a9e8-c629-4a5d-b334-4f4d5f5f2d4e" TargetMode="External"/><Relationship Id="rId30"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B65ED-D893-4AA8-BDF1-BEBE4C0CE6C5}">
  <sheetPr>
    <tabColor rgb="FF7030A0"/>
  </sheetPr>
  <dimension ref="A1:AD55"/>
  <sheetViews>
    <sheetView zoomScale="80" zoomScaleNormal="80" workbookViewId="0">
      <selection activeCell="B5" sqref="B5"/>
    </sheetView>
  </sheetViews>
  <sheetFormatPr baseColWidth="10" defaultColWidth="9.140625" defaultRowHeight="14.25" x14ac:dyDescent="0.25"/>
  <cols>
    <col min="1" max="1" width="24.85546875" style="79" customWidth="1"/>
    <col min="2" max="2" width="26.5703125" style="79" customWidth="1"/>
    <col min="3" max="3" width="10.28515625" style="79" customWidth="1"/>
    <col min="4" max="4" width="11.7109375" style="79" customWidth="1"/>
    <col min="5" max="5" width="13.140625" style="79" customWidth="1"/>
    <col min="6" max="6" width="13.42578125" style="79" customWidth="1"/>
    <col min="7" max="9" width="10.5703125" style="79" customWidth="1"/>
    <col min="10" max="10" width="24.85546875" style="79" customWidth="1"/>
    <col min="11" max="11" width="5.42578125" style="113" customWidth="1"/>
    <col min="12" max="12" width="27.85546875" style="113" customWidth="1"/>
    <col min="13" max="13" width="9.140625" style="79" customWidth="1"/>
    <col min="14" max="14" width="10.28515625" style="79" customWidth="1"/>
    <col min="15" max="15" width="13.5703125" style="79" customWidth="1"/>
    <col min="16" max="16" width="10.5703125" style="79" customWidth="1"/>
    <col min="17" max="17" width="7.42578125" style="79" bestFit="1" customWidth="1"/>
    <col min="18" max="18" width="10.5703125" style="79" customWidth="1"/>
    <col min="19" max="19" width="7.42578125" style="79" customWidth="1"/>
    <col min="20" max="20" width="12.7109375" style="79" customWidth="1"/>
    <col min="21" max="21" width="9.140625" style="79" customWidth="1"/>
    <col min="22" max="16384" width="9.140625" style="79"/>
  </cols>
  <sheetData>
    <row r="1" spans="1:30" ht="14.1" customHeight="1" x14ac:dyDescent="0.2">
      <c r="A1" s="180" t="s">
        <v>0</v>
      </c>
      <c r="B1" s="215" t="s">
        <v>1</v>
      </c>
      <c r="C1" s="408" t="s">
        <v>2</v>
      </c>
      <c r="D1" s="408"/>
      <c r="E1" s="408"/>
      <c r="F1" s="408"/>
      <c r="G1" s="408"/>
      <c r="H1" s="408"/>
      <c r="I1" s="408"/>
      <c r="J1" s="408"/>
      <c r="K1" s="408"/>
      <c r="L1" s="408"/>
      <c r="M1" s="408"/>
      <c r="N1" s="408"/>
      <c r="O1" s="408"/>
      <c r="P1" s="408"/>
      <c r="Q1" s="402"/>
      <c r="R1" s="402"/>
      <c r="S1" s="402"/>
      <c r="T1" s="402"/>
      <c r="U1" s="403"/>
      <c r="V1" s="81"/>
      <c r="W1" s="81"/>
      <c r="X1" s="81"/>
      <c r="Y1" s="81"/>
      <c r="Z1" s="81"/>
      <c r="AA1" s="81"/>
      <c r="AB1" s="81"/>
      <c r="AC1" s="81"/>
      <c r="AD1" s="81"/>
    </row>
    <row r="2" spans="1:30" ht="14.1" customHeight="1" x14ac:dyDescent="0.2">
      <c r="A2" s="181" t="s">
        <v>3</v>
      </c>
      <c r="B2" s="216">
        <v>2</v>
      </c>
      <c r="C2" s="409"/>
      <c r="D2" s="409"/>
      <c r="E2" s="409"/>
      <c r="F2" s="409"/>
      <c r="G2" s="409"/>
      <c r="H2" s="409"/>
      <c r="I2" s="409"/>
      <c r="J2" s="409"/>
      <c r="K2" s="409"/>
      <c r="L2" s="409"/>
      <c r="M2" s="409"/>
      <c r="N2" s="409"/>
      <c r="O2" s="409"/>
      <c r="P2" s="409"/>
      <c r="Q2" s="404"/>
      <c r="R2" s="404"/>
      <c r="S2" s="404"/>
      <c r="T2" s="404"/>
      <c r="U2" s="405"/>
      <c r="V2" s="81"/>
      <c r="W2" s="81"/>
      <c r="X2" s="81"/>
      <c r="Y2" s="81"/>
      <c r="Z2" s="81"/>
      <c r="AA2" s="81"/>
      <c r="AB2" s="81"/>
      <c r="AC2" s="81"/>
      <c r="AD2" s="81"/>
    </row>
    <row r="3" spans="1:30" ht="14.1" customHeight="1" x14ac:dyDescent="0.2">
      <c r="A3" s="182" t="s">
        <v>4</v>
      </c>
      <c r="B3" s="217" t="s">
        <v>5</v>
      </c>
      <c r="C3" s="409"/>
      <c r="D3" s="409"/>
      <c r="E3" s="409"/>
      <c r="F3" s="409"/>
      <c r="G3" s="409"/>
      <c r="H3" s="409"/>
      <c r="I3" s="409"/>
      <c r="J3" s="409"/>
      <c r="K3" s="409"/>
      <c r="L3" s="409"/>
      <c r="M3" s="409"/>
      <c r="N3" s="409"/>
      <c r="O3" s="409"/>
      <c r="P3" s="409"/>
      <c r="Q3" s="404"/>
      <c r="R3" s="404"/>
      <c r="S3" s="404"/>
      <c r="T3" s="404"/>
      <c r="U3" s="405"/>
      <c r="V3" s="81"/>
      <c r="W3" s="81"/>
      <c r="X3" s="81"/>
      <c r="Y3" s="81"/>
      <c r="Z3" s="81"/>
      <c r="AA3" s="81"/>
      <c r="AB3" s="81"/>
      <c r="AC3" s="81"/>
      <c r="AD3" s="81"/>
    </row>
    <row r="4" spans="1:30" ht="15.75" customHeight="1" x14ac:dyDescent="0.2">
      <c r="A4" s="183" t="s">
        <v>6</v>
      </c>
      <c r="B4" s="218">
        <v>17</v>
      </c>
      <c r="C4" s="409"/>
      <c r="D4" s="409"/>
      <c r="E4" s="409"/>
      <c r="F4" s="409"/>
      <c r="G4" s="409"/>
      <c r="H4" s="409"/>
      <c r="I4" s="409"/>
      <c r="J4" s="409"/>
      <c r="K4" s="409"/>
      <c r="L4" s="409"/>
      <c r="M4" s="409"/>
      <c r="N4" s="409"/>
      <c r="O4" s="409"/>
      <c r="P4" s="409"/>
      <c r="Q4" s="404"/>
      <c r="R4" s="404"/>
      <c r="S4" s="404"/>
      <c r="T4" s="404"/>
      <c r="U4" s="405"/>
      <c r="V4" s="81"/>
      <c r="W4" s="81"/>
      <c r="X4" s="81"/>
      <c r="Y4" s="81"/>
      <c r="Z4" s="81"/>
      <c r="AA4" s="81"/>
      <c r="AB4" s="81"/>
      <c r="AC4" s="81"/>
      <c r="AD4" s="81"/>
    </row>
    <row r="5" spans="1:30" ht="29.25" customHeight="1" thickBot="1" x14ac:dyDescent="0.25">
      <c r="A5" s="219" t="s">
        <v>7</v>
      </c>
      <c r="B5" s="357" t="s">
        <v>784</v>
      </c>
      <c r="C5" s="410"/>
      <c r="D5" s="410"/>
      <c r="E5" s="410"/>
      <c r="F5" s="410"/>
      <c r="G5" s="410"/>
      <c r="H5" s="410"/>
      <c r="I5" s="410"/>
      <c r="J5" s="410"/>
      <c r="K5" s="410"/>
      <c r="L5" s="410"/>
      <c r="M5" s="410"/>
      <c r="N5" s="410"/>
      <c r="O5" s="410"/>
      <c r="P5" s="410"/>
      <c r="Q5" s="406"/>
      <c r="R5" s="406"/>
      <c r="S5" s="406"/>
      <c r="T5" s="406"/>
      <c r="U5" s="407"/>
      <c r="V5" s="78"/>
      <c r="W5" s="78"/>
      <c r="X5" s="78"/>
      <c r="Y5" s="78"/>
      <c r="Z5" s="78"/>
      <c r="AA5" s="78"/>
      <c r="AB5" s="78"/>
      <c r="AC5" s="78"/>
      <c r="AD5" s="78"/>
    </row>
    <row r="6" spans="1:30" ht="59.45" customHeight="1" x14ac:dyDescent="0.25">
      <c r="A6" s="220" t="s">
        <v>8</v>
      </c>
      <c r="B6" s="441" t="s">
        <v>713</v>
      </c>
      <c r="C6" s="441"/>
      <c r="D6" s="441"/>
      <c r="E6" s="441"/>
      <c r="F6" s="441"/>
      <c r="G6" s="441"/>
      <c r="H6" s="441"/>
      <c r="I6" s="441"/>
      <c r="J6" s="441"/>
      <c r="K6" s="441"/>
      <c r="L6" s="441"/>
      <c r="M6" s="441"/>
      <c r="N6" s="441"/>
      <c r="O6" s="441"/>
      <c r="P6" s="441"/>
      <c r="Q6" s="441"/>
      <c r="R6" s="441"/>
      <c r="S6" s="441"/>
      <c r="T6" s="441"/>
      <c r="U6" s="442"/>
    </row>
    <row r="7" spans="1:30" ht="28.5" customHeight="1" x14ac:dyDescent="0.25">
      <c r="A7" s="221" t="s">
        <v>9</v>
      </c>
      <c r="B7" s="443" t="s">
        <v>10</v>
      </c>
      <c r="C7" s="443"/>
      <c r="D7" s="443"/>
      <c r="E7" s="443"/>
      <c r="F7" s="443"/>
      <c r="G7" s="443"/>
      <c r="H7" s="443"/>
      <c r="I7" s="443"/>
      <c r="J7" s="443"/>
      <c r="K7" s="443"/>
      <c r="L7" s="443"/>
      <c r="M7" s="443"/>
      <c r="N7" s="443"/>
      <c r="O7" s="443"/>
      <c r="P7" s="443"/>
      <c r="Q7" s="443"/>
      <c r="R7" s="443"/>
      <c r="S7" s="443"/>
      <c r="T7" s="443"/>
      <c r="U7" s="444"/>
    </row>
    <row r="8" spans="1:30" ht="43.5" customHeight="1" thickBot="1" x14ac:dyDescent="0.3">
      <c r="A8" s="222" t="s">
        <v>11</v>
      </c>
      <c r="B8" s="445" t="s">
        <v>12</v>
      </c>
      <c r="C8" s="445"/>
      <c r="D8" s="445"/>
      <c r="E8" s="445"/>
      <c r="F8" s="445"/>
      <c r="G8" s="445"/>
      <c r="H8" s="445"/>
      <c r="I8" s="445"/>
      <c r="J8" s="445"/>
      <c r="K8" s="445"/>
      <c r="L8" s="445"/>
      <c r="M8" s="445"/>
      <c r="N8" s="445"/>
      <c r="O8" s="445"/>
      <c r="P8" s="445"/>
      <c r="Q8" s="445"/>
      <c r="R8" s="445"/>
      <c r="S8" s="445"/>
      <c r="T8" s="445"/>
      <c r="U8" s="446"/>
    </row>
    <row r="9" spans="1:30" ht="14.1" customHeight="1" thickBot="1" x14ac:dyDescent="0.3">
      <c r="A9" s="157"/>
      <c r="B9" s="158"/>
      <c r="C9" s="158"/>
      <c r="D9" s="158"/>
      <c r="E9" s="158"/>
      <c r="F9" s="158"/>
      <c r="G9" s="158"/>
      <c r="H9" s="158"/>
      <c r="I9" s="158"/>
      <c r="J9" s="159"/>
    </row>
    <row r="10" spans="1:30" ht="14.45" customHeight="1" thickBot="1" x14ac:dyDescent="0.3">
      <c r="A10" s="411" t="s">
        <v>13</v>
      </c>
      <c r="B10" s="412"/>
      <c r="C10" s="412"/>
      <c r="D10" s="412"/>
      <c r="E10" s="412"/>
      <c r="F10" s="412"/>
      <c r="G10" s="412"/>
      <c r="H10" s="412"/>
      <c r="I10" s="412"/>
      <c r="J10" s="413"/>
      <c r="L10" s="429" t="s">
        <v>14</v>
      </c>
      <c r="M10" s="430"/>
      <c r="N10" s="430"/>
      <c r="O10" s="430"/>
      <c r="P10" s="430"/>
      <c r="Q10" s="430"/>
      <c r="R10" s="430"/>
      <c r="S10" s="430"/>
      <c r="T10" s="430"/>
      <c r="U10" s="431"/>
    </row>
    <row r="11" spans="1:30" ht="115.5" customHeight="1" x14ac:dyDescent="0.25">
      <c r="A11" s="160" t="s">
        <v>15</v>
      </c>
      <c r="B11" s="161" t="s">
        <v>16</v>
      </c>
      <c r="C11" s="197" t="s">
        <v>17</v>
      </c>
      <c r="D11" s="200" t="s">
        <v>18</v>
      </c>
      <c r="E11" s="201" t="s">
        <v>19</v>
      </c>
      <c r="F11" s="201" t="s">
        <v>20</v>
      </c>
      <c r="G11" s="202" t="s">
        <v>21</v>
      </c>
      <c r="H11" s="199" t="s">
        <v>22</v>
      </c>
      <c r="I11" s="162" t="s">
        <v>23</v>
      </c>
      <c r="J11" s="163" t="s">
        <v>24</v>
      </c>
      <c r="L11" s="208" t="s">
        <v>15</v>
      </c>
      <c r="M11" s="209" t="s">
        <v>16</v>
      </c>
      <c r="N11" s="201" t="s">
        <v>18</v>
      </c>
      <c r="O11" s="213" t="s">
        <v>25</v>
      </c>
      <c r="P11" s="201" t="s">
        <v>19</v>
      </c>
      <c r="Q11" s="213" t="s">
        <v>26</v>
      </c>
      <c r="R11" s="201" t="s">
        <v>20</v>
      </c>
      <c r="S11" s="213" t="s">
        <v>27</v>
      </c>
      <c r="T11" s="201" t="s">
        <v>21</v>
      </c>
      <c r="U11" s="214" t="s">
        <v>28</v>
      </c>
    </row>
    <row r="12" spans="1:30" ht="30" customHeight="1" x14ac:dyDescent="0.25">
      <c r="A12" s="108" t="s">
        <v>29</v>
      </c>
      <c r="B12" s="90">
        <v>11</v>
      </c>
      <c r="C12" s="198">
        <v>0.1</v>
      </c>
      <c r="D12" s="260">
        <v>2.3099999999999999E-2</v>
      </c>
      <c r="E12" s="261">
        <v>0.37119999999999997</v>
      </c>
      <c r="F12" s="261">
        <v>0.51919999999999999</v>
      </c>
      <c r="G12" s="262">
        <v>1</v>
      </c>
      <c r="H12" s="255">
        <f>'Seguimiento PAI'!R85</f>
        <v>0.4192307692307693</v>
      </c>
      <c r="I12" s="253">
        <f>H12*C12</f>
        <v>4.1923076923076931E-2</v>
      </c>
      <c r="J12" s="109" t="s">
        <v>30</v>
      </c>
      <c r="L12" s="108" t="s">
        <v>29</v>
      </c>
      <c r="M12" s="90">
        <v>11</v>
      </c>
      <c r="N12" s="266">
        <v>2.3099999999999999E-2</v>
      </c>
      <c r="O12" s="122">
        <f t="shared" ref="O12:O17" si="0">H12/N12</f>
        <v>18.148518148518153</v>
      </c>
      <c r="P12" s="261">
        <v>0.37</v>
      </c>
      <c r="Q12" s="90"/>
      <c r="R12" s="261">
        <v>0.52</v>
      </c>
      <c r="S12" s="90"/>
      <c r="T12" s="277">
        <v>1</v>
      </c>
      <c r="U12" s="251"/>
    </row>
    <row r="13" spans="1:30" ht="41.45" customHeight="1" x14ac:dyDescent="0.25">
      <c r="A13" s="108" t="s">
        <v>31</v>
      </c>
      <c r="B13" s="90">
        <v>13</v>
      </c>
      <c r="C13" s="198">
        <v>0.2</v>
      </c>
      <c r="D13" s="260">
        <v>0.15</v>
      </c>
      <c r="E13" s="261">
        <v>0.4</v>
      </c>
      <c r="F13" s="261">
        <v>0.73</v>
      </c>
      <c r="G13" s="262">
        <v>1</v>
      </c>
      <c r="H13" s="255">
        <f>'Seguimiento PAI'!R33</f>
        <v>0.625</v>
      </c>
      <c r="I13" s="253">
        <f t="shared" ref="I13:I17" si="1">H13*C13</f>
        <v>0.125</v>
      </c>
      <c r="J13" s="109" t="s">
        <v>30</v>
      </c>
      <c r="L13" s="108" t="s">
        <v>31</v>
      </c>
      <c r="M13" s="90">
        <v>13</v>
      </c>
      <c r="N13" s="266">
        <v>0.15</v>
      </c>
      <c r="O13" s="122">
        <f t="shared" si="0"/>
        <v>4.166666666666667</v>
      </c>
      <c r="P13" s="261">
        <v>0.4</v>
      </c>
      <c r="Q13" s="90"/>
      <c r="R13" s="261">
        <v>0.73</v>
      </c>
      <c r="S13" s="90"/>
      <c r="T13" s="277">
        <v>1</v>
      </c>
      <c r="U13" s="251"/>
    </row>
    <row r="14" spans="1:30" ht="30" customHeight="1" x14ac:dyDescent="0.25">
      <c r="A14" s="108" t="s">
        <v>32</v>
      </c>
      <c r="B14" s="90">
        <v>12</v>
      </c>
      <c r="C14" s="198">
        <v>0.2</v>
      </c>
      <c r="D14" s="260">
        <v>1.2500000000000001E-2</v>
      </c>
      <c r="E14" s="261">
        <v>0.25969999999999999</v>
      </c>
      <c r="F14" s="261">
        <v>0.54879999999999995</v>
      </c>
      <c r="G14" s="262">
        <v>1</v>
      </c>
      <c r="H14" s="255">
        <f>'Seguimiento PAI'!R19</f>
        <v>0.41683333333333328</v>
      </c>
      <c r="I14" s="253">
        <f t="shared" si="1"/>
        <v>8.3366666666666658E-2</v>
      </c>
      <c r="J14" s="109" t="s">
        <v>30</v>
      </c>
      <c r="L14" s="108" t="s">
        <v>32</v>
      </c>
      <c r="M14" s="90">
        <v>12</v>
      </c>
      <c r="N14" s="266">
        <v>1.2500000000000001E-2</v>
      </c>
      <c r="O14" s="122">
        <f t="shared" si="0"/>
        <v>33.346666666666657</v>
      </c>
      <c r="P14" s="261">
        <v>0.25969999999999999</v>
      </c>
      <c r="Q14" s="90"/>
      <c r="R14" s="261">
        <v>0.54879999999999995</v>
      </c>
      <c r="S14" s="90"/>
      <c r="T14" s="277">
        <v>1</v>
      </c>
      <c r="U14" s="251"/>
    </row>
    <row r="15" spans="1:30" ht="30" customHeight="1" x14ac:dyDescent="0.25">
      <c r="A15" s="108" t="s">
        <v>33</v>
      </c>
      <c r="B15" s="90">
        <v>12</v>
      </c>
      <c r="C15" s="198">
        <v>0.2</v>
      </c>
      <c r="D15" s="260">
        <v>0.25829999999999997</v>
      </c>
      <c r="E15" s="261">
        <v>0.48330000000000001</v>
      </c>
      <c r="F15" s="261">
        <v>0.7</v>
      </c>
      <c r="G15" s="262">
        <v>1</v>
      </c>
      <c r="H15" s="255">
        <f>'Seguimiento PAI'!R58</f>
        <v>0.75172413793103454</v>
      </c>
      <c r="I15" s="253">
        <f t="shared" si="1"/>
        <v>0.15034482758620693</v>
      </c>
      <c r="J15" s="109" t="s">
        <v>30</v>
      </c>
      <c r="L15" s="108" t="s">
        <v>33</v>
      </c>
      <c r="M15" s="90">
        <v>12</v>
      </c>
      <c r="N15" s="266">
        <v>0.25829999999999997</v>
      </c>
      <c r="O15" s="122">
        <f t="shared" si="0"/>
        <v>2.9102754081728013</v>
      </c>
      <c r="P15" s="261">
        <v>0.48</v>
      </c>
      <c r="Q15" s="90"/>
      <c r="R15" s="261">
        <v>0.7</v>
      </c>
      <c r="S15" s="90"/>
      <c r="T15" s="277">
        <v>1</v>
      </c>
      <c r="U15" s="251"/>
    </row>
    <row r="16" spans="1:30" ht="30" customHeight="1" x14ac:dyDescent="0.25">
      <c r="A16" s="108" t="s">
        <v>34</v>
      </c>
      <c r="B16" s="90">
        <v>11</v>
      </c>
      <c r="C16" s="198">
        <v>0.2</v>
      </c>
      <c r="D16" s="260">
        <v>0.16250000000000001</v>
      </c>
      <c r="E16" s="261">
        <v>0.375</v>
      </c>
      <c r="F16" s="261">
        <v>0.79249999999999998</v>
      </c>
      <c r="G16" s="262">
        <v>1</v>
      </c>
      <c r="H16" s="255">
        <f>'Seguimiento PAI'!R45</f>
        <v>0.5784285714285714</v>
      </c>
      <c r="I16" s="253">
        <f t="shared" si="1"/>
        <v>0.11568571428571428</v>
      </c>
      <c r="J16" s="109" t="s">
        <v>30</v>
      </c>
      <c r="L16" s="108" t="s">
        <v>34</v>
      </c>
      <c r="M16" s="90">
        <v>11</v>
      </c>
      <c r="N16" s="266">
        <v>0.16250000000000001</v>
      </c>
      <c r="O16" s="268">
        <f t="shared" si="0"/>
        <v>3.5595604395604394</v>
      </c>
      <c r="P16" s="261">
        <v>0.38</v>
      </c>
      <c r="Q16" s="90"/>
      <c r="R16" s="261">
        <v>0.79</v>
      </c>
      <c r="S16" s="90"/>
      <c r="T16" s="277">
        <v>1</v>
      </c>
      <c r="U16" s="251"/>
    </row>
    <row r="17" spans="1:21" ht="30" customHeight="1" thickBot="1" x14ac:dyDescent="0.3">
      <c r="A17" s="203" t="s">
        <v>35</v>
      </c>
      <c r="B17" s="204">
        <v>15</v>
      </c>
      <c r="C17" s="205">
        <v>0.1</v>
      </c>
      <c r="D17" s="263">
        <v>0.125</v>
      </c>
      <c r="E17" s="264">
        <v>0.42499999999999999</v>
      </c>
      <c r="F17" s="264">
        <v>0.67500000000000004</v>
      </c>
      <c r="G17" s="265">
        <v>1</v>
      </c>
      <c r="H17" s="256">
        <f>'Seguimiento PAI'!R73</f>
        <v>0.52499999999999991</v>
      </c>
      <c r="I17" s="254">
        <f t="shared" si="1"/>
        <v>5.2499999999999991E-2</v>
      </c>
      <c r="J17" s="206" t="s">
        <v>30</v>
      </c>
      <c r="L17" s="203" t="s">
        <v>35</v>
      </c>
      <c r="M17" s="204">
        <v>15</v>
      </c>
      <c r="N17" s="267">
        <v>0.125</v>
      </c>
      <c r="O17" s="271">
        <f t="shared" si="0"/>
        <v>4.1999999999999993</v>
      </c>
      <c r="P17" s="264">
        <v>0.42499999999999999</v>
      </c>
      <c r="Q17" s="204"/>
      <c r="R17" s="264">
        <v>0.67500000000000004</v>
      </c>
      <c r="S17" s="204"/>
      <c r="T17" s="278">
        <v>1</v>
      </c>
      <c r="U17" s="252"/>
    </row>
    <row r="18" spans="1:21" ht="24" thickTop="1" thickBot="1" x14ac:dyDescent="0.3">
      <c r="A18" s="207" t="s">
        <v>36</v>
      </c>
      <c r="B18" s="340">
        <f>SUM(B12:B17)</f>
        <v>74</v>
      </c>
      <c r="C18" s="110">
        <f>SUM(C12:C17)</f>
        <v>0.99999999999999989</v>
      </c>
      <c r="D18" s="273">
        <f>AVERAGE(D12:D17)</f>
        <v>0.12189999999999999</v>
      </c>
      <c r="E18" s="274">
        <f>AVERAGE(E12:E17)</f>
        <v>0.38569999999999999</v>
      </c>
      <c r="F18" s="274">
        <f>AVERAGE(F12:F17)</f>
        <v>0.66091666666666671</v>
      </c>
      <c r="G18" s="275">
        <f>AVERAGE(G12:G17)</f>
        <v>1</v>
      </c>
      <c r="H18" s="274">
        <f>AVERAGE(H12:H17)</f>
        <v>0.55270280198728472</v>
      </c>
      <c r="I18" s="110">
        <f t="shared" ref="I18" si="2">C18*H18</f>
        <v>0.55270280198728461</v>
      </c>
      <c r="J18" s="111" t="s">
        <v>30</v>
      </c>
      <c r="L18" s="210"/>
      <c r="M18" s="340"/>
      <c r="N18" s="211"/>
      <c r="O18" s="276">
        <f>AVERAGE(O12:O17)</f>
        <v>11.055281221597454</v>
      </c>
      <c r="P18" s="211"/>
      <c r="Q18" s="211"/>
      <c r="R18" s="211"/>
      <c r="S18" s="211"/>
      <c r="T18" s="211"/>
      <c r="U18" s="212"/>
    </row>
    <row r="19" spans="1:21" ht="15" thickBot="1" x14ac:dyDescent="0.3">
      <c r="A19" s="157"/>
      <c r="B19" s="158"/>
      <c r="C19" s="158"/>
      <c r="D19" s="158"/>
      <c r="E19" s="158"/>
      <c r="F19" s="158"/>
      <c r="G19" s="158"/>
      <c r="H19" s="158"/>
      <c r="I19" s="158"/>
      <c r="J19" s="159"/>
    </row>
    <row r="20" spans="1:21" ht="15" customHeight="1" thickBot="1" x14ac:dyDescent="0.3">
      <c r="A20" s="411" t="s">
        <v>37</v>
      </c>
      <c r="B20" s="412"/>
      <c r="C20" s="412"/>
      <c r="D20" s="412"/>
      <c r="E20" s="412"/>
      <c r="F20" s="412"/>
      <c r="G20" s="412"/>
      <c r="H20" s="412"/>
      <c r="I20" s="412"/>
      <c r="J20" s="413"/>
      <c r="L20" s="411" t="s">
        <v>38</v>
      </c>
      <c r="M20" s="412"/>
      <c r="N20" s="412"/>
      <c r="O20" s="412"/>
      <c r="P20" s="412"/>
      <c r="Q20" s="412"/>
      <c r="R20" s="412"/>
      <c r="S20" s="412"/>
      <c r="T20" s="412"/>
      <c r="U20" s="413"/>
    </row>
    <row r="21" spans="1:21" ht="14.45" customHeight="1" x14ac:dyDescent="0.25">
      <c r="A21" s="420"/>
      <c r="B21" s="421"/>
      <c r="C21" s="421"/>
      <c r="D21" s="421"/>
      <c r="E21" s="421"/>
      <c r="F21" s="421"/>
      <c r="G21" s="421"/>
      <c r="H21" s="421"/>
      <c r="I21" s="421"/>
      <c r="J21" s="422"/>
      <c r="K21" s="112"/>
      <c r="L21" s="432" t="s">
        <v>39</v>
      </c>
      <c r="M21" s="433"/>
      <c r="N21" s="433"/>
      <c r="O21" s="433"/>
      <c r="P21" s="433"/>
      <c r="Q21" s="433"/>
      <c r="R21" s="433"/>
      <c r="S21" s="433"/>
      <c r="T21" s="433"/>
      <c r="U21" s="434"/>
    </row>
    <row r="22" spans="1:21" x14ac:dyDescent="0.25">
      <c r="A22" s="423"/>
      <c r="B22" s="424"/>
      <c r="C22" s="424"/>
      <c r="D22" s="424"/>
      <c r="E22" s="424"/>
      <c r="F22" s="424"/>
      <c r="G22" s="424"/>
      <c r="H22" s="424"/>
      <c r="I22" s="424"/>
      <c r="J22" s="425"/>
      <c r="K22" s="112"/>
      <c r="L22" s="435"/>
      <c r="M22" s="436"/>
      <c r="N22" s="436"/>
      <c r="O22" s="436"/>
      <c r="P22" s="436"/>
      <c r="Q22" s="436"/>
      <c r="R22" s="436"/>
      <c r="S22" s="436"/>
      <c r="T22" s="436"/>
      <c r="U22" s="437"/>
    </row>
    <row r="23" spans="1:21" x14ac:dyDescent="0.25">
      <c r="A23" s="423"/>
      <c r="B23" s="424"/>
      <c r="C23" s="424"/>
      <c r="D23" s="424"/>
      <c r="E23" s="424"/>
      <c r="F23" s="424"/>
      <c r="G23" s="424"/>
      <c r="H23" s="424"/>
      <c r="I23" s="424"/>
      <c r="J23" s="425"/>
      <c r="K23" s="112"/>
      <c r="L23" s="435"/>
      <c r="M23" s="436"/>
      <c r="N23" s="436"/>
      <c r="O23" s="436"/>
      <c r="P23" s="436"/>
      <c r="Q23" s="436"/>
      <c r="R23" s="436"/>
      <c r="S23" s="436"/>
      <c r="T23" s="436"/>
      <c r="U23" s="437"/>
    </row>
    <row r="24" spans="1:21" x14ac:dyDescent="0.25">
      <c r="A24" s="423"/>
      <c r="B24" s="424"/>
      <c r="C24" s="424"/>
      <c r="D24" s="424"/>
      <c r="E24" s="424"/>
      <c r="F24" s="424"/>
      <c r="G24" s="424"/>
      <c r="H24" s="424"/>
      <c r="I24" s="424"/>
      <c r="J24" s="425"/>
      <c r="K24" s="112"/>
      <c r="L24" s="435"/>
      <c r="M24" s="436"/>
      <c r="N24" s="436"/>
      <c r="O24" s="436"/>
      <c r="P24" s="436"/>
      <c r="Q24" s="436"/>
      <c r="R24" s="436"/>
      <c r="S24" s="436"/>
      <c r="T24" s="436"/>
      <c r="U24" s="437"/>
    </row>
    <row r="25" spans="1:21" x14ac:dyDescent="0.25">
      <c r="A25" s="423"/>
      <c r="B25" s="424"/>
      <c r="C25" s="424"/>
      <c r="D25" s="424"/>
      <c r="E25" s="424"/>
      <c r="F25" s="424"/>
      <c r="G25" s="424"/>
      <c r="H25" s="424"/>
      <c r="I25" s="424"/>
      <c r="J25" s="425"/>
      <c r="K25" s="112"/>
      <c r="L25" s="435"/>
      <c r="M25" s="436"/>
      <c r="N25" s="436"/>
      <c r="O25" s="436"/>
      <c r="P25" s="436"/>
      <c r="Q25" s="436"/>
      <c r="R25" s="436"/>
      <c r="S25" s="436"/>
      <c r="T25" s="436"/>
      <c r="U25" s="437"/>
    </row>
    <row r="26" spans="1:21" x14ac:dyDescent="0.25">
      <c r="A26" s="423"/>
      <c r="B26" s="424"/>
      <c r="C26" s="424"/>
      <c r="D26" s="424"/>
      <c r="E26" s="424"/>
      <c r="F26" s="424"/>
      <c r="G26" s="424"/>
      <c r="H26" s="424"/>
      <c r="I26" s="424"/>
      <c r="J26" s="425"/>
      <c r="K26" s="112"/>
      <c r="L26" s="435"/>
      <c r="M26" s="436"/>
      <c r="N26" s="436"/>
      <c r="O26" s="436"/>
      <c r="P26" s="436"/>
      <c r="Q26" s="436"/>
      <c r="R26" s="436"/>
      <c r="S26" s="436"/>
      <c r="T26" s="436"/>
      <c r="U26" s="437"/>
    </row>
    <row r="27" spans="1:21" x14ac:dyDescent="0.25">
      <c r="A27" s="423"/>
      <c r="B27" s="424"/>
      <c r="C27" s="424"/>
      <c r="D27" s="424"/>
      <c r="E27" s="424"/>
      <c r="F27" s="424"/>
      <c r="G27" s="424"/>
      <c r="H27" s="424"/>
      <c r="I27" s="424"/>
      <c r="J27" s="425"/>
      <c r="K27" s="112"/>
      <c r="L27" s="435"/>
      <c r="M27" s="436"/>
      <c r="N27" s="436"/>
      <c r="O27" s="436"/>
      <c r="P27" s="436"/>
      <c r="Q27" s="436"/>
      <c r="R27" s="436"/>
      <c r="S27" s="436"/>
      <c r="T27" s="436"/>
      <c r="U27" s="437"/>
    </row>
    <row r="28" spans="1:21" x14ac:dyDescent="0.25">
      <c r="A28" s="423"/>
      <c r="B28" s="424"/>
      <c r="C28" s="424"/>
      <c r="D28" s="424"/>
      <c r="E28" s="424"/>
      <c r="F28" s="424"/>
      <c r="G28" s="424"/>
      <c r="H28" s="424"/>
      <c r="I28" s="424"/>
      <c r="J28" s="425"/>
      <c r="K28" s="112"/>
      <c r="L28" s="435"/>
      <c r="M28" s="436"/>
      <c r="N28" s="436"/>
      <c r="O28" s="436"/>
      <c r="P28" s="436"/>
      <c r="Q28" s="436"/>
      <c r="R28" s="436"/>
      <c r="S28" s="436"/>
      <c r="T28" s="436"/>
      <c r="U28" s="437"/>
    </row>
    <row r="29" spans="1:21" x14ac:dyDescent="0.25">
      <c r="A29" s="423"/>
      <c r="B29" s="424"/>
      <c r="C29" s="424"/>
      <c r="D29" s="424"/>
      <c r="E29" s="424"/>
      <c r="F29" s="424"/>
      <c r="G29" s="424"/>
      <c r="H29" s="424"/>
      <c r="I29" s="424"/>
      <c r="J29" s="425"/>
      <c r="K29" s="112"/>
      <c r="L29" s="435"/>
      <c r="M29" s="436"/>
      <c r="N29" s="436"/>
      <c r="O29" s="436"/>
      <c r="P29" s="436"/>
      <c r="Q29" s="436"/>
      <c r="R29" s="436"/>
      <c r="S29" s="436"/>
      <c r="T29" s="436"/>
      <c r="U29" s="437"/>
    </row>
    <row r="30" spans="1:21" x14ac:dyDescent="0.25">
      <c r="A30" s="423"/>
      <c r="B30" s="424"/>
      <c r="C30" s="424"/>
      <c r="D30" s="424"/>
      <c r="E30" s="424"/>
      <c r="F30" s="424"/>
      <c r="G30" s="424"/>
      <c r="H30" s="424"/>
      <c r="I30" s="424"/>
      <c r="J30" s="425"/>
      <c r="K30" s="112"/>
      <c r="L30" s="435"/>
      <c r="M30" s="436"/>
      <c r="N30" s="436"/>
      <c r="O30" s="436"/>
      <c r="P30" s="436"/>
      <c r="Q30" s="436"/>
      <c r="R30" s="436"/>
      <c r="S30" s="436"/>
      <c r="T30" s="436"/>
      <c r="U30" s="437"/>
    </row>
    <row r="31" spans="1:21" x14ac:dyDescent="0.25">
      <c r="A31" s="423"/>
      <c r="B31" s="424"/>
      <c r="C31" s="424"/>
      <c r="D31" s="424"/>
      <c r="E31" s="424"/>
      <c r="F31" s="424"/>
      <c r="G31" s="424"/>
      <c r="H31" s="424"/>
      <c r="I31" s="424"/>
      <c r="J31" s="425"/>
      <c r="K31" s="112"/>
      <c r="L31" s="435"/>
      <c r="M31" s="436"/>
      <c r="N31" s="436"/>
      <c r="O31" s="436"/>
      <c r="P31" s="436"/>
      <c r="Q31" s="436"/>
      <c r="R31" s="436"/>
      <c r="S31" s="436"/>
      <c r="T31" s="436"/>
      <c r="U31" s="437"/>
    </row>
    <row r="32" spans="1:21" x14ac:dyDescent="0.25">
      <c r="A32" s="423"/>
      <c r="B32" s="424"/>
      <c r="C32" s="424"/>
      <c r="D32" s="424"/>
      <c r="E32" s="424"/>
      <c r="F32" s="424"/>
      <c r="G32" s="424"/>
      <c r="H32" s="424"/>
      <c r="I32" s="424"/>
      <c r="J32" s="425"/>
      <c r="K32" s="112"/>
      <c r="L32" s="435"/>
      <c r="M32" s="436"/>
      <c r="N32" s="436"/>
      <c r="O32" s="436"/>
      <c r="P32" s="436"/>
      <c r="Q32" s="436"/>
      <c r="R32" s="436"/>
      <c r="S32" s="436"/>
      <c r="T32" s="436"/>
      <c r="U32" s="437"/>
    </row>
    <row r="33" spans="1:21" x14ac:dyDescent="0.25">
      <c r="A33" s="423"/>
      <c r="B33" s="424"/>
      <c r="C33" s="424"/>
      <c r="D33" s="424"/>
      <c r="E33" s="424"/>
      <c r="F33" s="424"/>
      <c r="G33" s="424"/>
      <c r="H33" s="424"/>
      <c r="I33" s="424"/>
      <c r="J33" s="425"/>
      <c r="K33" s="112"/>
      <c r="L33" s="435"/>
      <c r="M33" s="436"/>
      <c r="N33" s="436"/>
      <c r="O33" s="436"/>
      <c r="P33" s="436"/>
      <c r="Q33" s="436"/>
      <c r="R33" s="436"/>
      <c r="S33" s="436"/>
      <c r="T33" s="436"/>
      <c r="U33" s="437"/>
    </row>
    <row r="34" spans="1:21" x14ac:dyDescent="0.25">
      <c r="A34" s="423"/>
      <c r="B34" s="424"/>
      <c r="C34" s="424"/>
      <c r="D34" s="424"/>
      <c r="E34" s="424"/>
      <c r="F34" s="424"/>
      <c r="G34" s="424"/>
      <c r="H34" s="424"/>
      <c r="I34" s="424"/>
      <c r="J34" s="425"/>
      <c r="K34" s="112"/>
      <c r="L34" s="435"/>
      <c r="M34" s="436"/>
      <c r="N34" s="436"/>
      <c r="O34" s="436"/>
      <c r="P34" s="436"/>
      <c r="Q34" s="436"/>
      <c r="R34" s="436"/>
      <c r="S34" s="436"/>
      <c r="T34" s="436"/>
      <c r="U34" s="437"/>
    </row>
    <row r="35" spans="1:21" x14ac:dyDescent="0.25">
      <c r="A35" s="423"/>
      <c r="B35" s="424"/>
      <c r="C35" s="424"/>
      <c r="D35" s="424"/>
      <c r="E35" s="424"/>
      <c r="F35" s="424"/>
      <c r="G35" s="424"/>
      <c r="H35" s="424"/>
      <c r="I35" s="424"/>
      <c r="J35" s="425"/>
      <c r="K35" s="112"/>
      <c r="L35" s="435"/>
      <c r="M35" s="436"/>
      <c r="N35" s="436"/>
      <c r="O35" s="436"/>
      <c r="P35" s="436"/>
      <c r="Q35" s="436"/>
      <c r="R35" s="436"/>
      <c r="S35" s="436"/>
      <c r="T35" s="436"/>
      <c r="U35" s="437"/>
    </row>
    <row r="36" spans="1:21" x14ac:dyDescent="0.25">
      <c r="A36" s="423"/>
      <c r="B36" s="424"/>
      <c r="C36" s="424"/>
      <c r="D36" s="424"/>
      <c r="E36" s="424"/>
      <c r="F36" s="424"/>
      <c r="G36" s="424"/>
      <c r="H36" s="424"/>
      <c r="I36" s="424"/>
      <c r="J36" s="425"/>
      <c r="K36" s="112"/>
      <c r="L36" s="435"/>
      <c r="M36" s="436"/>
      <c r="N36" s="436"/>
      <c r="O36" s="436"/>
      <c r="P36" s="436"/>
      <c r="Q36" s="436"/>
      <c r="R36" s="436"/>
      <c r="S36" s="436"/>
      <c r="T36" s="436"/>
      <c r="U36" s="437"/>
    </row>
    <row r="37" spans="1:21" x14ac:dyDescent="0.25">
      <c r="A37" s="423"/>
      <c r="B37" s="424"/>
      <c r="C37" s="424"/>
      <c r="D37" s="424"/>
      <c r="E37" s="424"/>
      <c r="F37" s="424"/>
      <c r="G37" s="424"/>
      <c r="H37" s="424"/>
      <c r="I37" s="424"/>
      <c r="J37" s="425"/>
      <c r="K37" s="112"/>
      <c r="L37" s="435"/>
      <c r="M37" s="436"/>
      <c r="N37" s="436"/>
      <c r="O37" s="436"/>
      <c r="P37" s="436"/>
      <c r="Q37" s="436"/>
      <c r="R37" s="436"/>
      <c r="S37" s="436"/>
      <c r="T37" s="436"/>
      <c r="U37" s="437"/>
    </row>
    <row r="38" spans="1:21" x14ac:dyDescent="0.25">
      <c r="A38" s="423"/>
      <c r="B38" s="424"/>
      <c r="C38" s="424"/>
      <c r="D38" s="424"/>
      <c r="E38" s="424"/>
      <c r="F38" s="424"/>
      <c r="G38" s="424"/>
      <c r="H38" s="424"/>
      <c r="I38" s="424"/>
      <c r="J38" s="425"/>
      <c r="K38" s="112"/>
      <c r="L38" s="435"/>
      <c r="M38" s="436"/>
      <c r="N38" s="436"/>
      <c r="O38" s="436"/>
      <c r="P38" s="436"/>
      <c r="Q38" s="436"/>
      <c r="R38" s="436"/>
      <c r="S38" s="436"/>
      <c r="T38" s="436"/>
      <c r="U38" s="437"/>
    </row>
    <row r="39" spans="1:21" x14ac:dyDescent="0.25">
      <c r="A39" s="423"/>
      <c r="B39" s="424"/>
      <c r="C39" s="424"/>
      <c r="D39" s="424"/>
      <c r="E39" s="424"/>
      <c r="F39" s="424"/>
      <c r="G39" s="424"/>
      <c r="H39" s="424"/>
      <c r="I39" s="424"/>
      <c r="J39" s="425"/>
      <c r="K39" s="112"/>
      <c r="L39" s="435"/>
      <c r="M39" s="436"/>
      <c r="N39" s="436"/>
      <c r="O39" s="436"/>
      <c r="P39" s="436"/>
      <c r="Q39" s="436"/>
      <c r="R39" s="436"/>
      <c r="S39" s="436"/>
      <c r="T39" s="436"/>
      <c r="U39" s="437"/>
    </row>
    <row r="40" spans="1:21" x14ac:dyDescent="0.25">
      <c r="A40" s="423"/>
      <c r="B40" s="424"/>
      <c r="C40" s="424"/>
      <c r="D40" s="424"/>
      <c r="E40" s="424"/>
      <c r="F40" s="424"/>
      <c r="G40" s="424"/>
      <c r="H40" s="424"/>
      <c r="I40" s="424"/>
      <c r="J40" s="425"/>
      <c r="K40" s="112"/>
      <c r="L40" s="435"/>
      <c r="M40" s="436"/>
      <c r="N40" s="436"/>
      <c r="O40" s="436"/>
      <c r="P40" s="436"/>
      <c r="Q40" s="436"/>
      <c r="R40" s="436"/>
      <c r="S40" s="436"/>
      <c r="T40" s="436"/>
      <c r="U40" s="437"/>
    </row>
    <row r="41" spans="1:21" x14ac:dyDescent="0.25">
      <c r="A41" s="423"/>
      <c r="B41" s="424"/>
      <c r="C41" s="424"/>
      <c r="D41" s="424"/>
      <c r="E41" s="424"/>
      <c r="F41" s="424"/>
      <c r="G41" s="424"/>
      <c r="H41" s="424"/>
      <c r="I41" s="424"/>
      <c r="J41" s="425"/>
      <c r="K41" s="112"/>
      <c r="L41" s="435"/>
      <c r="M41" s="436"/>
      <c r="N41" s="436"/>
      <c r="O41" s="436"/>
      <c r="P41" s="436"/>
      <c r="Q41" s="436"/>
      <c r="R41" s="436"/>
      <c r="S41" s="436"/>
      <c r="T41" s="436"/>
      <c r="U41" s="437"/>
    </row>
    <row r="42" spans="1:21" x14ac:dyDescent="0.25">
      <c r="A42" s="423"/>
      <c r="B42" s="424"/>
      <c r="C42" s="424"/>
      <c r="D42" s="424"/>
      <c r="E42" s="424"/>
      <c r="F42" s="424"/>
      <c r="G42" s="424"/>
      <c r="H42" s="424"/>
      <c r="I42" s="424"/>
      <c r="J42" s="425"/>
      <c r="K42" s="112"/>
      <c r="L42" s="435"/>
      <c r="M42" s="436"/>
      <c r="N42" s="436"/>
      <c r="O42" s="436"/>
      <c r="P42" s="436"/>
      <c r="Q42" s="436"/>
      <c r="R42" s="436"/>
      <c r="S42" s="436"/>
      <c r="T42" s="436"/>
      <c r="U42" s="437"/>
    </row>
    <row r="43" spans="1:21" ht="15" thickBot="1" x14ac:dyDescent="0.3">
      <c r="A43" s="426"/>
      <c r="B43" s="427"/>
      <c r="C43" s="427"/>
      <c r="D43" s="427"/>
      <c r="E43" s="427"/>
      <c r="F43" s="427"/>
      <c r="G43" s="427"/>
      <c r="H43" s="427"/>
      <c r="I43" s="427"/>
      <c r="J43" s="428"/>
      <c r="K43" s="112"/>
      <c r="L43" s="438"/>
      <c r="M43" s="439"/>
      <c r="N43" s="439"/>
      <c r="O43" s="439"/>
      <c r="P43" s="439"/>
      <c r="Q43" s="439"/>
      <c r="R43" s="439"/>
      <c r="S43" s="439"/>
      <c r="T43" s="439"/>
      <c r="U43" s="440"/>
    </row>
    <row r="44" spans="1:21" ht="15" thickBot="1" x14ac:dyDescent="0.3">
      <c r="A44" s="157"/>
      <c r="B44" s="158"/>
      <c r="C44" s="158"/>
      <c r="D44" s="158"/>
      <c r="E44" s="158"/>
      <c r="F44" s="158"/>
      <c r="G44" s="158"/>
      <c r="H44" s="158"/>
      <c r="I44" s="158"/>
      <c r="J44" s="159"/>
    </row>
    <row r="45" spans="1:21" ht="15" thickBot="1" x14ac:dyDescent="0.3">
      <c r="A45" s="411" t="s">
        <v>40</v>
      </c>
      <c r="B45" s="412"/>
      <c r="C45" s="412"/>
      <c r="D45" s="412"/>
      <c r="E45" s="412"/>
      <c r="F45" s="412"/>
      <c r="G45" s="412"/>
      <c r="H45" s="412"/>
      <c r="I45" s="412"/>
      <c r="J45" s="413"/>
      <c r="L45" s="411" t="s">
        <v>41</v>
      </c>
      <c r="M45" s="412"/>
      <c r="N45" s="412"/>
      <c r="O45" s="412"/>
      <c r="P45" s="412"/>
      <c r="Q45" s="412"/>
      <c r="R45" s="412"/>
      <c r="S45" s="412"/>
      <c r="T45" s="412"/>
      <c r="U45" s="413"/>
    </row>
    <row r="46" spans="1:21" ht="246.6" customHeight="1" thickBot="1" x14ac:dyDescent="0.3">
      <c r="A46" s="414"/>
      <c r="B46" s="415"/>
      <c r="C46" s="415"/>
      <c r="D46" s="415"/>
      <c r="E46" s="415"/>
      <c r="F46" s="415"/>
      <c r="G46" s="415"/>
      <c r="H46" s="415"/>
      <c r="I46" s="415"/>
      <c r="J46" s="416"/>
      <c r="L46" s="417" t="s">
        <v>42</v>
      </c>
      <c r="M46" s="418"/>
      <c r="N46" s="418"/>
      <c r="O46" s="418"/>
      <c r="P46" s="418"/>
      <c r="Q46" s="418"/>
      <c r="R46" s="418"/>
      <c r="S46" s="418"/>
      <c r="T46" s="418"/>
      <c r="U46" s="419"/>
    </row>
    <row r="49" spans="2:5" ht="88.5" hidden="1" thickBot="1" x14ac:dyDescent="0.3">
      <c r="B49" s="96" t="s">
        <v>43</v>
      </c>
      <c r="C49" s="97" t="s">
        <v>44</v>
      </c>
      <c r="D49" s="97" t="s">
        <v>45</v>
      </c>
      <c r="E49" s="98" t="s">
        <v>46</v>
      </c>
    </row>
    <row r="50" spans="2:5" hidden="1" x14ac:dyDescent="0.25">
      <c r="B50" s="95"/>
      <c r="C50" s="99" t="s">
        <v>47</v>
      </c>
      <c r="D50" s="100" t="s">
        <v>48</v>
      </c>
      <c r="E50" s="101" t="s">
        <v>49</v>
      </c>
    </row>
    <row r="51" spans="2:5" hidden="1" x14ac:dyDescent="0.25">
      <c r="B51" s="91"/>
      <c r="C51" s="102" t="s">
        <v>50</v>
      </c>
      <c r="D51" s="103" t="s">
        <v>51</v>
      </c>
      <c r="E51" s="104" t="s">
        <v>52</v>
      </c>
    </row>
    <row r="52" spans="2:5" hidden="1" x14ac:dyDescent="0.25">
      <c r="B52" s="92"/>
      <c r="C52" s="102" t="s">
        <v>53</v>
      </c>
      <c r="D52" s="103" t="s">
        <v>54</v>
      </c>
      <c r="E52" s="104" t="s">
        <v>55</v>
      </c>
    </row>
    <row r="53" spans="2:5" hidden="1" x14ac:dyDescent="0.25">
      <c r="B53" s="93"/>
      <c r="C53" s="102" t="s">
        <v>56</v>
      </c>
      <c r="D53" s="103" t="s">
        <v>57</v>
      </c>
      <c r="E53" s="104" t="s">
        <v>58</v>
      </c>
    </row>
    <row r="54" spans="2:5" ht="15" hidden="1" thickBot="1" x14ac:dyDescent="0.3">
      <c r="B54" s="94"/>
      <c r="C54" s="105" t="s">
        <v>59</v>
      </c>
      <c r="D54" s="106" t="s">
        <v>60</v>
      </c>
      <c r="E54" s="107" t="s">
        <v>61</v>
      </c>
    </row>
    <row r="55" spans="2:5" hidden="1" x14ac:dyDescent="0.25">
      <c r="D55" s="79" t="s">
        <v>30</v>
      </c>
    </row>
  </sheetData>
  <sheetProtection algorithmName="SHA-512" hashValue="CZi4naAaYqOSD7S3DjVK8cDoBvNqV7yDVc9DHAUdL9pULEVI764lmlYOzP5GZtfWkiZgavkGR+2tYxgGiavaFQ==" saltValue="dVmCiH9zMyBMgzlEc8iDHA==" spinCount="100000" sheet="1" deleteColumns="0" deleteRows="0"/>
  <mergeCells count="15">
    <mergeCell ref="Q1:U5"/>
    <mergeCell ref="C1:P5"/>
    <mergeCell ref="A45:J45"/>
    <mergeCell ref="A46:J46"/>
    <mergeCell ref="L45:U45"/>
    <mergeCell ref="L46:U46"/>
    <mergeCell ref="A21:J43"/>
    <mergeCell ref="A20:J20"/>
    <mergeCell ref="L20:U20"/>
    <mergeCell ref="A10:J10"/>
    <mergeCell ref="L10:U10"/>
    <mergeCell ref="L21:U43"/>
    <mergeCell ref="B6:U6"/>
    <mergeCell ref="B7:U7"/>
    <mergeCell ref="B8:U8"/>
  </mergeCells>
  <conditionalFormatting sqref="I18">
    <cfRule type="cellIs" dxfId="9" priority="7" operator="between">
      <formula>0.9</formula>
      <formula>1</formula>
    </cfRule>
    <cfRule type="cellIs" dxfId="8" priority="8" operator="between">
      <formula>0.8</formula>
      <formula>0.89</formula>
    </cfRule>
    <cfRule type="cellIs" dxfId="7" priority="9" operator="between">
      <formula>0.7</formula>
      <formula>0.79</formula>
    </cfRule>
    <cfRule type="cellIs" dxfId="6" priority="10" operator="between">
      <formula>0.5</formula>
      <formula>0.69</formula>
    </cfRule>
    <cfRule type="cellIs" dxfId="5" priority="11" operator="between">
      <formula>0</formula>
      <formula>0.49</formula>
    </cfRule>
  </conditionalFormatting>
  <conditionalFormatting sqref="H12:H17">
    <cfRule type="cellIs" dxfId="4" priority="2" operator="between">
      <formula>0.9</formula>
      <formula>1</formula>
    </cfRule>
    <cfRule type="cellIs" dxfId="3" priority="3" operator="between">
      <formula>0.8</formula>
      <formula>0.89</formula>
    </cfRule>
    <cfRule type="cellIs" dxfId="2" priority="4" operator="between">
      <formula>0.7</formula>
      <formula>0.79</formula>
    </cfRule>
    <cfRule type="cellIs" dxfId="1" priority="5" operator="between">
      <formula>0.5</formula>
      <formula>0.69</formula>
    </cfRule>
    <cfRule type="cellIs" dxfId="0" priority="6" operator="between">
      <formula>0</formula>
      <formula>0.49</formula>
    </cfRule>
  </conditionalFormatting>
  <dataValidations count="1">
    <dataValidation type="list" allowBlank="1" showInputMessage="1" showErrorMessage="1" sqref="J12:J18" xr:uid="{18A5DF68-1B78-45C7-B112-ACF541BECFA7}">
      <formula1>$D$50:$D$55</formula1>
    </dataValidation>
  </dataValidations>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536A9-C44D-4463-AED6-316C86656C19}">
  <sheetPr>
    <tabColor rgb="FF33CC33"/>
  </sheetPr>
  <dimension ref="A1:AC85"/>
  <sheetViews>
    <sheetView zoomScale="60" zoomScaleNormal="60" workbookViewId="0">
      <pane ySplit="6" topLeftCell="A46" activePane="bottomLeft" state="frozen"/>
      <selection activeCell="A15" sqref="A15"/>
      <selection pane="bottomLeft" activeCell="D53" sqref="D53"/>
    </sheetView>
  </sheetViews>
  <sheetFormatPr baseColWidth="10" defaultColWidth="8.7109375" defaultRowHeight="12.75" x14ac:dyDescent="0.2"/>
  <cols>
    <col min="1" max="1" width="6.42578125" style="4" customWidth="1"/>
    <col min="2" max="2" width="13.7109375" style="4" customWidth="1"/>
    <col min="3" max="3" width="34.5703125" style="4" customWidth="1"/>
    <col min="4" max="4" width="53.28515625" style="4" customWidth="1"/>
    <col min="5" max="5" width="13.42578125" style="22" customWidth="1"/>
    <col min="6" max="6" width="14.28515625" style="22" customWidth="1"/>
    <col min="7" max="7" width="22.7109375" style="4" customWidth="1"/>
    <col min="8" max="8" width="19.42578125" style="4" customWidth="1"/>
    <col min="9" max="9" width="8.7109375" style="22"/>
    <col min="10" max="10" width="8.85546875" style="22" customWidth="1"/>
    <col min="11" max="12" width="8.7109375" style="22"/>
    <col min="13" max="13" width="8.7109375" style="4"/>
    <col min="14" max="14" width="43.42578125" style="22" customWidth="1"/>
    <col min="15" max="15" width="17.5703125" style="4" customWidth="1"/>
    <col min="16" max="16" width="21.85546875" style="4" customWidth="1"/>
    <col min="17" max="17" width="19" style="4" hidden="1" customWidth="1"/>
    <col min="18" max="18" width="16.42578125" style="4" hidden="1" customWidth="1"/>
    <col min="19" max="20" width="16.140625" style="4" hidden="1" customWidth="1"/>
    <col min="21" max="21" width="13.5703125" style="4" hidden="1" customWidth="1"/>
    <col min="22" max="22" width="17.42578125" style="4" hidden="1" customWidth="1"/>
    <col min="23" max="23" width="18.42578125" style="4" hidden="1" customWidth="1"/>
    <col min="24" max="24" width="17.7109375" style="4" hidden="1" customWidth="1"/>
    <col min="25" max="26" width="9.85546875" style="4" hidden="1" customWidth="1"/>
    <col min="27" max="27" width="19.140625" style="4" hidden="1" customWidth="1"/>
    <col min="28" max="28" width="14.28515625" style="4" hidden="1" customWidth="1"/>
    <col min="29" max="29" width="10.5703125" style="4" hidden="1" customWidth="1"/>
    <col min="30" max="16384" width="8.7109375" style="4"/>
  </cols>
  <sheetData>
    <row r="1" spans="1:29" ht="14.45" customHeight="1" x14ac:dyDescent="0.2">
      <c r="A1" s="466" t="s">
        <v>62</v>
      </c>
      <c r="B1" s="467"/>
      <c r="C1" s="164" t="s">
        <v>1</v>
      </c>
      <c r="D1" s="447" t="s">
        <v>2</v>
      </c>
      <c r="E1" s="447"/>
      <c r="F1" s="447"/>
      <c r="G1" s="447"/>
      <c r="H1" s="447"/>
      <c r="I1" s="447"/>
      <c r="J1" s="447"/>
      <c r="K1" s="447"/>
      <c r="L1" s="447"/>
      <c r="M1" s="447"/>
      <c r="N1" s="447"/>
      <c r="O1" s="447"/>
      <c r="P1" s="447"/>
      <c r="Q1" s="447"/>
      <c r="R1" s="447"/>
      <c r="S1" s="447"/>
      <c r="T1" s="447"/>
      <c r="U1" s="447"/>
      <c r="V1" s="447"/>
      <c r="W1" s="447"/>
      <c r="X1" s="447"/>
      <c r="Y1" s="447"/>
      <c r="Z1" s="447"/>
      <c r="AA1" s="447"/>
      <c r="AB1" s="447"/>
      <c r="AC1" s="448"/>
    </row>
    <row r="2" spans="1:29" ht="14.45" customHeight="1" x14ac:dyDescent="0.2">
      <c r="A2" s="468" t="s">
        <v>63</v>
      </c>
      <c r="B2" s="469"/>
      <c r="C2" s="344">
        <v>2</v>
      </c>
      <c r="D2" s="449"/>
      <c r="E2" s="449"/>
      <c r="F2" s="449"/>
      <c r="G2" s="449"/>
      <c r="H2" s="449"/>
      <c r="I2" s="449"/>
      <c r="J2" s="449"/>
      <c r="K2" s="449"/>
      <c r="L2" s="449"/>
      <c r="M2" s="449"/>
      <c r="N2" s="449"/>
      <c r="O2" s="449"/>
      <c r="P2" s="449"/>
      <c r="Q2" s="449"/>
      <c r="R2" s="449"/>
      <c r="S2" s="449"/>
      <c r="T2" s="449"/>
      <c r="U2" s="449"/>
      <c r="V2" s="449"/>
      <c r="W2" s="449"/>
      <c r="X2" s="449"/>
      <c r="Y2" s="449"/>
      <c r="Z2" s="449"/>
      <c r="AA2" s="449"/>
      <c r="AB2" s="449"/>
      <c r="AC2" s="450"/>
    </row>
    <row r="3" spans="1:29" ht="14.45" customHeight="1" thickBot="1" x14ac:dyDescent="0.25">
      <c r="A3" s="470" t="s">
        <v>64</v>
      </c>
      <c r="B3" s="471"/>
      <c r="C3" s="165" t="s">
        <v>5</v>
      </c>
      <c r="D3" s="451"/>
      <c r="E3" s="451"/>
      <c r="F3" s="451"/>
      <c r="G3" s="451"/>
      <c r="H3" s="451"/>
      <c r="I3" s="451"/>
      <c r="J3" s="451"/>
      <c r="K3" s="451"/>
      <c r="L3" s="451"/>
      <c r="M3" s="451"/>
      <c r="N3" s="451"/>
      <c r="O3" s="451"/>
      <c r="P3" s="451"/>
      <c r="Q3" s="451"/>
      <c r="R3" s="451"/>
      <c r="S3" s="451"/>
      <c r="T3" s="451"/>
      <c r="U3" s="451"/>
      <c r="V3" s="451"/>
      <c r="W3" s="451"/>
      <c r="X3" s="451"/>
      <c r="Y3" s="451"/>
      <c r="Z3" s="451"/>
      <c r="AA3" s="451"/>
      <c r="AB3" s="451"/>
      <c r="AC3" s="452"/>
    </row>
    <row r="4" spans="1:29" ht="14.45" customHeight="1" x14ac:dyDescent="0.2">
      <c r="A4" s="453" t="s">
        <v>65</v>
      </c>
      <c r="B4" s="454"/>
      <c r="C4" s="454"/>
      <c r="D4" s="454"/>
      <c r="E4" s="454"/>
      <c r="F4" s="454"/>
      <c r="G4" s="454"/>
      <c r="H4" s="454"/>
      <c r="I4" s="454"/>
      <c r="J4" s="454"/>
      <c r="K4" s="454"/>
      <c r="L4" s="454"/>
      <c r="M4" s="454"/>
      <c r="N4" s="454"/>
      <c r="O4" s="454"/>
      <c r="P4" s="454"/>
      <c r="Q4" s="454"/>
      <c r="R4" s="454"/>
      <c r="S4" s="454"/>
      <c r="T4" s="454"/>
      <c r="U4" s="454"/>
      <c r="V4" s="454"/>
      <c r="W4" s="454"/>
      <c r="X4" s="454"/>
      <c r="Y4" s="454"/>
      <c r="Z4" s="454"/>
      <c r="AA4" s="454"/>
      <c r="AB4" s="454"/>
      <c r="AC4" s="455"/>
    </row>
    <row r="5" spans="1:29" x14ac:dyDescent="0.2">
      <c r="A5" s="456" t="s">
        <v>66</v>
      </c>
      <c r="B5" s="458" t="s">
        <v>67</v>
      </c>
      <c r="C5" s="458"/>
      <c r="D5" s="458"/>
      <c r="E5" s="458" t="s">
        <v>68</v>
      </c>
      <c r="F5" s="458"/>
      <c r="G5" s="459" t="s">
        <v>69</v>
      </c>
      <c r="H5" s="460"/>
      <c r="I5" s="460"/>
      <c r="J5" s="460"/>
      <c r="K5" s="460"/>
      <c r="L5" s="460"/>
      <c r="M5" s="460"/>
      <c r="N5" s="461"/>
      <c r="O5" s="462"/>
      <c r="P5" s="462"/>
      <c r="Q5" s="462"/>
      <c r="R5" s="462"/>
      <c r="S5" s="462"/>
      <c r="T5" s="341"/>
      <c r="U5" s="463" t="s">
        <v>70</v>
      </c>
      <c r="V5" s="464"/>
      <c r="W5" s="464"/>
      <c r="X5" s="464"/>
      <c r="Y5" s="464"/>
      <c r="Z5" s="464"/>
      <c r="AA5" s="464"/>
      <c r="AB5" s="464"/>
      <c r="AC5" s="465"/>
    </row>
    <row r="6" spans="1:29" ht="39" thickBot="1" x14ac:dyDescent="0.25">
      <c r="A6" s="457"/>
      <c r="B6" s="325" t="s">
        <v>71</v>
      </c>
      <c r="C6" s="325" t="s">
        <v>72</v>
      </c>
      <c r="D6" s="325" t="s">
        <v>73</v>
      </c>
      <c r="E6" s="325" t="s">
        <v>74</v>
      </c>
      <c r="F6" s="325" t="s">
        <v>75</v>
      </c>
      <c r="G6" s="325" t="s">
        <v>76</v>
      </c>
      <c r="H6" s="325" t="s">
        <v>77</v>
      </c>
      <c r="I6" s="325" t="s">
        <v>78</v>
      </c>
      <c r="J6" s="325" t="s">
        <v>79</v>
      </c>
      <c r="K6" s="325" t="s">
        <v>80</v>
      </c>
      <c r="L6" s="325" t="s">
        <v>81</v>
      </c>
      <c r="M6" s="325" t="s">
        <v>82</v>
      </c>
      <c r="N6" s="326" t="s">
        <v>83</v>
      </c>
      <c r="O6" s="327" t="s">
        <v>84</v>
      </c>
      <c r="P6" s="328" t="s">
        <v>85</v>
      </c>
      <c r="Q6" s="328" t="s">
        <v>86</v>
      </c>
      <c r="R6" s="328" t="s">
        <v>87</v>
      </c>
      <c r="S6" s="328" t="s">
        <v>88</v>
      </c>
      <c r="T6" s="328" t="s">
        <v>89</v>
      </c>
      <c r="U6" s="329" t="s">
        <v>90</v>
      </c>
      <c r="V6" s="329" t="s">
        <v>91</v>
      </c>
      <c r="W6" s="329" t="s">
        <v>92</v>
      </c>
      <c r="X6" s="329" t="s">
        <v>93</v>
      </c>
      <c r="Y6" s="329" t="s">
        <v>94</v>
      </c>
      <c r="Z6" s="329" t="s">
        <v>95</v>
      </c>
      <c r="AA6" s="329" t="s">
        <v>96</v>
      </c>
      <c r="AB6" s="329" t="s">
        <v>97</v>
      </c>
      <c r="AC6" s="330" t="s">
        <v>98</v>
      </c>
    </row>
    <row r="7" spans="1:29" ht="51" x14ac:dyDescent="0.2">
      <c r="A7" s="304">
        <v>1</v>
      </c>
      <c r="B7" s="305" t="s">
        <v>99</v>
      </c>
      <c r="C7" s="306" t="s">
        <v>100</v>
      </c>
      <c r="D7" s="306" t="s">
        <v>101</v>
      </c>
      <c r="E7" s="307">
        <v>44197</v>
      </c>
      <c r="F7" s="307">
        <v>44561</v>
      </c>
      <c r="G7" s="306" t="s">
        <v>102</v>
      </c>
      <c r="H7" s="306" t="s">
        <v>103</v>
      </c>
      <c r="I7" s="308">
        <v>0</v>
      </c>
      <c r="J7" s="308">
        <v>1</v>
      </c>
      <c r="K7" s="308">
        <v>6</v>
      </c>
      <c r="L7" s="308">
        <v>18</v>
      </c>
      <c r="M7" s="309">
        <v>0.2</v>
      </c>
      <c r="N7" s="335" t="s">
        <v>104</v>
      </c>
      <c r="O7" s="336" t="s">
        <v>105</v>
      </c>
      <c r="P7" s="337" t="s">
        <v>106</v>
      </c>
      <c r="Q7" s="280" t="s">
        <v>107</v>
      </c>
      <c r="R7" s="323"/>
      <c r="S7" s="323"/>
      <c r="T7" s="280" t="s">
        <v>108</v>
      </c>
      <c r="U7" s="281">
        <v>2021</v>
      </c>
      <c r="V7" s="281" t="s">
        <v>109</v>
      </c>
      <c r="W7" s="281" t="s">
        <v>110</v>
      </c>
      <c r="X7" s="282" t="s">
        <v>111</v>
      </c>
      <c r="Y7" s="283" t="s">
        <v>112</v>
      </c>
      <c r="Z7" s="281" t="s">
        <v>113</v>
      </c>
      <c r="AA7" s="284">
        <v>3200000000</v>
      </c>
      <c r="AB7" s="284">
        <f t="shared" ref="AB7:AB17" si="0">AA7*AC7</f>
        <v>448000000.00000006</v>
      </c>
      <c r="AC7" s="324">
        <v>0.14000000000000001</v>
      </c>
    </row>
    <row r="8" spans="1:29" ht="38.25" x14ac:dyDescent="0.2">
      <c r="A8" s="286">
        <v>2</v>
      </c>
      <c r="B8" s="232" t="s">
        <v>114</v>
      </c>
      <c r="C8" s="238" t="s">
        <v>115</v>
      </c>
      <c r="D8" s="238" t="s">
        <v>116</v>
      </c>
      <c r="E8" s="229">
        <v>44197</v>
      </c>
      <c r="F8" s="229">
        <v>44561</v>
      </c>
      <c r="G8" s="238" t="s">
        <v>117</v>
      </c>
      <c r="H8" s="238" t="s">
        <v>103</v>
      </c>
      <c r="I8" s="233">
        <v>0</v>
      </c>
      <c r="J8" s="233">
        <v>0</v>
      </c>
      <c r="K8" s="233">
        <v>2</v>
      </c>
      <c r="L8" s="233">
        <v>1</v>
      </c>
      <c r="M8" s="239">
        <v>0.1</v>
      </c>
      <c r="N8" s="25" t="s">
        <v>104</v>
      </c>
      <c r="O8" s="15" t="s">
        <v>105</v>
      </c>
      <c r="P8" s="338" t="s">
        <v>106</v>
      </c>
      <c r="Q8" s="23" t="s">
        <v>107</v>
      </c>
      <c r="R8" s="20"/>
      <c r="S8" s="20"/>
      <c r="T8" s="23" t="s">
        <v>108</v>
      </c>
      <c r="U8" s="346">
        <v>2021</v>
      </c>
      <c r="V8" s="346" t="s">
        <v>109</v>
      </c>
      <c r="W8" s="346" t="s">
        <v>110</v>
      </c>
      <c r="X8" s="16" t="s">
        <v>111</v>
      </c>
      <c r="Y8" s="17" t="s">
        <v>112</v>
      </c>
      <c r="Z8" s="346" t="s">
        <v>113</v>
      </c>
      <c r="AA8" s="18">
        <v>3200000000</v>
      </c>
      <c r="AB8" s="18">
        <f t="shared" si="0"/>
        <v>448000000.00000006</v>
      </c>
      <c r="AC8" s="287">
        <v>0.14000000000000001</v>
      </c>
    </row>
    <row r="9" spans="1:29" ht="51" x14ac:dyDescent="0.2">
      <c r="A9" s="286">
        <v>3</v>
      </c>
      <c r="B9" s="232" t="s">
        <v>118</v>
      </c>
      <c r="C9" s="238" t="s">
        <v>119</v>
      </c>
      <c r="D9" s="238" t="s">
        <v>120</v>
      </c>
      <c r="E9" s="229">
        <v>44197</v>
      </c>
      <c r="F9" s="229">
        <v>44561</v>
      </c>
      <c r="G9" s="238" t="s">
        <v>121</v>
      </c>
      <c r="H9" s="237" t="s">
        <v>122</v>
      </c>
      <c r="I9" s="233">
        <v>0</v>
      </c>
      <c r="J9" s="233">
        <v>1</v>
      </c>
      <c r="K9" s="233">
        <v>5</v>
      </c>
      <c r="L9" s="233">
        <v>4</v>
      </c>
      <c r="M9" s="239">
        <v>0.1</v>
      </c>
      <c r="N9" s="25" t="s">
        <v>104</v>
      </c>
      <c r="O9" s="15" t="s">
        <v>105</v>
      </c>
      <c r="P9" s="338" t="s">
        <v>106</v>
      </c>
      <c r="Q9" s="23" t="s">
        <v>107</v>
      </c>
      <c r="R9" s="20"/>
      <c r="S9" s="20"/>
      <c r="T9" s="23" t="s">
        <v>108</v>
      </c>
      <c r="U9" s="346">
        <v>2021</v>
      </c>
      <c r="V9" s="346" t="s">
        <v>109</v>
      </c>
      <c r="W9" s="346" t="s">
        <v>110</v>
      </c>
      <c r="X9" s="16" t="s">
        <v>111</v>
      </c>
      <c r="Y9" s="17" t="s">
        <v>112</v>
      </c>
      <c r="Z9" s="346" t="s">
        <v>113</v>
      </c>
      <c r="AA9" s="18">
        <v>3200000000</v>
      </c>
      <c r="AB9" s="18">
        <f t="shared" si="0"/>
        <v>448000000.00000006</v>
      </c>
      <c r="AC9" s="287">
        <v>0.14000000000000001</v>
      </c>
    </row>
    <row r="10" spans="1:29" ht="76.5" x14ac:dyDescent="0.2">
      <c r="A10" s="286">
        <v>4</v>
      </c>
      <c r="B10" s="232" t="s">
        <v>123</v>
      </c>
      <c r="C10" s="238" t="s">
        <v>124</v>
      </c>
      <c r="D10" s="238" t="s">
        <v>125</v>
      </c>
      <c r="E10" s="229">
        <v>44197</v>
      </c>
      <c r="F10" s="229">
        <v>44561</v>
      </c>
      <c r="G10" s="238" t="s">
        <v>126</v>
      </c>
      <c r="H10" s="238" t="s">
        <v>127</v>
      </c>
      <c r="I10" s="233">
        <v>0</v>
      </c>
      <c r="J10" s="233">
        <v>0</v>
      </c>
      <c r="K10" s="233">
        <v>1</v>
      </c>
      <c r="L10" s="233">
        <v>2</v>
      </c>
      <c r="M10" s="239">
        <v>0.05</v>
      </c>
      <c r="N10" s="25" t="s">
        <v>128</v>
      </c>
      <c r="O10" s="15" t="s">
        <v>105</v>
      </c>
      <c r="P10" s="338" t="s">
        <v>106</v>
      </c>
      <c r="Q10" s="23" t="s">
        <v>107</v>
      </c>
      <c r="R10" s="20"/>
      <c r="S10" s="20"/>
      <c r="T10" s="23" t="s">
        <v>108</v>
      </c>
      <c r="U10" s="346">
        <v>2021</v>
      </c>
      <c r="V10" s="346" t="s">
        <v>109</v>
      </c>
      <c r="W10" s="346" t="s">
        <v>110</v>
      </c>
      <c r="X10" s="16" t="s">
        <v>111</v>
      </c>
      <c r="Y10" s="17" t="s">
        <v>112</v>
      </c>
      <c r="Z10" s="346" t="s">
        <v>113</v>
      </c>
      <c r="AA10" s="18">
        <v>3200000000</v>
      </c>
      <c r="AB10" s="18">
        <f t="shared" si="0"/>
        <v>448000000.00000006</v>
      </c>
      <c r="AC10" s="287">
        <v>0.14000000000000001</v>
      </c>
    </row>
    <row r="11" spans="1:29" ht="89.25" x14ac:dyDescent="0.2">
      <c r="A11" s="235">
        <v>5</v>
      </c>
      <c r="B11" s="232" t="s">
        <v>129</v>
      </c>
      <c r="C11" s="238" t="s">
        <v>130</v>
      </c>
      <c r="D11" s="238" t="s">
        <v>131</v>
      </c>
      <c r="E11" s="229">
        <v>44197</v>
      </c>
      <c r="F11" s="229">
        <v>44561</v>
      </c>
      <c r="G11" s="238" t="s">
        <v>132</v>
      </c>
      <c r="H11" s="238" t="s">
        <v>133</v>
      </c>
      <c r="I11" s="233">
        <v>0</v>
      </c>
      <c r="J11" s="233">
        <v>0</v>
      </c>
      <c r="K11" s="233">
        <v>0</v>
      </c>
      <c r="L11" s="239">
        <v>1</v>
      </c>
      <c r="M11" s="239">
        <v>0.05</v>
      </c>
      <c r="N11" s="231" t="s">
        <v>134</v>
      </c>
      <c r="O11" s="231" t="s">
        <v>105</v>
      </c>
      <c r="P11" s="313" t="s">
        <v>106</v>
      </c>
      <c r="Q11" s="23" t="s">
        <v>107</v>
      </c>
      <c r="R11" s="20"/>
      <c r="S11" s="20"/>
      <c r="T11" s="23" t="s">
        <v>108</v>
      </c>
      <c r="U11" s="346">
        <v>2021</v>
      </c>
      <c r="V11" s="346" t="s">
        <v>109</v>
      </c>
      <c r="W11" s="346" t="s">
        <v>110</v>
      </c>
      <c r="X11" s="16" t="s">
        <v>111</v>
      </c>
      <c r="Y11" s="17" t="s">
        <v>112</v>
      </c>
      <c r="Z11" s="346" t="s">
        <v>113</v>
      </c>
      <c r="AA11" s="18">
        <v>3200000000</v>
      </c>
      <c r="AB11" s="18">
        <f t="shared" si="0"/>
        <v>448000000.00000006</v>
      </c>
      <c r="AC11" s="287">
        <v>0.14000000000000001</v>
      </c>
    </row>
    <row r="12" spans="1:29" ht="89.25" x14ac:dyDescent="0.2">
      <c r="A12" s="286">
        <v>6</v>
      </c>
      <c r="B12" s="232" t="s">
        <v>135</v>
      </c>
      <c r="C12" s="238" t="s">
        <v>136</v>
      </c>
      <c r="D12" s="238" t="s">
        <v>137</v>
      </c>
      <c r="E12" s="229">
        <v>44197</v>
      </c>
      <c r="F12" s="229">
        <v>44561</v>
      </c>
      <c r="G12" s="238" t="s">
        <v>138</v>
      </c>
      <c r="H12" s="238" t="s">
        <v>139</v>
      </c>
      <c r="I12" s="233">
        <v>0</v>
      </c>
      <c r="J12" s="233">
        <v>0</v>
      </c>
      <c r="K12" s="233">
        <v>0</v>
      </c>
      <c r="L12" s="239">
        <v>0.8</v>
      </c>
      <c r="M12" s="239">
        <v>0.1</v>
      </c>
      <c r="N12" s="231" t="s">
        <v>134</v>
      </c>
      <c r="O12" s="231" t="s">
        <v>105</v>
      </c>
      <c r="P12" s="313" t="s">
        <v>106</v>
      </c>
      <c r="Q12" s="23" t="s">
        <v>107</v>
      </c>
      <c r="R12" s="20"/>
      <c r="S12" s="20"/>
      <c r="T12" s="23" t="s">
        <v>108</v>
      </c>
      <c r="U12" s="346">
        <v>2021</v>
      </c>
      <c r="V12" s="346" t="s">
        <v>109</v>
      </c>
      <c r="W12" s="346" t="s">
        <v>110</v>
      </c>
      <c r="X12" s="16" t="s">
        <v>111</v>
      </c>
      <c r="Y12" s="17" t="s">
        <v>112</v>
      </c>
      <c r="Z12" s="346" t="s">
        <v>113</v>
      </c>
      <c r="AA12" s="18">
        <v>3200000000</v>
      </c>
      <c r="AB12" s="18">
        <f t="shared" si="0"/>
        <v>448000000.00000006</v>
      </c>
      <c r="AC12" s="287">
        <v>0.14000000000000001</v>
      </c>
    </row>
    <row r="13" spans="1:29" ht="51" x14ac:dyDescent="0.2">
      <c r="A13" s="286">
        <v>7</v>
      </c>
      <c r="B13" s="232" t="s">
        <v>140</v>
      </c>
      <c r="C13" s="238" t="s">
        <v>141</v>
      </c>
      <c r="D13" s="238" t="s">
        <v>142</v>
      </c>
      <c r="E13" s="229">
        <v>44197</v>
      </c>
      <c r="F13" s="229">
        <v>44561</v>
      </c>
      <c r="G13" s="238" t="s">
        <v>143</v>
      </c>
      <c r="H13" s="238" t="s">
        <v>144</v>
      </c>
      <c r="I13" s="233">
        <v>3</v>
      </c>
      <c r="J13" s="233">
        <v>3</v>
      </c>
      <c r="K13" s="233">
        <v>3</v>
      </c>
      <c r="L13" s="233">
        <v>3</v>
      </c>
      <c r="M13" s="239">
        <v>0.05</v>
      </c>
      <c r="N13" s="244" t="s">
        <v>104</v>
      </c>
      <c r="O13" s="231" t="s">
        <v>105</v>
      </c>
      <c r="P13" s="313" t="s">
        <v>106</v>
      </c>
      <c r="Q13" s="23" t="s">
        <v>107</v>
      </c>
      <c r="R13" s="20"/>
      <c r="S13" s="20"/>
      <c r="T13" s="23" t="s">
        <v>145</v>
      </c>
      <c r="U13" s="346">
        <v>2021</v>
      </c>
      <c r="V13" s="346" t="s">
        <v>109</v>
      </c>
      <c r="W13" s="346" t="s">
        <v>110</v>
      </c>
      <c r="X13" s="16" t="s">
        <v>111</v>
      </c>
      <c r="Y13" s="17" t="s">
        <v>112</v>
      </c>
      <c r="Z13" s="346" t="s">
        <v>113</v>
      </c>
      <c r="AA13" s="18">
        <v>3200000000</v>
      </c>
      <c r="AB13" s="18">
        <f t="shared" si="0"/>
        <v>128000000</v>
      </c>
      <c r="AC13" s="287">
        <v>0.04</v>
      </c>
    </row>
    <row r="14" spans="1:29" ht="51" x14ac:dyDescent="0.2">
      <c r="A14" s="286">
        <v>8</v>
      </c>
      <c r="B14" s="232" t="s">
        <v>146</v>
      </c>
      <c r="C14" s="238" t="s">
        <v>147</v>
      </c>
      <c r="D14" s="238" t="s">
        <v>148</v>
      </c>
      <c r="E14" s="229">
        <v>44197</v>
      </c>
      <c r="F14" s="229">
        <v>44561</v>
      </c>
      <c r="G14" s="238" t="s">
        <v>149</v>
      </c>
      <c r="H14" s="237" t="s">
        <v>150</v>
      </c>
      <c r="I14" s="233">
        <v>0</v>
      </c>
      <c r="J14" s="233">
        <v>1</v>
      </c>
      <c r="K14" s="233">
        <v>0</v>
      </c>
      <c r="L14" s="233">
        <v>1</v>
      </c>
      <c r="M14" s="239">
        <v>0.1</v>
      </c>
      <c r="N14" s="231" t="s">
        <v>134</v>
      </c>
      <c r="O14" s="231" t="s">
        <v>105</v>
      </c>
      <c r="P14" s="313" t="s">
        <v>106</v>
      </c>
      <c r="Q14" s="23" t="s">
        <v>107</v>
      </c>
      <c r="R14" s="20"/>
      <c r="S14" s="20"/>
      <c r="T14" s="23" t="s">
        <v>145</v>
      </c>
      <c r="U14" s="346">
        <v>2021</v>
      </c>
      <c r="V14" s="346" t="s">
        <v>109</v>
      </c>
      <c r="W14" s="346" t="s">
        <v>110</v>
      </c>
      <c r="X14" s="16" t="s">
        <v>111</v>
      </c>
      <c r="Y14" s="17" t="s">
        <v>112</v>
      </c>
      <c r="Z14" s="346" t="s">
        <v>113</v>
      </c>
      <c r="AA14" s="18">
        <v>3200000000</v>
      </c>
      <c r="AB14" s="18">
        <f t="shared" si="0"/>
        <v>96000000</v>
      </c>
      <c r="AC14" s="287">
        <v>0.03</v>
      </c>
    </row>
    <row r="15" spans="1:29" ht="51" x14ac:dyDescent="0.2">
      <c r="A15" s="286">
        <v>9</v>
      </c>
      <c r="B15" s="232" t="s">
        <v>151</v>
      </c>
      <c r="C15" s="238" t="s">
        <v>152</v>
      </c>
      <c r="D15" s="238" t="s">
        <v>153</v>
      </c>
      <c r="E15" s="229">
        <v>44197</v>
      </c>
      <c r="F15" s="229">
        <v>44561</v>
      </c>
      <c r="G15" s="240" t="s">
        <v>154</v>
      </c>
      <c r="H15" s="353" t="s">
        <v>155</v>
      </c>
      <c r="I15" s="233">
        <v>0</v>
      </c>
      <c r="J15" s="233">
        <v>3</v>
      </c>
      <c r="K15" s="233">
        <v>7</v>
      </c>
      <c r="L15" s="233">
        <v>5</v>
      </c>
      <c r="M15" s="239">
        <v>0.05</v>
      </c>
      <c r="N15" s="244" t="s">
        <v>156</v>
      </c>
      <c r="O15" s="231" t="s">
        <v>105</v>
      </c>
      <c r="P15" s="313" t="s">
        <v>106</v>
      </c>
      <c r="Q15" s="23" t="s">
        <v>107</v>
      </c>
      <c r="R15" s="20"/>
      <c r="S15" s="20"/>
      <c r="T15" s="23" t="s">
        <v>157</v>
      </c>
      <c r="U15" s="346">
        <v>2021</v>
      </c>
      <c r="V15" s="346" t="s">
        <v>109</v>
      </c>
      <c r="W15" s="346" t="s">
        <v>110</v>
      </c>
      <c r="X15" s="16" t="s">
        <v>111</v>
      </c>
      <c r="Y15" s="17" t="s">
        <v>112</v>
      </c>
      <c r="Z15" s="346" t="s">
        <v>113</v>
      </c>
      <c r="AA15" s="18">
        <v>3200000000</v>
      </c>
      <c r="AB15" s="18">
        <f t="shared" si="0"/>
        <v>96000000</v>
      </c>
      <c r="AC15" s="287">
        <v>0.03</v>
      </c>
    </row>
    <row r="16" spans="1:29" ht="38.25" x14ac:dyDescent="0.2">
      <c r="A16" s="286">
        <v>10</v>
      </c>
      <c r="B16" s="232" t="s">
        <v>158</v>
      </c>
      <c r="C16" s="238" t="s">
        <v>159</v>
      </c>
      <c r="D16" s="238" t="s">
        <v>160</v>
      </c>
      <c r="E16" s="229">
        <v>44197</v>
      </c>
      <c r="F16" s="229">
        <v>44561</v>
      </c>
      <c r="G16" s="231" t="s">
        <v>161</v>
      </c>
      <c r="H16" s="237" t="s">
        <v>162</v>
      </c>
      <c r="I16" s="233">
        <v>0</v>
      </c>
      <c r="J16" s="233">
        <v>0</v>
      </c>
      <c r="K16" s="233">
        <v>0</v>
      </c>
      <c r="L16" s="241">
        <v>1</v>
      </c>
      <c r="M16" s="239">
        <v>0.05</v>
      </c>
      <c r="N16" s="231" t="s">
        <v>134</v>
      </c>
      <c r="O16" s="231" t="s">
        <v>105</v>
      </c>
      <c r="P16" s="313" t="s">
        <v>106</v>
      </c>
      <c r="Q16" s="23" t="s">
        <v>107</v>
      </c>
      <c r="R16" s="20"/>
      <c r="S16" s="20"/>
      <c r="T16" s="23" t="s">
        <v>145</v>
      </c>
      <c r="U16" s="346">
        <v>2021</v>
      </c>
      <c r="V16" s="346" t="s">
        <v>109</v>
      </c>
      <c r="W16" s="346" t="s">
        <v>110</v>
      </c>
      <c r="X16" s="16" t="s">
        <v>111</v>
      </c>
      <c r="Y16" s="17" t="s">
        <v>112</v>
      </c>
      <c r="Z16" s="346" t="s">
        <v>113</v>
      </c>
      <c r="AA16" s="18">
        <v>3200000000</v>
      </c>
      <c r="AB16" s="18">
        <f t="shared" si="0"/>
        <v>96000000</v>
      </c>
      <c r="AC16" s="287">
        <v>0.03</v>
      </c>
    </row>
    <row r="17" spans="1:29" ht="38.25" x14ac:dyDescent="0.2">
      <c r="A17" s="286">
        <v>11</v>
      </c>
      <c r="B17" s="232" t="s">
        <v>163</v>
      </c>
      <c r="C17" s="238" t="s">
        <v>159</v>
      </c>
      <c r="D17" s="238" t="s">
        <v>164</v>
      </c>
      <c r="E17" s="229">
        <v>44197</v>
      </c>
      <c r="F17" s="229">
        <v>44561</v>
      </c>
      <c r="G17" s="231" t="s">
        <v>165</v>
      </c>
      <c r="H17" s="237" t="s">
        <v>166</v>
      </c>
      <c r="I17" s="233">
        <v>0</v>
      </c>
      <c r="J17" s="233">
        <v>0</v>
      </c>
      <c r="K17" s="233">
        <v>0</v>
      </c>
      <c r="L17" s="233">
        <v>1</v>
      </c>
      <c r="M17" s="239">
        <v>0.05</v>
      </c>
      <c r="N17" s="244" t="s">
        <v>104</v>
      </c>
      <c r="O17" s="231" t="s">
        <v>105</v>
      </c>
      <c r="P17" s="313" t="s">
        <v>106</v>
      </c>
      <c r="Q17" s="23" t="s">
        <v>107</v>
      </c>
      <c r="R17" s="20"/>
      <c r="S17" s="20"/>
      <c r="T17" s="23" t="s">
        <v>145</v>
      </c>
      <c r="U17" s="346">
        <v>2021</v>
      </c>
      <c r="V17" s="346" t="s">
        <v>109</v>
      </c>
      <c r="W17" s="346" t="s">
        <v>110</v>
      </c>
      <c r="X17" s="16" t="s">
        <v>111</v>
      </c>
      <c r="Y17" s="17" t="s">
        <v>112</v>
      </c>
      <c r="Z17" s="346" t="s">
        <v>113</v>
      </c>
      <c r="AA17" s="18">
        <v>3200000000</v>
      </c>
      <c r="AB17" s="18">
        <f t="shared" si="0"/>
        <v>96000000</v>
      </c>
      <c r="AC17" s="287">
        <v>0.03</v>
      </c>
    </row>
    <row r="18" spans="1:29" ht="89.25" x14ac:dyDescent="0.2">
      <c r="A18" s="286">
        <v>12</v>
      </c>
      <c r="B18" s="232" t="s">
        <v>167</v>
      </c>
      <c r="C18" s="238" t="s">
        <v>168</v>
      </c>
      <c r="D18" s="238" t="s">
        <v>169</v>
      </c>
      <c r="E18" s="229">
        <v>44228</v>
      </c>
      <c r="F18" s="229">
        <v>44469</v>
      </c>
      <c r="G18" s="238" t="s">
        <v>170</v>
      </c>
      <c r="H18" s="238" t="s">
        <v>171</v>
      </c>
      <c r="I18" s="233">
        <v>0</v>
      </c>
      <c r="J18" s="233">
        <v>0</v>
      </c>
      <c r="K18" s="233">
        <v>1</v>
      </c>
      <c r="L18" s="233">
        <v>0</v>
      </c>
      <c r="M18" s="239">
        <v>0.1</v>
      </c>
      <c r="N18" s="244" t="s">
        <v>172</v>
      </c>
      <c r="O18" s="231" t="s">
        <v>105</v>
      </c>
      <c r="P18" s="313" t="s">
        <v>106</v>
      </c>
      <c r="Q18" s="288"/>
      <c r="R18" s="289"/>
      <c r="S18" s="289"/>
      <c r="T18" s="288"/>
      <c r="U18" s="290"/>
      <c r="V18" s="290"/>
      <c r="W18" s="290"/>
      <c r="X18" s="291"/>
      <c r="Y18" s="292"/>
      <c r="Z18" s="290"/>
      <c r="AA18" s="28"/>
      <c r="AB18" s="28"/>
      <c r="AC18" s="293"/>
    </row>
    <row r="19" spans="1:29" ht="13.5" thickBot="1" x14ac:dyDescent="0.25">
      <c r="A19" s="294"/>
      <c r="B19" s="133" t="s">
        <v>173</v>
      </c>
      <c r="C19" s="134"/>
      <c r="D19" s="134"/>
      <c r="E19" s="135"/>
      <c r="F19" s="135"/>
      <c r="G19" s="134"/>
      <c r="H19" s="134"/>
      <c r="I19" s="136"/>
      <c r="J19" s="136"/>
      <c r="K19" s="136"/>
      <c r="L19" s="136"/>
      <c r="M19" s="137">
        <f>SUM(M7:M18)</f>
        <v>1.0000000000000002</v>
      </c>
      <c r="N19" s="295"/>
      <c r="O19" s="134"/>
      <c r="P19" s="316"/>
      <c r="Q19" s="296"/>
      <c r="R19" s="297"/>
      <c r="S19" s="297"/>
      <c r="T19" s="296"/>
      <c r="U19" s="298"/>
      <c r="V19" s="298"/>
      <c r="W19" s="298"/>
      <c r="X19" s="299"/>
      <c r="Y19" s="300"/>
      <c r="Z19" s="298"/>
      <c r="AA19" s="301"/>
      <c r="AB19" s="301"/>
      <c r="AC19" s="302"/>
    </row>
    <row r="20" spans="1:29" ht="89.25" x14ac:dyDescent="0.2">
      <c r="A20" s="304">
        <v>13</v>
      </c>
      <c r="B20" s="305" t="s">
        <v>174</v>
      </c>
      <c r="C20" s="306" t="s">
        <v>175</v>
      </c>
      <c r="D20" s="306" t="s">
        <v>176</v>
      </c>
      <c r="E20" s="307">
        <v>44197</v>
      </c>
      <c r="F20" s="307">
        <v>44407</v>
      </c>
      <c r="G20" s="306" t="s">
        <v>177</v>
      </c>
      <c r="H20" s="306" t="s">
        <v>178</v>
      </c>
      <c r="I20" s="308">
        <v>0</v>
      </c>
      <c r="J20" s="308">
        <v>0</v>
      </c>
      <c r="K20" s="308">
        <v>1</v>
      </c>
      <c r="L20" s="308">
        <v>0</v>
      </c>
      <c r="M20" s="309">
        <v>0.05</v>
      </c>
      <c r="N20" s="310" t="s">
        <v>179</v>
      </c>
      <c r="O20" s="311" t="s">
        <v>180</v>
      </c>
      <c r="P20" s="312" t="s">
        <v>181</v>
      </c>
      <c r="Q20" s="280" t="s">
        <v>107</v>
      </c>
      <c r="R20" s="189"/>
      <c r="S20" s="189"/>
      <c r="T20" s="280">
        <v>80121601</v>
      </c>
      <c r="U20" s="281">
        <v>2021</v>
      </c>
      <c r="V20" s="281" t="s">
        <v>109</v>
      </c>
      <c r="W20" s="281" t="s">
        <v>110</v>
      </c>
      <c r="X20" s="282" t="s">
        <v>182</v>
      </c>
      <c r="Y20" s="283" t="s">
        <v>183</v>
      </c>
      <c r="Z20" s="281" t="s">
        <v>113</v>
      </c>
      <c r="AA20" s="284">
        <f>'[2]Presupuesto 2021'!$F$14</f>
        <v>918800161.54838717</v>
      </c>
      <c r="AB20" s="284">
        <f>'[2]Presupuesto 2021'!F10</f>
        <v>100741935.48387097</v>
      </c>
      <c r="AC20" s="285">
        <f>+AB20/AA20</f>
        <v>0.10964509988123848</v>
      </c>
    </row>
    <row r="21" spans="1:29" ht="89.25" x14ac:dyDescent="0.2">
      <c r="A21" s="286">
        <v>14</v>
      </c>
      <c r="B21" s="232" t="s">
        <v>184</v>
      </c>
      <c r="C21" s="238" t="s">
        <v>175</v>
      </c>
      <c r="D21" s="238" t="s">
        <v>185</v>
      </c>
      <c r="E21" s="229">
        <v>44470</v>
      </c>
      <c r="F21" s="229">
        <v>44547</v>
      </c>
      <c r="G21" s="238" t="s">
        <v>186</v>
      </c>
      <c r="H21" s="238" t="s">
        <v>178</v>
      </c>
      <c r="I21" s="233">
        <v>0</v>
      </c>
      <c r="J21" s="233">
        <v>0</v>
      </c>
      <c r="K21" s="233">
        <v>0</v>
      </c>
      <c r="L21" s="233">
        <v>1</v>
      </c>
      <c r="M21" s="239">
        <v>0.1</v>
      </c>
      <c r="N21" s="244" t="s">
        <v>179</v>
      </c>
      <c r="O21" s="231" t="s">
        <v>180</v>
      </c>
      <c r="P21" s="313" t="s">
        <v>181</v>
      </c>
      <c r="Q21" s="23" t="s">
        <v>107</v>
      </c>
      <c r="R21" s="20"/>
      <c r="S21" s="20"/>
      <c r="T21" s="23"/>
      <c r="U21" s="346"/>
      <c r="V21" s="346"/>
      <c r="W21" s="346"/>
      <c r="X21" s="16"/>
      <c r="Y21" s="17"/>
      <c r="Z21" s="346"/>
      <c r="AA21" s="18"/>
      <c r="AB21" s="18"/>
      <c r="AC21" s="19"/>
    </row>
    <row r="22" spans="1:29" ht="89.25" x14ac:dyDescent="0.2">
      <c r="A22" s="286">
        <v>15</v>
      </c>
      <c r="B22" s="232" t="s">
        <v>187</v>
      </c>
      <c r="C22" s="238" t="s">
        <v>175</v>
      </c>
      <c r="D22" s="238" t="s">
        <v>188</v>
      </c>
      <c r="E22" s="229">
        <v>44470</v>
      </c>
      <c r="F22" s="229">
        <v>44547</v>
      </c>
      <c r="G22" s="238" t="s">
        <v>189</v>
      </c>
      <c r="H22" s="238" t="s">
        <v>178</v>
      </c>
      <c r="I22" s="233">
        <v>0</v>
      </c>
      <c r="J22" s="233">
        <v>0</v>
      </c>
      <c r="K22" s="233">
        <v>0</v>
      </c>
      <c r="L22" s="233" t="s">
        <v>190</v>
      </c>
      <c r="M22" s="239">
        <v>0.1</v>
      </c>
      <c r="N22" s="244" t="s">
        <v>179</v>
      </c>
      <c r="O22" s="231" t="s">
        <v>180</v>
      </c>
      <c r="P22" s="313" t="s">
        <v>181</v>
      </c>
      <c r="Q22" s="23" t="s">
        <v>107</v>
      </c>
      <c r="R22" s="20"/>
      <c r="S22" s="20"/>
      <c r="T22" s="23"/>
      <c r="U22" s="346"/>
      <c r="V22" s="346"/>
      <c r="W22" s="346"/>
      <c r="X22" s="16"/>
      <c r="Y22" s="17"/>
      <c r="Z22" s="346"/>
      <c r="AA22" s="18"/>
      <c r="AB22" s="18"/>
      <c r="AC22" s="19"/>
    </row>
    <row r="23" spans="1:29" ht="89.25" x14ac:dyDescent="0.2">
      <c r="A23" s="286">
        <v>16</v>
      </c>
      <c r="B23" s="232" t="s">
        <v>191</v>
      </c>
      <c r="C23" s="238" t="s">
        <v>175</v>
      </c>
      <c r="D23" s="238" t="s">
        <v>192</v>
      </c>
      <c r="E23" s="229">
        <v>44197</v>
      </c>
      <c r="F23" s="229">
        <v>44407</v>
      </c>
      <c r="G23" s="238" t="s">
        <v>193</v>
      </c>
      <c r="H23" s="238" t="s">
        <v>178</v>
      </c>
      <c r="I23" s="233">
        <v>0</v>
      </c>
      <c r="J23" s="233">
        <v>0</v>
      </c>
      <c r="K23" s="233">
        <v>1</v>
      </c>
      <c r="L23" s="233">
        <v>0</v>
      </c>
      <c r="M23" s="239">
        <v>0.05</v>
      </c>
      <c r="N23" s="244" t="s">
        <v>179</v>
      </c>
      <c r="O23" s="231" t="s">
        <v>180</v>
      </c>
      <c r="P23" s="313" t="s">
        <v>181</v>
      </c>
      <c r="Q23" s="23" t="s">
        <v>107</v>
      </c>
      <c r="R23" s="20"/>
      <c r="S23" s="20"/>
      <c r="T23" s="23"/>
      <c r="U23" s="346"/>
      <c r="V23" s="346"/>
      <c r="W23" s="346"/>
      <c r="X23" s="16"/>
      <c r="Y23" s="17"/>
      <c r="Z23" s="346"/>
      <c r="AA23" s="18"/>
      <c r="AB23" s="18"/>
      <c r="AC23" s="19"/>
    </row>
    <row r="24" spans="1:29" ht="76.5" x14ac:dyDescent="0.2">
      <c r="A24" s="286">
        <v>17</v>
      </c>
      <c r="B24" s="232" t="s">
        <v>194</v>
      </c>
      <c r="C24" s="238" t="s">
        <v>195</v>
      </c>
      <c r="D24" s="238" t="s">
        <v>196</v>
      </c>
      <c r="E24" s="229">
        <v>44197</v>
      </c>
      <c r="F24" s="229">
        <v>44561</v>
      </c>
      <c r="G24" s="238" t="s">
        <v>197</v>
      </c>
      <c r="H24" s="238" t="s">
        <v>198</v>
      </c>
      <c r="I24" s="233">
        <v>1</v>
      </c>
      <c r="J24" s="233">
        <v>1</v>
      </c>
      <c r="K24" s="233">
        <v>1</v>
      </c>
      <c r="L24" s="233">
        <v>1</v>
      </c>
      <c r="M24" s="239">
        <v>0.25</v>
      </c>
      <c r="N24" s="244" t="s">
        <v>134</v>
      </c>
      <c r="O24" s="231" t="s">
        <v>180</v>
      </c>
      <c r="P24" s="313" t="s">
        <v>181</v>
      </c>
      <c r="Q24" s="23" t="s">
        <v>107</v>
      </c>
      <c r="R24" s="20"/>
      <c r="S24" s="20"/>
      <c r="T24" s="23">
        <v>80121601</v>
      </c>
      <c r="U24" s="346">
        <v>2021</v>
      </c>
      <c r="V24" s="346" t="s">
        <v>109</v>
      </c>
      <c r="W24" s="346" t="s">
        <v>110</v>
      </c>
      <c r="X24" s="16" t="s">
        <v>182</v>
      </c>
      <c r="Y24" s="17" t="s">
        <v>183</v>
      </c>
      <c r="Z24" s="346" t="s">
        <v>113</v>
      </c>
      <c r="AA24" s="18">
        <f>'[2]Presupuesto 2021'!$F$14</f>
        <v>918800161.54838717</v>
      </c>
      <c r="AB24" s="18">
        <f>'[2]Presupuesto 2021'!F4+'[2]Presupuesto 2021'!F6+'[2]Presupuesto 2021'!F9+'[2]Presupuesto 2021'!F11</f>
        <v>483507580.90322584</v>
      </c>
      <c r="AC24" s="19">
        <f>+AB24/AA24</f>
        <v>0.52623802338955361</v>
      </c>
    </row>
    <row r="25" spans="1:29" ht="102" x14ac:dyDescent="0.2">
      <c r="A25" s="286">
        <v>18</v>
      </c>
      <c r="B25" s="232" t="s">
        <v>199</v>
      </c>
      <c r="C25" s="238" t="s">
        <v>200</v>
      </c>
      <c r="D25" s="238" t="s">
        <v>201</v>
      </c>
      <c r="E25" s="229">
        <v>44197</v>
      </c>
      <c r="F25" s="229">
        <v>44286</v>
      </c>
      <c r="G25" s="238" t="s">
        <v>202</v>
      </c>
      <c r="H25" s="238" t="s">
        <v>203</v>
      </c>
      <c r="I25" s="233">
        <v>1</v>
      </c>
      <c r="J25" s="233">
        <v>0</v>
      </c>
      <c r="K25" s="233">
        <v>0</v>
      </c>
      <c r="L25" s="233">
        <v>0</v>
      </c>
      <c r="M25" s="239">
        <v>0.05</v>
      </c>
      <c r="N25" s="244" t="s">
        <v>204</v>
      </c>
      <c r="O25" s="231" t="s">
        <v>180</v>
      </c>
      <c r="P25" s="313" t="s">
        <v>181</v>
      </c>
      <c r="Q25" s="23" t="s">
        <v>107</v>
      </c>
      <c r="R25" s="20"/>
      <c r="S25" s="20"/>
      <c r="T25" s="23">
        <v>80121601</v>
      </c>
      <c r="U25" s="346">
        <v>2021</v>
      </c>
      <c r="V25" s="346" t="s">
        <v>109</v>
      </c>
      <c r="W25" s="346" t="s">
        <v>110</v>
      </c>
      <c r="X25" s="16" t="s">
        <v>182</v>
      </c>
      <c r="Y25" s="17" t="s">
        <v>183</v>
      </c>
      <c r="Z25" s="346" t="s">
        <v>113</v>
      </c>
      <c r="AA25" s="18">
        <f>'[2]Presupuesto 2021'!$F$14</f>
        <v>918800161.54838717</v>
      </c>
      <c r="AB25" s="18">
        <f>('[2]Presupuesto 2021'!$F$5+'[2]Presupuesto 2021'!$F$7+'[2]Presupuesto 2021'!$F$8+'[2]Presupuesto 2021'!$F$12)/2</f>
        <v>119138225.80645162</v>
      </c>
      <c r="AC25" s="19">
        <f>+AB25/AA25</f>
        <v>0.12966717986387444</v>
      </c>
    </row>
    <row r="26" spans="1:29" ht="102" x14ac:dyDescent="0.2">
      <c r="A26" s="286">
        <v>19</v>
      </c>
      <c r="B26" s="232" t="s">
        <v>205</v>
      </c>
      <c r="C26" s="238" t="s">
        <v>200</v>
      </c>
      <c r="D26" s="238" t="s">
        <v>206</v>
      </c>
      <c r="E26" s="229">
        <v>44287</v>
      </c>
      <c r="F26" s="229">
        <v>44377</v>
      </c>
      <c r="G26" s="238" t="s">
        <v>207</v>
      </c>
      <c r="H26" s="238" t="s">
        <v>208</v>
      </c>
      <c r="I26" s="233">
        <v>0</v>
      </c>
      <c r="J26" s="233">
        <v>1</v>
      </c>
      <c r="K26" s="233">
        <v>0</v>
      </c>
      <c r="L26" s="233">
        <v>0</v>
      </c>
      <c r="M26" s="239">
        <v>0.05</v>
      </c>
      <c r="N26" s="244" t="s">
        <v>204</v>
      </c>
      <c r="O26" s="231" t="s">
        <v>180</v>
      </c>
      <c r="P26" s="313" t="s">
        <v>181</v>
      </c>
      <c r="Q26" s="23" t="s">
        <v>107</v>
      </c>
      <c r="R26" s="20"/>
      <c r="S26" s="20"/>
      <c r="T26" s="23"/>
      <c r="U26" s="346"/>
      <c r="V26" s="346"/>
      <c r="W26" s="346"/>
      <c r="X26" s="16"/>
      <c r="Y26" s="17"/>
      <c r="Z26" s="346"/>
      <c r="AA26" s="18"/>
      <c r="AB26" s="18"/>
      <c r="AC26" s="19"/>
    </row>
    <row r="27" spans="1:29" ht="102" x14ac:dyDescent="0.2">
      <c r="A27" s="286">
        <v>20</v>
      </c>
      <c r="B27" s="232" t="s">
        <v>209</v>
      </c>
      <c r="C27" s="238" t="s">
        <v>200</v>
      </c>
      <c r="D27" s="238" t="s">
        <v>210</v>
      </c>
      <c r="E27" s="229">
        <v>44378</v>
      </c>
      <c r="F27" s="229">
        <v>44469</v>
      </c>
      <c r="G27" s="238" t="s">
        <v>211</v>
      </c>
      <c r="H27" s="238" t="s">
        <v>212</v>
      </c>
      <c r="I27" s="233">
        <v>0</v>
      </c>
      <c r="J27" s="233">
        <v>0</v>
      </c>
      <c r="K27" s="233">
        <v>1</v>
      </c>
      <c r="L27" s="233">
        <v>0</v>
      </c>
      <c r="M27" s="239">
        <v>0.05</v>
      </c>
      <c r="N27" s="244" t="s">
        <v>204</v>
      </c>
      <c r="O27" s="231" t="s">
        <v>180</v>
      </c>
      <c r="P27" s="313" t="s">
        <v>181</v>
      </c>
      <c r="Q27" s="23" t="s">
        <v>107</v>
      </c>
      <c r="R27" s="20"/>
      <c r="S27" s="20"/>
      <c r="T27" s="23"/>
      <c r="U27" s="346"/>
      <c r="V27" s="346"/>
      <c r="W27" s="346"/>
      <c r="X27" s="16"/>
      <c r="Y27" s="17"/>
      <c r="Z27" s="346"/>
      <c r="AA27" s="18"/>
      <c r="AB27" s="18"/>
      <c r="AC27" s="19"/>
    </row>
    <row r="28" spans="1:29" ht="127.5" x14ac:dyDescent="0.2">
      <c r="A28" s="286">
        <v>21</v>
      </c>
      <c r="B28" s="232" t="s">
        <v>213</v>
      </c>
      <c r="C28" s="238" t="s">
        <v>200</v>
      </c>
      <c r="D28" s="238" t="s">
        <v>214</v>
      </c>
      <c r="E28" s="229">
        <v>44470</v>
      </c>
      <c r="F28" s="229">
        <v>44561</v>
      </c>
      <c r="G28" s="238" t="s">
        <v>215</v>
      </c>
      <c r="H28" s="238" t="s">
        <v>216</v>
      </c>
      <c r="I28" s="233">
        <v>0</v>
      </c>
      <c r="J28" s="233">
        <v>0</v>
      </c>
      <c r="K28" s="233">
        <v>0</v>
      </c>
      <c r="L28" s="233">
        <v>1</v>
      </c>
      <c r="M28" s="239">
        <v>0.05</v>
      </c>
      <c r="N28" s="244" t="s">
        <v>204</v>
      </c>
      <c r="O28" s="231" t="s">
        <v>180</v>
      </c>
      <c r="P28" s="313" t="s">
        <v>181</v>
      </c>
      <c r="Q28" s="23" t="s">
        <v>107</v>
      </c>
      <c r="R28" s="20"/>
      <c r="S28" s="20"/>
      <c r="T28" s="23"/>
      <c r="U28" s="346"/>
      <c r="V28" s="346"/>
      <c r="W28" s="346"/>
      <c r="X28" s="16"/>
      <c r="Y28" s="17"/>
      <c r="Z28" s="346"/>
      <c r="AA28" s="18"/>
      <c r="AB28" s="18"/>
      <c r="AC28" s="19"/>
    </row>
    <row r="29" spans="1:29" ht="114.75" x14ac:dyDescent="0.2">
      <c r="A29" s="286">
        <v>22</v>
      </c>
      <c r="B29" s="232" t="s">
        <v>217</v>
      </c>
      <c r="C29" s="238" t="s">
        <v>218</v>
      </c>
      <c r="D29" s="238" t="s">
        <v>219</v>
      </c>
      <c r="E29" s="229">
        <v>44197</v>
      </c>
      <c r="F29" s="229">
        <v>44561</v>
      </c>
      <c r="G29" s="238" t="s">
        <v>220</v>
      </c>
      <c r="H29" s="238" t="s">
        <v>221</v>
      </c>
      <c r="I29" s="233">
        <v>1</v>
      </c>
      <c r="J29" s="233">
        <v>1</v>
      </c>
      <c r="K29" s="233">
        <v>1</v>
      </c>
      <c r="L29" s="233">
        <v>1</v>
      </c>
      <c r="M29" s="239">
        <v>0.05</v>
      </c>
      <c r="N29" s="244" t="s">
        <v>204</v>
      </c>
      <c r="O29" s="231" t="s">
        <v>180</v>
      </c>
      <c r="P29" s="313" t="s">
        <v>181</v>
      </c>
      <c r="Q29" s="23" t="s">
        <v>107</v>
      </c>
      <c r="R29" s="20"/>
      <c r="S29" s="20"/>
      <c r="T29" s="23">
        <v>80121601</v>
      </c>
      <c r="U29" s="346">
        <v>2021</v>
      </c>
      <c r="V29" s="346" t="s">
        <v>109</v>
      </c>
      <c r="W29" s="346" t="s">
        <v>110</v>
      </c>
      <c r="X29" s="16" t="s">
        <v>182</v>
      </c>
      <c r="Y29" s="17" t="s">
        <v>183</v>
      </c>
      <c r="Z29" s="346" t="s">
        <v>113</v>
      </c>
      <c r="AA29" s="18">
        <f>'[2]Presupuesto 2021'!$F$14</f>
        <v>918800161.54838717</v>
      </c>
      <c r="AB29" s="18">
        <f>('[2]Presupuesto 2021'!$F$5+'[2]Presupuesto 2021'!$F$7+'[2]Presupuesto 2021'!$F$8+'[2]Presupuesto 2021'!$F$12)/2</f>
        <v>119138225.80645162</v>
      </c>
      <c r="AC29" s="19">
        <f>+AB29/AA29</f>
        <v>0.12966717986387444</v>
      </c>
    </row>
    <row r="30" spans="1:29" ht="51" x14ac:dyDescent="0.2">
      <c r="A30" s="286">
        <v>23</v>
      </c>
      <c r="B30" s="232" t="s">
        <v>222</v>
      </c>
      <c r="C30" s="238" t="s">
        <v>223</v>
      </c>
      <c r="D30" s="238" t="s">
        <v>224</v>
      </c>
      <c r="E30" s="229">
        <v>44241</v>
      </c>
      <c r="F30" s="229">
        <v>44377</v>
      </c>
      <c r="G30" s="238" t="s">
        <v>225</v>
      </c>
      <c r="H30" s="238" t="s">
        <v>226</v>
      </c>
      <c r="I30" s="233">
        <v>15</v>
      </c>
      <c r="J30" s="233">
        <v>15</v>
      </c>
      <c r="K30" s="233">
        <v>0</v>
      </c>
      <c r="L30" s="233">
        <v>0</v>
      </c>
      <c r="M30" s="239">
        <v>0.06</v>
      </c>
      <c r="N30" s="244" t="s">
        <v>204</v>
      </c>
      <c r="O30" s="231" t="s">
        <v>180</v>
      </c>
      <c r="P30" s="313" t="s">
        <v>181</v>
      </c>
      <c r="Q30" s="23" t="s">
        <v>107</v>
      </c>
      <c r="R30" s="20"/>
      <c r="S30" s="20"/>
      <c r="T30" s="23">
        <v>80121601</v>
      </c>
      <c r="U30" s="346">
        <v>2021</v>
      </c>
      <c r="V30" s="346" t="s">
        <v>109</v>
      </c>
      <c r="W30" s="346" t="s">
        <v>110</v>
      </c>
      <c r="X30" s="16" t="s">
        <v>182</v>
      </c>
      <c r="Y30" s="17" t="s">
        <v>183</v>
      </c>
      <c r="Z30" s="346" t="s">
        <v>113</v>
      </c>
      <c r="AA30" s="18">
        <f>'[2]Presupuesto 2021'!$F$14</f>
        <v>918800161.54838717</v>
      </c>
      <c r="AB30" s="18">
        <f>('[2]Presupuesto 2021'!$F$3+'[2]Presupuesto 2021'!$F$13)</f>
        <v>96274193.548387095</v>
      </c>
      <c r="AC30" s="19">
        <f>+AB30/AA30</f>
        <v>0.10478251700145894</v>
      </c>
    </row>
    <row r="31" spans="1:29" ht="89.25" x14ac:dyDescent="0.2">
      <c r="A31" s="286">
        <v>24</v>
      </c>
      <c r="B31" s="232" t="s">
        <v>227</v>
      </c>
      <c r="C31" s="238" t="s">
        <v>228</v>
      </c>
      <c r="D31" s="238" t="s">
        <v>229</v>
      </c>
      <c r="E31" s="229">
        <v>44197</v>
      </c>
      <c r="F31" s="229">
        <v>44561</v>
      </c>
      <c r="G31" s="238" t="s">
        <v>230</v>
      </c>
      <c r="H31" s="238" t="s">
        <v>231</v>
      </c>
      <c r="I31" s="233">
        <v>0</v>
      </c>
      <c r="J31" s="233">
        <v>0</v>
      </c>
      <c r="K31" s="233">
        <v>0</v>
      </c>
      <c r="L31" s="233">
        <v>2</v>
      </c>
      <c r="M31" s="239">
        <v>0.05</v>
      </c>
      <c r="N31" s="244" t="s">
        <v>204</v>
      </c>
      <c r="O31" s="231" t="s">
        <v>180</v>
      </c>
      <c r="P31" s="313" t="s">
        <v>181</v>
      </c>
      <c r="Q31" s="23" t="s">
        <v>107</v>
      </c>
      <c r="R31" s="20"/>
      <c r="S31" s="20"/>
      <c r="T31" s="23">
        <v>80121601</v>
      </c>
      <c r="U31" s="346">
        <v>2021</v>
      </c>
      <c r="V31" s="346" t="s">
        <v>109</v>
      </c>
      <c r="W31" s="346" t="s">
        <v>110</v>
      </c>
      <c r="X31" s="16" t="s">
        <v>182</v>
      </c>
      <c r="Y31" s="17" t="s">
        <v>183</v>
      </c>
      <c r="Z31" s="346" t="s">
        <v>113</v>
      </c>
      <c r="AA31" s="18">
        <f>'[3]Presupuesto 2021'!$F$14</f>
        <v>918800161.54838717</v>
      </c>
      <c r="AB31" s="18">
        <f>('[3]Presupuesto 2021'!$F$3+'[3]Presupuesto 2021'!$F$13)/2</f>
        <v>48137096.774193548</v>
      </c>
      <c r="AC31" s="19">
        <f>+AB31/AA31</f>
        <v>5.2391258500729468E-2</v>
      </c>
    </row>
    <row r="32" spans="1:29" ht="89.25" x14ac:dyDescent="0.2">
      <c r="A32" s="286">
        <v>25</v>
      </c>
      <c r="B32" s="232" t="s">
        <v>232</v>
      </c>
      <c r="C32" s="238" t="s">
        <v>168</v>
      </c>
      <c r="D32" s="238" t="s">
        <v>169</v>
      </c>
      <c r="E32" s="229">
        <v>44228</v>
      </c>
      <c r="F32" s="229">
        <v>44469</v>
      </c>
      <c r="G32" s="238" t="s">
        <v>170</v>
      </c>
      <c r="H32" s="238" t="s">
        <v>171</v>
      </c>
      <c r="I32" s="233">
        <v>0</v>
      </c>
      <c r="J32" s="233">
        <v>0</v>
      </c>
      <c r="K32" s="233">
        <v>1</v>
      </c>
      <c r="L32" s="233">
        <v>0</v>
      </c>
      <c r="M32" s="239">
        <v>0.1</v>
      </c>
      <c r="N32" s="244" t="s">
        <v>172</v>
      </c>
      <c r="O32" s="231" t="s">
        <v>180</v>
      </c>
      <c r="P32" s="313" t="s">
        <v>181</v>
      </c>
      <c r="Q32" s="23" t="s">
        <v>107</v>
      </c>
      <c r="R32" s="20"/>
      <c r="S32" s="20"/>
      <c r="T32" s="23">
        <v>80121601</v>
      </c>
      <c r="U32" s="346">
        <v>2021</v>
      </c>
      <c r="V32" s="346" t="s">
        <v>109</v>
      </c>
      <c r="W32" s="346" t="s">
        <v>110</v>
      </c>
      <c r="X32" s="16" t="s">
        <v>182</v>
      </c>
      <c r="Y32" s="17" t="s">
        <v>183</v>
      </c>
      <c r="Z32" s="346" t="s">
        <v>113</v>
      </c>
      <c r="AA32" s="18">
        <f>'[3]Presupuesto 2021'!$F$14</f>
        <v>918800161.54838717</v>
      </c>
      <c r="AB32" s="18">
        <f>('[3]Presupuesto 2021'!$F$3+'[3]Presupuesto 2021'!$F$13)/2</f>
        <v>48137096.774193548</v>
      </c>
      <c r="AC32" s="19">
        <f>+AB32/AA32</f>
        <v>5.2391258500729468E-2</v>
      </c>
    </row>
    <row r="33" spans="1:29" ht="13.5" thickBot="1" x14ac:dyDescent="0.25">
      <c r="A33" s="331"/>
      <c r="B33" s="86" t="s">
        <v>233</v>
      </c>
      <c r="C33" s="32"/>
      <c r="D33" s="32"/>
      <c r="E33" s="37"/>
      <c r="F33" s="37"/>
      <c r="G33" s="32"/>
      <c r="H33" s="32"/>
      <c r="I33" s="33"/>
      <c r="J33" s="33"/>
      <c r="K33" s="33"/>
      <c r="L33" s="33"/>
      <c r="M33" s="34">
        <f>SUM(M20:M32)</f>
        <v>1.0100000000000005</v>
      </c>
      <c r="N33" s="279"/>
      <c r="O33" s="32"/>
      <c r="P33" s="314"/>
      <c r="Q33" s="303"/>
      <c r="R33" s="84"/>
      <c r="S33" s="84"/>
      <c r="T33" s="85"/>
      <c r="U33" s="85"/>
      <c r="V33" s="85"/>
      <c r="W33" s="85"/>
      <c r="X33" s="85"/>
      <c r="Y33" s="85"/>
      <c r="Z33" s="85"/>
      <c r="AA33" s="85"/>
      <c r="AB33" s="85"/>
      <c r="AC33" s="85"/>
    </row>
    <row r="34" spans="1:29" ht="63.75" x14ac:dyDescent="0.2">
      <c r="A34" s="304">
        <v>26</v>
      </c>
      <c r="B34" s="305" t="s">
        <v>234</v>
      </c>
      <c r="C34" s="332" t="s">
        <v>235</v>
      </c>
      <c r="D34" s="332" t="s">
        <v>236</v>
      </c>
      <c r="E34" s="307">
        <v>44228</v>
      </c>
      <c r="F34" s="307">
        <v>44561</v>
      </c>
      <c r="G34" s="307" t="s">
        <v>237</v>
      </c>
      <c r="H34" s="311" t="s">
        <v>238</v>
      </c>
      <c r="I34" s="310">
        <v>0.25</v>
      </c>
      <c r="J34" s="333">
        <v>0.25</v>
      </c>
      <c r="K34" s="333">
        <v>0.25</v>
      </c>
      <c r="L34" s="333">
        <v>0.25</v>
      </c>
      <c r="M34" s="333">
        <v>0.05</v>
      </c>
      <c r="N34" s="310" t="s">
        <v>239</v>
      </c>
      <c r="O34" s="310" t="s">
        <v>240</v>
      </c>
      <c r="P34" s="334" t="s">
        <v>241</v>
      </c>
      <c r="Q34" s="23" t="s">
        <v>242</v>
      </c>
      <c r="R34" s="15"/>
      <c r="S34" s="15" t="s">
        <v>243</v>
      </c>
      <c r="T34" s="15" t="s">
        <v>243</v>
      </c>
      <c r="U34" s="23">
        <v>2021</v>
      </c>
      <c r="V34" s="346" t="s">
        <v>109</v>
      </c>
      <c r="W34" s="346" t="s">
        <v>110</v>
      </c>
      <c r="X34" s="346" t="s">
        <v>244</v>
      </c>
      <c r="Y34" s="16" t="s">
        <v>245</v>
      </c>
      <c r="Z34" s="17" t="s">
        <v>113</v>
      </c>
      <c r="AA34" s="346">
        <v>3781987657</v>
      </c>
      <c r="AB34" s="18">
        <v>3781987657</v>
      </c>
      <c r="AC34" s="18"/>
    </row>
    <row r="35" spans="1:29" ht="63.75" x14ac:dyDescent="0.2">
      <c r="A35" s="235">
        <v>27</v>
      </c>
      <c r="B35" s="232" t="s">
        <v>246</v>
      </c>
      <c r="C35" s="237" t="s">
        <v>247</v>
      </c>
      <c r="D35" s="237" t="s">
        <v>248</v>
      </c>
      <c r="E35" s="229">
        <v>44228</v>
      </c>
      <c r="F35" s="229">
        <v>44469</v>
      </c>
      <c r="G35" s="229" t="s">
        <v>249</v>
      </c>
      <c r="H35" s="231" t="s">
        <v>250</v>
      </c>
      <c r="I35" s="244">
        <v>0.25</v>
      </c>
      <c r="J35" s="245">
        <v>0.25</v>
      </c>
      <c r="K35" s="245">
        <v>0.5</v>
      </c>
      <c r="L35" s="245">
        <v>0</v>
      </c>
      <c r="M35" s="245">
        <v>0.05</v>
      </c>
      <c r="N35" s="244" t="s">
        <v>239</v>
      </c>
      <c r="O35" s="244" t="s">
        <v>240</v>
      </c>
      <c r="P35" s="315" t="s">
        <v>241</v>
      </c>
      <c r="Q35" s="23" t="s">
        <v>242</v>
      </c>
      <c r="R35" s="15"/>
      <c r="S35" s="15" t="s">
        <v>243</v>
      </c>
      <c r="T35" s="15" t="s">
        <v>243</v>
      </c>
      <c r="U35" s="23">
        <v>2021</v>
      </c>
      <c r="V35" s="346" t="s">
        <v>109</v>
      </c>
      <c r="W35" s="346" t="s">
        <v>110</v>
      </c>
      <c r="X35" s="346" t="s">
        <v>244</v>
      </c>
      <c r="Y35" s="16" t="s">
        <v>245</v>
      </c>
      <c r="Z35" s="17" t="s">
        <v>113</v>
      </c>
      <c r="AA35" s="346">
        <v>3127823490</v>
      </c>
      <c r="AB35" s="18">
        <v>3127823490</v>
      </c>
      <c r="AC35" s="18"/>
    </row>
    <row r="36" spans="1:29" ht="63.75" x14ac:dyDescent="0.2">
      <c r="A36" s="286">
        <v>28</v>
      </c>
      <c r="B36" s="232" t="s">
        <v>251</v>
      </c>
      <c r="C36" s="237" t="s">
        <v>252</v>
      </c>
      <c r="D36" s="237" t="s">
        <v>253</v>
      </c>
      <c r="E36" s="229">
        <v>44228</v>
      </c>
      <c r="F36" s="229">
        <v>44561</v>
      </c>
      <c r="G36" s="229" t="s">
        <v>254</v>
      </c>
      <c r="H36" s="231" t="s">
        <v>255</v>
      </c>
      <c r="I36" s="244">
        <v>0.25</v>
      </c>
      <c r="J36" s="245">
        <v>0.25</v>
      </c>
      <c r="K36" s="245">
        <v>0.25</v>
      </c>
      <c r="L36" s="245">
        <v>0.25</v>
      </c>
      <c r="M36" s="245">
        <v>0.05</v>
      </c>
      <c r="N36" s="244" t="s">
        <v>256</v>
      </c>
      <c r="O36" s="244" t="s">
        <v>240</v>
      </c>
      <c r="P36" s="315" t="s">
        <v>241</v>
      </c>
      <c r="Q36" s="23" t="s">
        <v>107</v>
      </c>
      <c r="R36" s="15"/>
      <c r="S36" s="346">
        <v>81111504</v>
      </c>
      <c r="T36" s="346">
        <v>81111504</v>
      </c>
      <c r="U36" s="23">
        <v>2021</v>
      </c>
      <c r="V36" s="346" t="s">
        <v>109</v>
      </c>
      <c r="W36" s="346" t="s">
        <v>110</v>
      </c>
      <c r="X36" s="346" t="s">
        <v>244</v>
      </c>
      <c r="Y36" s="16" t="s">
        <v>245</v>
      </c>
      <c r="Z36" s="17" t="s">
        <v>113</v>
      </c>
      <c r="AA36" s="346">
        <v>97376000</v>
      </c>
      <c r="AB36" s="18">
        <v>97376000</v>
      </c>
      <c r="AC36" s="18"/>
    </row>
    <row r="37" spans="1:29" ht="48" x14ac:dyDescent="0.2">
      <c r="A37" s="235">
        <v>29</v>
      </c>
      <c r="B37" s="232" t="s">
        <v>257</v>
      </c>
      <c r="C37" s="237" t="s">
        <v>770</v>
      </c>
      <c r="D37" s="237" t="s">
        <v>780</v>
      </c>
      <c r="E37" s="229">
        <v>44423</v>
      </c>
      <c r="F37" s="229" t="s">
        <v>771</v>
      </c>
      <c r="G37" s="229" t="s">
        <v>775</v>
      </c>
      <c r="H37" s="231" t="s">
        <v>778</v>
      </c>
      <c r="I37" s="231">
        <v>0</v>
      </c>
      <c r="J37" s="233">
        <v>0</v>
      </c>
      <c r="K37" s="233">
        <v>0</v>
      </c>
      <c r="L37" s="233">
        <v>3</v>
      </c>
      <c r="M37" s="245">
        <v>0.05</v>
      </c>
      <c r="N37" s="244" t="s">
        <v>172</v>
      </c>
      <c r="O37" s="244" t="s">
        <v>240</v>
      </c>
      <c r="P37" s="315" t="s">
        <v>241</v>
      </c>
      <c r="Q37" s="23" t="s">
        <v>107</v>
      </c>
      <c r="R37" s="15"/>
      <c r="S37" s="346">
        <v>81111504</v>
      </c>
      <c r="T37" s="346">
        <v>81111504</v>
      </c>
      <c r="U37" s="23">
        <v>2021</v>
      </c>
      <c r="V37" s="346" t="s">
        <v>109</v>
      </c>
      <c r="W37" s="346" t="s">
        <v>110</v>
      </c>
      <c r="X37" s="346" t="s">
        <v>244</v>
      </c>
      <c r="Y37" s="16" t="s">
        <v>245</v>
      </c>
      <c r="Z37" s="17" t="s">
        <v>113</v>
      </c>
      <c r="AA37" s="346">
        <v>93573667</v>
      </c>
      <c r="AB37" s="18">
        <v>93573667</v>
      </c>
      <c r="AC37" s="18"/>
    </row>
    <row r="38" spans="1:29" ht="38.25" x14ac:dyDescent="0.2">
      <c r="A38" s="235">
        <v>30</v>
      </c>
      <c r="B38" s="232" t="s">
        <v>258</v>
      </c>
      <c r="C38" s="237" t="s">
        <v>772</v>
      </c>
      <c r="D38" s="237" t="s">
        <v>773</v>
      </c>
      <c r="E38" s="229">
        <v>44501</v>
      </c>
      <c r="F38" s="229">
        <v>44560</v>
      </c>
      <c r="G38" s="229" t="s">
        <v>774</v>
      </c>
      <c r="H38" s="231" t="s">
        <v>779</v>
      </c>
      <c r="I38" s="231">
        <v>0</v>
      </c>
      <c r="J38" s="233">
        <v>0</v>
      </c>
      <c r="K38" s="233">
        <v>0</v>
      </c>
      <c r="L38" s="233">
        <v>1</v>
      </c>
      <c r="M38" s="239">
        <v>0.05</v>
      </c>
      <c r="N38" s="244" t="s">
        <v>172</v>
      </c>
      <c r="O38" s="244" t="s">
        <v>240</v>
      </c>
      <c r="P38" s="315" t="s">
        <v>241</v>
      </c>
      <c r="Q38" s="23"/>
      <c r="R38" s="15"/>
      <c r="S38" s="346"/>
      <c r="T38" s="346"/>
      <c r="U38" s="23"/>
      <c r="V38" s="346"/>
      <c r="W38" s="346"/>
      <c r="X38" s="346"/>
      <c r="Y38" s="16"/>
      <c r="Z38" s="17"/>
      <c r="AA38" s="346"/>
      <c r="AB38" s="18"/>
      <c r="AC38" s="18"/>
    </row>
    <row r="39" spans="1:29" ht="63.75" x14ac:dyDescent="0.2">
      <c r="A39" s="286">
        <v>31</v>
      </c>
      <c r="B39" s="232" t="s">
        <v>259</v>
      </c>
      <c r="C39" s="237" t="s">
        <v>260</v>
      </c>
      <c r="D39" s="237" t="s">
        <v>261</v>
      </c>
      <c r="E39" s="229">
        <v>44228</v>
      </c>
      <c r="F39" s="229">
        <v>44561</v>
      </c>
      <c r="G39" s="246" t="s">
        <v>262</v>
      </c>
      <c r="H39" s="237" t="s">
        <v>263</v>
      </c>
      <c r="I39" s="231">
        <v>0</v>
      </c>
      <c r="J39" s="233">
        <v>0</v>
      </c>
      <c r="K39" s="233">
        <v>0</v>
      </c>
      <c r="L39" s="233">
        <v>3</v>
      </c>
      <c r="M39" s="239">
        <v>0.15</v>
      </c>
      <c r="N39" s="244" t="s">
        <v>172</v>
      </c>
      <c r="O39" s="244" t="s">
        <v>240</v>
      </c>
      <c r="P39" s="315" t="s">
        <v>241</v>
      </c>
      <c r="Q39" s="23" t="s">
        <v>107</v>
      </c>
      <c r="R39" s="15"/>
      <c r="S39" s="346">
        <v>81111504</v>
      </c>
      <c r="T39" s="346">
        <v>81111504</v>
      </c>
      <c r="U39" s="23">
        <v>2021</v>
      </c>
      <c r="V39" s="346" t="s">
        <v>109</v>
      </c>
      <c r="W39" s="346" t="s">
        <v>110</v>
      </c>
      <c r="X39" s="346" t="s">
        <v>244</v>
      </c>
      <c r="Y39" s="16" t="s">
        <v>245</v>
      </c>
      <c r="Z39" s="17" t="s">
        <v>113</v>
      </c>
      <c r="AA39" s="346">
        <v>111666667</v>
      </c>
      <c r="AB39" s="18">
        <v>111666667</v>
      </c>
      <c r="AC39" s="18"/>
    </row>
    <row r="40" spans="1:29" ht="114.75" x14ac:dyDescent="0.2">
      <c r="A40" s="286">
        <v>32</v>
      </c>
      <c r="B40" s="232" t="s">
        <v>264</v>
      </c>
      <c r="C40" s="237" t="s">
        <v>265</v>
      </c>
      <c r="D40" s="237" t="s">
        <v>266</v>
      </c>
      <c r="E40" s="229">
        <v>44228</v>
      </c>
      <c r="F40" s="229">
        <v>44545</v>
      </c>
      <c r="G40" s="246" t="s">
        <v>254</v>
      </c>
      <c r="H40" s="237" t="s">
        <v>267</v>
      </c>
      <c r="I40" s="244">
        <v>0.25</v>
      </c>
      <c r="J40" s="245">
        <v>0.25</v>
      </c>
      <c r="K40" s="245">
        <v>0.25</v>
      </c>
      <c r="L40" s="245">
        <v>0.25</v>
      </c>
      <c r="M40" s="239">
        <v>0.1</v>
      </c>
      <c r="N40" s="244" t="s">
        <v>256</v>
      </c>
      <c r="O40" s="244" t="s">
        <v>240</v>
      </c>
      <c r="P40" s="315" t="s">
        <v>241</v>
      </c>
      <c r="Q40" s="23" t="s">
        <v>107</v>
      </c>
      <c r="R40" s="15"/>
      <c r="S40" s="346" t="s">
        <v>268</v>
      </c>
      <c r="T40" s="346" t="s">
        <v>268</v>
      </c>
      <c r="U40" s="23">
        <v>2021</v>
      </c>
      <c r="V40" s="346" t="s">
        <v>109</v>
      </c>
      <c r="W40" s="346" t="s">
        <v>110</v>
      </c>
      <c r="X40" s="346" t="s">
        <v>244</v>
      </c>
      <c r="Y40" s="16" t="s">
        <v>245</v>
      </c>
      <c r="Z40" s="17" t="s">
        <v>113</v>
      </c>
      <c r="AA40" s="346">
        <v>150384333</v>
      </c>
      <c r="AB40" s="18">
        <v>150384333</v>
      </c>
      <c r="AC40" s="18"/>
    </row>
    <row r="41" spans="1:29" ht="63.75" x14ac:dyDescent="0.2">
      <c r="A41" s="235">
        <v>33</v>
      </c>
      <c r="B41" s="232" t="s">
        <v>269</v>
      </c>
      <c r="C41" s="237" t="s">
        <v>270</v>
      </c>
      <c r="D41" s="237" t="s">
        <v>271</v>
      </c>
      <c r="E41" s="229">
        <v>44228</v>
      </c>
      <c r="F41" s="229">
        <v>44545</v>
      </c>
      <c r="G41" s="246" t="s">
        <v>254</v>
      </c>
      <c r="H41" s="237" t="s">
        <v>267</v>
      </c>
      <c r="I41" s="244">
        <v>0.25</v>
      </c>
      <c r="J41" s="245">
        <v>0.15</v>
      </c>
      <c r="K41" s="245">
        <v>0.25</v>
      </c>
      <c r="L41" s="245">
        <v>0.35</v>
      </c>
      <c r="M41" s="239">
        <v>0.1</v>
      </c>
      <c r="N41" s="244" t="s">
        <v>256</v>
      </c>
      <c r="O41" s="244" t="s">
        <v>240</v>
      </c>
      <c r="P41" s="315" t="s">
        <v>241</v>
      </c>
      <c r="Q41" s="23" t="s">
        <v>107</v>
      </c>
      <c r="R41" s="15"/>
      <c r="S41" s="346">
        <v>81111501</v>
      </c>
      <c r="T41" s="346">
        <v>81111501</v>
      </c>
      <c r="U41" s="23">
        <v>2021</v>
      </c>
      <c r="V41" s="346" t="s">
        <v>109</v>
      </c>
      <c r="W41" s="346" t="s">
        <v>110</v>
      </c>
      <c r="X41" s="346" t="s">
        <v>244</v>
      </c>
      <c r="Y41" s="16" t="s">
        <v>245</v>
      </c>
      <c r="Z41" s="17" t="s">
        <v>113</v>
      </c>
      <c r="AA41" s="346">
        <v>86360000</v>
      </c>
      <c r="AB41" s="18">
        <v>86360000</v>
      </c>
      <c r="AC41" s="18"/>
    </row>
    <row r="42" spans="1:29" ht="51" x14ac:dyDescent="0.2">
      <c r="A42" s="286">
        <v>34</v>
      </c>
      <c r="B42" s="232" t="s">
        <v>272</v>
      </c>
      <c r="C42" s="237" t="s">
        <v>273</v>
      </c>
      <c r="D42" s="237" t="s">
        <v>274</v>
      </c>
      <c r="E42" s="229">
        <v>43862</v>
      </c>
      <c r="F42" s="229">
        <v>44561</v>
      </c>
      <c r="G42" s="246" t="s">
        <v>275</v>
      </c>
      <c r="H42" s="237" t="s">
        <v>276</v>
      </c>
      <c r="I42" s="231">
        <v>100</v>
      </c>
      <c r="J42" s="233">
        <v>100</v>
      </c>
      <c r="K42" s="233">
        <v>100</v>
      </c>
      <c r="L42" s="233">
        <v>100</v>
      </c>
      <c r="M42" s="239">
        <v>0.15</v>
      </c>
      <c r="N42" s="244" t="s">
        <v>156</v>
      </c>
      <c r="O42" s="244" t="s">
        <v>240</v>
      </c>
      <c r="P42" s="315" t="s">
        <v>241</v>
      </c>
      <c r="Q42" s="23" t="s">
        <v>107</v>
      </c>
      <c r="R42" s="15"/>
      <c r="S42" s="346" t="s">
        <v>277</v>
      </c>
      <c r="T42" s="346" t="s">
        <v>277</v>
      </c>
      <c r="U42" s="23">
        <v>2021</v>
      </c>
      <c r="V42" s="346" t="s">
        <v>109</v>
      </c>
      <c r="W42" s="346" t="s">
        <v>110</v>
      </c>
      <c r="X42" s="346" t="s">
        <v>244</v>
      </c>
      <c r="Y42" s="16" t="s">
        <v>245</v>
      </c>
      <c r="Z42" s="17" t="s">
        <v>113</v>
      </c>
      <c r="AA42" s="346">
        <v>792855100</v>
      </c>
      <c r="AB42" s="18">
        <v>792855100</v>
      </c>
      <c r="AC42" s="18"/>
    </row>
    <row r="43" spans="1:29" ht="51" x14ac:dyDescent="0.2">
      <c r="A43" s="286">
        <v>35</v>
      </c>
      <c r="B43" s="232" t="s">
        <v>278</v>
      </c>
      <c r="C43" s="237" t="s">
        <v>279</v>
      </c>
      <c r="D43" s="237" t="s">
        <v>280</v>
      </c>
      <c r="E43" s="229">
        <v>43862</v>
      </c>
      <c r="F43" s="229">
        <v>44545</v>
      </c>
      <c r="G43" s="246" t="s">
        <v>281</v>
      </c>
      <c r="H43" s="237" t="s">
        <v>282</v>
      </c>
      <c r="I43" s="231">
        <v>175</v>
      </c>
      <c r="J43" s="233">
        <v>175</v>
      </c>
      <c r="K43" s="233">
        <v>175</v>
      </c>
      <c r="L43" s="233">
        <v>175</v>
      </c>
      <c r="M43" s="239">
        <v>0.15</v>
      </c>
      <c r="N43" s="244" t="s">
        <v>156</v>
      </c>
      <c r="O43" s="244" t="s">
        <v>240</v>
      </c>
      <c r="P43" s="315" t="s">
        <v>241</v>
      </c>
      <c r="Q43" s="23" t="s">
        <v>107</v>
      </c>
      <c r="R43" s="15"/>
      <c r="S43" s="346" t="s">
        <v>277</v>
      </c>
      <c r="T43" s="346" t="s">
        <v>277</v>
      </c>
      <c r="U43" s="23">
        <v>2021</v>
      </c>
      <c r="V43" s="346" t="s">
        <v>109</v>
      </c>
      <c r="W43" s="346" t="s">
        <v>110</v>
      </c>
      <c r="X43" s="346" t="s">
        <v>244</v>
      </c>
      <c r="Y43" s="16" t="s">
        <v>245</v>
      </c>
      <c r="Z43" s="17" t="s">
        <v>113</v>
      </c>
      <c r="AA43" s="346"/>
      <c r="AB43" s="18"/>
      <c r="AC43" s="18"/>
    </row>
    <row r="44" spans="1:29" ht="89.25" x14ac:dyDescent="0.2">
      <c r="A44" s="286">
        <v>36</v>
      </c>
      <c r="B44" s="232" t="s">
        <v>283</v>
      </c>
      <c r="C44" s="238" t="s">
        <v>168</v>
      </c>
      <c r="D44" s="238" t="s">
        <v>169</v>
      </c>
      <c r="E44" s="229">
        <v>44228</v>
      </c>
      <c r="F44" s="229">
        <v>44469</v>
      </c>
      <c r="G44" s="238" t="s">
        <v>170</v>
      </c>
      <c r="H44" s="238" t="s">
        <v>171</v>
      </c>
      <c r="I44" s="233">
        <v>0</v>
      </c>
      <c r="J44" s="233">
        <v>0</v>
      </c>
      <c r="K44" s="233">
        <v>1</v>
      </c>
      <c r="L44" s="233">
        <v>0</v>
      </c>
      <c r="M44" s="239">
        <v>0.1</v>
      </c>
      <c r="N44" s="244" t="s">
        <v>172</v>
      </c>
      <c r="O44" s="244" t="s">
        <v>240</v>
      </c>
      <c r="P44" s="315" t="s">
        <v>241</v>
      </c>
      <c r="Q44" s="23" t="s">
        <v>107</v>
      </c>
      <c r="R44" s="84"/>
      <c r="S44" s="84"/>
      <c r="T44" s="85"/>
      <c r="U44" s="85"/>
      <c r="V44" s="85"/>
      <c r="W44" s="85"/>
      <c r="X44" s="85"/>
      <c r="Y44" s="85"/>
      <c r="Z44" s="85"/>
      <c r="AA44" s="85"/>
      <c r="AB44" s="85"/>
      <c r="AC44" s="85"/>
    </row>
    <row r="45" spans="1:29" ht="13.5" thickBot="1" x14ac:dyDescent="0.25">
      <c r="A45" s="294"/>
      <c r="B45" s="133" t="s">
        <v>284</v>
      </c>
      <c r="C45" s="134"/>
      <c r="D45" s="134"/>
      <c r="E45" s="135"/>
      <c r="F45" s="135"/>
      <c r="G45" s="134"/>
      <c r="H45" s="134"/>
      <c r="I45" s="136"/>
      <c r="J45" s="136"/>
      <c r="K45" s="136"/>
      <c r="L45" s="136"/>
      <c r="M45" s="137">
        <f>SUM(M34:M44)</f>
        <v>1</v>
      </c>
      <c r="N45" s="295"/>
      <c r="O45" s="134"/>
      <c r="P45" s="316"/>
      <c r="Q45" s="303"/>
      <c r="R45" s="84"/>
      <c r="S45" s="84"/>
      <c r="T45" s="85"/>
      <c r="U45" s="85"/>
      <c r="V45" s="85"/>
      <c r="W45" s="85"/>
      <c r="X45" s="85"/>
      <c r="Y45" s="85"/>
      <c r="Z45" s="85"/>
      <c r="AA45" s="85"/>
      <c r="AB45" s="85"/>
      <c r="AC45" s="85"/>
    </row>
    <row r="46" spans="1:29" ht="63.75" x14ac:dyDescent="0.2">
      <c r="A46" s="304">
        <v>37</v>
      </c>
      <c r="B46" s="319" t="s">
        <v>285</v>
      </c>
      <c r="C46" s="306" t="s">
        <v>286</v>
      </c>
      <c r="D46" s="306" t="s">
        <v>287</v>
      </c>
      <c r="E46" s="307">
        <v>44197</v>
      </c>
      <c r="F46" s="307">
        <v>44286</v>
      </c>
      <c r="G46" s="306" t="s">
        <v>288</v>
      </c>
      <c r="H46" s="306" t="s">
        <v>289</v>
      </c>
      <c r="I46" s="311">
        <v>3</v>
      </c>
      <c r="J46" s="311">
        <v>0</v>
      </c>
      <c r="K46" s="311">
        <v>0</v>
      </c>
      <c r="L46" s="311">
        <v>0</v>
      </c>
      <c r="M46" s="310">
        <v>0.1</v>
      </c>
      <c r="N46" s="310" t="s">
        <v>290</v>
      </c>
      <c r="O46" s="311" t="s">
        <v>291</v>
      </c>
      <c r="P46" s="312" t="s">
        <v>292</v>
      </c>
      <c r="Q46" s="317"/>
      <c r="R46" s="344"/>
      <c r="S46" s="344"/>
      <c r="W46" s="83"/>
      <c r="AA46" s="6">
        <v>1000000000</v>
      </c>
      <c r="AB46" s="6">
        <v>100000000</v>
      </c>
      <c r="AC46" s="7">
        <f>+AB46/AA46</f>
        <v>0.1</v>
      </c>
    </row>
    <row r="47" spans="1:29" ht="63.75" x14ac:dyDescent="0.2">
      <c r="A47" s="286">
        <v>38</v>
      </c>
      <c r="B47" s="247" t="s">
        <v>293</v>
      </c>
      <c r="C47" s="238" t="s">
        <v>294</v>
      </c>
      <c r="D47" s="238" t="s">
        <v>295</v>
      </c>
      <c r="E47" s="229">
        <v>44211</v>
      </c>
      <c r="F47" s="229">
        <v>44469</v>
      </c>
      <c r="G47" s="238" t="s">
        <v>707</v>
      </c>
      <c r="H47" s="238" t="s">
        <v>296</v>
      </c>
      <c r="I47" s="231">
        <v>0</v>
      </c>
      <c r="J47" s="231">
        <v>1</v>
      </c>
      <c r="K47" s="231">
        <v>2</v>
      </c>
      <c r="L47" s="231">
        <v>0</v>
      </c>
      <c r="M47" s="244">
        <v>0.1</v>
      </c>
      <c r="N47" s="244" t="s">
        <v>290</v>
      </c>
      <c r="O47" s="231" t="s">
        <v>291</v>
      </c>
      <c r="P47" s="313" t="s">
        <v>292</v>
      </c>
      <c r="Q47" s="317"/>
      <c r="R47" s="344"/>
      <c r="S47" s="344"/>
      <c r="W47" s="83"/>
      <c r="AC47" s="7"/>
    </row>
    <row r="48" spans="1:29" ht="63.75" x14ac:dyDescent="0.2">
      <c r="A48" s="286">
        <v>39</v>
      </c>
      <c r="B48" s="247" t="s">
        <v>297</v>
      </c>
      <c r="C48" s="238" t="s">
        <v>298</v>
      </c>
      <c r="D48" s="238" t="s">
        <v>299</v>
      </c>
      <c r="E48" s="229">
        <v>44228</v>
      </c>
      <c r="F48" s="229">
        <v>44286</v>
      </c>
      <c r="G48" s="238" t="s">
        <v>300</v>
      </c>
      <c r="H48" s="238" t="s">
        <v>301</v>
      </c>
      <c r="I48" s="231">
        <v>1</v>
      </c>
      <c r="J48" s="231">
        <v>0</v>
      </c>
      <c r="K48" s="231">
        <v>0</v>
      </c>
      <c r="L48" s="231">
        <v>0</v>
      </c>
      <c r="M48" s="244">
        <v>0.1</v>
      </c>
      <c r="N48" s="244" t="s">
        <v>290</v>
      </c>
      <c r="O48" s="231" t="s">
        <v>291</v>
      </c>
      <c r="P48" s="313" t="s">
        <v>292</v>
      </c>
      <c r="Q48" s="317"/>
      <c r="R48" s="344"/>
      <c r="S48" s="344"/>
      <c r="W48" s="83"/>
      <c r="AC48" s="7"/>
    </row>
    <row r="49" spans="1:29" ht="85.5" customHeight="1" x14ac:dyDescent="0.2">
      <c r="A49" s="286">
        <v>40</v>
      </c>
      <c r="B49" s="247" t="s">
        <v>302</v>
      </c>
      <c r="C49" s="238" t="s">
        <v>725</v>
      </c>
      <c r="D49" s="238" t="s">
        <v>726</v>
      </c>
      <c r="E49" s="229">
        <v>44378</v>
      </c>
      <c r="F49" s="229">
        <v>44561</v>
      </c>
      <c r="G49" s="238" t="s">
        <v>730</v>
      </c>
      <c r="H49" s="238" t="s">
        <v>303</v>
      </c>
      <c r="I49" s="231">
        <v>0</v>
      </c>
      <c r="J49" s="231">
        <v>0</v>
      </c>
      <c r="K49" s="231">
        <v>0</v>
      </c>
      <c r="L49" s="231">
        <v>4</v>
      </c>
      <c r="M49" s="244">
        <v>0.1</v>
      </c>
      <c r="N49" s="244" t="s">
        <v>156</v>
      </c>
      <c r="O49" s="231" t="s">
        <v>291</v>
      </c>
      <c r="P49" s="313" t="s">
        <v>292</v>
      </c>
      <c r="Q49" s="317"/>
      <c r="R49" s="344"/>
      <c r="S49" s="344"/>
      <c r="W49" s="83"/>
      <c r="AC49" s="7"/>
    </row>
    <row r="50" spans="1:29" s="8" customFormat="1" ht="51" x14ac:dyDescent="0.25">
      <c r="A50" s="286">
        <v>41</v>
      </c>
      <c r="B50" s="247" t="s">
        <v>304</v>
      </c>
      <c r="C50" s="238" t="s">
        <v>305</v>
      </c>
      <c r="D50" s="238" t="s">
        <v>306</v>
      </c>
      <c r="E50" s="229" t="s">
        <v>307</v>
      </c>
      <c r="F50" s="229" t="s">
        <v>308</v>
      </c>
      <c r="G50" s="238" t="s">
        <v>781</v>
      </c>
      <c r="H50" s="238" t="s">
        <v>309</v>
      </c>
      <c r="I50" s="230">
        <v>4</v>
      </c>
      <c r="J50" s="230">
        <v>6</v>
      </c>
      <c r="K50" s="230">
        <v>5</v>
      </c>
      <c r="L50" s="230">
        <v>14</v>
      </c>
      <c r="M50" s="244">
        <v>0.1</v>
      </c>
      <c r="N50" s="244" t="s">
        <v>104</v>
      </c>
      <c r="O50" s="231" t="s">
        <v>291</v>
      </c>
      <c r="P50" s="313" t="s">
        <v>292</v>
      </c>
      <c r="Q50" s="318"/>
      <c r="R50" s="27"/>
      <c r="S50" s="27"/>
      <c r="W50" s="80"/>
      <c r="AA50" s="9">
        <v>1000000000</v>
      </c>
      <c r="AB50" s="9">
        <v>100000000</v>
      </c>
      <c r="AC50" s="10">
        <f>+AB50/AA50</f>
        <v>0.1</v>
      </c>
    </row>
    <row r="51" spans="1:29" s="8" customFormat="1" ht="51" x14ac:dyDescent="0.25">
      <c r="A51" s="286">
        <v>42</v>
      </c>
      <c r="B51" s="247" t="s">
        <v>310</v>
      </c>
      <c r="C51" s="238" t="s">
        <v>311</v>
      </c>
      <c r="D51" s="238" t="s">
        <v>312</v>
      </c>
      <c r="E51" s="229" t="s">
        <v>307</v>
      </c>
      <c r="F51" s="229" t="s">
        <v>313</v>
      </c>
      <c r="G51" s="238" t="s">
        <v>314</v>
      </c>
      <c r="H51" s="238" t="s">
        <v>315</v>
      </c>
      <c r="I51" s="230">
        <v>0</v>
      </c>
      <c r="J51" s="230">
        <v>1</v>
      </c>
      <c r="K51" s="230">
        <v>0</v>
      </c>
      <c r="L51" s="230">
        <v>0</v>
      </c>
      <c r="M51" s="244">
        <v>0.05</v>
      </c>
      <c r="N51" s="244" t="s">
        <v>104</v>
      </c>
      <c r="O51" s="231" t="s">
        <v>291</v>
      </c>
      <c r="P51" s="313" t="s">
        <v>292</v>
      </c>
      <c r="Q51" s="318"/>
      <c r="R51" s="27"/>
      <c r="S51" s="27"/>
      <c r="W51" s="80"/>
      <c r="AC51" s="10"/>
    </row>
    <row r="52" spans="1:29" s="8" customFormat="1" ht="51" x14ac:dyDescent="0.25">
      <c r="A52" s="286">
        <v>43</v>
      </c>
      <c r="B52" s="247" t="s">
        <v>316</v>
      </c>
      <c r="C52" s="238" t="s">
        <v>317</v>
      </c>
      <c r="D52" s="238" t="s">
        <v>312</v>
      </c>
      <c r="E52" s="229" t="s">
        <v>307</v>
      </c>
      <c r="F52" s="229">
        <v>44560</v>
      </c>
      <c r="G52" s="238" t="s">
        <v>314</v>
      </c>
      <c r="H52" s="238" t="s">
        <v>315</v>
      </c>
      <c r="I52" s="230">
        <v>0</v>
      </c>
      <c r="J52" s="230">
        <v>0</v>
      </c>
      <c r="K52" s="230">
        <v>0</v>
      </c>
      <c r="L52" s="230">
        <v>1</v>
      </c>
      <c r="M52" s="244">
        <v>0.05</v>
      </c>
      <c r="N52" s="244" t="s">
        <v>104</v>
      </c>
      <c r="O52" s="231" t="s">
        <v>291</v>
      </c>
      <c r="P52" s="313" t="s">
        <v>292</v>
      </c>
      <c r="Q52" s="318"/>
      <c r="R52" s="27"/>
      <c r="S52" s="27"/>
      <c r="W52" s="80"/>
      <c r="AC52" s="10"/>
    </row>
    <row r="53" spans="1:29" ht="51" x14ac:dyDescent="0.2">
      <c r="A53" s="286">
        <v>44</v>
      </c>
      <c r="B53" s="247" t="s">
        <v>318</v>
      </c>
      <c r="C53" s="238" t="s">
        <v>319</v>
      </c>
      <c r="D53" s="238" t="s">
        <v>320</v>
      </c>
      <c r="E53" s="229">
        <v>44211</v>
      </c>
      <c r="F53" s="229">
        <v>44469</v>
      </c>
      <c r="G53" s="238" t="s">
        <v>321</v>
      </c>
      <c r="H53" s="238" t="s">
        <v>322</v>
      </c>
      <c r="I53" s="231">
        <v>0</v>
      </c>
      <c r="J53" s="231">
        <v>1</v>
      </c>
      <c r="K53" s="231">
        <v>1</v>
      </c>
      <c r="L53" s="231">
        <v>0</v>
      </c>
      <c r="M53" s="244">
        <v>0.1</v>
      </c>
      <c r="N53" s="244" t="s">
        <v>323</v>
      </c>
      <c r="O53" s="231" t="s">
        <v>291</v>
      </c>
      <c r="P53" s="313" t="s">
        <v>292</v>
      </c>
      <c r="Q53" s="317"/>
      <c r="R53" s="344"/>
      <c r="S53" s="344"/>
      <c r="W53" s="83"/>
      <c r="AC53" s="7"/>
    </row>
    <row r="54" spans="1:29" ht="63.75" x14ac:dyDescent="0.2">
      <c r="A54" s="286">
        <v>45</v>
      </c>
      <c r="B54" s="247" t="s">
        <v>324</v>
      </c>
      <c r="C54" s="238" t="s">
        <v>325</v>
      </c>
      <c r="D54" s="238" t="s">
        <v>326</v>
      </c>
      <c r="E54" s="229">
        <v>44211</v>
      </c>
      <c r="F54" s="229">
        <v>44560</v>
      </c>
      <c r="G54" s="238" t="s">
        <v>327</v>
      </c>
      <c r="H54" s="238" t="s">
        <v>328</v>
      </c>
      <c r="I54" s="231">
        <v>0</v>
      </c>
      <c r="J54" s="231">
        <v>0</v>
      </c>
      <c r="K54" s="231">
        <v>1</v>
      </c>
      <c r="L54" s="231">
        <v>1</v>
      </c>
      <c r="M54" s="244">
        <v>0.05</v>
      </c>
      <c r="N54" s="244" t="s">
        <v>104</v>
      </c>
      <c r="O54" s="231" t="s">
        <v>291</v>
      </c>
      <c r="P54" s="313" t="s">
        <v>292</v>
      </c>
      <c r="Q54" s="317"/>
      <c r="R54" s="344"/>
      <c r="S54" s="344"/>
      <c r="W54" s="83"/>
      <c r="AC54" s="7"/>
    </row>
    <row r="55" spans="1:29" ht="51" x14ac:dyDescent="0.2">
      <c r="A55" s="286">
        <v>46</v>
      </c>
      <c r="B55" s="247" t="s">
        <v>329</v>
      </c>
      <c r="C55" s="238" t="s">
        <v>330</v>
      </c>
      <c r="D55" s="238" t="s">
        <v>331</v>
      </c>
      <c r="E55" s="229">
        <v>44211</v>
      </c>
      <c r="F55" s="229">
        <v>44377</v>
      </c>
      <c r="G55" s="238" t="s">
        <v>332</v>
      </c>
      <c r="H55" s="238" t="s">
        <v>333</v>
      </c>
      <c r="I55" s="231">
        <v>0</v>
      </c>
      <c r="J55" s="231">
        <v>1</v>
      </c>
      <c r="K55" s="231">
        <v>0</v>
      </c>
      <c r="L55" s="231">
        <v>0</v>
      </c>
      <c r="M55" s="244">
        <v>0.05</v>
      </c>
      <c r="N55" s="244" t="s">
        <v>104</v>
      </c>
      <c r="O55" s="231" t="s">
        <v>291</v>
      </c>
      <c r="P55" s="313" t="s">
        <v>292</v>
      </c>
      <c r="Q55" s="317"/>
      <c r="R55" s="344"/>
      <c r="S55" s="344"/>
      <c r="W55" s="83"/>
      <c r="AC55" s="11"/>
    </row>
    <row r="56" spans="1:29" ht="51" x14ac:dyDescent="0.2">
      <c r="A56" s="286">
        <v>47</v>
      </c>
      <c r="B56" s="247" t="s">
        <v>334</v>
      </c>
      <c r="C56" s="238" t="s">
        <v>335</v>
      </c>
      <c r="D56" s="238" t="s">
        <v>336</v>
      </c>
      <c r="E56" s="229">
        <v>44211</v>
      </c>
      <c r="F56" s="229">
        <v>44561</v>
      </c>
      <c r="G56" s="238" t="s">
        <v>337</v>
      </c>
      <c r="H56" s="238" t="s">
        <v>328</v>
      </c>
      <c r="I56" s="231">
        <v>1</v>
      </c>
      <c r="J56" s="231">
        <v>1</v>
      </c>
      <c r="K56" s="231">
        <v>1</v>
      </c>
      <c r="L56" s="231">
        <v>1</v>
      </c>
      <c r="M56" s="244">
        <v>0.1</v>
      </c>
      <c r="N56" s="244" t="s">
        <v>104</v>
      </c>
      <c r="O56" s="231" t="s">
        <v>291</v>
      </c>
      <c r="P56" s="313" t="s">
        <v>292</v>
      </c>
      <c r="Q56" s="317"/>
      <c r="R56" s="344"/>
      <c r="S56" s="344"/>
      <c r="W56" s="83"/>
      <c r="AC56" s="11"/>
    </row>
    <row r="57" spans="1:29" ht="111.95" customHeight="1" x14ac:dyDescent="0.2">
      <c r="A57" s="286">
        <v>48</v>
      </c>
      <c r="B57" s="247" t="s">
        <v>338</v>
      </c>
      <c r="C57" s="238" t="s">
        <v>339</v>
      </c>
      <c r="D57" s="238" t="s">
        <v>169</v>
      </c>
      <c r="E57" s="229">
        <v>44228</v>
      </c>
      <c r="F57" s="229">
        <v>44469</v>
      </c>
      <c r="G57" s="238" t="s">
        <v>170</v>
      </c>
      <c r="H57" s="238" t="s">
        <v>171</v>
      </c>
      <c r="I57" s="231">
        <v>0</v>
      </c>
      <c r="J57" s="231">
        <v>0</v>
      </c>
      <c r="K57" s="231">
        <v>1</v>
      </c>
      <c r="L57" s="231">
        <v>0</v>
      </c>
      <c r="M57" s="244">
        <v>0.1</v>
      </c>
      <c r="N57" s="244" t="s">
        <v>172</v>
      </c>
      <c r="O57" s="231" t="s">
        <v>291</v>
      </c>
      <c r="P57" s="313" t="s">
        <v>292</v>
      </c>
      <c r="Q57" s="317"/>
      <c r="R57" s="344"/>
      <c r="S57" s="344"/>
      <c r="W57" s="83"/>
      <c r="AC57" s="11"/>
    </row>
    <row r="58" spans="1:29" ht="13.5" thickBot="1" x14ac:dyDescent="0.25">
      <c r="A58" s="294"/>
      <c r="B58" s="133" t="s">
        <v>173</v>
      </c>
      <c r="C58" s="134"/>
      <c r="D58" s="134"/>
      <c r="E58" s="135"/>
      <c r="F58" s="135"/>
      <c r="G58" s="134"/>
      <c r="H58" s="134"/>
      <c r="I58" s="136"/>
      <c r="J58" s="136"/>
      <c r="K58" s="136"/>
      <c r="L58" s="136"/>
      <c r="M58" s="137">
        <f>SUM(M46:M57)</f>
        <v>1.0000000000000002</v>
      </c>
      <c r="N58" s="295"/>
      <c r="O58" s="134"/>
      <c r="P58" s="316"/>
      <c r="Q58" s="317"/>
      <c r="R58" s="344"/>
      <c r="S58" s="344"/>
      <c r="W58" s="83"/>
      <c r="AC58" s="11"/>
    </row>
    <row r="59" spans="1:29" ht="38.25" x14ac:dyDescent="0.2">
      <c r="A59" s="304">
        <v>48</v>
      </c>
      <c r="B59" s="319" t="s">
        <v>340</v>
      </c>
      <c r="C59" s="320" t="s">
        <v>341</v>
      </c>
      <c r="D59" s="320" t="s">
        <v>342</v>
      </c>
      <c r="E59" s="321">
        <v>44287</v>
      </c>
      <c r="F59" s="321">
        <v>44377</v>
      </c>
      <c r="G59" s="320" t="s">
        <v>343</v>
      </c>
      <c r="H59" s="320" t="s">
        <v>344</v>
      </c>
      <c r="I59" s="311">
        <v>0</v>
      </c>
      <c r="J59" s="311">
        <v>1</v>
      </c>
      <c r="K59" s="311">
        <v>0</v>
      </c>
      <c r="L59" s="311">
        <v>0</v>
      </c>
      <c r="M59" s="310">
        <v>0.05</v>
      </c>
      <c r="N59" s="310" t="s">
        <v>172</v>
      </c>
      <c r="O59" s="311" t="s">
        <v>345</v>
      </c>
      <c r="P59" s="312" t="s">
        <v>346</v>
      </c>
    </row>
    <row r="60" spans="1:29" ht="51" x14ac:dyDescent="0.2">
      <c r="A60" s="286">
        <v>49</v>
      </c>
      <c r="B60" s="247" t="s">
        <v>347</v>
      </c>
      <c r="C60" s="240" t="s">
        <v>348</v>
      </c>
      <c r="D60" s="240" t="s">
        <v>349</v>
      </c>
      <c r="E60" s="243">
        <v>44317</v>
      </c>
      <c r="F60" s="243">
        <v>44545</v>
      </c>
      <c r="G60" s="240" t="s">
        <v>350</v>
      </c>
      <c r="H60" s="240" t="s">
        <v>351</v>
      </c>
      <c r="I60" s="231">
        <v>0</v>
      </c>
      <c r="J60" s="231">
        <v>1</v>
      </c>
      <c r="K60" s="231">
        <v>0</v>
      </c>
      <c r="L60" s="231">
        <v>1</v>
      </c>
      <c r="M60" s="244">
        <v>0.05</v>
      </c>
      <c r="N60" s="244" t="s">
        <v>172</v>
      </c>
      <c r="O60" s="231" t="s">
        <v>345</v>
      </c>
      <c r="P60" s="313" t="s">
        <v>346</v>
      </c>
    </row>
    <row r="61" spans="1:29" ht="51" x14ac:dyDescent="0.2">
      <c r="A61" s="286">
        <v>50</v>
      </c>
      <c r="B61" s="247" t="s">
        <v>352</v>
      </c>
      <c r="C61" s="240" t="s">
        <v>353</v>
      </c>
      <c r="D61" s="240" t="s">
        <v>354</v>
      </c>
      <c r="E61" s="243">
        <v>44409</v>
      </c>
      <c r="F61" s="243">
        <v>44470</v>
      </c>
      <c r="G61" s="240" t="s">
        <v>355</v>
      </c>
      <c r="H61" s="240" t="s">
        <v>356</v>
      </c>
      <c r="I61" s="231">
        <v>0</v>
      </c>
      <c r="J61" s="231">
        <v>0</v>
      </c>
      <c r="K61" s="231">
        <v>0</v>
      </c>
      <c r="L61" s="231">
        <v>1</v>
      </c>
      <c r="M61" s="244">
        <v>0.1</v>
      </c>
      <c r="N61" s="244" t="s">
        <v>172</v>
      </c>
      <c r="O61" s="231" t="s">
        <v>345</v>
      </c>
      <c r="P61" s="313" t="s">
        <v>346</v>
      </c>
    </row>
    <row r="62" spans="1:29" ht="51" x14ac:dyDescent="0.2">
      <c r="A62" s="286">
        <v>51</v>
      </c>
      <c r="B62" s="247" t="s">
        <v>357</v>
      </c>
      <c r="C62" s="240" t="s">
        <v>358</v>
      </c>
      <c r="D62" s="240" t="s">
        <v>359</v>
      </c>
      <c r="E62" s="243">
        <v>44228</v>
      </c>
      <c r="F62" s="243">
        <v>44545</v>
      </c>
      <c r="G62" s="240" t="s">
        <v>360</v>
      </c>
      <c r="H62" s="240" t="s">
        <v>361</v>
      </c>
      <c r="I62" s="231">
        <v>0</v>
      </c>
      <c r="J62" s="231">
        <v>1</v>
      </c>
      <c r="K62" s="231">
        <v>0</v>
      </c>
      <c r="L62" s="231">
        <v>1</v>
      </c>
      <c r="M62" s="244">
        <v>0.1</v>
      </c>
      <c r="N62" s="244" t="s">
        <v>362</v>
      </c>
      <c r="O62" s="231" t="s">
        <v>345</v>
      </c>
      <c r="P62" s="313" t="s">
        <v>346</v>
      </c>
    </row>
    <row r="63" spans="1:29" ht="89.25" x14ac:dyDescent="0.2">
      <c r="A63" s="235">
        <v>52</v>
      </c>
      <c r="B63" s="247" t="s">
        <v>363</v>
      </c>
      <c r="C63" s="240" t="s">
        <v>364</v>
      </c>
      <c r="D63" s="240" t="s">
        <v>365</v>
      </c>
      <c r="E63" s="243">
        <v>44287</v>
      </c>
      <c r="F63" s="243">
        <v>44561</v>
      </c>
      <c r="G63" s="240" t="s">
        <v>366</v>
      </c>
      <c r="H63" s="240" t="s">
        <v>367</v>
      </c>
      <c r="I63" s="231">
        <v>0</v>
      </c>
      <c r="J63" s="231">
        <v>0</v>
      </c>
      <c r="K63" s="348">
        <v>1</v>
      </c>
      <c r="L63" s="248">
        <v>1</v>
      </c>
      <c r="M63" s="244">
        <v>0.1</v>
      </c>
      <c r="N63" s="244" t="s">
        <v>172</v>
      </c>
      <c r="O63" s="231" t="s">
        <v>345</v>
      </c>
      <c r="P63" s="313" t="s">
        <v>346</v>
      </c>
    </row>
    <row r="64" spans="1:29" ht="129.94999999999999" customHeight="1" x14ac:dyDescent="0.2">
      <c r="A64" s="286">
        <v>53</v>
      </c>
      <c r="B64" s="247" t="s">
        <v>368</v>
      </c>
      <c r="C64" s="240" t="s">
        <v>369</v>
      </c>
      <c r="D64" s="240" t="s">
        <v>370</v>
      </c>
      <c r="E64" s="243">
        <v>44228</v>
      </c>
      <c r="F64" s="243">
        <v>44561</v>
      </c>
      <c r="G64" s="240" t="s">
        <v>371</v>
      </c>
      <c r="H64" s="240" t="s">
        <v>367</v>
      </c>
      <c r="I64" s="231"/>
      <c r="J64" s="231"/>
      <c r="K64" s="355">
        <v>1</v>
      </c>
      <c r="L64" s="231">
        <v>1</v>
      </c>
      <c r="M64" s="244">
        <v>0.05</v>
      </c>
      <c r="N64" s="244" t="s">
        <v>362</v>
      </c>
      <c r="O64" s="231" t="s">
        <v>345</v>
      </c>
      <c r="P64" s="313" t="s">
        <v>346</v>
      </c>
    </row>
    <row r="65" spans="1:16" ht="102" x14ac:dyDescent="0.2">
      <c r="A65" s="286">
        <v>54</v>
      </c>
      <c r="B65" s="247" t="s">
        <v>372</v>
      </c>
      <c r="C65" s="240" t="s">
        <v>373</v>
      </c>
      <c r="D65" s="240" t="s">
        <v>374</v>
      </c>
      <c r="E65" s="243">
        <v>44228</v>
      </c>
      <c r="F65" s="243">
        <v>44530</v>
      </c>
      <c r="G65" s="240" t="s">
        <v>375</v>
      </c>
      <c r="H65" s="240" t="s">
        <v>367</v>
      </c>
      <c r="I65" s="231">
        <v>1</v>
      </c>
      <c r="J65" s="231"/>
      <c r="K65" s="231">
        <v>0</v>
      </c>
      <c r="L65" s="231">
        <v>1</v>
      </c>
      <c r="M65" s="244">
        <v>0.05</v>
      </c>
      <c r="N65" s="244" t="s">
        <v>172</v>
      </c>
      <c r="O65" s="231" t="s">
        <v>345</v>
      </c>
      <c r="P65" s="313" t="s">
        <v>346</v>
      </c>
    </row>
    <row r="66" spans="1:16" ht="77.25" customHeight="1" x14ac:dyDescent="0.2">
      <c r="A66" s="286">
        <v>55</v>
      </c>
      <c r="B66" s="247" t="s">
        <v>376</v>
      </c>
      <c r="C66" s="386" t="s">
        <v>759</v>
      </c>
      <c r="D66" s="238" t="s">
        <v>760</v>
      </c>
      <c r="E66" s="243">
        <v>44378</v>
      </c>
      <c r="F66" s="243">
        <v>44545</v>
      </c>
      <c r="G66" s="240" t="s">
        <v>764</v>
      </c>
      <c r="H66" s="240" t="s">
        <v>377</v>
      </c>
      <c r="I66" s="231"/>
      <c r="J66" s="231"/>
      <c r="K66" s="231"/>
      <c r="L66" s="231">
        <v>3</v>
      </c>
      <c r="M66" s="244">
        <v>0.1</v>
      </c>
      <c r="N66" s="244" t="s">
        <v>362</v>
      </c>
      <c r="O66" s="231" t="s">
        <v>345</v>
      </c>
      <c r="P66" s="313" t="s">
        <v>346</v>
      </c>
    </row>
    <row r="67" spans="1:16" ht="76.5" x14ac:dyDescent="0.2">
      <c r="A67" s="286">
        <v>56</v>
      </c>
      <c r="B67" s="247" t="s">
        <v>378</v>
      </c>
      <c r="C67" s="249" t="s">
        <v>379</v>
      </c>
      <c r="D67" s="249" t="s">
        <v>380</v>
      </c>
      <c r="E67" s="250">
        <v>44228</v>
      </c>
      <c r="F67" s="250">
        <v>44530</v>
      </c>
      <c r="G67" s="249" t="s">
        <v>381</v>
      </c>
      <c r="H67" s="249" t="s">
        <v>382</v>
      </c>
      <c r="I67" s="231"/>
      <c r="J67" s="231"/>
      <c r="K67" s="231"/>
      <c r="L67" s="231">
        <v>1</v>
      </c>
      <c r="M67" s="244">
        <v>0.1</v>
      </c>
      <c r="N67" s="244" t="s">
        <v>172</v>
      </c>
      <c r="O67" s="231" t="s">
        <v>345</v>
      </c>
      <c r="P67" s="313" t="s">
        <v>346</v>
      </c>
    </row>
    <row r="68" spans="1:16" ht="89.25" x14ac:dyDescent="0.2">
      <c r="A68" s="286">
        <v>57</v>
      </c>
      <c r="B68" s="247" t="s">
        <v>383</v>
      </c>
      <c r="C68" s="238" t="s">
        <v>384</v>
      </c>
      <c r="D68" s="238" t="s">
        <v>385</v>
      </c>
      <c r="E68" s="229">
        <v>44228</v>
      </c>
      <c r="F68" s="229">
        <v>44469</v>
      </c>
      <c r="G68" s="238" t="s">
        <v>386</v>
      </c>
      <c r="H68" s="238" t="s">
        <v>387</v>
      </c>
      <c r="I68" s="231"/>
      <c r="J68" s="231"/>
      <c r="K68" s="231">
        <v>6</v>
      </c>
      <c r="L68" s="231"/>
      <c r="M68" s="244">
        <v>0.1</v>
      </c>
      <c r="N68" s="244" t="s">
        <v>172</v>
      </c>
      <c r="O68" s="231" t="s">
        <v>345</v>
      </c>
      <c r="P68" s="313" t="s">
        <v>346</v>
      </c>
    </row>
    <row r="69" spans="1:16" ht="63.75" x14ac:dyDescent="0.2">
      <c r="A69" s="286">
        <v>58</v>
      </c>
      <c r="B69" s="247" t="s">
        <v>388</v>
      </c>
      <c r="C69" s="238" t="s">
        <v>389</v>
      </c>
      <c r="D69" s="238" t="s">
        <v>390</v>
      </c>
      <c r="E69" s="229">
        <v>44198</v>
      </c>
      <c r="F69" s="229">
        <v>44540</v>
      </c>
      <c r="G69" s="238" t="s">
        <v>391</v>
      </c>
      <c r="H69" s="238" t="s">
        <v>392</v>
      </c>
      <c r="I69" s="231"/>
      <c r="J69" s="231"/>
      <c r="K69" s="231"/>
      <c r="L69" s="231">
        <v>1</v>
      </c>
      <c r="M69" s="244">
        <v>0.05</v>
      </c>
      <c r="N69" s="244" t="s">
        <v>172</v>
      </c>
      <c r="O69" s="231" t="s">
        <v>345</v>
      </c>
      <c r="P69" s="313" t="s">
        <v>346</v>
      </c>
    </row>
    <row r="70" spans="1:16" ht="78" customHeight="1" x14ac:dyDescent="0.2">
      <c r="A70" s="286">
        <v>59</v>
      </c>
      <c r="B70" s="247" t="s">
        <v>393</v>
      </c>
      <c r="C70" s="238" t="s">
        <v>765</v>
      </c>
      <c r="D70" s="396" t="s">
        <v>766</v>
      </c>
      <c r="E70" s="229">
        <v>44501</v>
      </c>
      <c r="F70" s="229">
        <v>44545</v>
      </c>
      <c r="G70" s="238" t="s">
        <v>767</v>
      </c>
      <c r="H70" s="238" t="s">
        <v>392</v>
      </c>
      <c r="I70" s="231">
        <v>0</v>
      </c>
      <c r="J70" s="231">
        <v>0</v>
      </c>
      <c r="K70" s="231">
        <v>0</v>
      </c>
      <c r="L70" s="231">
        <v>1</v>
      </c>
      <c r="M70" s="244">
        <v>0.05</v>
      </c>
      <c r="N70" s="244" t="s">
        <v>172</v>
      </c>
      <c r="O70" s="231" t="s">
        <v>345</v>
      </c>
      <c r="P70" s="313" t="s">
        <v>346</v>
      </c>
    </row>
    <row r="71" spans="1:16" ht="51" x14ac:dyDescent="0.2">
      <c r="A71" s="286">
        <v>60</v>
      </c>
      <c r="B71" s="247" t="s">
        <v>394</v>
      </c>
      <c r="C71" s="238" t="s">
        <v>395</v>
      </c>
      <c r="D71" s="238" t="s">
        <v>396</v>
      </c>
      <c r="E71" s="229" t="s">
        <v>397</v>
      </c>
      <c r="F71" s="229">
        <v>44286</v>
      </c>
      <c r="G71" s="238" t="s">
        <v>398</v>
      </c>
      <c r="H71" s="238" t="s">
        <v>399</v>
      </c>
      <c r="I71" s="231">
        <v>1</v>
      </c>
      <c r="J71" s="231"/>
      <c r="K71" s="231"/>
      <c r="L71" s="231"/>
      <c r="M71" s="244">
        <v>0.1</v>
      </c>
      <c r="N71" s="244" t="s">
        <v>172</v>
      </c>
      <c r="O71" s="231" t="s">
        <v>345</v>
      </c>
      <c r="P71" s="313" t="s">
        <v>346</v>
      </c>
    </row>
    <row r="72" spans="1:16" ht="51" x14ac:dyDescent="0.2">
      <c r="A72" s="286">
        <v>61</v>
      </c>
      <c r="B72" s="247" t="s">
        <v>400</v>
      </c>
      <c r="C72" s="238" t="s">
        <v>401</v>
      </c>
      <c r="D72" s="238" t="s">
        <v>402</v>
      </c>
      <c r="E72" s="229">
        <v>44256</v>
      </c>
      <c r="F72" s="229">
        <v>44316</v>
      </c>
      <c r="G72" s="238" t="s">
        <v>403</v>
      </c>
      <c r="H72" s="238" t="s">
        <v>404</v>
      </c>
      <c r="I72" s="231"/>
      <c r="J72" s="231">
        <v>1</v>
      </c>
      <c r="K72" s="231"/>
      <c r="L72" s="231"/>
      <c r="M72" s="244">
        <v>0.1</v>
      </c>
      <c r="N72" s="244" t="s">
        <v>362</v>
      </c>
      <c r="O72" s="231" t="s">
        <v>345</v>
      </c>
      <c r="P72" s="313" t="s">
        <v>346</v>
      </c>
    </row>
    <row r="73" spans="1:16" ht="13.5" thickBot="1" x14ac:dyDescent="0.25">
      <c r="A73" s="294"/>
      <c r="B73" s="133" t="s">
        <v>405</v>
      </c>
      <c r="C73" s="134"/>
      <c r="D73" s="134"/>
      <c r="E73" s="135"/>
      <c r="F73" s="135"/>
      <c r="G73" s="134"/>
      <c r="H73" s="134"/>
      <c r="I73" s="136"/>
      <c r="J73" s="136"/>
      <c r="K73" s="136"/>
      <c r="L73" s="136"/>
      <c r="M73" s="137">
        <f>SUM(M61:M72)</f>
        <v>1</v>
      </c>
      <c r="N73" s="295"/>
      <c r="O73" s="134"/>
      <c r="P73" s="316"/>
    </row>
    <row r="74" spans="1:16" ht="167.1" customHeight="1" x14ac:dyDescent="0.2">
      <c r="A74" s="304">
        <v>62</v>
      </c>
      <c r="B74" s="319" t="s">
        <v>406</v>
      </c>
      <c r="C74" s="306" t="s">
        <v>407</v>
      </c>
      <c r="D74" s="306" t="s">
        <v>408</v>
      </c>
      <c r="E74" s="307">
        <v>44228</v>
      </c>
      <c r="F74" s="307">
        <v>44530</v>
      </c>
      <c r="G74" s="306" t="s">
        <v>409</v>
      </c>
      <c r="H74" s="306" t="s">
        <v>410</v>
      </c>
      <c r="I74" s="311">
        <v>0</v>
      </c>
      <c r="J74" s="311">
        <v>1</v>
      </c>
      <c r="K74" s="311">
        <v>0</v>
      </c>
      <c r="L74" s="311">
        <v>1</v>
      </c>
      <c r="M74" s="310">
        <v>0.1</v>
      </c>
      <c r="N74" s="310" t="s">
        <v>104</v>
      </c>
      <c r="O74" s="311" t="s">
        <v>411</v>
      </c>
      <c r="P74" s="312" t="s">
        <v>412</v>
      </c>
    </row>
    <row r="75" spans="1:16" ht="130.5" customHeight="1" x14ac:dyDescent="0.2">
      <c r="A75" s="322">
        <v>62</v>
      </c>
      <c r="B75" s="247" t="s">
        <v>413</v>
      </c>
      <c r="C75" s="238" t="s">
        <v>414</v>
      </c>
      <c r="D75" s="238" t="s">
        <v>415</v>
      </c>
      <c r="E75" s="229">
        <v>44228</v>
      </c>
      <c r="F75" s="229">
        <v>44408</v>
      </c>
      <c r="G75" s="238" t="s">
        <v>416</v>
      </c>
      <c r="H75" s="238" t="s">
        <v>417</v>
      </c>
      <c r="I75" s="231">
        <v>0</v>
      </c>
      <c r="J75" s="231">
        <v>0</v>
      </c>
      <c r="K75" s="231">
        <v>1</v>
      </c>
      <c r="L75" s="231">
        <v>0</v>
      </c>
      <c r="M75" s="244">
        <v>0.1</v>
      </c>
      <c r="N75" s="244" t="s">
        <v>104</v>
      </c>
      <c r="O75" s="231" t="s">
        <v>411</v>
      </c>
      <c r="P75" s="313" t="s">
        <v>412</v>
      </c>
    </row>
    <row r="76" spans="1:16" ht="63.75" x14ac:dyDescent="0.2">
      <c r="A76" s="322">
        <v>62</v>
      </c>
      <c r="B76" s="247" t="s">
        <v>418</v>
      </c>
      <c r="C76" s="238" t="s">
        <v>419</v>
      </c>
      <c r="D76" s="238" t="s">
        <v>420</v>
      </c>
      <c r="E76" s="229">
        <v>44228</v>
      </c>
      <c r="F76" s="229">
        <v>44561</v>
      </c>
      <c r="G76" s="238" t="s">
        <v>421</v>
      </c>
      <c r="H76" s="238" t="s">
        <v>422</v>
      </c>
      <c r="I76" s="231">
        <v>0</v>
      </c>
      <c r="J76" s="231">
        <v>1</v>
      </c>
      <c r="K76" s="231">
        <v>0</v>
      </c>
      <c r="L76" s="231">
        <v>1</v>
      </c>
      <c r="M76" s="244">
        <v>0.1</v>
      </c>
      <c r="N76" s="244" t="s">
        <v>104</v>
      </c>
      <c r="O76" s="231" t="s">
        <v>423</v>
      </c>
      <c r="P76" s="313" t="s">
        <v>424</v>
      </c>
    </row>
    <row r="77" spans="1:16" ht="51" x14ac:dyDescent="0.2">
      <c r="A77" s="322">
        <v>62</v>
      </c>
      <c r="B77" s="247" t="s">
        <v>425</v>
      </c>
      <c r="C77" s="238" t="s">
        <v>426</v>
      </c>
      <c r="D77" s="238" t="s">
        <v>427</v>
      </c>
      <c r="E77" s="229">
        <v>44228</v>
      </c>
      <c r="F77" s="229">
        <v>44561</v>
      </c>
      <c r="G77" s="238" t="s">
        <v>428</v>
      </c>
      <c r="H77" s="238" t="s">
        <v>429</v>
      </c>
      <c r="I77" s="231">
        <v>0</v>
      </c>
      <c r="J77" s="231">
        <v>1</v>
      </c>
      <c r="K77" s="231">
        <v>0</v>
      </c>
      <c r="L77" s="231">
        <v>1</v>
      </c>
      <c r="M77" s="244">
        <v>0.05</v>
      </c>
      <c r="N77" s="244" t="s">
        <v>323</v>
      </c>
      <c r="O77" s="231" t="s">
        <v>423</v>
      </c>
      <c r="P77" s="313" t="s">
        <v>424</v>
      </c>
    </row>
    <row r="78" spans="1:16" ht="102" x14ac:dyDescent="0.2">
      <c r="A78" s="322">
        <v>62</v>
      </c>
      <c r="B78" s="247" t="s">
        <v>430</v>
      </c>
      <c r="C78" s="238" t="s">
        <v>431</v>
      </c>
      <c r="D78" s="238" t="s">
        <v>432</v>
      </c>
      <c r="E78" s="229">
        <v>44228</v>
      </c>
      <c r="F78" s="229">
        <v>44530</v>
      </c>
      <c r="G78" s="238" t="s">
        <v>433</v>
      </c>
      <c r="H78" s="238" t="s">
        <v>434</v>
      </c>
      <c r="I78" s="231">
        <v>0</v>
      </c>
      <c r="J78" s="231">
        <v>0.5</v>
      </c>
      <c r="K78" s="231">
        <v>0.25</v>
      </c>
      <c r="L78" s="231">
        <v>0.25</v>
      </c>
      <c r="M78" s="244">
        <v>0.1</v>
      </c>
      <c r="N78" s="244" t="s">
        <v>172</v>
      </c>
      <c r="O78" s="231" t="s">
        <v>698</v>
      </c>
      <c r="P78" s="313" t="s">
        <v>435</v>
      </c>
    </row>
    <row r="79" spans="1:16" ht="89.25" x14ac:dyDescent="0.2">
      <c r="A79" s="322">
        <v>62</v>
      </c>
      <c r="B79" s="247" t="s">
        <v>436</v>
      </c>
      <c r="C79" s="238" t="s">
        <v>437</v>
      </c>
      <c r="D79" s="238" t="s">
        <v>438</v>
      </c>
      <c r="E79" s="229">
        <v>44228</v>
      </c>
      <c r="F79" s="229">
        <v>44561</v>
      </c>
      <c r="G79" s="238" t="s">
        <v>439</v>
      </c>
      <c r="H79" s="238" t="s">
        <v>440</v>
      </c>
      <c r="I79" s="231">
        <v>0</v>
      </c>
      <c r="J79" s="231">
        <v>0</v>
      </c>
      <c r="K79" s="231">
        <v>0</v>
      </c>
      <c r="L79" s="231">
        <v>1</v>
      </c>
      <c r="M79" s="244">
        <v>0.1</v>
      </c>
      <c r="N79" s="244" t="s">
        <v>172</v>
      </c>
      <c r="O79" s="231" t="s">
        <v>698</v>
      </c>
      <c r="P79" s="313" t="s">
        <v>435</v>
      </c>
    </row>
    <row r="80" spans="1:16" ht="51" x14ac:dyDescent="0.2">
      <c r="A80" s="322">
        <v>62</v>
      </c>
      <c r="B80" s="247" t="s">
        <v>441</v>
      </c>
      <c r="C80" s="238" t="s">
        <v>442</v>
      </c>
      <c r="D80" s="238" t="s">
        <v>443</v>
      </c>
      <c r="E80" s="229">
        <v>44228</v>
      </c>
      <c r="F80" s="229">
        <v>44530</v>
      </c>
      <c r="G80" s="238" t="s">
        <v>444</v>
      </c>
      <c r="H80" s="238" t="s">
        <v>445</v>
      </c>
      <c r="I80" s="231">
        <v>0</v>
      </c>
      <c r="J80" s="231">
        <v>0</v>
      </c>
      <c r="K80" s="231">
        <v>0</v>
      </c>
      <c r="L80" s="231">
        <v>1</v>
      </c>
      <c r="M80" s="244">
        <v>0.1</v>
      </c>
      <c r="N80" s="244" t="s">
        <v>446</v>
      </c>
      <c r="O80" s="231" t="s">
        <v>447</v>
      </c>
      <c r="P80" s="313" t="s">
        <v>448</v>
      </c>
    </row>
    <row r="81" spans="1:16" ht="76.5" x14ac:dyDescent="0.2">
      <c r="A81" s="322">
        <v>62</v>
      </c>
      <c r="B81" s="247" t="s">
        <v>449</v>
      </c>
      <c r="C81" s="238" t="s">
        <v>450</v>
      </c>
      <c r="D81" s="238" t="s">
        <v>451</v>
      </c>
      <c r="E81" s="229">
        <v>44348</v>
      </c>
      <c r="F81" s="229">
        <v>44500</v>
      </c>
      <c r="G81" s="238" t="s">
        <v>452</v>
      </c>
      <c r="H81" s="238" t="s">
        <v>453</v>
      </c>
      <c r="I81" s="231">
        <v>0</v>
      </c>
      <c r="J81" s="231">
        <v>0</v>
      </c>
      <c r="K81" s="231">
        <v>0</v>
      </c>
      <c r="L81" s="231">
        <v>1</v>
      </c>
      <c r="M81" s="244">
        <v>0.1</v>
      </c>
      <c r="N81" s="244" t="s">
        <v>172</v>
      </c>
      <c r="O81" s="231" t="s">
        <v>454</v>
      </c>
      <c r="P81" s="313" t="s">
        <v>455</v>
      </c>
    </row>
    <row r="82" spans="1:16" ht="78" customHeight="1" x14ac:dyDescent="0.2">
      <c r="A82" s="322">
        <v>62</v>
      </c>
      <c r="B82" s="247" t="s">
        <v>456</v>
      </c>
      <c r="C82" s="237" t="s">
        <v>457</v>
      </c>
      <c r="D82" s="238" t="s">
        <v>458</v>
      </c>
      <c r="E82" s="229">
        <v>44228</v>
      </c>
      <c r="F82" s="229">
        <v>44316</v>
      </c>
      <c r="G82" s="238" t="s">
        <v>459</v>
      </c>
      <c r="H82" s="238" t="s">
        <v>453</v>
      </c>
      <c r="I82" s="231">
        <v>0</v>
      </c>
      <c r="J82" s="231">
        <v>1</v>
      </c>
      <c r="K82" s="231">
        <v>0</v>
      </c>
      <c r="L82" s="231">
        <v>0</v>
      </c>
      <c r="M82" s="244">
        <v>0.05</v>
      </c>
      <c r="N82" s="244" t="s">
        <v>172</v>
      </c>
      <c r="O82" s="231" t="s">
        <v>454</v>
      </c>
      <c r="P82" s="313" t="s">
        <v>455</v>
      </c>
    </row>
    <row r="83" spans="1:16" ht="153" customHeight="1" x14ac:dyDescent="0.2">
      <c r="A83" s="322">
        <v>62</v>
      </c>
      <c r="B83" s="247" t="s">
        <v>460</v>
      </c>
      <c r="C83" s="238" t="s">
        <v>461</v>
      </c>
      <c r="D83" s="238" t="s">
        <v>462</v>
      </c>
      <c r="E83" s="229">
        <v>44228</v>
      </c>
      <c r="F83" s="229">
        <v>44561</v>
      </c>
      <c r="G83" s="238" t="s">
        <v>463</v>
      </c>
      <c r="H83" s="238" t="s">
        <v>464</v>
      </c>
      <c r="I83" s="231">
        <v>3</v>
      </c>
      <c r="J83" s="231">
        <v>3</v>
      </c>
      <c r="K83" s="231">
        <v>3</v>
      </c>
      <c r="L83" s="231">
        <v>4</v>
      </c>
      <c r="M83" s="244">
        <v>0.1</v>
      </c>
      <c r="N83" s="244" t="s">
        <v>172</v>
      </c>
      <c r="O83" s="231" t="s">
        <v>465</v>
      </c>
      <c r="P83" s="313" t="s">
        <v>466</v>
      </c>
    </row>
    <row r="84" spans="1:16" ht="109.5" customHeight="1" x14ac:dyDescent="0.2">
      <c r="A84" s="322">
        <v>62</v>
      </c>
      <c r="B84" s="247" t="s">
        <v>467</v>
      </c>
      <c r="C84" s="238" t="s">
        <v>468</v>
      </c>
      <c r="D84" s="238" t="s">
        <v>169</v>
      </c>
      <c r="E84" s="229">
        <v>44228</v>
      </c>
      <c r="F84" s="229">
        <v>44469</v>
      </c>
      <c r="G84" s="238" t="s">
        <v>170</v>
      </c>
      <c r="H84" s="238" t="s">
        <v>171</v>
      </c>
      <c r="I84" s="231">
        <v>0</v>
      </c>
      <c r="J84" s="231">
        <v>0</v>
      </c>
      <c r="K84" s="231">
        <v>0</v>
      </c>
      <c r="L84" s="231">
        <v>1</v>
      </c>
      <c r="M84" s="244">
        <v>0.1</v>
      </c>
      <c r="N84" s="244" t="s">
        <v>172</v>
      </c>
      <c r="O84" s="231" t="s">
        <v>469</v>
      </c>
      <c r="P84" s="313" t="s">
        <v>470</v>
      </c>
    </row>
    <row r="85" spans="1:16" ht="13.5" thickBot="1" x14ac:dyDescent="0.25">
      <c r="A85" s="294"/>
      <c r="B85" s="133" t="s">
        <v>284</v>
      </c>
      <c r="C85" s="134"/>
      <c r="D85" s="134"/>
      <c r="E85" s="135"/>
      <c r="F85" s="135"/>
      <c r="G85" s="134"/>
      <c r="H85" s="134"/>
      <c r="I85" s="136"/>
      <c r="J85" s="136"/>
      <c r="K85" s="136"/>
      <c r="L85" s="136"/>
      <c r="M85" s="137">
        <f>SUM(M74:M84)</f>
        <v>1</v>
      </c>
      <c r="N85" s="295"/>
      <c r="O85" s="134"/>
      <c r="P85" s="316"/>
    </row>
  </sheetData>
  <sheetProtection algorithmName="SHA-512" hashValue="jShfr0oTVZvZ5TBlT0GJ/qnqa6cQlyurePHD0Fe1VhBHnyb/mkAbU92XRBJvEgHTLiSaDBMPUa122g/L4iwYUg==" saltValue="M2IcqXprLa4lYIVWgfOkSw==" spinCount="100000" sheet="1" deleteColumns="0" deleteRows="0"/>
  <mergeCells count="11">
    <mergeCell ref="D1:AC3"/>
    <mergeCell ref="A4:AC4"/>
    <mergeCell ref="A5:A6"/>
    <mergeCell ref="B5:D5"/>
    <mergeCell ref="E5:F5"/>
    <mergeCell ref="G5:N5"/>
    <mergeCell ref="O5:S5"/>
    <mergeCell ref="U5:AC5"/>
    <mergeCell ref="A1:B1"/>
    <mergeCell ref="A2:B2"/>
    <mergeCell ref="A3:B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10504-107B-4E1C-9DF4-327F9EA8A377}">
  <sheetPr>
    <tabColor rgb="FF33CC33"/>
  </sheetPr>
  <dimension ref="A1:S85"/>
  <sheetViews>
    <sheetView topLeftCell="A49" zoomScale="70" zoomScaleNormal="70" workbookViewId="0">
      <selection activeCell="D52" sqref="D52"/>
    </sheetView>
  </sheetViews>
  <sheetFormatPr baseColWidth="10" defaultColWidth="11.42578125" defaultRowHeight="15" x14ac:dyDescent="0.25"/>
  <cols>
    <col min="1" max="1" width="7.140625" customWidth="1"/>
    <col min="3" max="3" width="37.7109375" customWidth="1"/>
    <col min="4" max="4" width="34.5703125" customWidth="1"/>
    <col min="7" max="7" width="25.28515625" customWidth="1"/>
    <col min="8" max="8" width="23.5703125" customWidth="1"/>
    <col min="14" max="14" width="17.5703125" customWidth="1"/>
    <col min="15" max="15" width="18.5703125" customWidth="1"/>
    <col min="16" max="16" width="18.85546875" customWidth="1"/>
    <col min="17" max="17" width="18.5703125" customWidth="1"/>
    <col min="18" max="18" width="20.5703125" customWidth="1"/>
    <col min="19" max="19" width="151.42578125" customWidth="1"/>
  </cols>
  <sheetData>
    <row r="1" spans="1:19" s="2" customFormat="1" ht="14.45" customHeight="1" x14ac:dyDescent="0.25">
      <c r="A1" s="481" t="s">
        <v>62</v>
      </c>
      <c r="B1" s="482"/>
      <c r="C1" s="164" t="s">
        <v>1</v>
      </c>
      <c r="D1" s="478" t="s">
        <v>471</v>
      </c>
      <c r="E1" s="478"/>
      <c r="F1" s="478"/>
      <c r="G1" s="478"/>
      <c r="H1" s="478"/>
      <c r="I1" s="478"/>
      <c r="J1" s="478"/>
      <c r="K1" s="478"/>
      <c r="L1" s="478"/>
      <c r="M1" s="478"/>
      <c r="N1" s="478"/>
      <c r="O1" s="478"/>
      <c r="P1" s="478"/>
      <c r="Q1" s="478"/>
      <c r="R1" s="478"/>
      <c r="S1" s="475"/>
    </row>
    <row r="2" spans="1:19" s="2" customFormat="1" ht="17.45" customHeight="1" x14ac:dyDescent="0.25">
      <c r="A2" s="483" t="s">
        <v>63</v>
      </c>
      <c r="B2" s="484"/>
      <c r="C2" s="344">
        <v>2</v>
      </c>
      <c r="D2" s="479"/>
      <c r="E2" s="479"/>
      <c r="F2" s="479"/>
      <c r="G2" s="479"/>
      <c r="H2" s="479"/>
      <c r="I2" s="479"/>
      <c r="J2" s="479"/>
      <c r="K2" s="479"/>
      <c r="L2" s="479"/>
      <c r="M2" s="479"/>
      <c r="N2" s="479"/>
      <c r="O2" s="479"/>
      <c r="P2" s="479"/>
      <c r="Q2" s="479"/>
      <c r="R2" s="479"/>
      <c r="S2" s="476"/>
    </row>
    <row r="3" spans="1:19" s="2" customFormat="1" ht="17.45" customHeight="1" thickBot="1" x14ac:dyDescent="0.3">
      <c r="A3" s="485" t="s">
        <v>64</v>
      </c>
      <c r="B3" s="486"/>
      <c r="C3" s="165" t="s">
        <v>5</v>
      </c>
      <c r="D3" s="480"/>
      <c r="E3" s="480"/>
      <c r="F3" s="480"/>
      <c r="G3" s="480"/>
      <c r="H3" s="480"/>
      <c r="I3" s="480"/>
      <c r="J3" s="480"/>
      <c r="K3" s="480"/>
      <c r="L3" s="480"/>
      <c r="M3" s="480"/>
      <c r="N3" s="480"/>
      <c r="O3" s="480"/>
      <c r="P3" s="480"/>
      <c r="Q3" s="480"/>
      <c r="R3" s="480"/>
      <c r="S3" s="477"/>
    </row>
    <row r="4" spans="1:19" s="2" customFormat="1" ht="14.45" customHeight="1" x14ac:dyDescent="0.25">
      <c r="A4" s="453" t="s">
        <v>65</v>
      </c>
      <c r="B4" s="454"/>
      <c r="C4" s="454"/>
      <c r="D4" s="454"/>
      <c r="E4" s="454"/>
      <c r="F4" s="454"/>
      <c r="G4" s="454"/>
      <c r="H4" s="454"/>
      <c r="I4" s="454"/>
      <c r="J4" s="454"/>
      <c r="K4" s="454"/>
      <c r="L4" s="454"/>
      <c r="M4" s="454"/>
      <c r="N4" s="454"/>
      <c r="O4" s="454"/>
      <c r="P4" s="454"/>
      <c r="Q4" s="454"/>
      <c r="R4" s="454"/>
      <c r="S4" s="455"/>
    </row>
    <row r="5" spans="1:19" s="2" customFormat="1" ht="14.45" customHeight="1" x14ac:dyDescent="0.25">
      <c r="A5" s="456" t="s">
        <v>66</v>
      </c>
      <c r="B5" s="458" t="s">
        <v>67</v>
      </c>
      <c r="C5" s="458"/>
      <c r="D5" s="458"/>
      <c r="E5" s="458" t="s">
        <v>68</v>
      </c>
      <c r="F5" s="458"/>
      <c r="G5" s="459" t="s">
        <v>69</v>
      </c>
      <c r="H5" s="460"/>
      <c r="I5" s="460"/>
      <c r="J5" s="460"/>
      <c r="K5" s="460"/>
      <c r="L5" s="460"/>
      <c r="M5" s="460"/>
      <c r="N5" s="472" t="s">
        <v>718</v>
      </c>
      <c r="O5" s="473"/>
      <c r="P5" s="473"/>
      <c r="Q5" s="473"/>
      <c r="R5" s="473"/>
      <c r="S5" s="474"/>
    </row>
    <row r="6" spans="1:19" ht="29.1" customHeight="1" x14ac:dyDescent="0.25">
      <c r="A6" s="456"/>
      <c r="B6" s="5" t="s">
        <v>71</v>
      </c>
      <c r="C6" s="5" t="s">
        <v>72</v>
      </c>
      <c r="D6" s="5" t="s">
        <v>73</v>
      </c>
      <c r="E6" s="5" t="s">
        <v>74</v>
      </c>
      <c r="F6" s="5" t="s">
        <v>75</v>
      </c>
      <c r="G6" s="5" t="s">
        <v>76</v>
      </c>
      <c r="H6" s="5" t="s">
        <v>77</v>
      </c>
      <c r="I6" s="5" t="s">
        <v>78</v>
      </c>
      <c r="J6" s="5" t="s">
        <v>79</v>
      </c>
      <c r="K6" s="5" t="s">
        <v>80</v>
      </c>
      <c r="L6" s="5" t="s">
        <v>81</v>
      </c>
      <c r="M6" s="5" t="s">
        <v>82</v>
      </c>
      <c r="N6" s="5" t="s">
        <v>472</v>
      </c>
      <c r="O6" s="5" t="s">
        <v>473</v>
      </c>
      <c r="P6" s="5" t="s">
        <v>474</v>
      </c>
      <c r="Q6" s="5" t="s">
        <v>475</v>
      </c>
      <c r="R6" s="5" t="s">
        <v>476</v>
      </c>
      <c r="S6" s="125" t="s">
        <v>731</v>
      </c>
    </row>
    <row r="7" spans="1:19" ht="60.75" customHeight="1" x14ac:dyDescent="0.25">
      <c r="A7" s="126">
        <v>1</v>
      </c>
      <c r="B7" s="232" t="s">
        <v>99</v>
      </c>
      <c r="C7" s="238" t="s">
        <v>100</v>
      </c>
      <c r="D7" s="238" t="s">
        <v>101</v>
      </c>
      <c r="E7" s="229">
        <v>44197</v>
      </c>
      <c r="F7" s="229">
        <v>44561</v>
      </c>
      <c r="G7" s="238" t="s">
        <v>102</v>
      </c>
      <c r="H7" s="238" t="s">
        <v>103</v>
      </c>
      <c r="I7" s="233">
        <v>0</v>
      </c>
      <c r="J7" s="233">
        <v>1</v>
      </c>
      <c r="K7" s="233">
        <v>6</v>
      </c>
      <c r="L7" s="233">
        <v>18</v>
      </c>
      <c r="M7" s="236">
        <v>0.2</v>
      </c>
      <c r="N7" s="346">
        <v>0</v>
      </c>
      <c r="O7" s="233">
        <v>1</v>
      </c>
      <c r="P7" s="358">
        <v>6</v>
      </c>
      <c r="Q7" s="346"/>
      <c r="R7" s="257">
        <f>(SUM(N7:Q7))/(SUM(I7:L7))*M7</f>
        <v>5.6000000000000008E-2</v>
      </c>
      <c r="S7" s="366" t="s">
        <v>756</v>
      </c>
    </row>
    <row r="8" spans="1:19" ht="38.25" x14ac:dyDescent="0.25">
      <c r="A8" s="126">
        <v>2</v>
      </c>
      <c r="B8" s="232" t="s">
        <v>114</v>
      </c>
      <c r="C8" s="238" t="s">
        <v>115</v>
      </c>
      <c r="D8" s="238" t="s">
        <v>116</v>
      </c>
      <c r="E8" s="229">
        <v>44197</v>
      </c>
      <c r="F8" s="229">
        <v>44561</v>
      </c>
      <c r="G8" s="238" t="s">
        <v>117</v>
      </c>
      <c r="H8" s="238" t="s">
        <v>103</v>
      </c>
      <c r="I8" s="233">
        <v>0</v>
      </c>
      <c r="J8" s="233">
        <v>0</v>
      </c>
      <c r="K8" s="233">
        <v>2</v>
      </c>
      <c r="L8" s="233">
        <v>1</v>
      </c>
      <c r="M8" s="122">
        <v>0.1</v>
      </c>
      <c r="N8" s="346">
        <v>0</v>
      </c>
      <c r="O8" s="233">
        <v>0</v>
      </c>
      <c r="P8" s="358">
        <v>2</v>
      </c>
      <c r="Q8" s="346"/>
      <c r="R8" s="257">
        <f t="shared" ref="R8:R71" si="0">(SUM(N8:Q8))/(SUM(I8:L8))*M8</f>
        <v>6.6666666666666666E-2</v>
      </c>
      <c r="S8" s="367" t="s">
        <v>755</v>
      </c>
    </row>
    <row r="9" spans="1:19" ht="69" customHeight="1" x14ac:dyDescent="0.25">
      <c r="A9" s="126">
        <v>3</v>
      </c>
      <c r="B9" s="232" t="s">
        <v>118</v>
      </c>
      <c r="C9" s="238" t="s">
        <v>119</v>
      </c>
      <c r="D9" s="238" t="s">
        <v>120</v>
      </c>
      <c r="E9" s="229">
        <v>44197</v>
      </c>
      <c r="F9" s="229">
        <v>44561</v>
      </c>
      <c r="G9" s="238" t="s">
        <v>121</v>
      </c>
      <c r="H9" s="237" t="s">
        <v>122</v>
      </c>
      <c r="I9" s="233">
        <v>0</v>
      </c>
      <c r="J9" s="233">
        <v>1</v>
      </c>
      <c r="K9" s="233">
        <v>5</v>
      </c>
      <c r="L9" s="233">
        <v>4</v>
      </c>
      <c r="M9" s="236">
        <v>0.1</v>
      </c>
      <c r="N9" s="346">
        <v>0</v>
      </c>
      <c r="O9" s="233">
        <v>1</v>
      </c>
      <c r="P9" s="358">
        <v>5</v>
      </c>
      <c r="Q9" s="346"/>
      <c r="R9" s="257">
        <f t="shared" si="0"/>
        <v>0.06</v>
      </c>
      <c r="S9" s="366" t="s">
        <v>754</v>
      </c>
    </row>
    <row r="10" spans="1:19" ht="63.75" x14ac:dyDescent="0.25">
      <c r="A10" s="126">
        <v>4</v>
      </c>
      <c r="B10" s="232" t="s">
        <v>123</v>
      </c>
      <c r="C10" s="238" t="s">
        <v>124</v>
      </c>
      <c r="D10" s="238" t="s">
        <v>125</v>
      </c>
      <c r="E10" s="229">
        <v>44197</v>
      </c>
      <c r="F10" s="229">
        <v>44561</v>
      </c>
      <c r="G10" s="238" t="s">
        <v>126</v>
      </c>
      <c r="H10" s="238" t="s">
        <v>127</v>
      </c>
      <c r="I10" s="233">
        <v>0</v>
      </c>
      <c r="J10" s="233">
        <v>0</v>
      </c>
      <c r="K10" s="233">
        <v>1</v>
      </c>
      <c r="L10" s="233">
        <v>2</v>
      </c>
      <c r="M10" s="122">
        <v>0.05</v>
      </c>
      <c r="N10" s="346">
        <v>0</v>
      </c>
      <c r="O10" s="233">
        <v>0</v>
      </c>
      <c r="P10" s="358">
        <v>1</v>
      </c>
      <c r="Q10" s="346"/>
      <c r="R10" s="257">
        <f t="shared" si="0"/>
        <v>1.6666666666666666E-2</v>
      </c>
      <c r="S10" s="368" t="s">
        <v>753</v>
      </c>
    </row>
    <row r="11" spans="1:19" ht="51" x14ac:dyDescent="0.25">
      <c r="A11" s="126">
        <v>5</v>
      </c>
      <c r="B11" s="12" t="s">
        <v>129</v>
      </c>
      <c r="C11" s="13" t="s">
        <v>130</v>
      </c>
      <c r="D11" s="13" t="s">
        <v>131</v>
      </c>
      <c r="E11" s="35">
        <v>44197</v>
      </c>
      <c r="F11" s="35">
        <v>44561</v>
      </c>
      <c r="G11" s="13" t="s">
        <v>132</v>
      </c>
      <c r="H11" s="13" t="s">
        <v>133</v>
      </c>
      <c r="I11" s="346">
        <v>0</v>
      </c>
      <c r="J11" s="346">
        <v>0</v>
      </c>
      <c r="K11" s="346">
        <v>0</v>
      </c>
      <c r="L11" s="14">
        <v>1</v>
      </c>
      <c r="M11" s="122">
        <v>0.05</v>
      </c>
      <c r="N11" s="346">
        <v>0</v>
      </c>
      <c r="O11" s="233">
        <v>0</v>
      </c>
      <c r="P11" s="346">
        <v>0</v>
      </c>
      <c r="Q11" s="14"/>
      <c r="R11" s="257">
        <f t="shared" si="0"/>
        <v>0</v>
      </c>
      <c r="S11" s="170"/>
    </row>
    <row r="12" spans="1:19" ht="63.75" x14ac:dyDescent="0.25">
      <c r="A12" s="126">
        <v>6</v>
      </c>
      <c r="B12" s="12" t="s">
        <v>135</v>
      </c>
      <c r="C12" s="13" t="s">
        <v>136</v>
      </c>
      <c r="D12" s="13" t="s">
        <v>137</v>
      </c>
      <c r="E12" s="35">
        <v>44197</v>
      </c>
      <c r="F12" s="35">
        <v>44561</v>
      </c>
      <c r="G12" s="13" t="s">
        <v>138</v>
      </c>
      <c r="H12" s="13" t="s">
        <v>139</v>
      </c>
      <c r="I12" s="346">
        <v>0</v>
      </c>
      <c r="J12" s="346">
        <v>0</v>
      </c>
      <c r="K12" s="346">
        <v>0</v>
      </c>
      <c r="L12" s="14">
        <v>0.8</v>
      </c>
      <c r="M12" s="122">
        <v>0.1</v>
      </c>
      <c r="N12" s="346">
        <v>0</v>
      </c>
      <c r="O12" s="233">
        <v>0</v>
      </c>
      <c r="P12" s="346">
        <v>0</v>
      </c>
      <c r="Q12" s="14"/>
      <c r="R12" s="257">
        <f t="shared" si="0"/>
        <v>0</v>
      </c>
      <c r="S12" s="170"/>
    </row>
    <row r="13" spans="1:19" ht="55.5" customHeight="1" x14ac:dyDescent="0.25">
      <c r="A13" s="235">
        <v>7</v>
      </c>
      <c r="B13" s="232" t="s">
        <v>140</v>
      </c>
      <c r="C13" s="238" t="s">
        <v>141</v>
      </c>
      <c r="D13" s="238" t="s">
        <v>142</v>
      </c>
      <c r="E13" s="229">
        <v>44197</v>
      </c>
      <c r="F13" s="229">
        <v>44561</v>
      </c>
      <c r="G13" s="238" t="s">
        <v>143</v>
      </c>
      <c r="H13" s="238" t="s">
        <v>144</v>
      </c>
      <c r="I13" s="233">
        <v>3</v>
      </c>
      <c r="J13" s="233">
        <v>3</v>
      </c>
      <c r="K13" s="233">
        <v>3</v>
      </c>
      <c r="L13" s="233">
        <v>3</v>
      </c>
      <c r="M13" s="236">
        <v>0.05</v>
      </c>
      <c r="N13" s="233">
        <v>3</v>
      </c>
      <c r="O13" s="233">
        <v>3</v>
      </c>
      <c r="P13" s="358">
        <v>3</v>
      </c>
      <c r="Q13" s="233"/>
      <c r="R13" s="257">
        <f t="shared" si="0"/>
        <v>3.7500000000000006E-2</v>
      </c>
      <c r="S13" s="366" t="s">
        <v>752</v>
      </c>
    </row>
    <row r="14" spans="1:19" ht="51" x14ac:dyDescent="0.25">
      <c r="A14" s="126">
        <v>8</v>
      </c>
      <c r="B14" s="232" t="s">
        <v>146</v>
      </c>
      <c r="C14" s="238" t="s">
        <v>147</v>
      </c>
      <c r="D14" s="238" t="s">
        <v>148</v>
      </c>
      <c r="E14" s="229">
        <v>44197</v>
      </c>
      <c r="F14" s="229">
        <v>44561</v>
      </c>
      <c r="G14" s="238" t="s">
        <v>149</v>
      </c>
      <c r="H14" s="237" t="s">
        <v>150</v>
      </c>
      <c r="I14" s="233">
        <v>0</v>
      </c>
      <c r="J14" s="233">
        <v>1</v>
      </c>
      <c r="K14" s="233">
        <v>0</v>
      </c>
      <c r="L14" s="233">
        <v>1</v>
      </c>
      <c r="M14" s="236">
        <v>0.1</v>
      </c>
      <c r="N14" s="346">
        <v>0</v>
      </c>
      <c r="O14" s="233">
        <v>1</v>
      </c>
      <c r="P14" s="346">
        <v>0</v>
      </c>
      <c r="Q14" s="346"/>
      <c r="R14" s="257">
        <f t="shared" si="0"/>
        <v>0.05</v>
      </c>
      <c r="S14" s="369"/>
    </row>
    <row r="15" spans="1:19" ht="112.5" customHeight="1" x14ac:dyDescent="0.25">
      <c r="A15" s="126">
        <v>9</v>
      </c>
      <c r="B15" s="232" t="s">
        <v>151</v>
      </c>
      <c r="C15" s="238" t="s">
        <v>152</v>
      </c>
      <c r="D15" s="238" t="s">
        <v>153</v>
      </c>
      <c r="E15" s="229">
        <v>44197</v>
      </c>
      <c r="F15" s="229">
        <v>44561</v>
      </c>
      <c r="G15" s="240" t="s">
        <v>154</v>
      </c>
      <c r="H15" s="353" t="s">
        <v>155</v>
      </c>
      <c r="I15" s="233">
        <v>0</v>
      </c>
      <c r="J15" s="233">
        <v>3</v>
      </c>
      <c r="K15" s="233">
        <v>7</v>
      </c>
      <c r="L15" s="233">
        <v>5</v>
      </c>
      <c r="M15" s="236">
        <v>0.05</v>
      </c>
      <c r="N15" s="346">
        <v>0</v>
      </c>
      <c r="O15" s="233">
        <v>3</v>
      </c>
      <c r="P15" s="365">
        <v>6</v>
      </c>
      <c r="Q15" s="346"/>
      <c r="R15" s="257">
        <f t="shared" si="0"/>
        <v>0.03</v>
      </c>
      <c r="S15" s="385" t="s">
        <v>758</v>
      </c>
    </row>
    <row r="16" spans="1:19" ht="38.25" x14ac:dyDescent="0.25">
      <c r="A16" s="126">
        <v>10</v>
      </c>
      <c r="B16" s="232" t="s">
        <v>158</v>
      </c>
      <c r="C16" s="238" t="s">
        <v>159</v>
      </c>
      <c r="D16" s="238" t="s">
        <v>160</v>
      </c>
      <c r="E16" s="229">
        <v>44197</v>
      </c>
      <c r="F16" s="229">
        <v>44561</v>
      </c>
      <c r="G16" s="231" t="s">
        <v>161</v>
      </c>
      <c r="H16" s="237" t="s">
        <v>162</v>
      </c>
      <c r="I16" s="233">
        <v>0</v>
      </c>
      <c r="J16" s="233">
        <v>0</v>
      </c>
      <c r="K16" s="233">
        <v>0</v>
      </c>
      <c r="L16" s="241">
        <v>1</v>
      </c>
      <c r="M16" s="122">
        <v>0.05</v>
      </c>
      <c r="N16" s="346">
        <v>0</v>
      </c>
      <c r="O16" s="233">
        <v>0</v>
      </c>
      <c r="P16" s="346">
        <v>0</v>
      </c>
      <c r="Q16" s="21"/>
      <c r="R16" s="257">
        <f t="shared" si="0"/>
        <v>0</v>
      </c>
      <c r="S16" s="170"/>
    </row>
    <row r="17" spans="1:19" ht="51" x14ac:dyDescent="0.25">
      <c r="A17" s="126">
        <v>11</v>
      </c>
      <c r="B17" s="232" t="s">
        <v>163</v>
      </c>
      <c r="C17" s="238" t="s">
        <v>159</v>
      </c>
      <c r="D17" s="238" t="s">
        <v>164</v>
      </c>
      <c r="E17" s="229">
        <v>44197</v>
      </c>
      <c r="F17" s="229">
        <v>44561</v>
      </c>
      <c r="G17" s="231" t="s">
        <v>165</v>
      </c>
      <c r="H17" s="237" t="s">
        <v>166</v>
      </c>
      <c r="I17" s="233">
        <v>0</v>
      </c>
      <c r="J17" s="233">
        <v>0</v>
      </c>
      <c r="K17" s="233">
        <v>0</v>
      </c>
      <c r="L17" s="233">
        <v>1</v>
      </c>
      <c r="M17" s="122">
        <v>0.05</v>
      </c>
      <c r="N17" s="346">
        <v>0</v>
      </c>
      <c r="O17" s="233">
        <v>0</v>
      </c>
      <c r="P17" s="346">
        <v>0</v>
      </c>
      <c r="Q17" s="346"/>
      <c r="R17" s="257">
        <f t="shared" si="0"/>
        <v>0</v>
      </c>
      <c r="S17" s="170"/>
    </row>
    <row r="18" spans="1:19" ht="76.5" x14ac:dyDescent="0.25">
      <c r="A18" s="126">
        <v>12</v>
      </c>
      <c r="B18" s="232" t="s">
        <v>167</v>
      </c>
      <c r="C18" s="238" t="s">
        <v>168</v>
      </c>
      <c r="D18" s="238" t="s">
        <v>169</v>
      </c>
      <c r="E18" s="229">
        <v>44228</v>
      </c>
      <c r="F18" s="229">
        <v>44469</v>
      </c>
      <c r="G18" s="238" t="s">
        <v>170</v>
      </c>
      <c r="H18" s="238" t="s">
        <v>171</v>
      </c>
      <c r="I18" s="233">
        <v>0</v>
      </c>
      <c r="J18" s="233">
        <v>0</v>
      </c>
      <c r="K18" s="233">
        <v>1</v>
      </c>
      <c r="L18" s="346">
        <v>0</v>
      </c>
      <c r="M18" s="122">
        <v>0.1</v>
      </c>
      <c r="N18" s="346">
        <v>0</v>
      </c>
      <c r="O18" s="233">
        <v>0</v>
      </c>
      <c r="P18" s="358">
        <v>1</v>
      </c>
      <c r="Q18" s="346"/>
      <c r="R18" s="257">
        <f t="shared" si="0"/>
        <v>0.1</v>
      </c>
      <c r="S18" s="367" t="s">
        <v>735</v>
      </c>
    </row>
    <row r="19" spans="1:19" ht="14.45" customHeight="1" x14ac:dyDescent="0.25">
      <c r="A19" s="127"/>
      <c r="B19" s="118"/>
      <c r="C19" s="117" t="s">
        <v>173</v>
      </c>
      <c r="D19" s="32"/>
      <c r="E19" s="37"/>
      <c r="F19" s="37"/>
      <c r="G19" s="32"/>
      <c r="H19" s="32"/>
      <c r="I19" s="119"/>
      <c r="J19" s="119"/>
      <c r="K19" s="119"/>
      <c r="L19" s="119"/>
      <c r="M19" s="120">
        <f>SUM(M7:M18)</f>
        <v>1.0000000000000002</v>
      </c>
      <c r="N19" s="119"/>
      <c r="O19" s="119"/>
      <c r="P19" s="119"/>
      <c r="Q19" s="119"/>
      <c r="R19" s="259">
        <f>SUM(R7:R18)</f>
        <v>0.41683333333333328</v>
      </c>
      <c r="S19" s="128"/>
    </row>
    <row r="20" spans="1:19" ht="118.5" customHeight="1" x14ac:dyDescent="0.25">
      <c r="A20" s="126">
        <v>13</v>
      </c>
      <c r="B20" s="232" t="s">
        <v>174</v>
      </c>
      <c r="C20" s="238" t="s">
        <v>175</v>
      </c>
      <c r="D20" s="238" t="s">
        <v>176</v>
      </c>
      <c r="E20" s="229">
        <v>44197</v>
      </c>
      <c r="F20" s="229">
        <v>44407</v>
      </c>
      <c r="G20" s="238" t="s">
        <v>177</v>
      </c>
      <c r="H20" s="238" t="s">
        <v>178</v>
      </c>
      <c r="I20" s="233">
        <v>0</v>
      </c>
      <c r="J20" s="233">
        <v>0</v>
      </c>
      <c r="K20" s="233">
        <v>1</v>
      </c>
      <c r="L20" s="233">
        <v>0</v>
      </c>
      <c r="M20" s="122">
        <v>0.05</v>
      </c>
      <c r="N20" s="346">
        <v>0</v>
      </c>
      <c r="O20" s="346">
        <v>0</v>
      </c>
      <c r="P20" s="358">
        <v>1</v>
      </c>
      <c r="Q20" s="346"/>
      <c r="R20" s="257">
        <f t="shared" si="0"/>
        <v>0.05</v>
      </c>
      <c r="S20" s="369" t="s">
        <v>732</v>
      </c>
    </row>
    <row r="21" spans="1:19" s="2" customFormat="1" ht="76.5" x14ac:dyDescent="0.25">
      <c r="A21" s="126">
        <v>14</v>
      </c>
      <c r="B21" s="12" t="s">
        <v>184</v>
      </c>
      <c r="C21" s="238" t="s">
        <v>175</v>
      </c>
      <c r="D21" s="238" t="s">
        <v>185</v>
      </c>
      <c r="E21" s="229">
        <v>44470</v>
      </c>
      <c r="F21" s="229">
        <v>44547</v>
      </c>
      <c r="G21" s="238" t="s">
        <v>186</v>
      </c>
      <c r="H21" s="238" t="s">
        <v>178</v>
      </c>
      <c r="I21" s="233">
        <v>0</v>
      </c>
      <c r="J21" s="233">
        <v>0</v>
      </c>
      <c r="K21" s="233">
        <v>0</v>
      </c>
      <c r="L21" s="233">
        <v>1</v>
      </c>
      <c r="M21" s="122">
        <v>0.1</v>
      </c>
      <c r="N21" s="346">
        <v>0</v>
      </c>
      <c r="O21" s="346">
        <v>0</v>
      </c>
      <c r="P21" s="346">
        <v>0</v>
      </c>
      <c r="Q21" s="346"/>
      <c r="R21" s="257">
        <f>(SUM(N21:Q21))/(SUM(I21:L21))*M21</f>
        <v>0</v>
      </c>
      <c r="S21" s="170"/>
    </row>
    <row r="22" spans="1:19" ht="76.5" x14ac:dyDescent="0.25">
      <c r="A22" s="126">
        <v>15</v>
      </c>
      <c r="B22" s="12" t="s">
        <v>187</v>
      </c>
      <c r="C22" s="238" t="s">
        <v>175</v>
      </c>
      <c r="D22" s="238" t="s">
        <v>188</v>
      </c>
      <c r="E22" s="229">
        <v>44470</v>
      </c>
      <c r="F22" s="229">
        <v>44547</v>
      </c>
      <c r="G22" s="238" t="s">
        <v>189</v>
      </c>
      <c r="H22" s="238" t="s">
        <v>178</v>
      </c>
      <c r="I22" s="233">
        <v>0</v>
      </c>
      <c r="J22" s="233">
        <v>0</v>
      </c>
      <c r="K22" s="233">
        <v>0</v>
      </c>
      <c r="L22" s="233">
        <v>1</v>
      </c>
      <c r="M22" s="122">
        <v>0.1</v>
      </c>
      <c r="N22" s="346">
        <v>0</v>
      </c>
      <c r="O22" s="346">
        <v>0</v>
      </c>
      <c r="P22" s="346">
        <v>0</v>
      </c>
      <c r="Q22" s="346"/>
      <c r="R22" s="257">
        <f>(SUM(N22:Q22))/(SUM(I22:L22))*M22</f>
        <v>0</v>
      </c>
      <c r="S22" s="170"/>
    </row>
    <row r="23" spans="1:19" ht="138.75" customHeight="1" x14ac:dyDescent="0.25">
      <c r="A23" s="126">
        <v>16</v>
      </c>
      <c r="B23" s="232" t="s">
        <v>191</v>
      </c>
      <c r="C23" s="238" t="s">
        <v>175</v>
      </c>
      <c r="D23" s="238" t="s">
        <v>192</v>
      </c>
      <c r="E23" s="229">
        <v>44197</v>
      </c>
      <c r="F23" s="229">
        <v>44407</v>
      </c>
      <c r="G23" s="238" t="s">
        <v>193</v>
      </c>
      <c r="H23" s="238" t="s">
        <v>178</v>
      </c>
      <c r="I23" s="233">
        <v>0</v>
      </c>
      <c r="J23" s="233">
        <v>0</v>
      </c>
      <c r="K23" s="233">
        <v>1</v>
      </c>
      <c r="L23" s="233">
        <v>0</v>
      </c>
      <c r="M23" s="122">
        <v>0.05</v>
      </c>
      <c r="N23" s="346">
        <v>0</v>
      </c>
      <c r="O23" s="346"/>
      <c r="P23" s="358">
        <v>1</v>
      </c>
      <c r="Q23" s="346"/>
      <c r="R23" s="257">
        <f t="shared" si="0"/>
        <v>0.05</v>
      </c>
      <c r="S23" s="369" t="s">
        <v>733</v>
      </c>
    </row>
    <row r="24" spans="1:19" ht="102.75" customHeight="1" x14ac:dyDescent="0.25">
      <c r="A24" s="235">
        <v>17</v>
      </c>
      <c r="B24" s="232" t="s">
        <v>194</v>
      </c>
      <c r="C24" s="238" t="s">
        <v>195</v>
      </c>
      <c r="D24" s="238" t="s">
        <v>196</v>
      </c>
      <c r="E24" s="229">
        <v>44197</v>
      </c>
      <c r="F24" s="229">
        <v>44561</v>
      </c>
      <c r="G24" s="238" t="s">
        <v>197</v>
      </c>
      <c r="H24" s="238" t="s">
        <v>198</v>
      </c>
      <c r="I24" s="233">
        <v>1</v>
      </c>
      <c r="J24" s="233">
        <v>1</v>
      </c>
      <c r="K24" s="233">
        <v>1</v>
      </c>
      <c r="L24" s="233">
        <v>1</v>
      </c>
      <c r="M24" s="236">
        <v>0.25</v>
      </c>
      <c r="N24" s="233">
        <v>1</v>
      </c>
      <c r="O24" s="233">
        <v>1</v>
      </c>
      <c r="P24" s="358">
        <v>1</v>
      </c>
      <c r="Q24" s="233"/>
      <c r="R24" s="257">
        <f t="shared" si="0"/>
        <v>0.1875</v>
      </c>
      <c r="S24" s="366" t="s">
        <v>734</v>
      </c>
    </row>
    <row r="25" spans="1:19" ht="63.75" x14ac:dyDescent="0.25">
      <c r="A25" s="235">
        <v>18</v>
      </c>
      <c r="B25" s="232" t="s">
        <v>199</v>
      </c>
      <c r="C25" s="238" t="s">
        <v>200</v>
      </c>
      <c r="D25" s="238" t="s">
        <v>201</v>
      </c>
      <c r="E25" s="229">
        <v>44197</v>
      </c>
      <c r="F25" s="229">
        <v>44286</v>
      </c>
      <c r="G25" s="238" t="s">
        <v>202</v>
      </c>
      <c r="H25" s="238" t="s">
        <v>203</v>
      </c>
      <c r="I25" s="233">
        <v>1</v>
      </c>
      <c r="J25" s="233">
        <v>0</v>
      </c>
      <c r="K25" s="233">
        <v>0</v>
      </c>
      <c r="L25" s="233">
        <v>0</v>
      </c>
      <c r="M25" s="236">
        <v>0.05</v>
      </c>
      <c r="N25" s="233">
        <v>1</v>
      </c>
      <c r="O25" s="233">
        <v>0</v>
      </c>
      <c r="P25" s="233">
        <v>0</v>
      </c>
      <c r="Q25" s="233"/>
      <c r="R25" s="257">
        <f t="shared" si="0"/>
        <v>0.05</v>
      </c>
      <c r="S25" s="370"/>
    </row>
    <row r="26" spans="1:19" ht="63.75" x14ac:dyDescent="0.25">
      <c r="A26" s="126">
        <v>19</v>
      </c>
      <c r="B26" s="232" t="s">
        <v>205</v>
      </c>
      <c r="C26" s="238" t="s">
        <v>200</v>
      </c>
      <c r="D26" s="238" t="s">
        <v>206</v>
      </c>
      <c r="E26" s="229">
        <v>44287</v>
      </c>
      <c r="F26" s="229">
        <v>44377</v>
      </c>
      <c r="G26" s="238" t="s">
        <v>207</v>
      </c>
      <c r="H26" s="238" t="s">
        <v>208</v>
      </c>
      <c r="I26" s="233">
        <v>0</v>
      </c>
      <c r="J26" s="233">
        <v>1</v>
      </c>
      <c r="K26" s="233">
        <v>0</v>
      </c>
      <c r="L26" s="233">
        <v>0</v>
      </c>
      <c r="M26" s="236">
        <v>0.05</v>
      </c>
      <c r="N26" s="346">
        <v>0</v>
      </c>
      <c r="O26" s="233">
        <v>1</v>
      </c>
      <c r="P26" s="346">
        <v>0</v>
      </c>
      <c r="Q26" s="346"/>
      <c r="R26" s="257">
        <f t="shared" si="0"/>
        <v>0.05</v>
      </c>
      <c r="S26" s="369"/>
    </row>
    <row r="27" spans="1:19" ht="66" customHeight="1" x14ac:dyDescent="0.25">
      <c r="A27" s="126">
        <v>20</v>
      </c>
      <c r="B27" s="232" t="s">
        <v>209</v>
      </c>
      <c r="C27" s="238" t="s">
        <v>200</v>
      </c>
      <c r="D27" s="238" t="s">
        <v>210</v>
      </c>
      <c r="E27" s="229">
        <v>44378</v>
      </c>
      <c r="F27" s="229">
        <v>44469</v>
      </c>
      <c r="G27" s="238" t="s">
        <v>211</v>
      </c>
      <c r="H27" s="238" t="s">
        <v>212</v>
      </c>
      <c r="I27" s="233">
        <v>0</v>
      </c>
      <c r="J27" s="233">
        <v>0</v>
      </c>
      <c r="K27" s="233">
        <v>1</v>
      </c>
      <c r="L27" s="346">
        <v>0</v>
      </c>
      <c r="M27" s="122">
        <v>0.05</v>
      </c>
      <c r="N27" s="346">
        <v>0</v>
      </c>
      <c r="O27" s="233">
        <v>0</v>
      </c>
      <c r="P27" s="358">
        <v>1</v>
      </c>
      <c r="Q27" s="346"/>
      <c r="R27" s="257">
        <f t="shared" si="0"/>
        <v>0.05</v>
      </c>
      <c r="S27" s="367" t="s">
        <v>741</v>
      </c>
    </row>
    <row r="28" spans="1:19" ht="89.25" x14ac:dyDescent="0.25">
      <c r="A28" s="126">
        <v>21</v>
      </c>
      <c r="B28" s="12" t="s">
        <v>213</v>
      </c>
      <c r="C28" s="13" t="s">
        <v>200</v>
      </c>
      <c r="D28" s="13" t="s">
        <v>214</v>
      </c>
      <c r="E28" s="35">
        <v>44470</v>
      </c>
      <c r="F28" s="35">
        <v>44561</v>
      </c>
      <c r="G28" s="13" t="s">
        <v>215</v>
      </c>
      <c r="H28" s="13" t="s">
        <v>216</v>
      </c>
      <c r="I28" s="346">
        <v>0</v>
      </c>
      <c r="J28" s="346">
        <v>0</v>
      </c>
      <c r="K28" s="346">
        <v>0</v>
      </c>
      <c r="L28" s="346">
        <v>1</v>
      </c>
      <c r="M28" s="122">
        <v>0.05</v>
      </c>
      <c r="N28" s="346">
        <v>0</v>
      </c>
      <c r="O28" s="233">
        <v>0</v>
      </c>
      <c r="P28" s="346">
        <v>0</v>
      </c>
      <c r="Q28" s="346"/>
      <c r="R28" s="257">
        <f t="shared" si="0"/>
        <v>0</v>
      </c>
      <c r="S28" s="170"/>
    </row>
    <row r="29" spans="1:19" ht="96.75" customHeight="1" x14ac:dyDescent="0.25">
      <c r="A29" s="235">
        <v>22</v>
      </c>
      <c r="B29" s="232" t="s">
        <v>217</v>
      </c>
      <c r="C29" s="238" t="s">
        <v>218</v>
      </c>
      <c r="D29" s="238" t="s">
        <v>219</v>
      </c>
      <c r="E29" s="229">
        <v>44197</v>
      </c>
      <c r="F29" s="229">
        <v>44561</v>
      </c>
      <c r="G29" s="238" t="s">
        <v>220</v>
      </c>
      <c r="H29" s="238" t="s">
        <v>221</v>
      </c>
      <c r="I29" s="233">
        <v>1</v>
      </c>
      <c r="J29" s="233">
        <v>1</v>
      </c>
      <c r="K29" s="233">
        <v>1</v>
      </c>
      <c r="L29" s="233">
        <v>1</v>
      </c>
      <c r="M29" s="236">
        <v>0.05</v>
      </c>
      <c r="N29" s="233">
        <v>1</v>
      </c>
      <c r="O29" s="233">
        <v>1</v>
      </c>
      <c r="P29" s="358">
        <v>1</v>
      </c>
      <c r="Q29" s="233"/>
      <c r="R29" s="257">
        <f t="shared" si="0"/>
        <v>3.7500000000000006E-2</v>
      </c>
      <c r="S29" s="371" t="s">
        <v>742</v>
      </c>
    </row>
    <row r="30" spans="1:19" ht="38.25" x14ac:dyDescent="0.25">
      <c r="A30" s="242">
        <v>23</v>
      </c>
      <c r="B30" s="356" t="s">
        <v>222</v>
      </c>
      <c r="C30" s="240" t="s">
        <v>223</v>
      </c>
      <c r="D30" s="240" t="s">
        <v>224</v>
      </c>
      <c r="E30" s="243">
        <v>44241</v>
      </c>
      <c r="F30" s="243">
        <v>44377</v>
      </c>
      <c r="G30" s="240" t="s">
        <v>225</v>
      </c>
      <c r="H30" s="240" t="s">
        <v>226</v>
      </c>
      <c r="I30" s="234">
        <v>15</v>
      </c>
      <c r="J30" s="234">
        <v>15</v>
      </c>
      <c r="K30" s="234">
        <v>0</v>
      </c>
      <c r="L30" s="234">
        <v>0</v>
      </c>
      <c r="M30" s="236">
        <v>0.05</v>
      </c>
      <c r="N30" s="234">
        <v>15</v>
      </c>
      <c r="O30" s="234">
        <v>15</v>
      </c>
      <c r="P30" s="234">
        <v>0</v>
      </c>
      <c r="Q30" s="234"/>
      <c r="R30" s="258">
        <f t="shared" si="0"/>
        <v>0.05</v>
      </c>
      <c r="S30" s="372"/>
    </row>
    <row r="31" spans="1:19" ht="89.25" x14ac:dyDescent="0.25">
      <c r="A31" s="126">
        <v>24</v>
      </c>
      <c r="B31" s="12" t="s">
        <v>227</v>
      </c>
      <c r="C31" s="13" t="s">
        <v>228</v>
      </c>
      <c r="D31" s="13" t="s">
        <v>477</v>
      </c>
      <c r="E31" s="35">
        <v>44197</v>
      </c>
      <c r="F31" s="35">
        <v>44561</v>
      </c>
      <c r="G31" s="13" t="s">
        <v>478</v>
      </c>
      <c r="H31" s="13" t="s">
        <v>231</v>
      </c>
      <c r="I31" s="346">
        <v>0</v>
      </c>
      <c r="J31" s="346">
        <v>0</v>
      </c>
      <c r="K31" s="346">
        <v>0</v>
      </c>
      <c r="L31" s="346">
        <v>2</v>
      </c>
      <c r="M31" s="122">
        <v>0.05</v>
      </c>
      <c r="N31" s="346">
        <v>0</v>
      </c>
      <c r="O31" s="233">
        <v>0</v>
      </c>
      <c r="P31" s="346">
        <v>0</v>
      </c>
      <c r="Q31" s="346"/>
      <c r="R31" s="257">
        <f t="shared" si="0"/>
        <v>0</v>
      </c>
      <c r="S31" s="170"/>
    </row>
    <row r="32" spans="1:19" ht="60.75" customHeight="1" x14ac:dyDescent="0.25">
      <c r="A32" s="126">
        <v>25</v>
      </c>
      <c r="B32" s="232" t="s">
        <v>232</v>
      </c>
      <c r="C32" s="238" t="s">
        <v>168</v>
      </c>
      <c r="D32" s="238" t="s">
        <v>169</v>
      </c>
      <c r="E32" s="229">
        <v>44228</v>
      </c>
      <c r="F32" s="229">
        <v>44469</v>
      </c>
      <c r="G32" s="238" t="s">
        <v>170</v>
      </c>
      <c r="H32" s="238" t="s">
        <v>171</v>
      </c>
      <c r="I32" s="233">
        <v>0</v>
      </c>
      <c r="J32" s="233">
        <v>0</v>
      </c>
      <c r="K32" s="233">
        <v>1</v>
      </c>
      <c r="L32" s="346">
        <v>0</v>
      </c>
      <c r="M32" s="122">
        <v>0.1</v>
      </c>
      <c r="N32" s="346">
        <v>0</v>
      </c>
      <c r="O32" s="233">
        <v>0</v>
      </c>
      <c r="P32" s="358">
        <v>1</v>
      </c>
      <c r="Q32" s="346"/>
      <c r="R32" s="257">
        <f t="shared" si="0"/>
        <v>0.1</v>
      </c>
      <c r="S32" s="373" t="s">
        <v>735</v>
      </c>
    </row>
    <row r="33" spans="1:19" ht="15.75" x14ac:dyDescent="0.25">
      <c r="A33" s="129"/>
      <c r="B33" s="32"/>
      <c r="C33" s="86" t="s">
        <v>233</v>
      </c>
      <c r="D33" s="32"/>
      <c r="E33" s="37"/>
      <c r="F33" s="37"/>
      <c r="G33" s="32"/>
      <c r="H33" s="32"/>
      <c r="I33" s="33"/>
      <c r="J33" s="33"/>
      <c r="K33" s="33"/>
      <c r="L33" s="33"/>
      <c r="M33" s="34">
        <f>SUM(M20:M32)</f>
        <v>1.0000000000000004</v>
      </c>
      <c r="N33" s="119"/>
      <c r="O33" s="119"/>
      <c r="P33" s="119"/>
      <c r="Q33" s="119"/>
      <c r="R33" s="259">
        <f>SUM(R20:R32)</f>
        <v>0.625</v>
      </c>
      <c r="S33" s="128"/>
    </row>
    <row r="34" spans="1:19" ht="99" customHeight="1" x14ac:dyDescent="0.25">
      <c r="A34" s="235">
        <v>26</v>
      </c>
      <c r="B34" s="232" t="s">
        <v>234</v>
      </c>
      <c r="C34" s="237" t="s">
        <v>235</v>
      </c>
      <c r="D34" s="237" t="s">
        <v>236</v>
      </c>
      <c r="E34" s="229">
        <v>44228</v>
      </c>
      <c r="F34" s="229">
        <v>44561</v>
      </c>
      <c r="G34" s="229" t="s">
        <v>237</v>
      </c>
      <c r="H34" s="231" t="s">
        <v>238</v>
      </c>
      <c r="I34" s="244">
        <v>0.25</v>
      </c>
      <c r="J34" s="245">
        <v>0.25</v>
      </c>
      <c r="K34" s="245">
        <v>0.25</v>
      </c>
      <c r="L34" s="245">
        <v>0.25</v>
      </c>
      <c r="M34" s="236">
        <v>0.05</v>
      </c>
      <c r="N34" s="244">
        <v>0.25</v>
      </c>
      <c r="O34" s="245">
        <v>0.25</v>
      </c>
      <c r="P34" s="360">
        <v>0.25</v>
      </c>
      <c r="Q34" s="36"/>
      <c r="R34" s="257">
        <f t="shared" si="0"/>
        <v>3.7500000000000006E-2</v>
      </c>
      <c r="S34" s="374" t="s">
        <v>236</v>
      </c>
    </row>
    <row r="35" spans="1:19" ht="95.25" customHeight="1" x14ac:dyDescent="0.25">
      <c r="A35" s="235">
        <v>27</v>
      </c>
      <c r="B35" s="232" t="s">
        <v>246</v>
      </c>
      <c r="C35" s="237" t="s">
        <v>247</v>
      </c>
      <c r="D35" s="237" t="s">
        <v>248</v>
      </c>
      <c r="E35" s="229">
        <v>44228</v>
      </c>
      <c r="F35" s="229">
        <v>44469</v>
      </c>
      <c r="G35" s="229" t="s">
        <v>249</v>
      </c>
      <c r="H35" s="231" t="s">
        <v>250</v>
      </c>
      <c r="I35" s="244">
        <v>0.25</v>
      </c>
      <c r="J35" s="245">
        <v>0.25</v>
      </c>
      <c r="K35" s="245">
        <v>0.5</v>
      </c>
      <c r="L35" s="245">
        <v>0</v>
      </c>
      <c r="M35" s="236">
        <v>0.05</v>
      </c>
      <c r="N35" s="244">
        <v>0.25</v>
      </c>
      <c r="O35" s="245">
        <v>0.25</v>
      </c>
      <c r="P35" s="360">
        <v>0.5</v>
      </c>
      <c r="Q35" s="36"/>
      <c r="R35" s="257">
        <f t="shared" si="0"/>
        <v>0.05</v>
      </c>
      <c r="S35" s="375" t="s">
        <v>736</v>
      </c>
    </row>
    <row r="36" spans="1:19" ht="81" customHeight="1" x14ac:dyDescent="0.25">
      <c r="A36" s="235">
        <v>28</v>
      </c>
      <c r="B36" s="232" t="s">
        <v>251</v>
      </c>
      <c r="C36" s="237" t="s">
        <v>252</v>
      </c>
      <c r="D36" s="237" t="s">
        <v>253</v>
      </c>
      <c r="E36" s="229">
        <v>44228</v>
      </c>
      <c r="F36" s="229">
        <v>44561</v>
      </c>
      <c r="G36" s="229" t="s">
        <v>254</v>
      </c>
      <c r="H36" s="231" t="s">
        <v>255</v>
      </c>
      <c r="I36" s="244">
        <v>0.25</v>
      </c>
      <c r="J36" s="245">
        <v>0.25</v>
      </c>
      <c r="K36" s="245">
        <v>0.25</v>
      </c>
      <c r="L36" s="245">
        <v>0.25</v>
      </c>
      <c r="M36" s="236">
        <v>0.05</v>
      </c>
      <c r="N36" s="244">
        <v>0.25</v>
      </c>
      <c r="O36" s="245">
        <v>0.25</v>
      </c>
      <c r="P36" s="360">
        <v>0.25</v>
      </c>
      <c r="Q36" s="36"/>
      <c r="R36" s="257">
        <f t="shared" si="0"/>
        <v>3.7500000000000006E-2</v>
      </c>
      <c r="S36" s="374" t="s">
        <v>253</v>
      </c>
    </row>
    <row r="37" spans="1:19" ht="41.25" customHeight="1" x14ac:dyDescent="0.25">
      <c r="A37" s="235">
        <v>29</v>
      </c>
      <c r="B37" s="232" t="s">
        <v>257</v>
      </c>
      <c r="C37" s="237" t="s">
        <v>770</v>
      </c>
      <c r="D37" s="237" t="s">
        <v>780</v>
      </c>
      <c r="E37" s="229">
        <v>44423</v>
      </c>
      <c r="F37" s="229" t="s">
        <v>771</v>
      </c>
      <c r="G37" s="229" t="s">
        <v>775</v>
      </c>
      <c r="H37" s="231" t="s">
        <v>778</v>
      </c>
      <c r="I37" s="231">
        <v>0</v>
      </c>
      <c r="J37" s="233">
        <v>0</v>
      </c>
      <c r="K37" s="233">
        <v>0</v>
      </c>
      <c r="L37" s="233">
        <v>3</v>
      </c>
      <c r="M37" s="245">
        <v>0.05</v>
      </c>
      <c r="N37" s="15">
        <v>0</v>
      </c>
      <c r="O37" s="233">
        <v>0</v>
      </c>
      <c r="P37" s="233">
        <v>0</v>
      </c>
      <c r="Q37" s="346"/>
      <c r="R37" s="257">
        <f t="shared" si="0"/>
        <v>0</v>
      </c>
      <c r="S37" s="68"/>
    </row>
    <row r="38" spans="1:19" ht="42.75" customHeight="1" x14ac:dyDescent="0.25">
      <c r="A38" s="235">
        <v>30</v>
      </c>
      <c r="B38" s="232" t="s">
        <v>258</v>
      </c>
      <c r="C38" s="237" t="s">
        <v>772</v>
      </c>
      <c r="D38" s="237" t="s">
        <v>773</v>
      </c>
      <c r="E38" s="229">
        <v>44501</v>
      </c>
      <c r="F38" s="229">
        <v>44560</v>
      </c>
      <c r="G38" s="229" t="s">
        <v>774</v>
      </c>
      <c r="H38" s="231" t="s">
        <v>779</v>
      </c>
      <c r="I38" s="231">
        <v>0</v>
      </c>
      <c r="J38" s="233">
        <v>0</v>
      </c>
      <c r="K38" s="233">
        <v>0</v>
      </c>
      <c r="L38" s="233">
        <v>1</v>
      </c>
      <c r="M38" s="239">
        <v>0.05</v>
      </c>
      <c r="N38" s="15">
        <v>0</v>
      </c>
      <c r="O38" s="346">
        <v>0</v>
      </c>
      <c r="P38" s="346">
        <v>0</v>
      </c>
      <c r="Q38" s="346"/>
      <c r="R38" s="257">
        <f t="shared" si="0"/>
        <v>0</v>
      </c>
      <c r="S38" s="68"/>
    </row>
    <row r="39" spans="1:19" ht="63.75" x14ac:dyDescent="0.25">
      <c r="A39" s="126">
        <v>31</v>
      </c>
      <c r="B39" s="232" t="s">
        <v>259</v>
      </c>
      <c r="C39" s="237" t="s">
        <v>260</v>
      </c>
      <c r="D39" s="237" t="s">
        <v>261</v>
      </c>
      <c r="E39" s="229">
        <v>44228</v>
      </c>
      <c r="F39" s="229">
        <v>44561</v>
      </c>
      <c r="G39" s="246" t="s">
        <v>262</v>
      </c>
      <c r="H39" s="237" t="s">
        <v>263</v>
      </c>
      <c r="I39" s="231">
        <v>0</v>
      </c>
      <c r="J39" s="233">
        <v>0</v>
      </c>
      <c r="K39" s="233">
        <v>0</v>
      </c>
      <c r="L39" s="233">
        <v>3</v>
      </c>
      <c r="M39" s="122">
        <v>0.15</v>
      </c>
      <c r="N39" s="15">
        <v>0</v>
      </c>
      <c r="O39" s="346">
        <v>0</v>
      </c>
      <c r="P39" s="346">
        <v>0</v>
      </c>
      <c r="Q39" s="346"/>
      <c r="R39" s="257">
        <f t="shared" si="0"/>
        <v>0</v>
      </c>
      <c r="S39" s="68"/>
    </row>
    <row r="40" spans="1:19" ht="109.5" customHeight="1" x14ac:dyDescent="0.25">
      <c r="A40" s="235">
        <v>32</v>
      </c>
      <c r="B40" s="232" t="s">
        <v>264</v>
      </c>
      <c r="C40" s="237" t="s">
        <v>265</v>
      </c>
      <c r="D40" s="237" t="s">
        <v>266</v>
      </c>
      <c r="E40" s="229">
        <v>44228</v>
      </c>
      <c r="F40" s="229">
        <v>44545</v>
      </c>
      <c r="G40" s="246" t="s">
        <v>254</v>
      </c>
      <c r="H40" s="237" t="s">
        <v>267</v>
      </c>
      <c r="I40" s="244">
        <v>0.25</v>
      </c>
      <c r="J40" s="245">
        <v>0.25</v>
      </c>
      <c r="K40" s="245">
        <v>0.25</v>
      </c>
      <c r="L40" s="245">
        <v>0.25</v>
      </c>
      <c r="M40" s="236">
        <v>0.1</v>
      </c>
      <c r="N40" s="244">
        <v>0.25</v>
      </c>
      <c r="O40" s="245">
        <v>0.25</v>
      </c>
      <c r="P40" s="360">
        <v>0.25</v>
      </c>
      <c r="Q40" s="36"/>
      <c r="R40" s="257">
        <f t="shared" si="0"/>
        <v>7.5000000000000011E-2</v>
      </c>
      <c r="S40" s="374" t="s">
        <v>737</v>
      </c>
    </row>
    <row r="41" spans="1:19" ht="110.25" customHeight="1" x14ac:dyDescent="0.25">
      <c r="A41" s="235">
        <v>33</v>
      </c>
      <c r="B41" s="232" t="s">
        <v>269</v>
      </c>
      <c r="C41" s="237" t="s">
        <v>270</v>
      </c>
      <c r="D41" s="237" t="s">
        <v>271</v>
      </c>
      <c r="E41" s="229">
        <v>44228</v>
      </c>
      <c r="F41" s="229">
        <v>44545</v>
      </c>
      <c r="G41" s="246" t="s">
        <v>254</v>
      </c>
      <c r="H41" s="237" t="s">
        <v>267</v>
      </c>
      <c r="I41" s="244">
        <v>0.25</v>
      </c>
      <c r="J41" s="245">
        <v>0.15</v>
      </c>
      <c r="K41" s="245">
        <v>0.25</v>
      </c>
      <c r="L41" s="245">
        <v>0.35</v>
      </c>
      <c r="M41" s="236">
        <v>0.1</v>
      </c>
      <c r="N41" s="244">
        <v>0.25</v>
      </c>
      <c r="O41" s="245">
        <v>0.15</v>
      </c>
      <c r="P41" s="360">
        <v>0.25</v>
      </c>
      <c r="Q41" s="36"/>
      <c r="R41" s="257">
        <f t="shared" si="0"/>
        <v>6.5000000000000002E-2</v>
      </c>
      <c r="S41" s="374" t="s">
        <v>738</v>
      </c>
    </row>
    <row r="42" spans="1:19" ht="241.5" customHeight="1" x14ac:dyDescent="0.25">
      <c r="A42" s="235">
        <v>34</v>
      </c>
      <c r="B42" s="232" t="s">
        <v>272</v>
      </c>
      <c r="C42" s="237" t="s">
        <v>273</v>
      </c>
      <c r="D42" s="237" t="s">
        <v>274</v>
      </c>
      <c r="E42" s="229">
        <v>43862</v>
      </c>
      <c r="F42" s="229">
        <v>44561</v>
      </c>
      <c r="G42" s="246" t="s">
        <v>275</v>
      </c>
      <c r="H42" s="237" t="s">
        <v>276</v>
      </c>
      <c r="I42" s="231">
        <v>100</v>
      </c>
      <c r="J42" s="233">
        <v>100</v>
      </c>
      <c r="K42" s="233">
        <v>100</v>
      </c>
      <c r="L42" s="233">
        <v>100</v>
      </c>
      <c r="M42" s="236">
        <v>0.15</v>
      </c>
      <c r="N42" s="231">
        <v>100</v>
      </c>
      <c r="O42" s="233">
        <v>100</v>
      </c>
      <c r="P42" s="358">
        <v>100</v>
      </c>
      <c r="Q42" s="346"/>
      <c r="R42" s="257">
        <f t="shared" si="0"/>
        <v>0.11249999999999999</v>
      </c>
      <c r="S42" s="376" t="s">
        <v>739</v>
      </c>
    </row>
    <row r="43" spans="1:19" ht="249.75" customHeight="1" x14ac:dyDescent="0.25">
      <c r="A43" s="235">
        <v>35</v>
      </c>
      <c r="B43" s="232" t="s">
        <v>278</v>
      </c>
      <c r="C43" s="237" t="s">
        <v>279</v>
      </c>
      <c r="D43" s="237" t="s">
        <v>280</v>
      </c>
      <c r="E43" s="229">
        <v>43862</v>
      </c>
      <c r="F43" s="229">
        <v>44545</v>
      </c>
      <c r="G43" s="246" t="s">
        <v>281</v>
      </c>
      <c r="H43" s="237" t="s">
        <v>282</v>
      </c>
      <c r="I43" s="231">
        <v>175</v>
      </c>
      <c r="J43" s="233">
        <v>175</v>
      </c>
      <c r="K43" s="233">
        <v>175</v>
      </c>
      <c r="L43" s="233">
        <v>175</v>
      </c>
      <c r="M43" s="236">
        <v>0.15</v>
      </c>
      <c r="N43" s="231">
        <v>169</v>
      </c>
      <c r="O43" s="233">
        <v>127</v>
      </c>
      <c r="P43" s="358">
        <v>175</v>
      </c>
      <c r="Q43" s="346"/>
      <c r="R43" s="257">
        <f t="shared" si="0"/>
        <v>0.10092857142857142</v>
      </c>
      <c r="S43" s="377" t="s">
        <v>740</v>
      </c>
    </row>
    <row r="44" spans="1:19" ht="76.5" x14ac:dyDescent="0.25">
      <c r="A44" s="126">
        <v>36</v>
      </c>
      <c r="B44" s="232" t="s">
        <v>283</v>
      </c>
      <c r="C44" s="238" t="s">
        <v>168</v>
      </c>
      <c r="D44" s="238" t="s">
        <v>169</v>
      </c>
      <c r="E44" s="229">
        <v>44228</v>
      </c>
      <c r="F44" s="229">
        <v>44469</v>
      </c>
      <c r="G44" s="238" t="s">
        <v>170</v>
      </c>
      <c r="H44" s="238" t="s">
        <v>171</v>
      </c>
      <c r="I44" s="233">
        <v>0</v>
      </c>
      <c r="J44" s="233">
        <v>0</v>
      </c>
      <c r="K44" s="233">
        <v>1</v>
      </c>
      <c r="L44" s="346">
        <v>0</v>
      </c>
      <c r="M44" s="122">
        <v>0.1</v>
      </c>
      <c r="N44" s="346">
        <v>0</v>
      </c>
      <c r="O44" s="233">
        <v>0</v>
      </c>
      <c r="P44" s="358">
        <v>1</v>
      </c>
      <c r="Q44" s="346"/>
      <c r="R44" s="257">
        <f t="shared" si="0"/>
        <v>0.1</v>
      </c>
      <c r="S44" s="378" t="s">
        <v>735</v>
      </c>
    </row>
    <row r="45" spans="1:19" ht="15.75" x14ac:dyDescent="0.25">
      <c r="A45" s="130"/>
      <c r="B45" s="86"/>
      <c r="C45" s="86" t="s">
        <v>284</v>
      </c>
      <c r="D45" s="32"/>
      <c r="E45" s="37"/>
      <c r="F45" s="37"/>
      <c r="G45" s="32"/>
      <c r="H45" s="32"/>
      <c r="I45" s="33"/>
      <c r="J45" s="33"/>
      <c r="K45" s="33"/>
      <c r="L45" s="33"/>
      <c r="M45" s="34">
        <f>SUM(M34:M44)</f>
        <v>1</v>
      </c>
      <c r="N45" s="119"/>
      <c r="O45" s="119"/>
      <c r="P45" s="119"/>
      <c r="Q45" s="119"/>
      <c r="R45" s="259">
        <f>SUM(R34:R44)</f>
        <v>0.5784285714285714</v>
      </c>
      <c r="S45" s="128"/>
    </row>
    <row r="46" spans="1:19" ht="94.5" customHeight="1" x14ac:dyDescent="0.25">
      <c r="A46" s="235">
        <v>37</v>
      </c>
      <c r="B46" s="247" t="s">
        <v>285</v>
      </c>
      <c r="C46" s="238" t="s">
        <v>286</v>
      </c>
      <c r="D46" s="238" t="s">
        <v>287</v>
      </c>
      <c r="E46" s="229">
        <v>44197</v>
      </c>
      <c r="F46" s="229">
        <v>44286</v>
      </c>
      <c r="G46" s="238" t="s">
        <v>288</v>
      </c>
      <c r="H46" s="238" t="s">
        <v>289</v>
      </c>
      <c r="I46" s="339">
        <v>3</v>
      </c>
      <c r="J46" s="231">
        <v>0</v>
      </c>
      <c r="K46" s="231">
        <v>0</v>
      </c>
      <c r="L46" s="231">
        <v>0</v>
      </c>
      <c r="M46" s="236">
        <v>0.1</v>
      </c>
      <c r="N46" s="231">
        <v>3</v>
      </c>
      <c r="O46" s="231">
        <v>0</v>
      </c>
      <c r="P46" s="231">
        <v>0</v>
      </c>
      <c r="Q46" s="231"/>
      <c r="R46" s="359">
        <f t="shared" si="0"/>
        <v>0.1</v>
      </c>
      <c r="S46" s="379"/>
    </row>
    <row r="47" spans="1:19" ht="84.75" customHeight="1" x14ac:dyDescent="0.25">
      <c r="A47" s="235">
        <v>38</v>
      </c>
      <c r="B47" s="247" t="s">
        <v>293</v>
      </c>
      <c r="C47" s="238" t="s">
        <v>294</v>
      </c>
      <c r="D47" s="238" t="s">
        <v>295</v>
      </c>
      <c r="E47" s="229">
        <v>44211</v>
      </c>
      <c r="F47" s="229">
        <v>44469</v>
      </c>
      <c r="G47" s="238" t="s">
        <v>707</v>
      </c>
      <c r="H47" s="238" t="s">
        <v>296</v>
      </c>
      <c r="I47" s="231">
        <v>0</v>
      </c>
      <c r="J47" s="231">
        <v>1</v>
      </c>
      <c r="K47" s="231">
        <v>2</v>
      </c>
      <c r="L47" s="231">
        <v>0</v>
      </c>
      <c r="M47" s="236">
        <v>0.1</v>
      </c>
      <c r="N47" s="15">
        <v>0</v>
      </c>
      <c r="O47" s="231">
        <v>1</v>
      </c>
      <c r="P47" s="361">
        <v>2</v>
      </c>
      <c r="Q47" s="231"/>
      <c r="R47" s="359">
        <f t="shared" si="0"/>
        <v>0.1</v>
      </c>
      <c r="S47" s="380" t="s">
        <v>757</v>
      </c>
    </row>
    <row r="48" spans="1:19" ht="69.75" customHeight="1" x14ac:dyDescent="0.25">
      <c r="A48" s="235">
        <v>39</v>
      </c>
      <c r="B48" s="247" t="s">
        <v>297</v>
      </c>
      <c r="C48" s="238" t="s">
        <v>298</v>
      </c>
      <c r="D48" s="238" t="s">
        <v>299</v>
      </c>
      <c r="E48" s="229">
        <v>44228</v>
      </c>
      <c r="F48" s="229">
        <v>44286</v>
      </c>
      <c r="G48" s="238" t="s">
        <v>300</v>
      </c>
      <c r="H48" s="238" t="s">
        <v>301</v>
      </c>
      <c r="I48" s="231">
        <v>1</v>
      </c>
      <c r="J48" s="231">
        <v>0</v>
      </c>
      <c r="K48" s="231">
        <v>0</v>
      </c>
      <c r="L48" s="231">
        <v>0</v>
      </c>
      <c r="M48" s="236">
        <v>0.1</v>
      </c>
      <c r="N48" s="231">
        <v>1</v>
      </c>
      <c r="O48" s="231">
        <v>0</v>
      </c>
      <c r="P48" s="231">
        <v>0</v>
      </c>
      <c r="Q48" s="231"/>
      <c r="R48" s="359">
        <f t="shared" si="0"/>
        <v>0.1</v>
      </c>
      <c r="S48" s="381"/>
    </row>
    <row r="49" spans="1:19" ht="74.25" customHeight="1" x14ac:dyDescent="0.25">
      <c r="A49" s="235">
        <v>40</v>
      </c>
      <c r="B49" s="247" t="s">
        <v>302</v>
      </c>
      <c r="C49" s="238" t="s">
        <v>725</v>
      </c>
      <c r="D49" s="238" t="s">
        <v>726</v>
      </c>
      <c r="E49" s="229">
        <v>44378</v>
      </c>
      <c r="F49" s="229">
        <v>44561</v>
      </c>
      <c r="G49" s="238" t="s">
        <v>729</v>
      </c>
      <c r="H49" s="238" t="s">
        <v>303</v>
      </c>
      <c r="I49" s="231">
        <v>0</v>
      </c>
      <c r="J49" s="231">
        <v>0</v>
      </c>
      <c r="K49" s="231">
        <v>0</v>
      </c>
      <c r="L49" s="231">
        <v>4</v>
      </c>
      <c r="M49" s="236">
        <v>0.1</v>
      </c>
      <c r="N49" s="15">
        <v>0</v>
      </c>
      <c r="O49" s="231">
        <v>0</v>
      </c>
      <c r="P49" s="231">
        <v>0</v>
      </c>
      <c r="Q49" s="231"/>
      <c r="R49" s="257">
        <f t="shared" si="0"/>
        <v>0</v>
      </c>
      <c r="S49" s="68"/>
    </row>
    <row r="50" spans="1:19" ht="81" customHeight="1" x14ac:dyDescent="0.25">
      <c r="A50" s="235">
        <v>41</v>
      </c>
      <c r="B50" s="247" t="s">
        <v>304</v>
      </c>
      <c r="C50" s="238" t="s">
        <v>305</v>
      </c>
      <c r="D50" s="238" t="s">
        <v>306</v>
      </c>
      <c r="E50" s="229" t="s">
        <v>307</v>
      </c>
      <c r="F50" s="229" t="s">
        <v>308</v>
      </c>
      <c r="G50" s="238" t="s">
        <v>781</v>
      </c>
      <c r="H50" s="238" t="s">
        <v>309</v>
      </c>
      <c r="I50" s="230">
        <v>4</v>
      </c>
      <c r="J50" s="230">
        <v>6</v>
      </c>
      <c r="K50" s="230">
        <v>5</v>
      </c>
      <c r="L50" s="230">
        <v>14</v>
      </c>
      <c r="M50" s="236">
        <v>0.1</v>
      </c>
      <c r="N50" s="230">
        <v>4</v>
      </c>
      <c r="O50" s="230">
        <v>6</v>
      </c>
      <c r="P50" s="362">
        <v>5</v>
      </c>
      <c r="Q50" s="230"/>
      <c r="R50" s="269">
        <f t="shared" si="0"/>
        <v>5.1724137931034489E-2</v>
      </c>
      <c r="S50" s="378" t="s">
        <v>743</v>
      </c>
    </row>
    <row r="51" spans="1:19" ht="38.25" x14ac:dyDescent="0.25">
      <c r="A51" s="235">
        <v>42</v>
      </c>
      <c r="B51" s="247" t="s">
        <v>310</v>
      </c>
      <c r="C51" s="238" t="s">
        <v>311</v>
      </c>
      <c r="D51" s="238" t="s">
        <v>312</v>
      </c>
      <c r="E51" s="229" t="s">
        <v>307</v>
      </c>
      <c r="F51" s="229" t="s">
        <v>313</v>
      </c>
      <c r="G51" s="238" t="s">
        <v>314</v>
      </c>
      <c r="H51" s="238" t="s">
        <v>315</v>
      </c>
      <c r="I51" s="230">
        <v>0</v>
      </c>
      <c r="J51" s="230">
        <v>1</v>
      </c>
      <c r="K51" s="230">
        <v>0</v>
      </c>
      <c r="L51" s="230">
        <v>0</v>
      </c>
      <c r="M51" s="236">
        <v>0.05</v>
      </c>
      <c r="N51" s="26">
        <v>0</v>
      </c>
      <c r="O51" s="230">
        <v>1</v>
      </c>
      <c r="P51" s="230">
        <v>0</v>
      </c>
      <c r="Q51" s="230"/>
      <c r="R51" s="257">
        <f t="shared" si="0"/>
        <v>0.05</v>
      </c>
      <c r="S51" s="382"/>
    </row>
    <row r="52" spans="1:19" ht="38.25" x14ac:dyDescent="0.25">
      <c r="A52" s="126">
        <v>43</v>
      </c>
      <c r="B52" s="24" t="s">
        <v>316</v>
      </c>
      <c r="C52" s="238" t="s">
        <v>317</v>
      </c>
      <c r="D52" s="238" t="s">
        <v>312</v>
      </c>
      <c r="E52" s="229" t="s">
        <v>307</v>
      </c>
      <c r="F52" s="229">
        <v>44560</v>
      </c>
      <c r="G52" s="238" t="s">
        <v>314</v>
      </c>
      <c r="H52" s="238" t="s">
        <v>315</v>
      </c>
      <c r="I52" s="230">
        <v>0</v>
      </c>
      <c r="J52" s="230">
        <v>0</v>
      </c>
      <c r="K52" s="230">
        <v>0</v>
      </c>
      <c r="L52" s="230">
        <v>1</v>
      </c>
      <c r="M52" s="122">
        <v>0.05</v>
      </c>
      <c r="N52" s="26">
        <v>0</v>
      </c>
      <c r="O52" s="230">
        <v>0</v>
      </c>
      <c r="P52" s="26">
        <v>0</v>
      </c>
      <c r="Q52" s="26"/>
      <c r="R52" s="257">
        <f t="shared" si="0"/>
        <v>0</v>
      </c>
      <c r="S52" s="68"/>
    </row>
    <row r="53" spans="1:19" ht="38.25" x14ac:dyDescent="0.25">
      <c r="A53" s="126">
        <v>44</v>
      </c>
      <c r="B53" s="247" t="s">
        <v>318</v>
      </c>
      <c r="C53" s="238" t="s">
        <v>319</v>
      </c>
      <c r="D53" s="238" t="s">
        <v>320</v>
      </c>
      <c r="E53" s="229">
        <v>44211</v>
      </c>
      <c r="F53" s="229">
        <v>44469</v>
      </c>
      <c r="G53" s="238" t="s">
        <v>321</v>
      </c>
      <c r="H53" s="238" t="s">
        <v>322</v>
      </c>
      <c r="I53" s="231">
        <v>0</v>
      </c>
      <c r="J53" s="231">
        <v>1</v>
      </c>
      <c r="K53" s="231">
        <v>1</v>
      </c>
      <c r="L53" s="231">
        <v>0</v>
      </c>
      <c r="M53" s="236">
        <v>0.1</v>
      </c>
      <c r="N53" s="15">
        <v>0</v>
      </c>
      <c r="O53" s="231">
        <v>1</v>
      </c>
      <c r="P53" s="361">
        <v>1</v>
      </c>
      <c r="Q53" s="15"/>
      <c r="R53" s="257">
        <f t="shared" si="0"/>
        <v>0.1</v>
      </c>
      <c r="S53" s="378" t="s">
        <v>320</v>
      </c>
    </row>
    <row r="54" spans="1:19" ht="51" x14ac:dyDescent="0.25">
      <c r="A54" s="126">
        <v>45</v>
      </c>
      <c r="B54" s="247" t="s">
        <v>324</v>
      </c>
      <c r="C54" s="238" t="s">
        <v>325</v>
      </c>
      <c r="D54" s="238" t="s">
        <v>326</v>
      </c>
      <c r="E54" s="229">
        <v>44211</v>
      </c>
      <c r="F54" s="229">
        <v>44560</v>
      </c>
      <c r="G54" s="238" t="s">
        <v>327</v>
      </c>
      <c r="H54" s="238" t="s">
        <v>328</v>
      </c>
      <c r="I54" s="231">
        <v>0</v>
      </c>
      <c r="J54" s="231">
        <v>0</v>
      </c>
      <c r="K54" s="231">
        <v>1</v>
      </c>
      <c r="L54" s="231">
        <v>1</v>
      </c>
      <c r="M54" s="122">
        <v>0.05</v>
      </c>
      <c r="N54" s="15">
        <v>0</v>
      </c>
      <c r="O54" s="231">
        <v>0</v>
      </c>
      <c r="P54" s="361">
        <v>1</v>
      </c>
      <c r="Q54" s="15"/>
      <c r="R54" s="257">
        <f t="shared" si="0"/>
        <v>2.5000000000000001E-2</v>
      </c>
      <c r="S54" s="383" t="s">
        <v>744</v>
      </c>
    </row>
    <row r="55" spans="1:19" ht="38.25" x14ac:dyDescent="0.25">
      <c r="A55" s="126">
        <v>46</v>
      </c>
      <c r="B55" s="247" t="s">
        <v>329</v>
      </c>
      <c r="C55" s="238" t="s">
        <v>330</v>
      </c>
      <c r="D55" s="238" t="s">
        <v>331</v>
      </c>
      <c r="E55" s="229">
        <v>44211</v>
      </c>
      <c r="F55" s="229">
        <v>44377</v>
      </c>
      <c r="G55" s="238" t="s">
        <v>332</v>
      </c>
      <c r="H55" s="238" t="s">
        <v>333</v>
      </c>
      <c r="I55" s="231">
        <v>0</v>
      </c>
      <c r="J55" s="231">
        <v>1</v>
      </c>
      <c r="K55" s="231">
        <v>0</v>
      </c>
      <c r="L55" s="231">
        <v>0</v>
      </c>
      <c r="M55" s="236">
        <v>0.05</v>
      </c>
      <c r="N55" s="15">
        <v>0</v>
      </c>
      <c r="O55" s="231">
        <v>1</v>
      </c>
      <c r="P55" s="15">
        <v>0</v>
      </c>
      <c r="Q55" s="15"/>
      <c r="R55" s="257">
        <f t="shared" si="0"/>
        <v>0.05</v>
      </c>
      <c r="S55" s="382"/>
    </row>
    <row r="56" spans="1:19" ht="69.75" customHeight="1" x14ac:dyDescent="0.25">
      <c r="A56" s="235">
        <v>47</v>
      </c>
      <c r="B56" s="247" t="s">
        <v>334</v>
      </c>
      <c r="C56" s="238" t="s">
        <v>335</v>
      </c>
      <c r="D56" s="238" t="s">
        <v>336</v>
      </c>
      <c r="E56" s="229">
        <v>44211</v>
      </c>
      <c r="F56" s="229">
        <v>44561</v>
      </c>
      <c r="G56" s="238" t="s">
        <v>337</v>
      </c>
      <c r="H56" s="238" t="s">
        <v>328</v>
      </c>
      <c r="I56" s="231">
        <v>1</v>
      </c>
      <c r="J56" s="231">
        <v>1</v>
      </c>
      <c r="K56" s="231">
        <v>1</v>
      </c>
      <c r="L56" s="231">
        <v>1</v>
      </c>
      <c r="M56" s="236">
        <v>0.1</v>
      </c>
      <c r="N56" s="231">
        <v>1</v>
      </c>
      <c r="O56" s="231">
        <v>1</v>
      </c>
      <c r="P56" s="361">
        <v>1</v>
      </c>
      <c r="Q56" s="231"/>
      <c r="R56" s="257">
        <f t="shared" si="0"/>
        <v>7.5000000000000011E-2</v>
      </c>
      <c r="S56" s="378" t="s">
        <v>745</v>
      </c>
    </row>
    <row r="57" spans="1:19" ht="86.25" customHeight="1" x14ac:dyDescent="0.25">
      <c r="A57" s="126">
        <v>48</v>
      </c>
      <c r="B57" s="247" t="s">
        <v>338</v>
      </c>
      <c r="C57" s="238" t="s">
        <v>339</v>
      </c>
      <c r="D57" s="238" t="s">
        <v>169</v>
      </c>
      <c r="E57" s="229">
        <v>44228</v>
      </c>
      <c r="F57" s="229">
        <v>44469</v>
      </c>
      <c r="G57" s="238" t="s">
        <v>170</v>
      </c>
      <c r="H57" s="238" t="s">
        <v>171</v>
      </c>
      <c r="I57" s="231">
        <v>0</v>
      </c>
      <c r="J57" s="231">
        <v>0</v>
      </c>
      <c r="K57" s="231">
        <v>1</v>
      </c>
      <c r="L57" s="231">
        <v>0</v>
      </c>
      <c r="M57" s="122">
        <v>0.1</v>
      </c>
      <c r="N57" s="15">
        <v>0</v>
      </c>
      <c r="O57" s="231">
        <v>0</v>
      </c>
      <c r="P57" s="361">
        <v>1</v>
      </c>
      <c r="Q57" s="15"/>
      <c r="R57" s="257">
        <f t="shared" si="0"/>
        <v>0.1</v>
      </c>
      <c r="S57" s="383" t="s">
        <v>735</v>
      </c>
    </row>
    <row r="58" spans="1:19" ht="15.75" x14ac:dyDescent="0.25">
      <c r="A58" s="131"/>
      <c r="B58" s="87"/>
      <c r="C58" s="87" t="s">
        <v>173</v>
      </c>
      <c r="D58" s="29"/>
      <c r="E58" s="38"/>
      <c r="F58" s="38"/>
      <c r="G58" s="29"/>
      <c r="H58" s="29"/>
      <c r="I58" s="30"/>
      <c r="J58" s="30"/>
      <c r="K58" s="30"/>
      <c r="L58" s="30"/>
      <c r="M58" s="31">
        <f>SUM(M46:M57)</f>
        <v>1.0000000000000002</v>
      </c>
      <c r="N58" s="119"/>
      <c r="O58" s="119"/>
      <c r="P58" s="119"/>
      <c r="Q58" s="119"/>
      <c r="R58" s="259">
        <f>SUM(R46:R57)</f>
        <v>0.75172413793103454</v>
      </c>
      <c r="S58" s="128"/>
    </row>
    <row r="59" spans="1:19" ht="63.75" x14ac:dyDescent="0.25">
      <c r="A59" s="126">
        <v>49</v>
      </c>
      <c r="B59" s="247" t="s">
        <v>340</v>
      </c>
      <c r="C59" s="240" t="s">
        <v>341</v>
      </c>
      <c r="D59" s="240" t="s">
        <v>479</v>
      </c>
      <c r="E59" s="243">
        <v>44287</v>
      </c>
      <c r="F59" s="243">
        <v>44377</v>
      </c>
      <c r="G59" s="240" t="s">
        <v>343</v>
      </c>
      <c r="H59" s="240" t="s">
        <v>344</v>
      </c>
      <c r="I59" s="231">
        <v>0</v>
      </c>
      <c r="J59" s="231">
        <v>1</v>
      </c>
      <c r="K59" s="231">
        <v>0</v>
      </c>
      <c r="L59" s="231">
        <v>0</v>
      </c>
      <c r="M59" s="236">
        <v>0.05</v>
      </c>
      <c r="N59" s="15">
        <v>0</v>
      </c>
      <c r="O59" s="231">
        <v>1</v>
      </c>
      <c r="P59" s="15">
        <v>0</v>
      </c>
      <c r="Q59" s="121"/>
      <c r="R59" s="257">
        <f t="shared" si="0"/>
        <v>0.05</v>
      </c>
      <c r="S59" s="382"/>
    </row>
    <row r="60" spans="1:19" ht="56.25" customHeight="1" x14ac:dyDescent="0.25">
      <c r="A60" s="126">
        <v>50</v>
      </c>
      <c r="B60" s="247" t="s">
        <v>347</v>
      </c>
      <c r="C60" s="240" t="s">
        <v>348</v>
      </c>
      <c r="D60" s="240" t="s">
        <v>349</v>
      </c>
      <c r="E60" s="243">
        <v>44317</v>
      </c>
      <c r="F60" s="243">
        <v>44545</v>
      </c>
      <c r="G60" s="240" t="s">
        <v>350</v>
      </c>
      <c r="H60" s="240" t="s">
        <v>480</v>
      </c>
      <c r="I60" s="231">
        <v>0</v>
      </c>
      <c r="J60" s="231">
        <v>1</v>
      </c>
      <c r="K60" s="231">
        <v>0</v>
      </c>
      <c r="L60" s="231">
        <v>1</v>
      </c>
      <c r="M60" s="236">
        <v>0.05</v>
      </c>
      <c r="N60" s="15">
        <v>0</v>
      </c>
      <c r="O60" s="231">
        <v>1</v>
      </c>
      <c r="P60" s="15">
        <v>0</v>
      </c>
      <c r="Q60" s="121"/>
      <c r="R60" s="257">
        <f t="shared" si="0"/>
        <v>2.5000000000000001E-2</v>
      </c>
      <c r="S60" s="375"/>
    </row>
    <row r="61" spans="1:19" ht="63.75" x14ac:dyDescent="0.25">
      <c r="A61" s="126">
        <v>51</v>
      </c>
      <c r="B61" s="247" t="s">
        <v>352</v>
      </c>
      <c r="C61" s="240" t="s">
        <v>353</v>
      </c>
      <c r="D61" s="240" t="s">
        <v>354</v>
      </c>
      <c r="E61" s="243">
        <v>44409</v>
      </c>
      <c r="F61" s="243">
        <v>44470</v>
      </c>
      <c r="G61" s="240" t="s">
        <v>355</v>
      </c>
      <c r="H61" s="240" t="s">
        <v>356</v>
      </c>
      <c r="I61" s="231">
        <v>0</v>
      </c>
      <c r="J61" s="231">
        <v>0</v>
      </c>
      <c r="K61" s="231">
        <v>0</v>
      </c>
      <c r="L61" s="15">
        <v>1</v>
      </c>
      <c r="M61" s="122">
        <v>0.1</v>
      </c>
      <c r="N61" s="15">
        <v>0</v>
      </c>
      <c r="O61" s="231">
        <v>0</v>
      </c>
      <c r="P61" s="15">
        <v>0</v>
      </c>
      <c r="Q61" s="121"/>
      <c r="R61" s="257">
        <f t="shared" si="0"/>
        <v>0</v>
      </c>
      <c r="S61" s="384"/>
    </row>
    <row r="62" spans="1:19" ht="92.25" customHeight="1" x14ac:dyDescent="0.25">
      <c r="A62" s="126">
        <v>52</v>
      </c>
      <c r="B62" s="247" t="s">
        <v>357</v>
      </c>
      <c r="C62" s="240" t="s">
        <v>358</v>
      </c>
      <c r="D62" s="240" t="s">
        <v>481</v>
      </c>
      <c r="E62" s="243">
        <v>44228</v>
      </c>
      <c r="F62" s="243">
        <v>44545</v>
      </c>
      <c r="G62" s="240" t="s">
        <v>360</v>
      </c>
      <c r="H62" s="240" t="s">
        <v>361</v>
      </c>
      <c r="I62" s="231">
        <v>0</v>
      </c>
      <c r="J62" s="231">
        <v>1</v>
      </c>
      <c r="K62" s="231">
        <v>0</v>
      </c>
      <c r="L62" s="231">
        <v>1</v>
      </c>
      <c r="M62" s="236">
        <v>0.1</v>
      </c>
      <c r="N62" s="15">
        <v>0</v>
      </c>
      <c r="O62" s="231">
        <v>1</v>
      </c>
      <c r="P62" s="15">
        <v>0</v>
      </c>
      <c r="Q62" s="121"/>
      <c r="R62" s="257">
        <f t="shared" si="0"/>
        <v>0.05</v>
      </c>
      <c r="S62" s="382"/>
    </row>
    <row r="63" spans="1:19" ht="76.5" x14ac:dyDescent="0.25">
      <c r="A63" s="126">
        <v>53</v>
      </c>
      <c r="B63" s="247" t="s">
        <v>363</v>
      </c>
      <c r="C63" s="240" t="s">
        <v>364</v>
      </c>
      <c r="D63" s="240" t="s">
        <v>365</v>
      </c>
      <c r="E63" s="243">
        <v>44287</v>
      </c>
      <c r="F63" s="243">
        <v>44561</v>
      </c>
      <c r="G63" s="240" t="s">
        <v>366</v>
      </c>
      <c r="H63" s="240" t="s">
        <v>367</v>
      </c>
      <c r="I63" s="231">
        <v>0</v>
      </c>
      <c r="J63" s="231">
        <v>0</v>
      </c>
      <c r="K63" s="364">
        <v>1</v>
      </c>
      <c r="L63" s="248">
        <v>1</v>
      </c>
      <c r="M63" s="122">
        <v>0.1</v>
      </c>
      <c r="N63" s="15">
        <v>0</v>
      </c>
      <c r="O63" s="231">
        <v>0</v>
      </c>
      <c r="P63" s="363">
        <v>1</v>
      </c>
      <c r="Q63" s="121"/>
      <c r="R63" s="257">
        <f t="shared" si="0"/>
        <v>0.05</v>
      </c>
      <c r="S63" s="383" t="s">
        <v>746</v>
      </c>
    </row>
    <row r="64" spans="1:19" ht="102" x14ac:dyDescent="0.25">
      <c r="A64" s="126">
        <v>54</v>
      </c>
      <c r="B64" s="247" t="s">
        <v>368</v>
      </c>
      <c r="C64" s="240" t="s">
        <v>482</v>
      </c>
      <c r="D64" s="240" t="s">
        <v>483</v>
      </c>
      <c r="E64" s="243">
        <v>44228</v>
      </c>
      <c r="F64" s="243">
        <v>44561</v>
      </c>
      <c r="G64" s="240" t="s">
        <v>484</v>
      </c>
      <c r="H64" s="240" t="s">
        <v>367</v>
      </c>
      <c r="I64" s="231">
        <v>0</v>
      </c>
      <c r="J64" s="231">
        <v>0</v>
      </c>
      <c r="K64" s="231">
        <v>1</v>
      </c>
      <c r="L64" s="231">
        <v>1</v>
      </c>
      <c r="M64" s="122">
        <v>0.05</v>
      </c>
      <c r="N64" s="15">
        <v>0</v>
      </c>
      <c r="O64" s="15">
        <v>0</v>
      </c>
      <c r="P64" s="361">
        <v>1</v>
      </c>
      <c r="Q64" s="121"/>
      <c r="R64" s="257">
        <f t="shared" si="0"/>
        <v>2.5000000000000001E-2</v>
      </c>
      <c r="S64" s="383" t="s">
        <v>747</v>
      </c>
    </row>
    <row r="65" spans="1:19" ht="117" customHeight="1" x14ac:dyDescent="0.25">
      <c r="A65" s="235">
        <v>55</v>
      </c>
      <c r="B65" s="247" t="s">
        <v>372</v>
      </c>
      <c r="C65" s="240" t="s">
        <v>373</v>
      </c>
      <c r="D65" s="240" t="s">
        <v>374</v>
      </c>
      <c r="E65" s="243">
        <v>44228</v>
      </c>
      <c r="F65" s="243">
        <v>44530</v>
      </c>
      <c r="G65" s="240" t="s">
        <v>375</v>
      </c>
      <c r="H65" s="240" t="s">
        <v>367</v>
      </c>
      <c r="I65" s="231">
        <v>1</v>
      </c>
      <c r="J65" s="231">
        <v>0</v>
      </c>
      <c r="K65" s="231">
        <v>0</v>
      </c>
      <c r="L65" s="231">
        <v>1</v>
      </c>
      <c r="M65" s="236">
        <v>0.05</v>
      </c>
      <c r="N65" s="231">
        <v>1</v>
      </c>
      <c r="O65" s="231">
        <v>0</v>
      </c>
      <c r="P65" s="231">
        <v>0</v>
      </c>
      <c r="Q65" s="121"/>
      <c r="R65" s="257">
        <f t="shared" si="0"/>
        <v>2.5000000000000001E-2</v>
      </c>
      <c r="S65" s="382"/>
    </row>
    <row r="66" spans="1:19" ht="69.75" customHeight="1" x14ac:dyDescent="0.25">
      <c r="A66" s="126">
        <v>56</v>
      </c>
      <c r="B66" s="247" t="s">
        <v>376</v>
      </c>
      <c r="C66" s="386" t="s">
        <v>759</v>
      </c>
      <c r="D66" s="386" t="s">
        <v>760</v>
      </c>
      <c r="E66" s="243">
        <v>44378</v>
      </c>
      <c r="F66" s="243">
        <v>44545</v>
      </c>
      <c r="G66" s="387" t="s">
        <v>764</v>
      </c>
      <c r="H66" s="240" t="s">
        <v>377</v>
      </c>
      <c r="I66" s="231">
        <v>0</v>
      </c>
      <c r="J66" s="231">
        <v>0</v>
      </c>
      <c r="K66" s="231">
        <v>0</v>
      </c>
      <c r="L66" s="231">
        <v>3</v>
      </c>
      <c r="M66" s="122">
        <v>0.1</v>
      </c>
      <c r="N66" s="270">
        <v>0</v>
      </c>
      <c r="O66" s="15">
        <v>0</v>
      </c>
      <c r="P66" s="15">
        <v>0</v>
      </c>
      <c r="Q66" s="121"/>
      <c r="R66" s="257">
        <f t="shared" si="0"/>
        <v>0</v>
      </c>
      <c r="S66" s="68"/>
    </row>
    <row r="67" spans="1:19" ht="63.75" x14ac:dyDescent="0.25">
      <c r="A67" s="126">
        <v>57</v>
      </c>
      <c r="B67" s="24" t="s">
        <v>378</v>
      </c>
      <c r="C67" s="88" t="s">
        <v>379</v>
      </c>
      <c r="D67" s="88" t="s">
        <v>380</v>
      </c>
      <c r="E67" s="89">
        <v>44228</v>
      </c>
      <c r="F67" s="89">
        <v>44530</v>
      </c>
      <c r="G67" s="88" t="s">
        <v>381</v>
      </c>
      <c r="H67" s="88" t="s">
        <v>485</v>
      </c>
      <c r="I67" s="339">
        <v>0</v>
      </c>
      <c r="J67" s="15">
        <v>0</v>
      </c>
      <c r="K67" s="15">
        <v>0</v>
      </c>
      <c r="L67" s="15">
        <v>1</v>
      </c>
      <c r="M67" s="122">
        <v>0.1</v>
      </c>
      <c r="N67" s="15">
        <v>0</v>
      </c>
      <c r="O67" s="15">
        <v>0</v>
      </c>
      <c r="P67" s="15">
        <v>0</v>
      </c>
      <c r="Q67" s="121"/>
      <c r="R67" s="257">
        <f t="shared" si="0"/>
        <v>0</v>
      </c>
      <c r="S67" s="68"/>
    </row>
    <row r="68" spans="1:19" ht="76.5" x14ac:dyDescent="0.25">
      <c r="A68" s="126">
        <v>58</v>
      </c>
      <c r="B68" s="247" t="s">
        <v>383</v>
      </c>
      <c r="C68" s="238" t="s">
        <v>384</v>
      </c>
      <c r="D68" s="238" t="s">
        <v>486</v>
      </c>
      <c r="E68" s="229">
        <v>44228</v>
      </c>
      <c r="F68" s="229">
        <v>44469</v>
      </c>
      <c r="G68" s="238" t="s">
        <v>386</v>
      </c>
      <c r="H68" s="238" t="s">
        <v>387</v>
      </c>
      <c r="I68" s="231">
        <v>0</v>
      </c>
      <c r="J68" s="231">
        <v>0</v>
      </c>
      <c r="K68" s="231">
        <v>6</v>
      </c>
      <c r="L68" s="15">
        <v>0</v>
      </c>
      <c r="M68" s="122">
        <v>0.1</v>
      </c>
      <c r="N68" s="15">
        <v>0</v>
      </c>
      <c r="O68" s="15">
        <v>0</v>
      </c>
      <c r="P68" s="361">
        <v>6</v>
      </c>
      <c r="Q68" s="121"/>
      <c r="R68" s="257">
        <f t="shared" si="0"/>
        <v>0.1</v>
      </c>
      <c r="S68" s="383" t="s">
        <v>748</v>
      </c>
    </row>
    <row r="69" spans="1:19" ht="51" x14ac:dyDescent="0.25">
      <c r="A69" s="126">
        <v>59</v>
      </c>
      <c r="B69" s="24" t="s">
        <v>388</v>
      </c>
      <c r="C69" s="13" t="s">
        <v>389</v>
      </c>
      <c r="D69" s="13" t="s">
        <v>390</v>
      </c>
      <c r="E69" s="35">
        <v>44198</v>
      </c>
      <c r="F69" s="35">
        <v>44540</v>
      </c>
      <c r="G69" s="13" t="s">
        <v>391</v>
      </c>
      <c r="H69" s="13" t="s">
        <v>392</v>
      </c>
      <c r="I69" s="339">
        <v>0</v>
      </c>
      <c r="J69" s="15">
        <v>0</v>
      </c>
      <c r="K69" s="15">
        <v>0</v>
      </c>
      <c r="L69" s="15">
        <v>1</v>
      </c>
      <c r="M69" s="122">
        <v>0.05</v>
      </c>
      <c r="N69" s="15">
        <v>0</v>
      </c>
      <c r="O69" s="15">
        <v>0</v>
      </c>
      <c r="P69" s="15">
        <v>0</v>
      </c>
      <c r="Q69" s="121"/>
      <c r="R69" s="257">
        <f t="shared" si="0"/>
        <v>0</v>
      </c>
      <c r="S69" s="68"/>
    </row>
    <row r="70" spans="1:19" ht="51.75" x14ac:dyDescent="0.25">
      <c r="A70" s="126">
        <v>60</v>
      </c>
      <c r="B70" s="247" t="s">
        <v>393</v>
      </c>
      <c r="C70" s="386" t="s">
        <v>765</v>
      </c>
      <c r="D70" s="395" t="s">
        <v>766</v>
      </c>
      <c r="E70" s="229">
        <v>44501</v>
      </c>
      <c r="F70" s="229">
        <v>44545</v>
      </c>
      <c r="G70" s="238" t="s">
        <v>767</v>
      </c>
      <c r="H70" s="238" t="s">
        <v>392</v>
      </c>
      <c r="I70" s="231">
        <v>0</v>
      </c>
      <c r="J70" s="231">
        <v>0</v>
      </c>
      <c r="K70" s="231">
        <v>0</v>
      </c>
      <c r="L70" s="231">
        <v>1</v>
      </c>
      <c r="M70" s="122">
        <v>0.05</v>
      </c>
      <c r="N70" s="15">
        <v>0</v>
      </c>
      <c r="O70" s="15">
        <v>0</v>
      </c>
      <c r="P70" s="15">
        <v>0</v>
      </c>
      <c r="Q70" s="121"/>
      <c r="R70" s="257">
        <f t="shared" si="0"/>
        <v>0</v>
      </c>
      <c r="S70" s="68"/>
    </row>
    <row r="71" spans="1:19" ht="93" customHeight="1" x14ac:dyDescent="0.25">
      <c r="A71" s="235">
        <v>61</v>
      </c>
      <c r="B71" s="247" t="s">
        <v>394</v>
      </c>
      <c r="C71" s="238" t="s">
        <v>395</v>
      </c>
      <c r="D71" s="238" t="s">
        <v>396</v>
      </c>
      <c r="E71" s="229" t="s">
        <v>397</v>
      </c>
      <c r="F71" s="229">
        <v>44286</v>
      </c>
      <c r="G71" s="238" t="s">
        <v>398</v>
      </c>
      <c r="H71" s="238" t="s">
        <v>399</v>
      </c>
      <c r="I71" s="339">
        <v>1</v>
      </c>
      <c r="J71" s="231">
        <v>0</v>
      </c>
      <c r="K71" s="231">
        <v>0</v>
      </c>
      <c r="L71" s="231">
        <v>0</v>
      </c>
      <c r="M71" s="236">
        <v>0.1</v>
      </c>
      <c r="N71" s="231">
        <v>1</v>
      </c>
      <c r="O71" s="231">
        <v>0</v>
      </c>
      <c r="P71" s="231">
        <v>0</v>
      </c>
      <c r="Q71" s="121"/>
      <c r="R71" s="257">
        <f t="shared" si="0"/>
        <v>0.1</v>
      </c>
      <c r="S71" s="382"/>
    </row>
    <row r="72" spans="1:19" ht="43.5" customHeight="1" x14ac:dyDescent="0.25">
      <c r="A72" s="126">
        <v>62</v>
      </c>
      <c r="B72" s="247" t="s">
        <v>400</v>
      </c>
      <c r="C72" s="238" t="s">
        <v>401</v>
      </c>
      <c r="D72" s="238" t="s">
        <v>402</v>
      </c>
      <c r="E72" s="229">
        <v>44256</v>
      </c>
      <c r="F72" s="229">
        <v>44316</v>
      </c>
      <c r="G72" s="238" t="s">
        <v>403</v>
      </c>
      <c r="H72" s="238" t="s">
        <v>404</v>
      </c>
      <c r="I72" s="231">
        <v>0</v>
      </c>
      <c r="J72" s="231">
        <v>1</v>
      </c>
      <c r="K72" s="231">
        <v>0</v>
      </c>
      <c r="L72" s="231">
        <v>0</v>
      </c>
      <c r="M72" s="236">
        <v>0.1</v>
      </c>
      <c r="N72" s="15">
        <v>0</v>
      </c>
      <c r="O72" s="231">
        <v>1</v>
      </c>
      <c r="P72" s="15">
        <v>0</v>
      </c>
      <c r="Q72" s="121"/>
      <c r="R72" s="257">
        <f t="shared" ref="R72" si="1">(SUM(N72:Q72))/(SUM(I72:L72))*M72</f>
        <v>0.1</v>
      </c>
      <c r="S72" s="382"/>
    </row>
    <row r="73" spans="1:19" ht="15.75" x14ac:dyDescent="0.25">
      <c r="A73" s="131"/>
      <c r="B73" s="87"/>
      <c r="C73" s="87" t="s">
        <v>405</v>
      </c>
      <c r="D73" s="29"/>
      <c r="E73" s="38"/>
      <c r="F73" s="38"/>
      <c r="G73" s="29"/>
      <c r="H73" s="29"/>
      <c r="I73" s="30"/>
      <c r="J73" s="30"/>
      <c r="K73" s="30"/>
      <c r="L73" s="30"/>
      <c r="M73" s="31">
        <f>SUM(M61:M72)</f>
        <v>1</v>
      </c>
      <c r="N73" s="119"/>
      <c r="O73" s="119"/>
      <c r="P73" s="119"/>
      <c r="Q73" s="119"/>
      <c r="R73" s="259">
        <f>SUM(R59:R72)</f>
        <v>0.52499999999999991</v>
      </c>
      <c r="S73" s="128"/>
    </row>
    <row r="74" spans="1:19" ht="112.5" customHeight="1" x14ac:dyDescent="0.25">
      <c r="A74" s="126">
        <v>63</v>
      </c>
      <c r="B74" s="247" t="s">
        <v>406</v>
      </c>
      <c r="C74" s="238" t="s">
        <v>407</v>
      </c>
      <c r="D74" s="238" t="s">
        <v>408</v>
      </c>
      <c r="E74" s="229">
        <v>44228</v>
      </c>
      <c r="F74" s="229">
        <v>44530</v>
      </c>
      <c r="G74" s="238" t="s">
        <v>409</v>
      </c>
      <c r="H74" s="238" t="s">
        <v>410</v>
      </c>
      <c r="I74" s="231">
        <v>0</v>
      </c>
      <c r="J74" s="231">
        <v>1</v>
      </c>
      <c r="K74" s="231">
        <v>0</v>
      </c>
      <c r="L74" s="231">
        <v>1</v>
      </c>
      <c r="M74" s="236">
        <v>0.1</v>
      </c>
      <c r="N74" s="15">
        <v>0</v>
      </c>
      <c r="O74" s="231">
        <v>1</v>
      </c>
      <c r="P74" s="15">
        <v>0</v>
      </c>
      <c r="Q74" s="15"/>
      <c r="R74" s="257">
        <f t="shared" ref="R74:R84" si="2">(SUM(N74:Q74))/(SUM(I74:L74))*M74</f>
        <v>0.05</v>
      </c>
      <c r="S74" s="382"/>
    </row>
    <row r="75" spans="1:19" ht="76.5" x14ac:dyDescent="0.25">
      <c r="A75" s="126">
        <v>64</v>
      </c>
      <c r="B75" s="247" t="s">
        <v>413</v>
      </c>
      <c r="C75" s="238" t="s">
        <v>414</v>
      </c>
      <c r="D75" s="238" t="s">
        <v>415</v>
      </c>
      <c r="E75" s="229">
        <v>44228</v>
      </c>
      <c r="F75" s="229">
        <v>44408</v>
      </c>
      <c r="G75" s="238" t="s">
        <v>416</v>
      </c>
      <c r="H75" s="238" t="s">
        <v>417</v>
      </c>
      <c r="I75" s="231">
        <v>0</v>
      </c>
      <c r="J75" s="231">
        <v>0</v>
      </c>
      <c r="K75" s="231">
        <v>1</v>
      </c>
      <c r="L75" s="15">
        <v>0</v>
      </c>
      <c r="M75" s="122">
        <v>0.1</v>
      </c>
      <c r="N75" s="15">
        <v>0</v>
      </c>
      <c r="O75" s="231">
        <v>0</v>
      </c>
      <c r="P75" s="361">
        <v>1</v>
      </c>
      <c r="Q75" s="15"/>
      <c r="R75" s="257">
        <f t="shared" si="2"/>
        <v>0.1</v>
      </c>
      <c r="S75" s="383" t="s">
        <v>749</v>
      </c>
    </row>
    <row r="76" spans="1:19" ht="51" x14ac:dyDescent="0.25">
      <c r="A76" s="126">
        <v>65</v>
      </c>
      <c r="B76" s="247" t="s">
        <v>418</v>
      </c>
      <c r="C76" s="238" t="s">
        <v>419</v>
      </c>
      <c r="D76" s="238" t="s">
        <v>420</v>
      </c>
      <c r="E76" s="229">
        <v>44228</v>
      </c>
      <c r="F76" s="229">
        <v>44561</v>
      </c>
      <c r="G76" s="238" t="s">
        <v>421</v>
      </c>
      <c r="H76" s="238" t="s">
        <v>422</v>
      </c>
      <c r="I76" s="231">
        <v>0</v>
      </c>
      <c r="J76" s="231">
        <v>1</v>
      </c>
      <c r="K76" s="231">
        <v>0</v>
      </c>
      <c r="L76" s="231">
        <v>1</v>
      </c>
      <c r="M76" s="236">
        <v>0.1</v>
      </c>
      <c r="N76" s="15">
        <v>0</v>
      </c>
      <c r="O76" s="231">
        <v>1</v>
      </c>
      <c r="P76" s="15">
        <v>0</v>
      </c>
      <c r="Q76" s="15"/>
      <c r="R76" s="257">
        <f t="shared" si="2"/>
        <v>0.05</v>
      </c>
      <c r="S76" s="382"/>
    </row>
    <row r="77" spans="1:19" ht="63.75" x14ac:dyDescent="0.25">
      <c r="A77" s="126">
        <v>66</v>
      </c>
      <c r="B77" s="247" t="s">
        <v>425</v>
      </c>
      <c r="C77" s="238" t="s">
        <v>426</v>
      </c>
      <c r="D77" s="238" t="s">
        <v>427</v>
      </c>
      <c r="E77" s="229">
        <v>44228</v>
      </c>
      <c r="F77" s="229">
        <v>44561</v>
      </c>
      <c r="G77" s="238" t="s">
        <v>428</v>
      </c>
      <c r="H77" s="238" t="s">
        <v>429</v>
      </c>
      <c r="I77" s="231">
        <v>0</v>
      </c>
      <c r="J77" s="231">
        <v>1</v>
      </c>
      <c r="K77" s="231">
        <v>0</v>
      </c>
      <c r="L77" s="231">
        <v>1</v>
      </c>
      <c r="M77" s="236">
        <v>0.05</v>
      </c>
      <c r="N77" s="15">
        <v>0</v>
      </c>
      <c r="O77" s="231">
        <v>1</v>
      </c>
      <c r="P77" s="15">
        <v>0</v>
      </c>
      <c r="Q77" s="15"/>
      <c r="R77" s="257">
        <f t="shared" si="2"/>
        <v>2.5000000000000001E-2</v>
      </c>
      <c r="S77" s="382"/>
    </row>
    <row r="78" spans="1:19" ht="105.75" customHeight="1" x14ac:dyDescent="0.25">
      <c r="A78" s="126">
        <v>67</v>
      </c>
      <c r="B78" s="247" t="s">
        <v>430</v>
      </c>
      <c r="C78" s="238" t="s">
        <v>431</v>
      </c>
      <c r="D78" s="238" t="s">
        <v>432</v>
      </c>
      <c r="E78" s="229">
        <v>44228</v>
      </c>
      <c r="F78" s="229">
        <v>44530</v>
      </c>
      <c r="G78" s="238" t="s">
        <v>433</v>
      </c>
      <c r="H78" s="238" t="s">
        <v>434</v>
      </c>
      <c r="I78" s="231">
        <v>0</v>
      </c>
      <c r="J78" s="231">
        <v>0.5</v>
      </c>
      <c r="K78" s="231">
        <v>0.25</v>
      </c>
      <c r="L78" s="231">
        <v>0.25</v>
      </c>
      <c r="M78" s="236">
        <v>0.1</v>
      </c>
      <c r="N78" s="15">
        <v>0</v>
      </c>
      <c r="O78" s="231">
        <v>0.5</v>
      </c>
      <c r="P78" s="361">
        <v>0.25</v>
      </c>
      <c r="Q78" s="15"/>
      <c r="R78" s="257">
        <f t="shared" si="2"/>
        <v>7.5000000000000011E-2</v>
      </c>
      <c r="S78" s="378" t="s">
        <v>750</v>
      </c>
    </row>
    <row r="79" spans="1:19" ht="63.75" x14ac:dyDescent="0.25">
      <c r="A79" s="126">
        <v>68</v>
      </c>
      <c r="B79" s="24" t="s">
        <v>436</v>
      </c>
      <c r="C79" s="13" t="s">
        <v>437</v>
      </c>
      <c r="D79" s="13" t="s">
        <v>438</v>
      </c>
      <c r="E79" s="35">
        <v>44228</v>
      </c>
      <c r="F79" s="35">
        <v>44561</v>
      </c>
      <c r="G79" s="13" t="s">
        <v>439</v>
      </c>
      <c r="H79" s="13" t="s">
        <v>440</v>
      </c>
      <c r="I79" s="15">
        <v>0</v>
      </c>
      <c r="J79" s="15">
        <v>0</v>
      </c>
      <c r="K79" s="15">
        <v>0</v>
      </c>
      <c r="L79" s="15">
        <v>1</v>
      </c>
      <c r="M79" s="122">
        <v>0.1</v>
      </c>
      <c r="N79" s="15">
        <v>0</v>
      </c>
      <c r="O79" s="231">
        <v>0</v>
      </c>
      <c r="P79" s="15">
        <v>0</v>
      </c>
      <c r="Q79" s="15"/>
      <c r="R79" s="257">
        <f t="shared" si="2"/>
        <v>0</v>
      </c>
      <c r="S79" s="68"/>
    </row>
    <row r="80" spans="1:19" ht="51" x14ac:dyDescent="0.25">
      <c r="A80" s="126">
        <v>69</v>
      </c>
      <c r="B80" s="24" t="s">
        <v>441</v>
      </c>
      <c r="C80" s="13" t="s">
        <v>442</v>
      </c>
      <c r="D80" s="13" t="s">
        <v>443</v>
      </c>
      <c r="E80" s="35">
        <v>44228</v>
      </c>
      <c r="F80" s="35">
        <v>44530</v>
      </c>
      <c r="G80" s="13" t="s">
        <v>444</v>
      </c>
      <c r="H80" s="13" t="s">
        <v>445</v>
      </c>
      <c r="I80" s="15">
        <v>0</v>
      </c>
      <c r="J80" s="15">
        <v>0</v>
      </c>
      <c r="K80" s="15">
        <v>0</v>
      </c>
      <c r="L80" s="15">
        <v>1</v>
      </c>
      <c r="M80" s="122">
        <v>0.1</v>
      </c>
      <c r="N80" s="15">
        <v>0</v>
      </c>
      <c r="O80" s="231">
        <v>0</v>
      </c>
      <c r="P80" s="15">
        <v>0</v>
      </c>
      <c r="Q80" s="15"/>
      <c r="R80" s="257">
        <f t="shared" si="2"/>
        <v>0</v>
      </c>
      <c r="S80" s="68"/>
    </row>
    <row r="81" spans="1:19" ht="63.75" x14ac:dyDescent="0.25">
      <c r="A81" s="126">
        <v>70</v>
      </c>
      <c r="B81" s="24" t="s">
        <v>449</v>
      </c>
      <c r="C81" s="13" t="s">
        <v>450</v>
      </c>
      <c r="D81" s="13" t="s">
        <v>451</v>
      </c>
      <c r="E81" s="35">
        <v>44348</v>
      </c>
      <c r="F81" s="35">
        <v>44500</v>
      </c>
      <c r="G81" s="13" t="s">
        <v>452</v>
      </c>
      <c r="H81" s="13" t="s">
        <v>453</v>
      </c>
      <c r="I81" s="15">
        <v>0</v>
      </c>
      <c r="J81" s="15">
        <v>0</v>
      </c>
      <c r="K81" s="15">
        <v>0</v>
      </c>
      <c r="L81" s="15">
        <v>1</v>
      </c>
      <c r="M81" s="122">
        <v>0.1</v>
      </c>
      <c r="N81" s="15">
        <v>0</v>
      </c>
      <c r="O81" s="15">
        <v>0</v>
      </c>
      <c r="P81" s="15">
        <v>0</v>
      </c>
      <c r="Q81" s="15"/>
      <c r="R81" s="257">
        <f t="shared" si="2"/>
        <v>0</v>
      </c>
      <c r="S81" s="68"/>
    </row>
    <row r="82" spans="1:19" ht="63.75" x14ac:dyDescent="0.25">
      <c r="A82" s="126">
        <v>71</v>
      </c>
      <c r="B82" s="247" t="s">
        <v>456</v>
      </c>
      <c r="C82" s="237" t="s">
        <v>457</v>
      </c>
      <c r="D82" s="238" t="s">
        <v>458</v>
      </c>
      <c r="E82" s="229">
        <v>44228</v>
      </c>
      <c r="F82" s="229">
        <v>44316</v>
      </c>
      <c r="G82" s="238" t="s">
        <v>459</v>
      </c>
      <c r="H82" s="238" t="s">
        <v>453</v>
      </c>
      <c r="I82" s="231">
        <v>0</v>
      </c>
      <c r="J82" s="231">
        <v>1</v>
      </c>
      <c r="K82" s="231">
        <v>0</v>
      </c>
      <c r="L82" s="231">
        <v>0</v>
      </c>
      <c r="M82" s="122">
        <v>0.05</v>
      </c>
      <c r="N82" s="15">
        <v>0</v>
      </c>
      <c r="O82" s="231">
        <v>1</v>
      </c>
      <c r="P82" s="15">
        <v>0</v>
      </c>
      <c r="Q82" s="15"/>
      <c r="R82" s="257">
        <f t="shared" si="2"/>
        <v>0.05</v>
      </c>
      <c r="S82" s="382"/>
    </row>
    <row r="83" spans="1:19" ht="186.75" customHeight="1" x14ac:dyDescent="0.25">
      <c r="A83" s="235">
        <v>72</v>
      </c>
      <c r="B83" s="247" t="s">
        <v>460</v>
      </c>
      <c r="C83" s="238" t="s">
        <v>461</v>
      </c>
      <c r="D83" s="238" t="s">
        <v>462</v>
      </c>
      <c r="E83" s="229">
        <v>44228</v>
      </c>
      <c r="F83" s="229">
        <v>44561</v>
      </c>
      <c r="G83" s="238" t="s">
        <v>463</v>
      </c>
      <c r="H83" s="238" t="s">
        <v>464</v>
      </c>
      <c r="I83" s="231">
        <v>3</v>
      </c>
      <c r="J83" s="231">
        <v>3</v>
      </c>
      <c r="K83" s="231">
        <v>3</v>
      </c>
      <c r="L83" s="231">
        <v>4</v>
      </c>
      <c r="M83" s="236">
        <v>0.1</v>
      </c>
      <c r="N83" s="231">
        <v>3</v>
      </c>
      <c r="O83" s="231">
        <v>3</v>
      </c>
      <c r="P83" s="361">
        <v>3</v>
      </c>
      <c r="Q83" s="15"/>
      <c r="R83" s="257">
        <f t="shared" si="2"/>
        <v>6.9230769230769235E-2</v>
      </c>
      <c r="S83" s="378" t="s">
        <v>751</v>
      </c>
    </row>
    <row r="84" spans="1:19" ht="76.5" x14ac:dyDescent="0.25">
      <c r="A84" s="126">
        <v>73</v>
      </c>
      <c r="B84" s="24" t="s">
        <v>467</v>
      </c>
      <c r="C84" s="13" t="s">
        <v>468</v>
      </c>
      <c r="D84" s="13" t="s">
        <v>169</v>
      </c>
      <c r="E84" s="35">
        <v>44228</v>
      </c>
      <c r="F84" s="35">
        <v>44469</v>
      </c>
      <c r="G84" s="13" t="s">
        <v>170</v>
      </c>
      <c r="H84" s="13" t="s">
        <v>171</v>
      </c>
      <c r="I84" s="15">
        <v>0</v>
      </c>
      <c r="J84" s="15">
        <v>0</v>
      </c>
      <c r="K84" s="15">
        <v>0</v>
      </c>
      <c r="L84" s="15">
        <v>1</v>
      </c>
      <c r="M84" s="122">
        <v>0.1</v>
      </c>
      <c r="N84" s="15">
        <v>0</v>
      </c>
      <c r="O84" s="15">
        <v>0</v>
      </c>
      <c r="P84" s="15">
        <v>0</v>
      </c>
      <c r="Q84" s="15"/>
      <c r="R84" s="257">
        <f t="shared" si="2"/>
        <v>0</v>
      </c>
      <c r="S84" s="68"/>
    </row>
    <row r="85" spans="1:19" ht="16.5" thickBot="1" x14ac:dyDescent="0.3">
      <c r="A85" s="132"/>
      <c r="B85" s="133"/>
      <c r="C85" s="133" t="s">
        <v>284</v>
      </c>
      <c r="D85" s="134"/>
      <c r="E85" s="135"/>
      <c r="F85" s="135"/>
      <c r="G85" s="134"/>
      <c r="H85" s="134"/>
      <c r="I85" s="136"/>
      <c r="J85" s="136"/>
      <c r="K85" s="136"/>
      <c r="L85" s="136"/>
      <c r="M85" s="137">
        <f>SUM(M74:M84)</f>
        <v>1</v>
      </c>
      <c r="N85" s="138"/>
      <c r="O85" s="138"/>
      <c r="P85" s="138"/>
      <c r="Q85" s="138"/>
      <c r="R85" s="272">
        <f>SUM(R74:R84)</f>
        <v>0.4192307692307693</v>
      </c>
      <c r="S85" s="139"/>
    </row>
  </sheetData>
  <sheetProtection algorithmName="SHA-512" hashValue="Z1JDGqsz8pahju6rvl6iifMPiq821BqvmtLc3qCAW/Oe+zs2fZDVv0Lk97yFwA5bo08W1vaW5+1HyV3P9ddxNQ==" saltValue="/FwKX5E9uTltSKMSNQsp3Q==" spinCount="100000" sheet="1" objects="1" scenarios="1"/>
  <mergeCells count="11">
    <mergeCell ref="N5:S5"/>
    <mergeCell ref="A4:S4"/>
    <mergeCell ref="S1:S3"/>
    <mergeCell ref="D1:R3"/>
    <mergeCell ref="A1:B1"/>
    <mergeCell ref="A2:B2"/>
    <mergeCell ref="A3:B3"/>
    <mergeCell ref="A5:A6"/>
    <mergeCell ref="B5:D5"/>
    <mergeCell ref="E5:F5"/>
    <mergeCell ref="G5:M5"/>
  </mergeCells>
  <phoneticPr fontId="36" type="noConversion"/>
  <hyperlinks>
    <hyperlink ref="S24" r:id="rId1" xr:uid="{BE3384F1-FA30-4479-B9B2-7A983CE0936F}"/>
    <hyperlink ref="S29" r:id="rId2" location="/files/General?groupId=f6384a78-cb0e-4b33-8217-0352b4205431&amp;threadId=19%3A548d9c98f3b64b8fb737ba6254fe68ea%40thread.skype&amp;ctx=channel&amp;context=GC10&amp;rootfolder=%252Fsites%252FReportePlaneacin%252FDocumentos%2520compartidos%252FGeneral%252F2021%252F09.%2520RAE%2520SEP%252FPLAN%2520DE%2520ACCI%25C3%2593N%252FGC10" xr:uid="{99220862-738E-49B5-9ADE-BE74240AC397}"/>
    <hyperlink ref="S32" r:id="rId3" location="/files/General?threadId=19%3A548d9c98f3b64b8fb737ba6254fe68ea%40thread.skype&amp;ctx=channel&amp;context=GC13&amp;rootfolder=%252Fsites%252FReportePlaneacin%252FDocumentos%2520compartidos%252FGeneral%252F2021%252F09.%2520RAE%2520SEP%252FPLAN%2520DE%2520ACCI%25C3%2593N%252FGC13" xr:uid="{9DCECED8-257F-46E4-A0B9-D461CB332D51}"/>
    <hyperlink ref="S34" r:id="rId4" xr:uid="{08F37099-2BB0-432E-AFDE-89D1D5AEEADC}"/>
    <hyperlink ref="S35" r:id="rId5" xr:uid="{40A3E1CC-630A-4EE7-952F-99A650C916D7}"/>
    <hyperlink ref="S36" r:id="rId6" xr:uid="{5CC43EF7-A079-4125-89D2-EB7B4368B73B}"/>
    <hyperlink ref="S40" r:id="rId7" xr:uid="{79175B99-4989-47F7-8EFA-304F337A4985}"/>
    <hyperlink ref="S41" r:id="rId8" xr:uid="{F97ABC35-BBE1-441E-A856-E762ABBFA78A}"/>
    <hyperlink ref="S44" r:id="rId9" location="/files/General?threadId=19%3A1f4870bcb5f94c479b3d11112ecc905d%40thread.skype&amp;ctx=channel&amp;context=IDT%252011&amp;rootfolder=%252Fsites%252FReportePlaneacinSubdireccinIDT%252FDocumentos%2520compartidos%252FGeneral%252F2021%252F9.%2520RAE%2520SEPTIEMBRE%252FPlan%2520de%2520Acci%25C3%25B3n%252FIDT%252011" xr:uid="{BB447301-93D4-4A48-9E8B-A545D93E9D40}"/>
    <hyperlink ref="S27" r:id="rId10" location="/files/General?groupId=f6384a78-cb0e-4b33-8217-0352b4205431&amp;threadId=19%3A548d9c98f3b64b8fb737ba6254fe68ea%40thread.skype&amp;ctx=channel&amp;context=GC8&amp;rootfolder=%252Fsites%252FReportePlaneacin%252FDocumentos%2520compartidos%252FGeneral%252F2021%252F09.%2520RAE%2520SEP%252FPLAN%2520DE%2520ACCI%25C3%2593N%252FGC8" xr:uid="{A46D9626-2C9A-4913-8C26-2329A1033855}"/>
    <hyperlink ref="S50" r:id="rId11" location="/files/General?groupId=f6384a78-cb0e-4b33-8217-0352b4205431&amp;threadId=19%3A4934c1322775446782ea3bba891fadab%40thread.tacv2&amp;ctx=channel&amp;context=EMAE05&amp;rootfolder=%252Fsites%252FReportePlaneacinEMAE%252FDocumentos%2520compartidos%252FGeneral%252F2021%252F09.RAE%2520SEP%252F1.Cumplimiento%2520Plan%2520de%2520Acci%25C3%25B3n%2520Institucional%25202021%252FEMAE05" xr:uid="{B77A84A1-6E16-455D-B6CE-FB1E81178C88}"/>
    <hyperlink ref="S53" r:id="rId12" location="/files/General?groupId=f6384a78-cb0e-4b33-8217-0352b4205431&amp;threadId=19%3A4934c1322775446782ea3bba891fadab%40thread.tacv2&amp;ctx=channel&amp;context=EMAE08&amp;rootfolder=%252Fsites%252FReportePlaneacinEMAE%252FDocumentos%2520compartidos%252FGeneral%252F2021%252F09.RAE%2520SEP%252F1.Cumplimiento%2520Plan%2520de%2520Acci%25C3%25B3n%2520Institucional%25202021%252FEMAE08" xr:uid="{CE56EBAA-5816-4D37-84F3-C5B571A2D308}"/>
    <hyperlink ref="S54" r:id="rId13" xr:uid="{01229A64-6287-41A4-9EDB-B617467A85C6}"/>
    <hyperlink ref="S56" r:id="rId14" xr:uid="{6F1D673D-C366-4AB9-91DC-BD8E15E20B47}"/>
    <hyperlink ref="S57" r:id="rId15" location="/files/General?groupId=f6384a78-cb0e-4b33-8217-0352b4205431&amp;threadId=19%3A4934c1322775446782ea3bba891fadab%40thread.tacv2&amp;ctx=channel&amp;context=EMAE12&amp;rootfolder=%252Fsites%252FReportePlaneacinEMAE%252FDocumentos%2520compartidos%252FGeneral%252F2021%252F09.RAE%2520SEP%252F1.Cumplimiento%2520Plan%2520de%2520Acci%25C3%25B3n%2520Institucional%25202021%252FEMAE12" xr:uid="{21379AE4-5266-4E63-8D95-097F43966490}"/>
    <hyperlink ref="S63" r:id="rId16" xr:uid="{01212826-3D30-4662-8CA6-08B9EB9FECDB}"/>
    <hyperlink ref="S64" r:id="rId17" xr:uid="{DF480C29-A5E6-4AB8-918F-323F44115332}"/>
    <hyperlink ref="S68" r:id="rId18" location="/files/General?groupId=f6384a78-cb0e-4b33-8217-0352b4205431&amp;threadId=19%3A819cd685b50040f698364805f76bb086%40thread.skype&amp;ctx=channel&amp;context=PAI&amp;rootfolder=%252Fsites%252FRAESecretaraGeneral%252FDocumentos%2520compartidos%252FGeneral%252F2021%252F07.%2520RAE%2520JULIO%252FGESTION%2520DOCUMENTAL%252FPAI" xr:uid="{907F1DA5-D106-4E67-908F-02BBC9B8F754}"/>
    <hyperlink ref="S75" r:id="rId19" xr:uid="{C8F53DB6-F9D4-4FB3-A145-066AE03EF018}"/>
    <hyperlink ref="S78" r:id="rId20" location="/files/General?groupId=f6384a78-cb0e-4b33-8217-0352b4205431&amp;threadId=19%3A6977c08012654879b3c441f336a5face%40thread.skype&amp;ctx=channel&amp;context=DG05&amp;rootfolder=%252Fsites%252FReportePlaneacinComunicaciones%252FDocumentos%2520compartidos%252FGeneral%252F2021%252F09.%2520RAE%2520SEP%252FPLAN%2520DE%2520ACCI%25C3%2593N%2520INSTITUCIONAL%252FDG05" xr:uid="{FB2D8F67-B5D1-4DBF-B764-6B730DB4D8C5}"/>
    <hyperlink ref="S83" r:id="rId21" xr:uid="{6184F54F-1235-4D97-B471-F77E5DF6CE59}"/>
    <hyperlink ref="S18" r:id="rId22" location="/files/General?groupId=f6384a78-cb0e-4b33-8217-0352b4205431&amp;threadId=19%3Af3e808c0e70041cf8bf3708b9913c1d8%40thread.skype&amp;ctx=channel&amp;context=SN%252012&amp;rootfolder=%252Fsites%252FIndicadoresdelPlandeaccinNEGOCIOS%252FDocumentos%2520compartidos%252FGeneral%252F2021%252F09.%2520RAE%2520SEPTIEMBRE%252FPLAN%2520DE%2520ACCI%25C3%2593N%252FSN%252012" xr:uid="{D0C35655-D258-4081-8138-1821BA4F0D2E}"/>
    <hyperlink ref="S13" r:id="rId23" xr:uid="{0892B7A8-C15D-47B6-86CF-13EA43DA5EE1}"/>
    <hyperlink ref="S10" r:id="rId24" xr:uid="{D6A4F718-1F9A-4DE5-BF52-207DCE651C16}"/>
    <hyperlink ref="S9" r:id="rId25" xr:uid="{8C9CBA58-E04E-440E-9E5E-66AA0ECBB104}"/>
    <hyperlink ref="S8" r:id="rId26" xr:uid="{40186CA3-0A31-40FD-8B32-D801D23E7EC2}"/>
    <hyperlink ref="S7" r:id="rId27" xr:uid="{BB4534AE-CC41-4D12-8342-928EB2A19C61}"/>
    <hyperlink ref="S47" r:id="rId28" location="/files/General?groupId=f6384a78-cb0e-4b33-8217-0352b4205431&amp;threadId=19%3A4934c1322775446782ea3bba891fadab%40thread.tacv2&amp;ctx=channel&amp;context=EMAE02&amp;rootfolder=%252Fsites%252FReportePlaneacinEMAE%252FDocumentos%2520compartidos%252FGeneral%252F2021%252F09.RAE%2520SEP%252F1.Cumplimiento%2520Plan%2520de%2520Acci%25C3%25B3n%2520Institucional%25202021%252FEMAE02" xr:uid="{715E830B-5CBF-4BC2-8EFA-18E28F6C2763}"/>
  </hyperlinks>
  <pageMargins left="0.7" right="0.7" top="0.75" bottom="0.75" header="0.3" footer="0.3"/>
  <pageSetup paperSize="9" orientation="portrait" r:id="rId29"/>
  <drawing r:id="rId3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A37EE-EE6C-4143-8ECF-9D416D99799F}">
  <sheetPr>
    <tabColor rgb="FF0070C0"/>
  </sheetPr>
  <dimension ref="A1:Q22"/>
  <sheetViews>
    <sheetView showGridLines="0" zoomScale="85" zoomScaleNormal="85" workbookViewId="0">
      <pane ySplit="4" topLeftCell="A5" activePane="bottomLeft" state="frozen"/>
      <selection activeCell="A15" sqref="A15"/>
      <selection pane="bottomLeft" activeCell="A15" sqref="A15"/>
    </sheetView>
  </sheetViews>
  <sheetFormatPr baseColWidth="10" defaultColWidth="11.42578125" defaultRowHeight="14.25" x14ac:dyDescent="0.2"/>
  <cols>
    <col min="1" max="1" width="11.42578125" style="142"/>
    <col min="2" max="2" width="21.5703125" style="142" customWidth="1"/>
    <col min="3" max="3" width="68.140625" style="142" customWidth="1"/>
    <col min="4" max="4" width="27" style="142" customWidth="1"/>
    <col min="5" max="5" width="139.140625" style="142" customWidth="1"/>
    <col min="6" max="16384" width="11.42578125" style="142"/>
  </cols>
  <sheetData>
    <row r="1" spans="1:17" ht="14.1" customHeight="1" x14ac:dyDescent="0.25">
      <c r="A1" s="342" t="s">
        <v>62</v>
      </c>
      <c r="B1" s="164" t="s">
        <v>1</v>
      </c>
      <c r="C1" s="489" t="s">
        <v>487</v>
      </c>
      <c r="D1" s="447"/>
      <c r="E1" s="448"/>
      <c r="F1" s="140"/>
      <c r="G1" s="140"/>
      <c r="H1" s="140"/>
      <c r="I1" s="140"/>
      <c r="J1" s="140"/>
      <c r="K1" s="140"/>
      <c r="L1" s="140"/>
      <c r="M1" s="140"/>
      <c r="N1" s="140"/>
      <c r="O1" s="140"/>
      <c r="P1" s="140"/>
      <c r="Q1" s="141"/>
    </row>
    <row r="2" spans="1:17" ht="14.1" customHeight="1" x14ac:dyDescent="0.25">
      <c r="A2" s="343" t="s">
        <v>63</v>
      </c>
      <c r="B2" s="344">
        <v>2</v>
      </c>
      <c r="C2" s="490"/>
      <c r="D2" s="449"/>
      <c r="E2" s="450"/>
      <c r="F2" s="140"/>
      <c r="G2" s="140"/>
      <c r="H2" s="140"/>
      <c r="I2" s="140"/>
      <c r="J2" s="140"/>
      <c r="K2" s="140"/>
      <c r="L2" s="140"/>
      <c r="M2" s="140"/>
      <c r="N2" s="140"/>
      <c r="O2" s="140"/>
      <c r="P2" s="140"/>
      <c r="Q2" s="141"/>
    </row>
    <row r="3" spans="1:17" ht="14.45" customHeight="1" thickBot="1" x14ac:dyDescent="0.3">
      <c r="A3" s="345" t="s">
        <v>64</v>
      </c>
      <c r="B3" s="165" t="s">
        <v>5</v>
      </c>
      <c r="C3" s="491"/>
      <c r="D3" s="451"/>
      <c r="E3" s="452"/>
      <c r="F3" s="140"/>
      <c r="G3" s="140"/>
      <c r="H3" s="140"/>
      <c r="I3" s="140"/>
      <c r="J3" s="140"/>
      <c r="K3" s="140"/>
      <c r="L3" s="140"/>
      <c r="M3" s="140"/>
      <c r="N3" s="140"/>
      <c r="O3" s="140"/>
      <c r="P3" s="140"/>
      <c r="Q3" s="141"/>
    </row>
    <row r="4" spans="1:17" ht="35.25" customHeight="1" x14ac:dyDescent="0.2">
      <c r="A4" s="143" t="s">
        <v>488</v>
      </c>
      <c r="B4" s="144" t="s">
        <v>489</v>
      </c>
      <c r="C4" s="144" t="s">
        <v>490</v>
      </c>
      <c r="D4" s="144" t="s">
        <v>491</v>
      </c>
      <c r="E4" s="145" t="s">
        <v>492</v>
      </c>
    </row>
    <row r="5" spans="1:17" ht="155.44999999999999" customHeight="1" x14ac:dyDescent="0.2">
      <c r="A5" s="146">
        <f>0+1</f>
        <v>1</v>
      </c>
      <c r="B5" s="26" t="s">
        <v>493</v>
      </c>
      <c r="C5" s="114" t="s">
        <v>494</v>
      </c>
      <c r="D5" s="115" t="s">
        <v>495</v>
      </c>
      <c r="E5" s="147" t="s">
        <v>496</v>
      </c>
    </row>
    <row r="6" spans="1:17" ht="114.75" customHeight="1" x14ac:dyDescent="0.2">
      <c r="A6" s="146">
        <f t="shared" ref="A6:A17" si="0">+A5+1</f>
        <v>2</v>
      </c>
      <c r="B6" s="26" t="s">
        <v>493</v>
      </c>
      <c r="C6" s="114" t="s">
        <v>497</v>
      </c>
      <c r="D6" s="115" t="s">
        <v>179</v>
      </c>
      <c r="E6" s="147" t="s">
        <v>498</v>
      </c>
    </row>
    <row r="7" spans="1:17" ht="138" customHeight="1" x14ac:dyDescent="0.2">
      <c r="A7" s="146">
        <f t="shared" si="0"/>
        <v>3</v>
      </c>
      <c r="B7" s="26" t="s">
        <v>493</v>
      </c>
      <c r="C7" s="114" t="s">
        <v>494</v>
      </c>
      <c r="D7" s="115" t="s">
        <v>204</v>
      </c>
      <c r="E7" s="147" t="s">
        <v>499</v>
      </c>
    </row>
    <row r="8" spans="1:17" ht="256.5" x14ac:dyDescent="0.2">
      <c r="A8" s="146">
        <f t="shared" si="0"/>
        <v>4</v>
      </c>
      <c r="B8" s="26" t="s">
        <v>493</v>
      </c>
      <c r="C8" s="114" t="s">
        <v>500</v>
      </c>
      <c r="D8" s="115" t="s">
        <v>128</v>
      </c>
      <c r="E8" s="147" t="s">
        <v>501</v>
      </c>
    </row>
    <row r="9" spans="1:17" ht="114" x14ac:dyDescent="0.2">
      <c r="A9" s="146">
        <f t="shared" si="0"/>
        <v>5</v>
      </c>
      <c r="B9" s="26" t="s">
        <v>493</v>
      </c>
      <c r="C9" s="114" t="s">
        <v>502</v>
      </c>
      <c r="D9" s="115" t="s">
        <v>156</v>
      </c>
      <c r="E9" s="148" t="s">
        <v>503</v>
      </c>
    </row>
    <row r="10" spans="1:17" ht="71.25" x14ac:dyDescent="0.2">
      <c r="A10" s="146">
        <f>+A9+1</f>
        <v>6</v>
      </c>
      <c r="B10" s="26" t="s">
        <v>504</v>
      </c>
      <c r="C10" s="114" t="s">
        <v>494</v>
      </c>
      <c r="D10" s="115" t="s">
        <v>104</v>
      </c>
      <c r="E10" s="147" t="s">
        <v>505</v>
      </c>
    </row>
    <row r="11" spans="1:17" ht="156.75" x14ac:dyDescent="0.2">
      <c r="A11" s="146">
        <f>+A10+1</f>
        <v>7</v>
      </c>
      <c r="B11" s="26" t="s">
        <v>506</v>
      </c>
      <c r="C11" s="114" t="s">
        <v>507</v>
      </c>
      <c r="D11" s="26" t="s">
        <v>239</v>
      </c>
      <c r="E11" s="147" t="s">
        <v>508</v>
      </c>
    </row>
    <row r="12" spans="1:17" ht="57" x14ac:dyDescent="0.2">
      <c r="A12" s="146">
        <f t="shared" si="0"/>
        <v>8</v>
      </c>
      <c r="B12" s="26" t="s">
        <v>506</v>
      </c>
      <c r="C12" s="116" t="s">
        <v>507</v>
      </c>
      <c r="D12" s="26" t="s">
        <v>256</v>
      </c>
      <c r="E12" s="148" t="s">
        <v>509</v>
      </c>
    </row>
    <row r="13" spans="1:17" ht="57" x14ac:dyDescent="0.2">
      <c r="A13" s="146">
        <f t="shared" si="0"/>
        <v>9</v>
      </c>
      <c r="B13" s="26" t="s">
        <v>506</v>
      </c>
      <c r="C13" s="116" t="s">
        <v>500</v>
      </c>
      <c r="D13" s="26" t="s">
        <v>362</v>
      </c>
      <c r="E13" s="148" t="s">
        <v>510</v>
      </c>
    </row>
    <row r="14" spans="1:17" ht="71.25" x14ac:dyDescent="0.2">
      <c r="A14" s="146">
        <f t="shared" si="0"/>
        <v>10</v>
      </c>
      <c r="B14" s="26" t="s">
        <v>506</v>
      </c>
      <c r="C14" s="116" t="s">
        <v>511</v>
      </c>
      <c r="D14" s="26" t="s">
        <v>512</v>
      </c>
      <c r="E14" s="148" t="s">
        <v>513</v>
      </c>
    </row>
    <row r="15" spans="1:17" ht="225" customHeight="1" x14ac:dyDescent="0.2">
      <c r="A15" s="146">
        <f>+A14+1</f>
        <v>11</v>
      </c>
      <c r="B15" s="26" t="s">
        <v>506</v>
      </c>
      <c r="C15" s="116" t="s">
        <v>511</v>
      </c>
      <c r="D15" s="26" t="s">
        <v>172</v>
      </c>
      <c r="E15" s="148" t="s">
        <v>514</v>
      </c>
    </row>
    <row r="16" spans="1:17" ht="114" customHeight="1" x14ac:dyDescent="0.2">
      <c r="A16" s="146">
        <f>+A15+1</f>
        <v>12</v>
      </c>
      <c r="B16" s="26" t="s">
        <v>504</v>
      </c>
      <c r="C16" s="116" t="s">
        <v>511</v>
      </c>
      <c r="D16" s="26" t="s">
        <v>134</v>
      </c>
      <c r="E16" s="147" t="s">
        <v>515</v>
      </c>
    </row>
    <row r="17" spans="1:5" ht="93.6" customHeight="1" x14ac:dyDescent="0.2">
      <c r="A17" s="146">
        <f t="shared" si="0"/>
        <v>13</v>
      </c>
      <c r="B17" s="115" t="s">
        <v>516</v>
      </c>
      <c r="C17" s="114" t="s">
        <v>500</v>
      </c>
      <c r="D17" s="115" t="s">
        <v>446</v>
      </c>
      <c r="E17" s="147" t="s">
        <v>517</v>
      </c>
    </row>
    <row r="18" spans="1:5" ht="102.95" customHeight="1" x14ac:dyDescent="0.2">
      <c r="A18" s="146">
        <f>A17+1</f>
        <v>14</v>
      </c>
      <c r="B18" s="26" t="s">
        <v>504</v>
      </c>
      <c r="C18" s="116" t="s">
        <v>494</v>
      </c>
      <c r="D18" s="26" t="s">
        <v>323</v>
      </c>
      <c r="E18" s="148" t="s">
        <v>518</v>
      </c>
    </row>
    <row r="19" spans="1:5" ht="143.25" thickBot="1" x14ac:dyDescent="0.25">
      <c r="A19" s="149">
        <f>A18+1</f>
        <v>15</v>
      </c>
      <c r="B19" s="150" t="s">
        <v>516</v>
      </c>
      <c r="C19" s="151" t="s">
        <v>500</v>
      </c>
      <c r="D19" s="152" t="s">
        <v>290</v>
      </c>
      <c r="E19" s="153" t="s">
        <v>519</v>
      </c>
    </row>
    <row r="21" spans="1:5" ht="33" customHeight="1" x14ac:dyDescent="0.2">
      <c r="A21" s="487" t="s">
        <v>520</v>
      </c>
      <c r="B21" s="487"/>
      <c r="C21" s="487"/>
      <c r="D21" s="487"/>
      <c r="E21" s="487"/>
    </row>
    <row r="22" spans="1:5" ht="409.5" customHeight="1" x14ac:dyDescent="0.2">
      <c r="A22" s="488"/>
      <c r="B22" s="488"/>
      <c r="C22" s="488"/>
      <c r="D22" s="488"/>
      <c r="E22" s="488"/>
    </row>
  </sheetData>
  <sheetProtection algorithmName="SHA-512" hashValue="iFsz/+Fi8cX3x4G5wZp3D8FqSo4Mr6rgW+aH24HJSe69PiOcuYL+ZffaDQa6we9SsCgM/1YLCZiy5xF2Eqat7w==" saltValue="whWbRu4X96+dLHPfBYNb+A==" spinCount="100000" sheet="1" objects="1" scenarios="1"/>
  <autoFilter ref="A4:E19" xr:uid="{4CA94736-76A7-48EE-B35D-4539F8D90DD1}"/>
  <mergeCells count="3">
    <mergeCell ref="A21:E21"/>
    <mergeCell ref="A22:E22"/>
    <mergeCell ref="C1:E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62EF9-FE08-452D-BED2-D6FFE911A71C}">
  <sheetPr>
    <tabColor rgb="FF0070C0"/>
  </sheetPr>
  <dimension ref="A1:D66"/>
  <sheetViews>
    <sheetView workbookViewId="0">
      <selection activeCell="A15" sqref="A15"/>
    </sheetView>
  </sheetViews>
  <sheetFormatPr baseColWidth="10" defaultColWidth="10.85546875" defaultRowHeight="14.25" x14ac:dyDescent="0.2"/>
  <cols>
    <col min="1" max="1" width="3.140625" style="3" bestFit="1" customWidth="1"/>
    <col min="2" max="2" width="85.85546875" style="3" customWidth="1"/>
    <col min="3" max="3" width="4.42578125" style="3" customWidth="1"/>
    <col min="4" max="4" width="87.28515625" style="3" customWidth="1"/>
    <col min="5" max="16384" width="10.85546875" style="3"/>
  </cols>
  <sheetData>
    <row r="1" spans="1:4" x14ac:dyDescent="0.2">
      <c r="A1" s="492" t="s">
        <v>521</v>
      </c>
      <c r="B1" s="493"/>
      <c r="C1" s="498" t="s">
        <v>522</v>
      </c>
      <c r="D1" s="499"/>
    </row>
    <row r="2" spans="1:4" x14ac:dyDescent="0.2">
      <c r="A2" s="494" t="s">
        <v>706</v>
      </c>
      <c r="B2" s="495"/>
      <c r="C2" s="500"/>
      <c r="D2" s="501"/>
    </row>
    <row r="3" spans="1:4" ht="15" thickBot="1" x14ac:dyDescent="0.25">
      <c r="A3" s="496" t="s">
        <v>523</v>
      </c>
      <c r="B3" s="497"/>
      <c r="C3" s="502"/>
      <c r="D3" s="503"/>
    </row>
    <row r="4" spans="1:4" ht="14.45" customHeight="1" thickBot="1" x14ac:dyDescent="0.25">
      <c r="A4" s="411" t="s">
        <v>524</v>
      </c>
      <c r="B4" s="413"/>
      <c r="C4" s="411" t="s">
        <v>525</v>
      </c>
      <c r="D4" s="413"/>
    </row>
    <row r="5" spans="1:4" x14ac:dyDescent="0.2">
      <c r="A5" s="39">
        <v>1</v>
      </c>
      <c r="B5" s="154" t="s">
        <v>526</v>
      </c>
      <c r="C5" s="155"/>
      <c r="D5" s="156"/>
    </row>
    <row r="6" spans="1:4" x14ac:dyDescent="0.2">
      <c r="A6" s="39">
        <v>2</v>
      </c>
      <c r="B6" s="40" t="s">
        <v>527</v>
      </c>
      <c r="C6" s="52">
        <v>1</v>
      </c>
      <c r="D6" s="40" t="s">
        <v>528</v>
      </c>
    </row>
    <row r="7" spans="1:4" x14ac:dyDescent="0.2">
      <c r="A7" s="39">
        <v>3</v>
      </c>
      <c r="B7" s="40" t="s">
        <v>529</v>
      </c>
      <c r="C7" s="52">
        <v>2</v>
      </c>
      <c r="D7" s="40" t="s">
        <v>530</v>
      </c>
    </row>
    <row r="8" spans="1:4" x14ac:dyDescent="0.2">
      <c r="A8" s="39">
        <v>4</v>
      </c>
      <c r="B8" s="40" t="s">
        <v>531</v>
      </c>
      <c r="C8" s="52">
        <v>3</v>
      </c>
      <c r="D8" s="40" t="s">
        <v>532</v>
      </c>
    </row>
    <row r="9" spans="1:4" x14ac:dyDescent="0.2">
      <c r="A9" s="39">
        <v>5</v>
      </c>
      <c r="B9" s="40" t="s">
        <v>533</v>
      </c>
      <c r="C9" s="52">
        <v>4</v>
      </c>
      <c r="D9" s="53" t="s">
        <v>534</v>
      </c>
    </row>
    <row r="10" spans="1:4" x14ac:dyDescent="0.2">
      <c r="A10" s="39">
        <v>6</v>
      </c>
      <c r="B10" s="41" t="s">
        <v>535</v>
      </c>
      <c r="C10" s="52">
        <v>5</v>
      </c>
      <c r="D10" s="53" t="s">
        <v>536</v>
      </c>
    </row>
    <row r="11" spans="1:4" x14ac:dyDescent="0.2">
      <c r="A11" s="39">
        <v>7</v>
      </c>
      <c r="B11" s="41" t="s">
        <v>537</v>
      </c>
      <c r="C11" s="52">
        <v>6</v>
      </c>
      <c r="D11" s="45" t="s">
        <v>538</v>
      </c>
    </row>
    <row r="12" spans="1:4" ht="25.5" x14ac:dyDescent="0.2">
      <c r="A12" s="39">
        <v>8</v>
      </c>
      <c r="B12" s="40" t="s">
        <v>539</v>
      </c>
      <c r="C12" s="52">
        <v>7</v>
      </c>
      <c r="D12" s="44" t="s">
        <v>540</v>
      </c>
    </row>
    <row r="13" spans="1:4" ht="25.5" x14ac:dyDescent="0.2">
      <c r="A13" s="39">
        <v>9</v>
      </c>
      <c r="B13" s="40" t="s">
        <v>541</v>
      </c>
      <c r="C13" s="52">
        <v>8</v>
      </c>
      <c r="D13" s="47" t="s">
        <v>542</v>
      </c>
    </row>
    <row r="14" spans="1:4" ht="25.5" x14ac:dyDescent="0.2">
      <c r="A14" s="39">
        <v>10</v>
      </c>
      <c r="B14" s="40" t="s">
        <v>543</v>
      </c>
      <c r="C14" s="52">
        <v>9</v>
      </c>
      <c r="D14" s="47" t="s">
        <v>544</v>
      </c>
    </row>
    <row r="15" spans="1:4" x14ac:dyDescent="0.2">
      <c r="A15" s="39">
        <v>11</v>
      </c>
      <c r="B15" s="41" t="s">
        <v>545</v>
      </c>
      <c r="C15" s="52">
        <v>10</v>
      </c>
      <c r="D15" s="44" t="s">
        <v>546</v>
      </c>
    </row>
    <row r="16" spans="1:4" ht="25.5" x14ac:dyDescent="0.2">
      <c r="A16" s="39">
        <v>12</v>
      </c>
      <c r="B16" s="41" t="s">
        <v>547</v>
      </c>
      <c r="C16" s="52">
        <v>11</v>
      </c>
      <c r="D16" s="44" t="s">
        <v>548</v>
      </c>
    </row>
    <row r="17" spans="1:4" x14ac:dyDescent="0.2">
      <c r="A17" s="39">
        <v>13</v>
      </c>
      <c r="B17" s="40" t="s">
        <v>549</v>
      </c>
      <c r="C17" s="52">
        <v>12</v>
      </c>
      <c r="D17" s="44" t="s">
        <v>550</v>
      </c>
    </row>
    <row r="18" spans="1:4" x14ac:dyDescent="0.2">
      <c r="A18" s="39">
        <v>14</v>
      </c>
      <c r="B18" s="40" t="s">
        <v>551</v>
      </c>
      <c r="C18" s="52">
        <v>13</v>
      </c>
      <c r="D18" s="44" t="s">
        <v>552</v>
      </c>
    </row>
    <row r="19" spans="1:4" x14ac:dyDescent="0.2">
      <c r="A19" s="39">
        <v>15</v>
      </c>
      <c r="B19" s="41" t="s">
        <v>553</v>
      </c>
      <c r="C19" s="52">
        <v>14</v>
      </c>
      <c r="D19" s="44" t="s">
        <v>554</v>
      </c>
    </row>
    <row r="20" spans="1:4" x14ac:dyDescent="0.2">
      <c r="A20" s="39">
        <v>16</v>
      </c>
      <c r="B20" s="42" t="s">
        <v>555</v>
      </c>
      <c r="C20" s="52">
        <v>15</v>
      </c>
      <c r="D20" s="44" t="s">
        <v>556</v>
      </c>
    </row>
    <row r="21" spans="1:4" ht="25.5" x14ac:dyDescent="0.2">
      <c r="A21" s="39">
        <v>17</v>
      </c>
      <c r="B21" s="41" t="s">
        <v>557</v>
      </c>
      <c r="C21" s="52">
        <v>16</v>
      </c>
      <c r="D21" s="47" t="s">
        <v>558</v>
      </c>
    </row>
    <row r="22" spans="1:4" x14ac:dyDescent="0.2">
      <c r="A22" s="39">
        <v>18</v>
      </c>
      <c r="B22" s="42" t="s">
        <v>559</v>
      </c>
      <c r="C22" s="52">
        <v>17</v>
      </c>
      <c r="D22" s="44" t="s">
        <v>560</v>
      </c>
    </row>
    <row r="23" spans="1:4" x14ac:dyDescent="0.2">
      <c r="A23" s="39">
        <v>19</v>
      </c>
      <c r="B23" s="43" t="s">
        <v>561</v>
      </c>
      <c r="C23" s="52">
        <v>18</v>
      </c>
      <c r="D23" s="47" t="s">
        <v>562</v>
      </c>
    </row>
    <row r="24" spans="1:4" x14ac:dyDescent="0.2">
      <c r="A24" s="39">
        <v>20</v>
      </c>
      <c r="B24" s="42" t="s">
        <v>563</v>
      </c>
      <c r="C24" s="52">
        <v>19</v>
      </c>
      <c r="D24" s="47" t="s">
        <v>564</v>
      </c>
    </row>
    <row r="25" spans="1:4" x14ac:dyDescent="0.2">
      <c r="A25" s="39">
        <v>21</v>
      </c>
      <c r="B25" s="40" t="s">
        <v>565</v>
      </c>
      <c r="C25" s="52">
        <v>20</v>
      </c>
      <c r="D25" s="47" t="s">
        <v>566</v>
      </c>
    </row>
    <row r="26" spans="1:4" x14ac:dyDescent="0.2">
      <c r="A26" s="39">
        <v>22</v>
      </c>
      <c r="B26" s="40" t="s">
        <v>567</v>
      </c>
      <c r="C26" s="52">
        <v>21</v>
      </c>
      <c r="D26" s="47" t="s">
        <v>568</v>
      </c>
    </row>
    <row r="27" spans="1:4" x14ac:dyDescent="0.2">
      <c r="A27" s="39">
        <v>23</v>
      </c>
      <c r="B27" s="40" t="s">
        <v>569</v>
      </c>
      <c r="C27" s="52">
        <v>22</v>
      </c>
      <c r="D27" s="47" t="s">
        <v>570</v>
      </c>
    </row>
    <row r="28" spans="1:4" x14ac:dyDescent="0.2">
      <c r="A28" s="39">
        <v>24</v>
      </c>
      <c r="B28" s="44" t="s">
        <v>571</v>
      </c>
      <c r="C28" s="52">
        <v>23</v>
      </c>
      <c r="D28" s="47" t="s">
        <v>572</v>
      </c>
    </row>
    <row r="29" spans="1:4" x14ac:dyDescent="0.2">
      <c r="A29" s="39">
        <v>25</v>
      </c>
      <c r="B29" s="40" t="s">
        <v>573</v>
      </c>
      <c r="C29" s="52">
        <v>24</v>
      </c>
      <c r="D29" s="47" t="s">
        <v>574</v>
      </c>
    </row>
    <row r="30" spans="1:4" x14ac:dyDescent="0.2">
      <c r="A30" s="39">
        <v>26</v>
      </c>
      <c r="B30" s="40" t="s">
        <v>575</v>
      </c>
      <c r="C30" s="52">
        <v>25</v>
      </c>
      <c r="D30" s="47" t="s">
        <v>576</v>
      </c>
    </row>
    <row r="31" spans="1:4" x14ac:dyDescent="0.2">
      <c r="A31" s="39">
        <v>27</v>
      </c>
      <c r="B31" s="40" t="s">
        <v>577</v>
      </c>
      <c r="C31" s="52">
        <v>26</v>
      </c>
      <c r="D31" s="44" t="s">
        <v>578</v>
      </c>
    </row>
    <row r="32" spans="1:4" x14ac:dyDescent="0.2">
      <c r="A32" s="39">
        <v>28</v>
      </c>
      <c r="B32" s="44" t="s">
        <v>579</v>
      </c>
      <c r="C32" s="52">
        <v>27</v>
      </c>
      <c r="D32" s="44" t="s">
        <v>580</v>
      </c>
    </row>
    <row r="33" spans="1:4" x14ac:dyDescent="0.2">
      <c r="A33" s="39">
        <v>29</v>
      </c>
      <c r="B33" s="40" t="s">
        <v>581</v>
      </c>
      <c r="C33" s="52">
        <v>28</v>
      </c>
      <c r="D33" s="47" t="s">
        <v>582</v>
      </c>
    </row>
    <row r="34" spans="1:4" x14ac:dyDescent="0.2">
      <c r="A34" s="39">
        <v>30</v>
      </c>
      <c r="B34" s="40" t="s">
        <v>583</v>
      </c>
      <c r="C34" s="50"/>
      <c r="D34" s="51"/>
    </row>
    <row r="35" spans="1:4" x14ac:dyDescent="0.2">
      <c r="A35" s="39">
        <v>31</v>
      </c>
      <c r="B35" s="40" t="s">
        <v>584</v>
      </c>
      <c r="C35" s="50"/>
      <c r="D35" s="51"/>
    </row>
    <row r="36" spans="1:4" x14ac:dyDescent="0.2">
      <c r="A36" s="39">
        <v>32</v>
      </c>
      <c r="B36" s="43" t="s">
        <v>585</v>
      </c>
      <c r="C36" s="54"/>
      <c r="D36" s="51"/>
    </row>
    <row r="37" spans="1:4" x14ac:dyDescent="0.2">
      <c r="A37" s="39">
        <v>33</v>
      </c>
      <c r="B37" s="45" t="s">
        <v>586</v>
      </c>
      <c r="C37" s="55"/>
      <c r="D37" s="51"/>
    </row>
    <row r="38" spans="1:4" x14ac:dyDescent="0.2">
      <c r="A38" s="39">
        <v>34</v>
      </c>
      <c r="B38" s="46" t="s">
        <v>587</v>
      </c>
      <c r="C38" s="56"/>
      <c r="D38" s="51"/>
    </row>
    <row r="39" spans="1:4" x14ac:dyDescent="0.2">
      <c r="A39" s="39">
        <v>35</v>
      </c>
      <c r="B39" s="47" t="s">
        <v>588</v>
      </c>
      <c r="C39" s="57"/>
      <c r="D39" s="51"/>
    </row>
    <row r="40" spans="1:4" ht="15" thickBot="1" x14ac:dyDescent="0.25">
      <c r="A40" s="48">
        <v>36</v>
      </c>
      <c r="B40" s="49" t="s">
        <v>589</v>
      </c>
      <c r="C40" s="58"/>
      <c r="D40" s="59"/>
    </row>
    <row r="41" spans="1:4" ht="14.45" customHeight="1" thickBot="1" x14ac:dyDescent="0.25">
      <c r="A41" s="411" t="s">
        <v>590</v>
      </c>
      <c r="B41" s="413"/>
      <c r="C41" s="411" t="s">
        <v>591</v>
      </c>
      <c r="D41" s="413"/>
    </row>
    <row r="42" spans="1:4" x14ac:dyDescent="0.2">
      <c r="A42" s="60">
        <v>1</v>
      </c>
      <c r="B42" s="61" t="s">
        <v>592</v>
      </c>
      <c r="C42" s="71">
        <v>1</v>
      </c>
      <c r="D42" s="61" t="s">
        <v>593</v>
      </c>
    </row>
    <row r="43" spans="1:4" x14ac:dyDescent="0.2">
      <c r="A43" s="60">
        <v>2</v>
      </c>
      <c r="B43" s="61" t="s">
        <v>594</v>
      </c>
      <c r="C43" s="71">
        <v>2</v>
      </c>
      <c r="D43" s="61" t="s">
        <v>595</v>
      </c>
    </row>
    <row r="44" spans="1:4" x14ac:dyDescent="0.2">
      <c r="A44" s="60">
        <v>3</v>
      </c>
      <c r="B44" s="62" t="s">
        <v>596</v>
      </c>
      <c r="C44" s="71">
        <v>3</v>
      </c>
      <c r="D44" s="61" t="s">
        <v>597</v>
      </c>
    </row>
    <row r="45" spans="1:4" x14ac:dyDescent="0.2">
      <c r="A45" s="60">
        <v>4</v>
      </c>
      <c r="B45" s="61" t="s">
        <v>598</v>
      </c>
      <c r="C45" s="71">
        <v>4</v>
      </c>
      <c r="D45" s="61" t="s">
        <v>599</v>
      </c>
    </row>
    <row r="46" spans="1:4" x14ac:dyDescent="0.2">
      <c r="A46" s="60">
        <v>5</v>
      </c>
      <c r="B46" s="63" t="s">
        <v>600</v>
      </c>
      <c r="C46" s="71">
        <v>5</v>
      </c>
      <c r="D46" s="61" t="s">
        <v>601</v>
      </c>
    </row>
    <row r="47" spans="1:4" x14ac:dyDescent="0.2">
      <c r="A47" s="60">
        <v>6</v>
      </c>
      <c r="B47" s="61" t="s">
        <v>602</v>
      </c>
      <c r="C47" s="71">
        <v>6</v>
      </c>
      <c r="D47" s="61" t="s">
        <v>603</v>
      </c>
    </row>
    <row r="48" spans="1:4" ht="25.5" x14ac:dyDescent="0.2">
      <c r="A48" s="60">
        <v>7</v>
      </c>
      <c r="B48" s="63" t="s">
        <v>604</v>
      </c>
      <c r="C48" s="71">
        <v>7</v>
      </c>
      <c r="D48" s="61" t="s">
        <v>605</v>
      </c>
    </row>
    <row r="49" spans="1:4" x14ac:dyDescent="0.2">
      <c r="A49" s="60">
        <v>8</v>
      </c>
      <c r="B49" s="61" t="s">
        <v>606</v>
      </c>
      <c r="C49" s="71">
        <v>8</v>
      </c>
      <c r="D49" s="61" t="s">
        <v>607</v>
      </c>
    </row>
    <row r="50" spans="1:4" x14ac:dyDescent="0.2">
      <c r="A50" s="60">
        <v>9</v>
      </c>
      <c r="B50" s="63" t="s">
        <v>608</v>
      </c>
      <c r="C50" s="71">
        <v>9</v>
      </c>
      <c r="D50" s="61" t="s">
        <v>609</v>
      </c>
    </row>
    <row r="51" spans="1:4" x14ac:dyDescent="0.2">
      <c r="A51" s="60">
        <v>10</v>
      </c>
      <c r="B51" s="61" t="s">
        <v>610</v>
      </c>
      <c r="C51" s="71">
        <v>10</v>
      </c>
      <c r="D51" s="61" t="s">
        <v>611</v>
      </c>
    </row>
    <row r="52" spans="1:4" x14ac:dyDescent="0.2">
      <c r="A52" s="60">
        <v>11</v>
      </c>
      <c r="B52" s="63" t="s">
        <v>612</v>
      </c>
      <c r="C52" s="71">
        <v>11</v>
      </c>
      <c r="D52" s="65" t="s">
        <v>613</v>
      </c>
    </row>
    <row r="53" spans="1:4" ht="25.5" x14ac:dyDescent="0.2">
      <c r="A53" s="60">
        <v>12</v>
      </c>
      <c r="B53" s="61" t="s">
        <v>614</v>
      </c>
      <c r="C53" s="71">
        <v>12</v>
      </c>
      <c r="D53" s="65" t="s">
        <v>615</v>
      </c>
    </row>
    <row r="54" spans="1:4" x14ac:dyDescent="0.2">
      <c r="A54" s="60">
        <v>13</v>
      </c>
      <c r="B54" s="61" t="s">
        <v>616</v>
      </c>
      <c r="C54" s="71">
        <v>13</v>
      </c>
      <c r="D54" s="65" t="s">
        <v>617</v>
      </c>
    </row>
    <row r="55" spans="1:4" x14ac:dyDescent="0.2">
      <c r="A55" s="60">
        <v>14</v>
      </c>
      <c r="B55" s="61" t="s">
        <v>618</v>
      </c>
      <c r="C55" s="72"/>
      <c r="D55" s="63"/>
    </row>
    <row r="56" spans="1:4" x14ac:dyDescent="0.2">
      <c r="A56" s="60">
        <v>15</v>
      </c>
      <c r="B56" s="61" t="s">
        <v>619</v>
      </c>
      <c r="C56" s="72"/>
      <c r="D56" s="63"/>
    </row>
    <row r="57" spans="1:4" x14ac:dyDescent="0.2">
      <c r="A57" s="60">
        <v>16</v>
      </c>
      <c r="B57" s="61" t="s">
        <v>620</v>
      </c>
      <c r="C57" s="72"/>
      <c r="D57" s="73"/>
    </row>
    <row r="58" spans="1:4" x14ac:dyDescent="0.2">
      <c r="A58" s="60">
        <v>17</v>
      </c>
      <c r="B58" s="61" t="s">
        <v>621</v>
      </c>
      <c r="C58" s="72"/>
      <c r="D58" s="73"/>
    </row>
    <row r="59" spans="1:4" x14ac:dyDescent="0.2">
      <c r="A59" s="60">
        <v>18</v>
      </c>
      <c r="B59" s="61" t="s">
        <v>622</v>
      </c>
      <c r="C59" s="72"/>
      <c r="D59" s="73"/>
    </row>
    <row r="60" spans="1:4" x14ac:dyDescent="0.2">
      <c r="A60" s="60">
        <v>19</v>
      </c>
      <c r="B60" s="61" t="s">
        <v>623</v>
      </c>
      <c r="C60" s="72"/>
      <c r="D60" s="73"/>
    </row>
    <row r="61" spans="1:4" x14ac:dyDescent="0.2">
      <c r="A61" s="60">
        <v>20</v>
      </c>
      <c r="B61" s="61" t="s">
        <v>624</v>
      </c>
      <c r="C61" s="72"/>
      <c r="D61" s="73"/>
    </row>
    <row r="62" spans="1:4" x14ac:dyDescent="0.2">
      <c r="A62" s="60">
        <v>21</v>
      </c>
      <c r="B62" s="64" t="s">
        <v>625</v>
      </c>
      <c r="C62" s="74"/>
      <c r="D62" s="73"/>
    </row>
    <row r="63" spans="1:4" x14ac:dyDescent="0.2">
      <c r="A63" s="60">
        <v>22</v>
      </c>
      <c r="B63" s="65" t="s">
        <v>626</v>
      </c>
      <c r="C63" s="75"/>
      <c r="D63" s="73"/>
    </row>
    <row r="64" spans="1:4" x14ac:dyDescent="0.2">
      <c r="A64" s="60">
        <v>23</v>
      </c>
      <c r="B64" s="66" t="s">
        <v>627</v>
      </c>
      <c r="C64" s="76"/>
      <c r="D64" s="77"/>
    </row>
    <row r="65" spans="1:4" x14ac:dyDescent="0.2">
      <c r="A65" s="67"/>
      <c r="B65" s="68"/>
      <c r="C65" s="67"/>
      <c r="D65" s="68"/>
    </row>
    <row r="66" spans="1:4" ht="15" thickBot="1" x14ac:dyDescent="0.25">
      <c r="A66" s="69"/>
      <c r="B66" s="70"/>
      <c r="C66" s="69"/>
      <c r="D66" s="70"/>
    </row>
  </sheetData>
  <sheetProtection algorithmName="SHA-512" hashValue="qY+qMuYZ7uppeKxmO5mdMb7xl/24oZT+MNrnm6smXroddP8yTmX4OY7d6bo0TI8usJ1Lcdg67KnfgfjzBfeaPQ==" saltValue="1JD8Dt9RBMP4ycKExyuVTA==" spinCount="100000" sheet="1" objects="1" scenarios="1"/>
  <mergeCells count="8">
    <mergeCell ref="A41:B41"/>
    <mergeCell ref="C41:D41"/>
    <mergeCell ref="A4:B4"/>
    <mergeCell ref="C4:D4"/>
    <mergeCell ref="A1:B1"/>
    <mergeCell ref="A2:B2"/>
    <mergeCell ref="A3:B3"/>
    <mergeCell ref="C1:D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54A69-3667-4EB3-B40A-B9866FAF6DEA}">
  <sheetPr>
    <tabColor rgb="FF7030A0"/>
  </sheetPr>
  <dimension ref="A1:T61"/>
  <sheetViews>
    <sheetView zoomScaleNormal="100" workbookViewId="0">
      <pane ySplit="6" topLeftCell="A46" activePane="bottomLeft" state="frozen"/>
      <selection activeCell="A15" sqref="A15"/>
      <selection pane="bottomLeft" activeCell="F61" sqref="F61"/>
    </sheetView>
  </sheetViews>
  <sheetFormatPr baseColWidth="10" defaultColWidth="10.85546875" defaultRowHeight="12.75" x14ac:dyDescent="0.2"/>
  <cols>
    <col min="1" max="1" width="15.5703125" style="82" customWidth="1"/>
    <col min="2" max="2" width="30.5703125" style="82" customWidth="1"/>
    <col min="3" max="3" width="10.85546875" style="82"/>
    <col min="4" max="4" width="10.42578125" style="82" customWidth="1"/>
    <col min="5" max="5" width="8.28515625" style="82" customWidth="1"/>
    <col min="6" max="6" width="34.85546875" style="82" customWidth="1"/>
    <col min="7" max="7" width="10.85546875" style="82" customWidth="1"/>
    <col min="8" max="8" width="11.7109375" style="82" customWidth="1"/>
    <col min="9" max="9" width="36" style="82" customWidth="1"/>
    <col min="10" max="10" width="10.85546875" style="82"/>
    <col min="11" max="11" width="9.28515625" style="82" customWidth="1"/>
    <col min="12" max="12" width="22.140625" style="82" customWidth="1"/>
    <col min="13" max="13" width="9.42578125" style="228" customWidth="1"/>
    <col min="14" max="14" width="11.42578125" style="228" customWidth="1"/>
    <col min="15" max="15" width="10.85546875" style="82"/>
    <col min="16" max="20" width="10.85546875" style="82" hidden="1" customWidth="1"/>
    <col min="21" max="16384" width="10.85546875" style="82"/>
  </cols>
  <sheetData>
    <row r="1" spans="1:20" x14ac:dyDescent="0.2">
      <c r="A1" s="342" t="s">
        <v>62</v>
      </c>
      <c r="B1" s="164" t="s">
        <v>1</v>
      </c>
      <c r="C1" s="516" t="s">
        <v>628</v>
      </c>
      <c r="D1" s="516"/>
      <c r="E1" s="516"/>
      <c r="F1" s="516"/>
      <c r="G1" s="516"/>
      <c r="H1" s="516"/>
      <c r="I1" s="516"/>
      <c r="J1" s="516"/>
      <c r="K1" s="516"/>
      <c r="L1" s="516"/>
      <c r="M1" s="510"/>
      <c r="N1" s="511"/>
    </row>
    <row r="2" spans="1:20" x14ac:dyDescent="0.2">
      <c r="A2" s="343" t="s">
        <v>63</v>
      </c>
      <c r="B2" s="344">
        <v>2</v>
      </c>
      <c r="C2" s="517"/>
      <c r="D2" s="517"/>
      <c r="E2" s="517"/>
      <c r="F2" s="517"/>
      <c r="G2" s="517"/>
      <c r="H2" s="517"/>
      <c r="I2" s="517"/>
      <c r="J2" s="517"/>
      <c r="K2" s="517"/>
      <c r="L2" s="517"/>
      <c r="M2" s="512"/>
      <c r="N2" s="513"/>
    </row>
    <row r="3" spans="1:20" ht="13.5" thickBot="1" x14ac:dyDescent="0.25">
      <c r="A3" s="184" t="s">
        <v>64</v>
      </c>
      <c r="B3" s="185" t="s">
        <v>5</v>
      </c>
      <c r="C3" s="518"/>
      <c r="D3" s="518"/>
      <c r="E3" s="518"/>
      <c r="F3" s="518"/>
      <c r="G3" s="518"/>
      <c r="H3" s="518"/>
      <c r="I3" s="518"/>
      <c r="J3" s="518"/>
      <c r="K3" s="518"/>
      <c r="L3" s="518"/>
      <c r="M3" s="514"/>
      <c r="N3" s="515"/>
    </row>
    <row r="4" spans="1:20" ht="30" customHeight="1" x14ac:dyDescent="0.2">
      <c r="A4" s="519" t="s">
        <v>629</v>
      </c>
      <c r="B4" s="504" t="s">
        <v>630</v>
      </c>
      <c r="C4" s="504" t="s">
        <v>631</v>
      </c>
      <c r="D4" s="504" t="s">
        <v>632</v>
      </c>
      <c r="E4" s="504"/>
      <c r="F4" s="504" t="s">
        <v>633</v>
      </c>
      <c r="G4" s="504" t="s">
        <v>634</v>
      </c>
      <c r="H4" s="504" t="s">
        <v>635</v>
      </c>
      <c r="I4" s="504" t="s">
        <v>636</v>
      </c>
      <c r="J4" s="504" t="s">
        <v>637</v>
      </c>
      <c r="K4" s="504"/>
      <c r="L4" s="504" t="s">
        <v>638</v>
      </c>
      <c r="M4" s="506" t="s">
        <v>639</v>
      </c>
      <c r="N4" s="508" t="s">
        <v>640</v>
      </c>
    </row>
    <row r="5" spans="1:20" ht="21.75" customHeight="1" x14ac:dyDescent="0.2">
      <c r="A5" s="520"/>
      <c r="B5" s="505"/>
      <c r="C5" s="505"/>
      <c r="D5" s="186" t="s">
        <v>641</v>
      </c>
      <c r="E5" s="186" t="s">
        <v>642</v>
      </c>
      <c r="F5" s="505"/>
      <c r="G5" s="505"/>
      <c r="H5" s="505"/>
      <c r="I5" s="505"/>
      <c r="J5" s="186" t="s">
        <v>643</v>
      </c>
      <c r="K5" s="186" t="s">
        <v>642</v>
      </c>
      <c r="L5" s="505"/>
      <c r="M5" s="507"/>
      <c r="N5" s="509"/>
    </row>
    <row r="6" spans="1:20" ht="17.25" customHeight="1" thickBot="1" x14ac:dyDescent="0.25">
      <c r="A6" s="190" t="s">
        <v>644</v>
      </c>
      <c r="B6" s="191" t="s">
        <v>645</v>
      </c>
      <c r="C6" s="192"/>
      <c r="D6" s="191"/>
      <c r="E6" s="191"/>
      <c r="F6" s="191"/>
      <c r="G6" s="192">
        <v>44227</v>
      </c>
      <c r="H6" s="193">
        <v>44561</v>
      </c>
      <c r="I6" s="191" t="s">
        <v>646</v>
      </c>
      <c r="J6" s="193">
        <v>44215</v>
      </c>
      <c r="K6" s="194"/>
      <c r="L6" s="191" t="s">
        <v>647</v>
      </c>
      <c r="M6" s="195">
        <v>1</v>
      </c>
      <c r="N6" s="196">
        <v>44227</v>
      </c>
    </row>
    <row r="7" spans="1:20" x14ac:dyDescent="0.2">
      <c r="A7" s="188" t="s">
        <v>648</v>
      </c>
      <c r="B7" s="189" t="s">
        <v>649</v>
      </c>
      <c r="C7" s="223">
        <v>44258</v>
      </c>
      <c r="D7" s="189" t="s">
        <v>650</v>
      </c>
      <c r="E7" s="189">
        <v>11</v>
      </c>
      <c r="F7" s="189" t="s">
        <v>651</v>
      </c>
      <c r="G7" s="223">
        <v>44241</v>
      </c>
      <c r="H7" s="223">
        <v>44377</v>
      </c>
      <c r="I7" s="20" t="s">
        <v>652</v>
      </c>
      <c r="J7" s="223">
        <v>44258</v>
      </c>
      <c r="K7" s="189" t="s">
        <v>174</v>
      </c>
      <c r="L7" s="189" t="s">
        <v>653</v>
      </c>
      <c r="M7" s="225">
        <v>2</v>
      </c>
      <c r="N7" s="226">
        <v>44273</v>
      </c>
      <c r="P7" s="82" t="s">
        <v>654</v>
      </c>
      <c r="Q7" s="82" t="s">
        <v>655</v>
      </c>
      <c r="R7" s="82" t="s">
        <v>656</v>
      </c>
      <c r="T7" s="82" t="s">
        <v>651</v>
      </c>
    </row>
    <row r="8" spans="1:20" x14ac:dyDescent="0.2">
      <c r="A8" s="187" t="s">
        <v>648</v>
      </c>
      <c r="B8" s="189" t="s">
        <v>657</v>
      </c>
      <c r="C8" s="224">
        <v>44273</v>
      </c>
      <c r="D8" s="189" t="s">
        <v>658</v>
      </c>
      <c r="E8" s="20">
        <v>5</v>
      </c>
      <c r="F8" s="189" t="s">
        <v>651</v>
      </c>
      <c r="G8" s="224">
        <v>44211</v>
      </c>
      <c r="H8" s="224">
        <v>44561</v>
      </c>
      <c r="I8" s="20" t="s">
        <v>652</v>
      </c>
      <c r="J8" s="224">
        <v>44211</v>
      </c>
      <c r="K8" s="20" t="s">
        <v>705</v>
      </c>
      <c r="L8" s="20" t="s">
        <v>653</v>
      </c>
      <c r="M8" s="227">
        <v>2</v>
      </c>
      <c r="N8" s="226">
        <v>44273</v>
      </c>
      <c r="P8" s="82" t="s">
        <v>657</v>
      </c>
      <c r="Q8" s="82" t="s">
        <v>658</v>
      </c>
      <c r="R8" s="82" t="s">
        <v>648</v>
      </c>
      <c r="T8" s="82" t="s">
        <v>659</v>
      </c>
    </row>
    <row r="9" spans="1:20" ht="25.5" customHeight="1" x14ac:dyDescent="0.2">
      <c r="A9" s="187" t="s">
        <v>648</v>
      </c>
      <c r="B9" s="189" t="s">
        <v>660</v>
      </c>
      <c r="C9" s="224">
        <v>44328</v>
      </c>
      <c r="D9" s="189" t="s">
        <v>661</v>
      </c>
      <c r="E9" s="20">
        <v>5</v>
      </c>
      <c r="F9" s="189" t="s">
        <v>659</v>
      </c>
      <c r="G9" s="224">
        <v>44287</v>
      </c>
      <c r="H9" s="224">
        <v>44561</v>
      </c>
      <c r="I9" s="20" t="s">
        <v>694</v>
      </c>
      <c r="J9" s="224">
        <v>44328</v>
      </c>
      <c r="K9" s="20" t="s">
        <v>702</v>
      </c>
      <c r="L9" s="347" t="s">
        <v>695</v>
      </c>
      <c r="M9" s="227">
        <v>3</v>
      </c>
      <c r="N9" s="349">
        <v>44329</v>
      </c>
      <c r="P9" s="82" t="s">
        <v>660</v>
      </c>
      <c r="Q9" s="82" t="s">
        <v>661</v>
      </c>
      <c r="R9" s="82" t="s">
        <v>662</v>
      </c>
      <c r="T9" s="82" t="s">
        <v>663</v>
      </c>
    </row>
    <row r="10" spans="1:20" ht="25.5" x14ac:dyDescent="0.2">
      <c r="A10" s="187" t="s">
        <v>648</v>
      </c>
      <c r="B10" s="189" t="s">
        <v>660</v>
      </c>
      <c r="C10" s="224">
        <v>44328</v>
      </c>
      <c r="D10" s="189" t="s">
        <v>661</v>
      </c>
      <c r="E10" s="20">
        <v>5</v>
      </c>
      <c r="F10" s="189" t="s">
        <v>663</v>
      </c>
      <c r="G10" s="224">
        <v>44287</v>
      </c>
      <c r="H10" s="224">
        <v>44561</v>
      </c>
      <c r="I10" s="20" t="s">
        <v>694</v>
      </c>
      <c r="J10" s="224">
        <v>44328</v>
      </c>
      <c r="K10" s="20" t="s">
        <v>702</v>
      </c>
      <c r="L10" s="347" t="s">
        <v>695</v>
      </c>
      <c r="M10" s="227">
        <v>3</v>
      </c>
      <c r="N10" s="349">
        <v>44329</v>
      </c>
      <c r="P10" s="82" t="s">
        <v>664</v>
      </c>
      <c r="Q10" s="82" t="s">
        <v>665</v>
      </c>
      <c r="T10" s="82" t="s">
        <v>666</v>
      </c>
    </row>
    <row r="11" spans="1:20" ht="25.5" x14ac:dyDescent="0.2">
      <c r="A11" s="187" t="s">
        <v>648</v>
      </c>
      <c r="B11" s="189" t="s">
        <v>660</v>
      </c>
      <c r="C11" s="224">
        <v>44328</v>
      </c>
      <c r="D11" s="189" t="s">
        <v>661</v>
      </c>
      <c r="E11" s="20">
        <v>5</v>
      </c>
      <c r="F11" s="189" t="s">
        <v>666</v>
      </c>
      <c r="G11" s="224">
        <v>44287</v>
      </c>
      <c r="H11" s="224">
        <v>44561</v>
      </c>
      <c r="I11" s="20" t="s">
        <v>694</v>
      </c>
      <c r="J11" s="224">
        <v>44328</v>
      </c>
      <c r="K11" s="20" t="s">
        <v>702</v>
      </c>
      <c r="L11" s="347" t="s">
        <v>695</v>
      </c>
      <c r="M11" s="227">
        <v>3</v>
      </c>
      <c r="N11" s="349">
        <v>44329</v>
      </c>
      <c r="P11" s="82" t="s">
        <v>645</v>
      </c>
      <c r="Q11" s="82" t="s">
        <v>667</v>
      </c>
    </row>
    <row r="12" spans="1:20" ht="25.5" x14ac:dyDescent="0.2">
      <c r="A12" s="187" t="s">
        <v>648</v>
      </c>
      <c r="B12" s="189" t="s">
        <v>654</v>
      </c>
      <c r="C12" s="224">
        <v>44335</v>
      </c>
      <c r="D12" s="189" t="s">
        <v>655</v>
      </c>
      <c r="E12" s="20">
        <v>2</v>
      </c>
      <c r="F12" s="189" t="s">
        <v>663</v>
      </c>
      <c r="G12" s="224">
        <v>44228</v>
      </c>
      <c r="H12" s="224">
        <v>44469</v>
      </c>
      <c r="I12" s="20" t="s">
        <v>696</v>
      </c>
      <c r="J12" s="224">
        <v>44335</v>
      </c>
      <c r="K12" s="20" t="s">
        <v>703</v>
      </c>
      <c r="L12" s="350" t="s">
        <v>699</v>
      </c>
      <c r="M12" s="227">
        <v>4</v>
      </c>
      <c r="N12" s="349">
        <v>44336</v>
      </c>
      <c r="P12" s="82" t="s">
        <v>649</v>
      </c>
      <c r="Q12" s="82" t="s">
        <v>650</v>
      </c>
    </row>
    <row r="13" spans="1:20" ht="25.5" x14ac:dyDescent="0.2">
      <c r="A13" s="187" t="s">
        <v>648</v>
      </c>
      <c r="B13" s="189" t="s">
        <v>654</v>
      </c>
      <c r="C13" s="224">
        <v>44335</v>
      </c>
      <c r="D13" s="189" t="s">
        <v>655</v>
      </c>
      <c r="E13" s="20">
        <v>2</v>
      </c>
      <c r="F13" s="189" t="s">
        <v>666</v>
      </c>
      <c r="G13" s="224">
        <v>44228</v>
      </c>
      <c r="H13" s="224">
        <v>44469</v>
      </c>
      <c r="I13" s="20" t="s">
        <v>696</v>
      </c>
      <c r="J13" s="224">
        <v>44335</v>
      </c>
      <c r="K13" s="20" t="s">
        <v>703</v>
      </c>
      <c r="L13" s="350" t="s">
        <v>699</v>
      </c>
      <c r="M13" s="227">
        <v>4</v>
      </c>
      <c r="N13" s="349">
        <v>44336</v>
      </c>
    </row>
    <row r="14" spans="1:20" ht="25.5" x14ac:dyDescent="0.2">
      <c r="A14" s="187" t="s">
        <v>648</v>
      </c>
      <c r="B14" s="189" t="s">
        <v>654</v>
      </c>
      <c r="C14" s="224">
        <v>44335</v>
      </c>
      <c r="D14" s="189" t="s">
        <v>655</v>
      </c>
      <c r="E14" s="20">
        <v>4</v>
      </c>
      <c r="F14" s="189" t="s">
        <v>659</v>
      </c>
      <c r="G14" s="224">
        <v>44211</v>
      </c>
      <c r="H14" s="224">
        <v>44558</v>
      </c>
      <c r="I14" s="20" t="s">
        <v>696</v>
      </c>
      <c r="J14" s="224">
        <v>44335</v>
      </c>
      <c r="K14" s="20" t="s">
        <v>703</v>
      </c>
      <c r="L14" s="350" t="s">
        <v>697</v>
      </c>
      <c r="M14" s="227">
        <v>4</v>
      </c>
      <c r="N14" s="349">
        <v>44336</v>
      </c>
      <c r="P14" s="82" t="s">
        <v>668</v>
      </c>
      <c r="Q14" s="82" t="s">
        <v>669</v>
      </c>
    </row>
    <row r="15" spans="1:20" ht="25.5" x14ac:dyDescent="0.2">
      <c r="A15" s="187" t="s">
        <v>648</v>
      </c>
      <c r="B15" s="189" t="s">
        <v>654</v>
      </c>
      <c r="C15" s="224">
        <v>44335</v>
      </c>
      <c r="D15" s="189" t="s">
        <v>655</v>
      </c>
      <c r="E15" s="20">
        <v>4</v>
      </c>
      <c r="F15" s="189" t="s">
        <v>666</v>
      </c>
      <c r="G15" s="224">
        <v>44211</v>
      </c>
      <c r="H15" s="224">
        <v>44558</v>
      </c>
      <c r="I15" s="20" t="s">
        <v>696</v>
      </c>
      <c r="J15" s="224">
        <v>44335</v>
      </c>
      <c r="K15" s="20" t="s">
        <v>703</v>
      </c>
      <c r="L15" s="350" t="s">
        <v>697</v>
      </c>
      <c r="M15" s="227">
        <v>4</v>
      </c>
      <c r="N15" s="349">
        <v>44336</v>
      </c>
    </row>
    <row r="16" spans="1:20" ht="25.5" x14ac:dyDescent="0.2">
      <c r="A16" s="187" t="s">
        <v>648</v>
      </c>
      <c r="B16" s="189" t="s">
        <v>654</v>
      </c>
      <c r="C16" s="224">
        <v>44335</v>
      </c>
      <c r="D16" s="189" t="s">
        <v>655</v>
      </c>
      <c r="E16" s="20">
        <v>5</v>
      </c>
      <c r="F16" s="189" t="s">
        <v>663</v>
      </c>
      <c r="G16" s="224">
        <v>44501</v>
      </c>
      <c r="H16" s="224">
        <v>44558</v>
      </c>
      <c r="I16" s="20" t="s">
        <v>696</v>
      </c>
      <c r="J16" s="224">
        <v>44335</v>
      </c>
      <c r="K16" s="20" t="s">
        <v>703</v>
      </c>
      <c r="L16" s="350" t="s">
        <v>699</v>
      </c>
      <c r="M16" s="227">
        <v>4</v>
      </c>
      <c r="N16" s="349">
        <v>44336</v>
      </c>
    </row>
    <row r="17" spans="1:14" ht="25.5" x14ac:dyDescent="0.2">
      <c r="A17" s="187" t="s">
        <v>648</v>
      </c>
      <c r="B17" s="189" t="s">
        <v>654</v>
      </c>
      <c r="C17" s="224">
        <v>44335</v>
      </c>
      <c r="D17" s="189" t="s">
        <v>655</v>
      </c>
      <c r="E17" s="20">
        <v>5</v>
      </c>
      <c r="F17" s="189" t="s">
        <v>666</v>
      </c>
      <c r="G17" s="224">
        <v>44501</v>
      </c>
      <c r="H17" s="224">
        <v>44558</v>
      </c>
      <c r="I17" s="20" t="s">
        <v>696</v>
      </c>
      <c r="J17" s="224">
        <v>44335</v>
      </c>
      <c r="K17" s="20" t="s">
        <v>703</v>
      </c>
      <c r="L17" s="350" t="s">
        <v>699</v>
      </c>
      <c r="M17" s="227">
        <v>4</v>
      </c>
      <c r="N17" s="349">
        <v>44336</v>
      </c>
    </row>
    <row r="18" spans="1:14" ht="25.5" x14ac:dyDescent="0.2">
      <c r="A18" s="187" t="s">
        <v>648</v>
      </c>
      <c r="B18" s="189" t="s">
        <v>654</v>
      </c>
      <c r="C18" s="224">
        <v>44335</v>
      </c>
      <c r="D18" s="189" t="s">
        <v>655</v>
      </c>
      <c r="E18" s="20">
        <v>8</v>
      </c>
      <c r="F18" s="189" t="s">
        <v>659</v>
      </c>
      <c r="G18" s="224">
        <v>44228</v>
      </c>
      <c r="H18" s="224">
        <v>44545</v>
      </c>
      <c r="I18" s="20" t="s">
        <v>696</v>
      </c>
      <c r="J18" s="224">
        <v>44335</v>
      </c>
      <c r="K18" s="20" t="s">
        <v>703</v>
      </c>
      <c r="L18" s="350" t="s">
        <v>697</v>
      </c>
      <c r="M18" s="227">
        <v>4</v>
      </c>
      <c r="N18" s="349">
        <v>44336</v>
      </c>
    </row>
    <row r="19" spans="1:14" ht="25.5" x14ac:dyDescent="0.2">
      <c r="A19" s="187" t="s">
        <v>648</v>
      </c>
      <c r="B19" s="189" t="s">
        <v>654</v>
      </c>
      <c r="C19" s="224">
        <v>44335</v>
      </c>
      <c r="D19" s="189" t="s">
        <v>655</v>
      </c>
      <c r="E19" s="20">
        <v>8</v>
      </c>
      <c r="F19" s="189" t="s">
        <v>666</v>
      </c>
      <c r="G19" s="224">
        <v>44228</v>
      </c>
      <c r="H19" s="224">
        <v>44545</v>
      </c>
      <c r="I19" s="20" t="s">
        <v>696</v>
      </c>
      <c r="J19" s="224">
        <v>44335</v>
      </c>
      <c r="K19" s="20" t="s">
        <v>703</v>
      </c>
      <c r="L19" s="350" t="s">
        <v>697</v>
      </c>
      <c r="M19" s="227">
        <v>4</v>
      </c>
      <c r="N19" s="349">
        <v>44336</v>
      </c>
    </row>
    <row r="20" spans="1:14" ht="25.5" x14ac:dyDescent="0.2">
      <c r="A20" s="187" t="s">
        <v>648</v>
      </c>
      <c r="B20" s="189" t="s">
        <v>657</v>
      </c>
      <c r="C20" s="224">
        <v>44335</v>
      </c>
      <c r="D20" s="189" t="s">
        <v>658</v>
      </c>
      <c r="E20" s="20">
        <v>2</v>
      </c>
      <c r="F20" s="189" t="s">
        <v>659</v>
      </c>
      <c r="G20" s="224">
        <v>44211</v>
      </c>
      <c r="H20" s="224">
        <v>44500</v>
      </c>
      <c r="I20" s="20" t="s">
        <v>700</v>
      </c>
      <c r="J20" s="224">
        <v>44335</v>
      </c>
      <c r="K20" s="20" t="s">
        <v>704</v>
      </c>
      <c r="L20" s="352" t="s">
        <v>701</v>
      </c>
      <c r="M20" s="227">
        <v>5</v>
      </c>
      <c r="N20" s="349">
        <v>44350</v>
      </c>
    </row>
    <row r="21" spans="1:14" ht="25.5" x14ac:dyDescent="0.2">
      <c r="A21" s="187" t="s">
        <v>648</v>
      </c>
      <c r="B21" s="189" t="s">
        <v>657</v>
      </c>
      <c r="C21" s="224">
        <v>44335</v>
      </c>
      <c r="D21" s="189" t="s">
        <v>658</v>
      </c>
      <c r="E21" s="20">
        <v>2</v>
      </c>
      <c r="F21" s="189" t="s">
        <v>663</v>
      </c>
      <c r="G21" s="224">
        <v>44211</v>
      </c>
      <c r="H21" s="224">
        <v>44500</v>
      </c>
      <c r="I21" s="20" t="s">
        <v>700</v>
      </c>
      <c r="J21" s="224">
        <v>44335</v>
      </c>
      <c r="K21" s="20" t="s">
        <v>704</v>
      </c>
      <c r="L21" s="352" t="s">
        <v>701</v>
      </c>
      <c r="M21" s="227">
        <v>5</v>
      </c>
      <c r="N21" s="349">
        <v>44350</v>
      </c>
    </row>
    <row r="22" spans="1:14" ht="25.5" x14ac:dyDescent="0.2">
      <c r="A22" s="187" t="s">
        <v>648</v>
      </c>
      <c r="B22" s="189" t="s">
        <v>657</v>
      </c>
      <c r="C22" s="224">
        <v>44335</v>
      </c>
      <c r="D22" s="189" t="s">
        <v>658</v>
      </c>
      <c r="E22" s="20">
        <v>5</v>
      </c>
      <c r="F22" s="189" t="s">
        <v>659</v>
      </c>
      <c r="G22" s="224">
        <v>44211</v>
      </c>
      <c r="H22" s="224">
        <v>44561</v>
      </c>
      <c r="I22" s="20" t="s">
        <v>700</v>
      </c>
      <c r="J22" s="224">
        <v>44335</v>
      </c>
      <c r="K22" s="20" t="s">
        <v>704</v>
      </c>
      <c r="L22" s="352" t="s">
        <v>709</v>
      </c>
      <c r="M22" s="227">
        <v>5</v>
      </c>
      <c r="N22" s="349">
        <v>44350</v>
      </c>
    </row>
    <row r="23" spans="1:14" ht="25.5" x14ac:dyDescent="0.2">
      <c r="A23" s="187" t="s">
        <v>648</v>
      </c>
      <c r="B23" s="189" t="s">
        <v>657</v>
      </c>
      <c r="C23" s="224">
        <v>44348</v>
      </c>
      <c r="D23" s="189" t="s">
        <v>658</v>
      </c>
      <c r="E23" s="20">
        <v>9</v>
      </c>
      <c r="F23" s="189" t="s">
        <v>659</v>
      </c>
      <c r="G23" s="224">
        <v>44211</v>
      </c>
      <c r="H23" s="224">
        <v>44560</v>
      </c>
      <c r="I23" s="20" t="s">
        <v>700</v>
      </c>
      <c r="J23" s="224">
        <v>44348</v>
      </c>
      <c r="K23" s="20" t="s">
        <v>708</v>
      </c>
      <c r="L23" s="351" t="s">
        <v>701</v>
      </c>
      <c r="M23" s="227">
        <v>5</v>
      </c>
      <c r="N23" s="349">
        <v>44350</v>
      </c>
    </row>
    <row r="24" spans="1:14" ht="25.5" x14ac:dyDescent="0.2">
      <c r="A24" s="187" t="s">
        <v>648</v>
      </c>
      <c r="B24" s="189" t="s">
        <v>657</v>
      </c>
      <c r="C24" s="224">
        <v>44348</v>
      </c>
      <c r="D24" s="189" t="s">
        <v>658</v>
      </c>
      <c r="E24" s="20">
        <v>9</v>
      </c>
      <c r="F24" s="189" t="s">
        <v>663</v>
      </c>
      <c r="G24" s="224">
        <v>44211</v>
      </c>
      <c r="H24" s="224">
        <v>44560</v>
      </c>
      <c r="I24" s="20" t="s">
        <v>700</v>
      </c>
      <c r="J24" s="224">
        <v>44348</v>
      </c>
      <c r="K24" s="20" t="s">
        <v>708</v>
      </c>
      <c r="L24" s="351" t="s">
        <v>701</v>
      </c>
      <c r="M24" s="227">
        <v>5</v>
      </c>
      <c r="N24" s="349">
        <v>44350</v>
      </c>
    </row>
    <row r="25" spans="1:14" x14ac:dyDescent="0.2">
      <c r="A25" s="187" t="s">
        <v>648</v>
      </c>
      <c r="B25" s="189" t="s">
        <v>668</v>
      </c>
      <c r="C25" s="224">
        <v>44355</v>
      </c>
      <c r="D25" s="20" t="s">
        <v>669</v>
      </c>
      <c r="E25" s="20">
        <v>2</v>
      </c>
      <c r="F25" s="189" t="s">
        <v>659</v>
      </c>
      <c r="G25" s="224">
        <v>44197</v>
      </c>
      <c r="H25" s="224">
        <v>44561</v>
      </c>
      <c r="I25" s="20" t="s">
        <v>710</v>
      </c>
      <c r="J25" s="224">
        <v>44348</v>
      </c>
      <c r="K25" s="20" t="s">
        <v>711</v>
      </c>
      <c r="L25" s="189" t="s">
        <v>653</v>
      </c>
      <c r="M25" s="227">
        <v>6</v>
      </c>
      <c r="N25" s="349">
        <v>44357</v>
      </c>
    </row>
    <row r="26" spans="1:14" x14ac:dyDescent="0.2">
      <c r="A26" s="187" t="s">
        <v>648</v>
      </c>
      <c r="B26" s="189" t="s">
        <v>668</v>
      </c>
      <c r="C26" s="224">
        <v>44355</v>
      </c>
      <c r="D26" s="189" t="s">
        <v>669</v>
      </c>
      <c r="E26" s="20">
        <v>2</v>
      </c>
      <c r="F26" s="189" t="s">
        <v>663</v>
      </c>
      <c r="G26" s="224">
        <v>44197</v>
      </c>
      <c r="H26" s="224">
        <v>44561</v>
      </c>
      <c r="I26" s="20" t="s">
        <v>710</v>
      </c>
      <c r="J26" s="224">
        <v>44348</v>
      </c>
      <c r="K26" s="20" t="s">
        <v>711</v>
      </c>
      <c r="L26" s="189" t="s">
        <v>653</v>
      </c>
      <c r="M26" s="227">
        <v>6</v>
      </c>
      <c r="N26" s="349">
        <v>44357</v>
      </c>
    </row>
    <row r="27" spans="1:14" x14ac:dyDescent="0.2">
      <c r="A27" s="187" t="s">
        <v>648</v>
      </c>
      <c r="B27" s="189" t="s">
        <v>668</v>
      </c>
      <c r="C27" s="224">
        <v>44355</v>
      </c>
      <c r="D27" s="189" t="s">
        <v>669</v>
      </c>
      <c r="E27" s="20">
        <v>3</v>
      </c>
      <c r="F27" s="189" t="s">
        <v>659</v>
      </c>
      <c r="G27" s="224">
        <v>44197</v>
      </c>
      <c r="H27" s="224">
        <v>44561</v>
      </c>
      <c r="I27" s="20" t="s">
        <v>710</v>
      </c>
      <c r="J27" s="224">
        <v>44348</v>
      </c>
      <c r="K27" s="20" t="s">
        <v>711</v>
      </c>
      <c r="L27" s="189" t="s">
        <v>653</v>
      </c>
      <c r="M27" s="227">
        <v>6</v>
      </c>
      <c r="N27" s="349">
        <v>44357</v>
      </c>
    </row>
    <row r="28" spans="1:14" x14ac:dyDescent="0.2">
      <c r="A28" s="187" t="s">
        <v>648</v>
      </c>
      <c r="B28" s="189" t="s">
        <v>668</v>
      </c>
      <c r="C28" s="224">
        <v>44355</v>
      </c>
      <c r="D28" s="189" t="s">
        <v>669</v>
      </c>
      <c r="E28" s="20">
        <v>3</v>
      </c>
      <c r="F28" s="189" t="s">
        <v>663</v>
      </c>
      <c r="G28" s="224">
        <v>44197</v>
      </c>
      <c r="H28" s="224">
        <v>44561</v>
      </c>
      <c r="I28" s="20" t="s">
        <v>710</v>
      </c>
      <c r="J28" s="224">
        <v>44348</v>
      </c>
      <c r="K28" s="20" t="s">
        <v>711</v>
      </c>
      <c r="L28" s="189" t="s">
        <v>653</v>
      </c>
      <c r="M28" s="227">
        <v>6</v>
      </c>
      <c r="N28" s="349">
        <v>44357</v>
      </c>
    </row>
    <row r="29" spans="1:14" x14ac:dyDescent="0.2">
      <c r="A29" s="187" t="s">
        <v>648</v>
      </c>
      <c r="B29" s="189" t="s">
        <v>668</v>
      </c>
      <c r="C29" s="224">
        <v>44355</v>
      </c>
      <c r="D29" s="189" t="s">
        <v>669</v>
      </c>
      <c r="E29" s="20">
        <v>3</v>
      </c>
      <c r="F29" s="189" t="s">
        <v>666</v>
      </c>
      <c r="G29" s="224">
        <v>44197</v>
      </c>
      <c r="H29" s="224">
        <v>44561</v>
      </c>
      <c r="I29" s="20" t="s">
        <v>710</v>
      </c>
      <c r="J29" s="224">
        <v>44348</v>
      </c>
      <c r="K29" s="20" t="s">
        <v>711</v>
      </c>
      <c r="L29" s="189" t="s">
        <v>653</v>
      </c>
      <c r="M29" s="227">
        <v>6</v>
      </c>
      <c r="N29" s="349">
        <v>44357</v>
      </c>
    </row>
    <row r="30" spans="1:14" x14ac:dyDescent="0.2">
      <c r="A30" s="187" t="s">
        <v>648</v>
      </c>
      <c r="B30" s="189" t="s">
        <v>668</v>
      </c>
      <c r="C30" s="224">
        <v>44355</v>
      </c>
      <c r="D30" s="189" t="s">
        <v>669</v>
      </c>
      <c r="E30" s="20">
        <v>4</v>
      </c>
      <c r="F30" s="189" t="s">
        <v>659</v>
      </c>
      <c r="G30" s="224">
        <v>44197</v>
      </c>
      <c r="H30" s="224">
        <v>44561</v>
      </c>
      <c r="I30" s="20" t="s">
        <v>710</v>
      </c>
      <c r="J30" s="224">
        <v>44348</v>
      </c>
      <c r="K30" s="20" t="s">
        <v>711</v>
      </c>
      <c r="L30" s="189" t="s">
        <v>653</v>
      </c>
      <c r="M30" s="227">
        <v>6</v>
      </c>
      <c r="N30" s="349">
        <v>44357</v>
      </c>
    </row>
    <row r="31" spans="1:14" x14ac:dyDescent="0.2">
      <c r="A31" s="187" t="s">
        <v>648</v>
      </c>
      <c r="B31" s="189" t="s">
        <v>668</v>
      </c>
      <c r="C31" s="224">
        <v>44355</v>
      </c>
      <c r="D31" s="189" t="s">
        <v>669</v>
      </c>
      <c r="E31" s="20">
        <v>4</v>
      </c>
      <c r="F31" s="189" t="s">
        <v>666</v>
      </c>
      <c r="G31" s="224">
        <v>44197</v>
      </c>
      <c r="H31" s="224">
        <v>44561</v>
      </c>
      <c r="I31" s="20" t="s">
        <v>710</v>
      </c>
      <c r="J31" s="224">
        <v>44348</v>
      </c>
      <c r="K31" s="20" t="s">
        <v>711</v>
      </c>
      <c r="L31" s="189" t="s">
        <v>653</v>
      </c>
      <c r="M31" s="227">
        <v>6</v>
      </c>
      <c r="N31" s="349">
        <v>44357</v>
      </c>
    </row>
    <row r="32" spans="1:14" x14ac:dyDescent="0.2">
      <c r="A32" s="187" t="s">
        <v>648</v>
      </c>
      <c r="B32" s="189" t="s">
        <v>668</v>
      </c>
      <c r="C32" s="224">
        <v>44355</v>
      </c>
      <c r="D32" s="189" t="s">
        <v>669</v>
      </c>
      <c r="E32" s="20">
        <v>9</v>
      </c>
      <c r="F32" s="189" t="s">
        <v>659</v>
      </c>
      <c r="G32" s="224">
        <v>44197</v>
      </c>
      <c r="H32" s="224">
        <v>44561</v>
      </c>
      <c r="I32" s="20" t="s">
        <v>710</v>
      </c>
      <c r="J32" s="224">
        <v>44348</v>
      </c>
      <c r="K32" s="20" t="s">
        <v>711</v>
      </c>
      <c r="L32" s="189" t="s">
        <v>653</v>
      </c>
      <c r="M32" s="227">
        <v>6</v>
      </c>
      <c r="N32" s="349">
        <v>44357</v>
      </c>
    </row>
    <row r="33" spans="1:14" x14ac:dyDescent="0.2">
      <c r="A33" s="187" t="s">
        <v>648</v>
      </c>
      <c r="B33" s="189" t="s">
        <v>668</v>
      </c>
      <c r="C33" s="224">
        <v>44355</v>
      </c>
      <c r="D33" s="189" t="s">
        <v>669</v>
      </c>
      <c r="E33" s="20">
        <v>9</v>
      </c>
      <c r="F33" s="189" t="s">
        <v>663</v>
      </c>
      <c r="G33" s="224">
        <v>44197</v>
      </c>
      <c r="H33" s="224">
        <v>44561</v>
      </c>
      <c r="I33" s="20" t="s">
        <v>710</v>
      </c>
      <c r="J33" s="224">
        <v>44348</v>
      </c>
      <c r="K33" s="20" t="s">
        <v>711</v>
      </c>
      <c r="L33" s="189" t="s">
        <v>653</v>
      </c>
      <c r="M33" s="227">
        <v>6</v>
      </c>
      <c r="N33" s="349">
        <v>44357</v>
      </c>
    </row>
    <row r="34" spans="1:14" x14ac:dyDescent="0.2">
      <c r="A34" s="187" t="s">
        <v>648</v>
      </c>
      <c r="B34" s="189" t="s">
        <v>668</v>
      </c>
      <c r="C34" s="224">
        <v>44355</v>
      </c>
      <c r="D34" s="189" t="s">
        <v>669</v>
      </c>
      <c r="E34" s="20">
        <v>1</v>
      </c>
      <c r="F34" s="189" t="s">
        <v>659</v>
      </c>
      <c r="G34" s="224">
        <v>44197</v>
      </c>
      <c r="H34" s="224">
        <v>44561</v>
      </c>
      <c r="I34" s="20" t="s">
        <v>710</v>
      </c>
      <c r="J34" s="224">
        <v>44351</v>
      </c>
      <c r="K34" s="20" t="s">
        <v>712</v>
      </c>
      <c r="L34" s="189" t="s">
        <v>653</v>
      </c>
      <c r="M34" s="227">
        <v>6</v>
      </c>
      <c r="N34" s="349">
        <v>44357</v>
      </c>
    </row>
    <row r="35" spans="1:14" x14ac:dyDescent="0.2">
      <c r="A35" s="187" t="s">
        <v>648</v>
      </c>
      <c r="B35" s="189" t="s">
        <v>668</v>
      </c>
      <c r="C35" s="224">
        <v>44355</v>
      </c>
      <c r="D35" s="189" t="s">
        <v>669</v>
      </c>
      <c r="E35" s="20">
        <v>1</v>
      </c>
      <c r="F35" s="189" t="s">
        <v>663</v>
      </c>
      <c r="G35" s="224">
        <v>44197</v>
      </c>
      <c r="H35" s="224">
        <v>44561</v>
      </c>
      <c r="I35" s="20" t="s">
        <v>710</v>
      </c>
      <c r="J35" s="224">
        <v>44351</v>
      </c>
      <c r="K35" s="20" t="s">
        <v>712</v>
      </c>
      <c r="L35" s="189" t="s">
        <v>653</v>
      </c>
      <c r="M35" s="227">
        <v>6</v>
      </c>
      <c r="N35" s="349">
        <v>44357</v>
      </c>
    </row>
    <row r="36" spans="1:14" x14ac:dyDescent="0.2">
      <c r="A36" s="187" t="s">
        <v>648</v>
      </c>
      <c r="B36" s="189" t="s">
        <v>668</v>
      </c>
      <c r="C36" s="224">
        <v>44355</v>
      </c>
      <c r="D36" s="189" t="s">
        <v>669</v>
      </c>
      <c r="E36" s="20">
        <v>1</v>
      </c>
      <c r="F36" s="189" t="s">
        <v>666</v>
      </c>
      <c r="G36" s="224">
        <v>44197</v>
      </c>
      <c r="H36" s="224">
        <v>44561</v>
      </c>
      <c r="I36" s="20" t="s">
        <v>710</v>
      </c>
      <c r="J36" s="224">
        <v>44351</v>
      </c>
      <c r="K36" s="20" t="s">
        <v>712</v>
      </c>
      <c r="L36" s="189" t="s">
        <v>653</v>
      </c>
      <c r="M36" s="227">
        <v>6</v>
      </c>
      <c r="N36" s="349">
        <v>44357</v>
      </c>
    </row>
    <row r="37" spans="1:14" ht="25.5" x14ac:dyDescent="0.2">
      <c r="A37" s="187" t="s">
        <v>648</v>
      </c>
      <c r="B37" s="189" t="s">
        <v>660</v>
      </c>
      <c r="C37" s="224">
        <v>44342</v>
      </c>
      <c r="D37" s="189" t="s">
        <v>661</v>
      </c>
      <c r="E37" s="20">
        <v>6</v>
      </c>
      <c r="F37" s="189" t="s">
        <v>659</v>
      </c>
      <c r="G37" s="224">
        <v>44228</v>
      </c>
      <c r="H37" s="224">
        <v>44561</v>
      </c>
      <c r="I37" s="20" t="s">
        <v>714</v>
      </c>
      <c r="J37" s="224">
        <v>44342</v>
      </c>
      <c r="K37" s="20" t="s">
        <v>715</v>
      </c>
      <c r="L37" s="354" t="s">
        <v>716</v>
      </c>
      <c r="M37" s="227">
        <v>7</v>
      </c>
      <c r="N37" s="349">
        <v>44369</v>
      </c>
    </row>
    <row r="38" spans="1:14" ht="25.5" x14ac:dyDescent="0.2">
      <c r="A38" s="187" t="s">
        <v>648</v>
      </c>
      <c r="B38" s="189" t="s">
        <v>660</v>
      </c>
      <c r="C38" s="224">
        <v>44342</v>
      </c>
      <c r="D38" s="189" t="s">
        <v>661</v>
      </c>
      <c r="E38" s="20">
        <v>6</v>
      </c>
      <c r="F38" s="189" t="s">
        <v>666</v>
      </c>
      <c r="G38" s="224">
        <v>44228</v>
      </c>
      <c r="H38" s="224">
        <v>44561</v>
      </c>
      <c r="I38" s="20" t="s">
        <v>714</v>
      </c>
      <c r="J38" s="224">
        <v>44342</v>
      </c>
      <c r="K38" s="20" t="s">
        <v>715</v>
      </c>
      <c r="L38" s="354" t="s">
        <v>716</v>
      </c>
      <c r="M38" s="227">
        <v>7</v>
      </c>
      <c r="N38" s="349">
        <v>44369</v>
      </c>
    </row>
    <row r="39" spans="1:14" x14ac:dyDescent="0.2">
      <c r="A39" s="187" t="s">
        <v>648</v>
      </c>
      <c r="B39" s="189" t="s">
        <v>649</v>
      </c>
      <c r="C39" s="224">
        <v>44376</v>
      </c>
      <c r="D39" s="189" t="s">
        <v>650</v>
      </c>
      <c r="E39" s="20">
        <v>1</v>
      </c>
      <c r="F39" s="189" t="s">
        <v>659</v>
      </c>
      <c r="G39" s="224">
        <v>44197</v>
      </c>
      <c r="H39" s="224">
        <v>44407</v>
      </c>
      <c r="I39" s="20" t="s">
        <v>717</v>
      </c>
      <c r="J39" s="224">
        <v>44376</v>
      </c>
      <c r="K39" s="20" t="s">
        <v>184</v>
      </c>
      <c r="L39" s="189" t="s">
        <v>653</v>
      </c>
      <c r="M39" s="227">
        <v>8</v>
      </c>
      <c r="N39" s="349">
        <v>44376</v>
      </c>
    </row>
    <row r="40" spans="1:14" x14ac:dyDescent="0.2">
      <c r="A40" s="187" t="s">
        <v>648</v>
      </c>
      <c r="B40" s="189" t="s">
        <v>649</v>
      </c>
      <c r="C40" s="224">
        <v>44376</v>
      </c>
      <c r="D40" s="189" t="s">
        <v>650</v>
      </c>
      <c r="E40" s="20">
        <v>2</v>
      </c>
      <c r="F40" s="189" t="s">
        <v>663</v>
      </c>
      <c r="G40" s="224">
        <v>44470</v>
      </c>
      <c r="H40" s="224">
        <v>44547</v>
      </c>
      <c r="I40" s="20" t="s">
        <v>717</v>
      </c>
      <c r="J40" s="224">
        <v>44376</v>
      </c>
      <c r="K40" s="20" t="s">
        <v>184</v>
      </c>
      <c r="L40" s="189" t="s">
        <v>653</v>
      </c>
      <c r="M40" s="227">
        <v>8</v>
      </c>
      <c r="N40" s="349">
        <v>44376</v>
      </c>
    </row>
    <row r="41" spans="1:14" x14ac:dyDescent="0.2">
      <c r="A41" s="187" t="s">
        <v>648</v>
      </c>
      <c r="B41" s="189" t="s">
        <v>649</v>
      </c>
      <c r="C41" s="224">
        <v>44376</v>
      </c>
      <c r="D41" s="189" t="s">
        <v>650</v>
      </c>
      <c r="E41" s="20">
        <v>3</v>
      </c>
      <c r="F41" s="189" t="s">
        <v>666</v>
      </c>
      <c r="G41" s="224">
        <v>44470</v>
      </c>
      <c r="H41" s="224">
        <v>44547</v>
      </c>
      <c r="I41" s="20" t="s">
        <v>717</v>
      </c>
      <c r="J41" s="224">
        <v>44376</v>
      </c>
      <c r="K41" s="20" t="s">
        <v>184</v>
      </c>
      <c r="L41" s="189" t="s">
        <v>653</v>
      </c>
      <c r="M41" s="227">
        <v>8</v>
      </c>
      <c r="N41" s="349">
        <v>44376</v>
      </c>
    </row>
    <row r="42" spans="1:14" x14ac:dyDescent="0.2">
      <c r="A42" s="187" t="s">
        <v>648</v>
      </c>
      <c r="B42" s="189" t="s">
        <v>649</v>
      </c>
      <c r="C42" s="224">
        <v>44376</v>
      </c>
      <c r="D42" s="189" t="s">
        <v>650</v>
      </c>
      <c r="E42" s="20">
        <v>4</v>
      </c>
      <c r="F42" s="189" t="s">
        <v>659</v>
      </c>
      <c r="G42" s="224">
        <v>44197</v>
      </c>
      <c r="H42" s="224">
        <v>44407</v>
      </c>
      <c r="I42" s="20" t="s">
        <v>717</v>
      </c>
      <c r="J42" s="224">
        <v>44376</v>
      </c>
      <c r="K42" s="20" t="s">
        <v>184</v>
      </c>
      <c r="L42" s="189" t="s">
        <v>653</v>
      </c>
      <c r="M42" s="227">
        <v>8</v>
      </c>
      <c r="N42" s="349">
        <v>44376</v>
      </c>
    </row>
    <row r="43" spans="1:14" x14ac:dyDescent="0.2">
      <c r="A43" s="187" t="s">
        <v>648</v>
      </c>
      <c r="B43" s="189" t="s">
        <v>664</v>
      </c>
      <c r="C43" s="224">
        <v>44399</v>
      </c>
      <c r="D43" s="189" t="s">
        <v>665</v>
      </c>
      <c r="E43" s="20">
        <v>5</v>
      </c>
      <c r="F43" s="189" t="s">
        <v>663</v>
      </c>
      <c r="G43" s="224">
        <v>44228</v>
      </c>
      <c r="H43" s="224">
        <v>44530</v>
      </c>
      <c r="I43" s="20" t="s">
        <v>719</v>
      </c>
      <c r="J43" s="224">
        <v>44399</v>
      </c>
      <c r="K43" s="20" t="s">
        <v>720</v>
      </c>
      <c r="L43" s="189" t="s">
        <v>653</v>
      </c>
      <c r="M43" s="227">
        <v>9</v>
      </c>
      <c r="N43" s="349">
        <v>44400</v>
      </c>
    </row>
    <row r="44" spans="1:14" x14ac:dyDescent="0.2">
      <c r="A44" s="187" t="s">
        <v>648</v>
      </c>
      <c r="B44" s="189" t="s">
        <v>654</v>
      </c>
      <c r="C44" s="224">
        <v>44427</v>
      </c>
      <c r="D44" s="189" t="s">
        <v>655</v>
      </c>
      <c r="E44" s="20">
        <v>6</v>
      </c>
      <c r="F44" s="189" t="s">
        <v>663</v>
      </c>
      <c r="G44" s="224">
        <v>44228</v>
      </c>
      <c r="H44" s="224">
        <v>44561</v>
      </c>
      <c r="I44" s="20" t="s">
        <v>722</v>
      </c>
      <c r="J44" s="224">
        <v>44426</v>
      </c>
      <c r="K44" s="20" t="s">
        <v>721</v>
      </c>
      <c r="L44" s="20" t="s">
        <v>653</v>
      </c>
      <c r="M44" s="227">
        <v>10</v>
      </c>
      <c r="N44" s="349">
        <v>44428</v>
      </c>
    </row>
    <row r="45" spans="1:14" x14ac:dyDescent="0.2">
      <c r="A45" s="187" t="s">
        <v>648</v>
      </c>
      <c r="B45" s="189" t="s">
        <v>654</v>
      </c>
      <c r="C45" s="224">
        <v>44427</v>
      </c>
      <c r="D45" s="189" t="s">
        <v>655</v>
      </c>
      <c r="E45" s="20">
        <v>6</v>
      </c>
      <c r="F45" s="189" t="s">
        <v>666</v>
      </c>
      <c r="G45" s="224">
        <v>44228</v>
      </c>
      <c r="H45" s="224">
        <v>44561</v>
      </c>
      <c r="I45" s="20" t="s">
        <v>722</v>
      </c>
      <c r="J45" s="224">
        <v>44426</v>
      </c>
      <c r="K45" s="20" t="s">
        <v>721</v>
      </c>
      <c r="L45" s="20" t="s">
        <v>653</v>
      </c>
      <c r="M45" s="227">
        <v>10</v>
      </c>
      <c r="N45" s="349">
        <v>44428</v>
      </c>
    </row>
    <row r="46" spans="1:14" x14ac:dyDescent="0.2">
      <c r="A46" s="187" t="s">
        <v>648</v>
      </c>
      <c r="B46" s="189" t="s">
        <v>657</v>
      </c>
      <c r="C46" s="224">
        <v>44438</v>
      </c>
      <c r="D46" s="189" t="s">
        <v>658</v>
      </c>
      <c r="E46" s="20">
        <v>2</v>
      </c>
      <c r="F46" s="189" t="s">
        <v>663</v>
      </c>
      <c r="G46" s="224">
        <v>44211</v>
      </c>
      <c r="H46" s="224">
        <v>44469</v>
      </c>
      <c r="I46" s="20" t="s">
        <v>723</v>
      </c>
      <c r="J46" s="224">
        <v>44438</v>
      </c>
      <c r="K46" s="20" t="s">
        <v>724</v>
      </c>
      <c r="L46" s="20" t="s">
        <v>653</v>
      </c>
      <c r="M46" s="227">
        <v>11</v>
      </c>
      <c r="N46" s="349">
        <v>44438</v>
      </c>
    </row>
    <row r="47" spans="1:14" x14ac:dyDescent="0.2">
      <c r="A47" s="187" t="s">
        <v>648</v>
      </c>
      <c r="B47" s="189" t="s">
        <v>657</v>
      </c>
      <c r="C47" s="224">
        <v>44438</v>
      </c>
      <c r="D47" s="189" t="s">
        <v>658</v>
      </c>
      <c r="E47" s="20">
        <v>2</v>
      </c>
      <c r="F47" s="189" t="s">
        <v>666</v>
      </c>
      <c r="G47" s="224">
        <v>44211</v>
      </c>
      <c r="H47" s="224">
        <v>44469</v>
      </c>
      <c r="I47" s="20" t="s">
        <v>723</v>
      </c>
      <c r="J47" s="224">
        <v>44438</v>
      </c>
      <c r="K47" s="20" t="s">
        <v>724</v>
      </c>
      <c r="L47" s="20" t="s">
        <v>653</v>
      </c>
      <c r="M47" s="227">
        <v>11</v>
      </c>
      <c r="N47" s="349">
        <v>44438</v>
      </c>
    </row>
    <row r="48" spans="1:14" x14ac:dyDescent="0.2">
      <c r="A48" s="187" t="s">
        <v>648</v>
      </c>
      <c r="B48" s="189" t="s">
        <v>657</v>
      </c>
      <c r="C48" s="224">
        <v>44438</v>
      </c>
      <c r="D48" s="189" t="s">
        <v>658</v>
      </c>
      <c r="E48" s="20">
        <v>5</v>
      </c>
      <c r="F48" s="189" t="s">
        <v>663</v>
      </c>
      <c r="G48" s="224">
        <v>44211</v>
      </c>
      <c r="H48" s="224">
        <v>44561</v>
      </c>
      <c r="I48" s="20" t="s">
        <v>723</v>
      </c>
      <c r="J48" s="224">
        <v>44438</v>
      </c>
      <c r="K48" s="20" t="s">
        <v>724</v>
      </c>
      <c r="L48" s="20" t="s">
        <v>653</v>
      </c>
      <c r="M48" s="227">
        <v>11</v>
      </c>
      <c r="N48" s="349">
        <v>44438</v>
      </c>
    </row>
    <row r="49" spans="1:14" x14ac:dyDescent="0.2">
      <c r="A49" s="187" t="s">
        <v>648</v>
      </c>
      <c r="B49" s="189" t="s">
        <v>657</v>
      </c>
      <c r="C49" s="224">
        <v>44438</v>
      </c>
      <c r="D49" s="189" t="s">
        <v>658</v>
      </c>
      <c r="E49" s="20">
        <v>7</v>
      </c>
      <c r="F49" s="189" t="s">
        <v>663</v>
      </c>
      <c r="G49" s="224">
        <v>44211</v>
      </c>
      <c r="H49" s="224">
        <v>44560</v>
      </c>
      <c r="I49" s="20" t="s">
        <v>723</v>
      </c>
      <c r="J49" s="224">
        <v>44438</v>
      </c>
      <c r="K49" s="20" t="s">
        <v>724</v>
      </c>
      <c r="L49" s="20" t="s">
        <v>653</v>
      </c>
      <c r="M49" s="227">
        <v>11</v>
      </c>
      <c r="N49" s="349">
        <v>44438</v>
      </c>
    </row>
    <row r="50" spans="1:14" x14ac:dyDescent="0.2">
      <c r="A50" s="187" t="s">
        <v>648</v>
      </c>
      <c r="B50" s="189" t="s">
        <v>657</v>
      </c>
      <c r="C50" s="224">
        <v>44438</v>
      </c>
      <c r="D50" s="189" t="s">
        <v>658</v>
      </c>
      <c r="E50" s="20">
        <v>12</v>
      </c>
      <c r="F50" s="189" t="s">
        <v>663</v>
      </c>
      <c r="G50" s="224">
        <v>44228</v>
      </c>
      <c r="H50" s="224">
        <v>44469</v>
      </c>
      <c r="I50" s="20" t="s">
        <v>723</v>
      </c>
      <c r="J50" s="224">
        <v>44438</v>
      </c>
      <c r="K50" s="20" t="s">
        <v>724</v>
      </c>
      <c r="L50" s="20" t="s">
        <v>653</v>
      </c>
      <c r="M50" s="227">
        <v>11</v>
      </c>
      <c r="N50" s="349">
        <v>44438</v>
      </c>
    </row>
    <row r="51" spans="1:14" x14ac:dyDescent="0.2">
      <c r="A51" s="187" t="s">
        <v>648</v>
      </c>
      <c r="B51" s="189" t="s">
        <v>657</v>
      </c>
      <c r="C51" s="224">
        <v>44438</v>
      </c>
      <c r="D51" s="189" t="s">
        <v>658</v>
      </c>
      <c r="E51" s="20">
        <v>12</v>
      </c>
      <c r="F51" s="189" t="s">
        <v>666</v>
      </c>
      <c r="G51" s="224">
        <v>44228</v>
      </c>
      <c r="H51" s="224">
        <v>44469</v>
      </c>
      <c r="I51" s="20" t="s">
        <v>723</v>
      </c>
      <c r="J51" s="224">
        <v>44438</v>
      </c>
      <c r="K51" s="20" t="s">
        <v>724</v>
      </c>
      <c r="L51" s="20" t="s">
        <v>653</v>
      </c>
      <c r="M51" s="227">
        <v>11</v>
      </c>
      <c r="N51" s="349">
        <v>44438</v>
      </c>
    </row>
    <row r="52" spans="1:14" x14ac:dyDescent="0.2">
      <c r="A52" s="187" t="s">
        <v>648</v>
      </c>
      <c r="B52" s="189" t="s">
        <v>657</v>
      </c>
      <c r="C52" s="224">
        <v>44453</v>
      </c>
      <c r="D52" s="189" t="s">
        <v>658</v>
      </c>
      <c r="E52" s="20">
        <v>4</v>
      </c>
      <c r="F52" s="189" t="s">
        <v>666</v>
      </c>
      <c r="G52" s="224">
        <v>44378</v>
      </c>
      <c r="H52" s="224">
        <v>44561</v>
      </c>
      <c r="I52" s="20" t="s">
        <v>727</v>
      </c>
      <c r="J52" s="224">
        <v>44453</v>
      </c>
      <c r="K52" s="20" t="s">
        <v>728</v>
      </c>
      <c r="L52" s="20" t="s">
        <v>653</v>
      </c>
      <c r="M52" s="227">
        <v>12</v>
      </c>
      <c r="N52" s="349">
        <v>44453</v>
      </c>
    </row>
    <row r="53" spans="1:14" x14ac:dyDescent="0.2">
      <c r="A53" s="187" t="s">
        <v>648</v>
      </c>
      <c r="B53" s="189" t="s">
        <v>668</v>
      </c>
      <c r="C53" s="224">
        <v>44468</v>
      </c>
      <c r="D53" s="189" t="s">
        <v>669</v>
      </c>
      <c r="E53" s="20">
        <v>1</v>
      </c>
      <c r="F53" s="399" t="s">
        <v>663</v>
      </c>
      <c r="G53" s="224">
        <v>44197</v>
      </c>
      <c r="H53" s="224">
        <v>44561</v>
      </c>
      <c r="I53" s="20" t="s">
        <v>762</v>
      </c>
      <c r="J53" s="224">
        <v>44468</v>
      </c>
      <c r="K53" s="20" t="s">
        <v>118</v>
      </c>
      <c r="L53" s="20" t="s">
        <v>653</v>
      </c>
      <c r="M53" s="227">
        <v>13</v>
      </c>
      <c r="N53" s="349">
        <v>44470</v>
      </c>
    </row>
    <row r="54" spans="1:14" x14ac:dyDescent="0.2">
      <c r="A54" s="187" t="s">
        <v>648</v>
      </c>
      <c r="B54" s="189" t="s">
        <v>668</v>
      </c>
      <c r="C54" s="224">
        <v>44468</v>
      </c>
      <c r="D54" s="189" t="s">
        <v>669</v>
      </c>
      <c r="E54" s="20">
        <v>1</v>
      </c>
      <c r="F54" s="399" t="s">
        <v>666</v>
      </c>
      <c r="G54" s="224">
        <v>44197</v>
      </c>
      <c r="H54" s="224">
        <v>44561</v>
      </c>
      <c r="I54" s="20" t="s">
        <v>762</v>
      </c>
      <c r="J54" s="224">
        <v>44468</v>
      </c>
      <c r="K54" s="20" t="s">
        <v>118</v>
      </c>
      <c r="L54" s="20" t="s">
        <v>653</v>
      </c>
      <c r="M54" s="227">
        <v>13</v>
      </c>
      <c r="N54" s="349">
        <v>44470</v>
      </c>
    </row>
    <row r="55" spans="1:14" x14ac:dyDescent="0.2">
      <c r="A55" s="388" t="s">
        <v>648</v>
      </c>
      <c r="B55" s="389" t="s">
        <v>668</v>
      </c>
      <c r="C55" s="390">
        <v>44468</v>
      </c>
      <c r="D55" s="82" t="s">
        <v>669</v>
      </c>
      <c r="E55" s="391">
        <v>11</v>
      </c>
      <c r="F55" s="401" t="s">
        <v>663</v>
      </c>
      <c r="G55" s="390">
        <v>44197</v>
      </c>
      <c r="H55" s="390">
        <v>44561</v>
      </c>
      <c r="I55" s="391" t="s">
        <v>762</v>
      </c>
      <c r="J55" s="390">
        <v>44468</v>
      </c>
      <c r="K55" s="391" t="s">
        <v>118</v>
      </c>
      <c r="L55" s="391" t="s">
        <v>653</v>
      </c>
      <c r="M55" s="227">
        <v>13</v>
      </c>
      <c r="N55" s="349">
        <v>44470</v>
      </c>
    </row>
    <row r="56" spans="1:14" x14ac:dyDescent="0.2">
      <c r="A56" s="20" t="s">
        <v>648</v>
      </c>
      <c r="B56" s="20" t="s">
        <v>668</v>
      </c>
      <c r="C56" s="397">
        <v>44468</v>
      </c>
      <c r="D56" s="394" t="s">
        <v>669</v>
      </c>
      <c r="E56" s="20">
        <v>11</v>
      </c>
      <c r="F56" s="392" t="s">
        <v>666</v>
      </c>
      <c r="G56" s="224">
        <v>44197</v>
      </c>
      <c r="H56" s="224">
        <v>44561</v>
      </c>
      <c r="I56" s="20" t="s">
        <v>762</v>
      </c>
      <c r="J56" s="397">
        <v>44468</v>
      </c>
      <c r="K56" s="20" t="s">
        <v>118</v>
      </c>
      <c r="L56" s="394" t="s">
        <v>653</v>
      </c>
      <c r="M56" s="227">
        <v>13</v>
      </c>
      <c r="N56" s="349">
        <v>44470</v>
      </c>
    </row>
    <row r="57" spans="1:14" x14ac:dyDescent="0.2">
      <c r="A57" s="20" t="s">
        <v>648</v>
      </c>
      <c r="B57" s="20" t="s">
        <v>660</v>
      </c>
      <c r="C57" s="393">
        <v>44481</v>
      </c>
      <c r="D57" s="394" t="s">
        <v>661</v>
      </c>
      <c r="E57" s="20">
        <v>8</v>
      </c>
      <c r="F57" s="394" t="s">
        <v>666</v>
      </c>
      <c r="G57" s="224">
        <v>44378</v>
      </c>
      <c r="H57" s="224">
        <v>44545</v>
      </c>
      <c r="I57" s="20" t="s">
        <v>761</v>
      </c>
      <c r="J57" s="224">
        <v>44481</v>
      </c>
      <c r="K57" s="20" t="s">
        <v>763</v>
      </c>
      <c r="L57" s="394" t="s">
        <v>653</v>
      </c>
      <c r="M57" s="227">
        <v>14</v>
      </c>
      <c r="N57" s="349">
        <v>44483</v>
      </c>
    </row>
    <row r="58" spans="1:14" x14ac:dyDescent="0.2">
      <c r="A58" s="20" t="s">
        <v>648</v>
      </c>
      <c r="B58" s="20" t="s">
        <v>660</v>
      </c>
      <c r="C58" s="397">
        <v>44484</v>
      </c>
      <c r="D58" s="20" t="s">
        <v>661</v>
      </c>
      <c r="E58" s="20">
        <v>13</v>
      </c>
      <c r="F58" s="394" t="s">
        <v>666</v>
      </c>
      <c r="G58" s="224">
        <v>44501</v>
      </c>
      <c r="H58" s="224">
        <v>44545</v>
      </c>
      <c r="I58" s="20" t="s">
        <v>768</v>
      </c>
      <c r="J58" s="224">
        <v>44484</v>
      </c>
      <c r="K58" s="20" t="s">
        <v>769</v>
      </c>
      <c r="L58" s="20" t="s">
        <v>653</v>
      </c>
      <c r="M58" s="400">
        <v>15</v>
      </c>
      <c r="N58" s="398">
        <v>44489</v>
      </c>
    </row>
    <row r="59" spans="1:14" x14ac:dyDescent="0.2">
      <c r="A59" s="20" t="s">
        <v>648</v>
      </c>
      <c r="B59" s="189" t="s">
        <v>654</v>
      </c>
      <c r="C59" s="224">
        <v>44517</v>
      </c>
      <c r="D59" s="394" t="s">
        <v>655</v>
      </c>
      <c r="E59" s="20">
        <v>4</v>
      </c>
      <c r="F59" s="394" t="s">
        <v>666</v>
      </c>
      <c r="G59" s="224">
        <v>44211</v>
      </c>
      <c r="H59" s="224">
        <v>44558</v>
      </c>
      <c r="I59" s="522" t="s">
        <v>776</v>
      </c>
      <c r="J59" s="224">
        <v>44516</v>
      </c>
      <c r="K59" s="20" t="s">
        <v>777</v>
      </c>
      <c r="L59" s="20" t="s">
        <v>653</v>
      </c>
      <c r="M59" s="400">
        <v>16</v>
      </c>
      <c r="N59" s="398">
        <v>44518</v>
      </c>
    </row>
    <row r="60" spans="1:14" x14ac:dyDescent="0.2">
      <c r="A60" s="20" t="s">
        <v>648</v>
      </c>
      <c r="B60" s="189" t="s">
        <v>654</v>
      </c>
      <c r="C60" s="224">
        <v>44517</v>
      </c>
      <c r="D60" s="394" t="s">
        <v>655</v>
      </c>
      <c r="E60" s="399">
        <v>5</v>
      </c>
      <c r="F60" s="394" t="s">
        <v>666</v>
      </c>
      <c r="G60" s="223">
        <v>44501</v>
      </c>
      <c r="H60" s="223">
        <v>44558</v>
      </c>
      <c r="I60" s="522" t="s">
        <v>776</v>
      </c>
      <c r="J60" s="224">
        <v>44516</v>
      </c>
      <c r="K60" s="20" t="s">
        <v>777</v>
      </c>
      <c r="L60" s="20" t="s">
        <v>653</v>
      </c>
      <c r="M60" s="400">
        <v>16</v>
      </c>
      <c r="N60" s="398">
        <v>44518</v>
      </c>
    </row>
    <row r="61" spans="1:14" x14ac:dyDescent="0.2">
      <c r="A61" s="20" t="s">
        <v>648</v>
      </c>
      <c r="B61" s="189" t="s">
        <v>657</v>
      </c>
      <c r="C61" s="521">
        <v>44519</v>
      </c>
      <c r="D61" s="82" t="s">
        <v>658</v>
      </c>
      <c r="E61" s="401">
        <v>5</v>
      </c>
      <c r="F61" s="82" t="s">
        <v>666</v>
      </c>
      <c r="G61" s="521">
        <v>44211</v>
      </c>
      <c r="H61" s="521">
        <v>44561</v>
      </c>
      <c r="I61" s="82" t="s">
        <v>782</v>
      </c>
      <c r="J61" s="521">
        <v>44519</v>
      </c>
      <c r="K61" s="82" t="s">
        <v>783</v>
      </c>
      <c r="L61" s="20" t="s">
        <v>653</v>
      </c>
      <c r="M61" s="400">
        <v>17</v>
      </c>
      <c r="N61" s="398">
        <v>44523</v>
      </c>
    </row>
  </sheetData>
  <sheetProtection algorithmName="SHA-512" hashValue="mQxcQk1L91CNbLjC5oKZsTOHoZLAA2yx2oiOaEwqI2MwwNab/w/FtHicuCLr5clXYnHonSPv/BaaVTQwVatthw==" saltValue="IUx3akm/AgyoCSGm/FsjxQ==" spinCount="100000" sheet="1" objects="1" scenarios="1"/>
  <mergeCells count="14">
    <mergeCell ref="A4:A5"/>
    <mergeCell ref="B4:B5"/>
    <mergeCell ref="C4:C5"/>
    <mergeCell ref="D4:E4"/>
    <mergeCell ref="J4:K4"/>
    <mergeCell ref="I4:I5"/>
    <mergeCell ref="L4:L5"/>
    <mergeCell ref="M4:M5"/>
    <mergeCell ref="N4:N5"/>
    <mergeCell ref="M1:N3"/>
    <mergeCell ref="F4:F5"/>
    <mergeCell ref="G4:G5"/>
    <mergeCell ref="H4:H5"/>
    <mergeCell ref="C1:L3"/>
  </mergeCells>
  <phoneticPr fontId="36" type="noConversion"/>
  <dataValidations count="5">
    <dataValidation type="list" allowBlank="1" showInputMessage="1" showErrorMessage="1" sqref="F6" xr:uid="{6A03FB06-2601-4BB5-86F9-43A1C541B502}">
      <formula1>$T$7:$T$8</formula1>
    </dataValidation>
    <dataValidation type="list" allowBlank="1" showInputMessage="1" showErrorMessage="1" sqref="A6:A54" xr:uid="{329737EE-7294-4905-AFC4-AAFECB191E55}">
      <formula1>$R$7:$R$8</formula1>
    </dataValidation>
    <dataValidation type="list" allowBlank="1" showInputMessage="1" showErrorMessage="1" sqref="B6:B56 B59:B61" xr:uid="{F9D5546C-B3DD-45D3-94A2-40816B0F1228}">
      <formula1>$P$7:$P$14</formula1>
    </dataValidation>
    <dataValidation type="list" allowBlank="1" showInputMessage="1" showErrorMessage="1" sqref="F7:F55" xr:uid="{0CA62DE0-A0B0-4208-822C-5AE5218E165F}">
      <formula1>$T$7:$T$10</formula1>
    </dataValidation>
    <dataValidation type="list" allowBlank="1" showInputMessage="1" showErrorMessage="1" sqref="D6:D54" xr:uid="{440EF88E-1DE2-4CAB-8D6C-6BB769381089}">
      <formula1>$Q$7:$Q$14</formula1>
    </dataValidation>
  </dataValidations>
  <pageMargins left="0.7" right="0.7" top="1.1458333333333333" bottom="0.75" header="0.3" footer="0.3"/>
  <pageSetup orientation="landscape" r:id="rId1"/>
  <headerFooter>
    <oddHeader>&amp;C&amp;"Arial Nova,Negrita"
CONTROL DE SOLICITUD DE CAMBIOS 
Y AJUSTES A PLAN DE ACCIÓN&amp;R&amp;G</odd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C8848-BBE8-4917-89DD-109CE5F32679}">
  <sheetPr>
    <tabColor theme="7" tint="0.79998168889431442"/>
  </sheetPr>
  <dimension ref="A1:F8"/>
  <sheetViews>
    <sheetView tabSelected="1" view="pageLayout" zoomScale="89" zoomScaleNormal="100" zoomScalePageLayoutView="89" workbookViewId="0">
      <selection activeCell="A15" sqref="A15"/>
    </sheetView>
  </sheetViews>
  <sheetFormatPr baseColWidth="10" defaultColWidth="11.42578125" defaultRowHeight="14.25" x14ac:dyDescent="0.2"/>
  <cols>
    <col min="1" max="1" width="18.85546875" style="3" customWidth="1"/>
    <col min="2" max="2" width="11.5703125" style="3" customWidth="1"/>
    <col min="3" max="3" width="18.5703125" style="3" customWidth="1"/>
    <col min="4" max="4" width="23" style="3" customWidth="1"/>
    <col min="5" max="5" width="21.140625" style="3" customWidth="1"/>
    <col min="6" max="6" width="33" style="3" customWidth="1"/>
    <col min="7" max="16384" width="11.42578125" style="3"/>
  </cols>
  <sheetData>
    <row r="1" spans="1:6" x14ac:dyDescent="0.2">
      <c r="A1" s="166" t="s">
        <v>670</v>
      </c>
      <c r="B1" s="167" t="s">
        <v>671</v>
      </c>
      <c r="C1" s="167" t="s">
        <v>672</v>
      </c>
      <c r="D1" s="167" t="s">
        <v>673</v>
      </c>
      <c r="E1" s="167" t="s">
        <v>674</v>
      </c>
      <c r="F1" s="168" t="s">
        <v>675</v>
      </c>
    </row>
    <row r="2" spans="1:6" x14ac:dyDescent="0.2">
      <c r="A2" s="174" t="s">
        <v>1</v>
      </c>
      <c r="B2" s="177" t="s">
        <v>676</v>
      </c>
      <c r="C2" s="175">
        <v>43816</v>
      </c>
      <c r="D2" s="124" t="s">
        <v>677</v>
      </c>
      <c r="E2" s="124" t="s">
        <v>454</v>
      </c>
      <c r="F2" s="176" t="s">
        <v>678</v>
      </c>
    </row>
    <row r="3" spans="1:6" x14ac:dyDescent="0.2">
      <c r="A3" s="174" t="s">
        <v>1</v>
      </c>
      <c r="B3" s="177" t="s">
        <v>679</v>
      </c>
      <c r="C3" s="175">
        <v>44235</v>
      </c>
      <c r="D3" s="124" t="s">
        <v>454</v>
      </c>
      <c r="E3" s="124" t="s">
        <v>454</v>
      </c>
      <c r="F3" s="176" t="s">
        <v>680</v>
      </c>
    </row>
    <row r="4" spans="1:6" x14ac:dyDescent="0.2">
      <c r="A4" s="169"/>
      <c r="B4" s="178"/>
      <c r="C4" s="123"/>
      <c r="D4" s="123"/>
      <c r="E4" s="123"/>
      <c r="F4" s="170"/>
    </row>
    <row r="5" spans="1:6" x14ac:dyDescent="0.2">
      <c r="A5" s="169"/>
      <c r="B5" s="178"/>
      <c r="C5" s="123"/>
      <c r="D5" s="123"/>
      <c r="E5" s="123"/>
      <c r="F5" s="170"/>
    </row>
    <row r="6" spans="1:6" x14ac:dyDescent="0.2">
      <c r="A6" s="169"/>
      <c r="B6" s="178"/>
      <c r="C6" s="123"/>
      <c r="D6" s="123"/>
      <c r="E6" s="123"/>
      <c r="F6" s="170"/>
    </row>
    <row r="7" spans="1:6" x14ac:dyDescent="0.2">
      <c r="A7" s="169"/>
      <c r="B7" s="178"/>
      <c r="C7" s="123"/>
      <c r="D7" s="123"/>
      <c r="E7" s="123"/>
      <c r="F7" s="170"/>
    </row>
    <row r="8" spans="1:6" ht="15" thickBot="1" x14ac:dyDescent="0.25">
      <c r="A8" s="171"/>
      <c r="B8" s="179"/>
      <c r="C8" s="172"/>
      <c r="D8" s="172"/>
      <c r="E8" s="172"/>
      <c r="F8" s="173"/>
    </row>
  </sheetData>
  <sheetProtection algorithmName="SHA-512" hashValue="SjaioGjhj4eRUzQogPulN68WWxDr+51DckgMoj9Dx/Fe7TgWLlWjJnm8iAdRrN2Bkc+wQSbfH7bjVmCifx668g==" saltValue="7jEFPDkn7DuCCDkdh5QD9g==" spinCount="100000" sheet="1" objects="1" scenarios="1"/>
  <pageMargins left="0.57350187265917607" right="0.25" top="1.2083333333333333" bottom="1.1938202247191012" header="0.3" footer="0.3"/>
  <pageSetup orientation="landscape" r:id="rId1"/>
  <headerFooter>
    <oddHeader>&amp;C&amp;"Arial Nova,Negrita"
CONTROL DE CAMBIOS 
A FORMATO CCE-DES-15&amp;R&amp;G</oddHeader>
    <oddFooter>&amp;C&amp;"Arial Narrow,Normal"&amp;K02-022&amp;G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E5ED2-467F-460A-AD6D-A13FC2C780EE}">
  <dimension ref="B3:I8"/>
  <sheetViews>
    <sheetView workbookViewId="0">
      <selection activeCell="F15" sqref="F15"/>
    </sheetView>
  </sheetViews>
  <sheetFormatPr baseColWidth="10" defaultColWidth="8.7109375" defaultRowHeight="15" x14ac:dyDescent="0.25"/>
  <cols>
    <col min="5" max="5" width="15.85546875" customWidth="1"/>
    <col min="7" max="7" width="21.42578125" customWidth="1"/>
  </cols>
  <sheetData>
    <row r="3" spans="2:9" x14ac:dyDescent="0.25">
      <c r="B3" s="1" t="s">
        <v>681</v>
      </c>
      <c r="C3" s="2"/>
      <c r="D3" s="2"/>
      <c r="E3" s="1" t="s">
        <v>682</v>
      </c>
      <c r="F3" s="2"/>
      <c r="G3" s="1" t="s">
        <v>683</v>
      </c>
      <c r="H3" s="2"/>
      <c r="I3" s="1" t="s">
        <v>95</v>
      </c>
    </row>
    <row r="4" spans="2:9" x14ac:dyDescent="0.25">
      <c r="B4" s="2" t="s">
        <v>684</v>
      </c>
      <c r="C4" s="2"/>
      <c r="D4" s="2"/>
      <c r="E4" s="2" t="s">
        <v>685</v>
      </c>
      <c r="F4" s="2"/>
      <c r="G4" s="2" t="s">
        <v>107</v>
      </c>
      <c r="H4" s="2"/>
      <c r="I4" s="2" t="s">
        <v>686</v>
      </c>
    </row>
    <row r="5" spans="2:9" x14ac:dyDescent="0.25">
      <c r="B5" s="2" t="s">
        <v>110</v>
      </c>
      <c r="C5" s="2"/>
      <c r="D5" s="2"/>
      <c r="E5" s="2" t="s">
        <v>687</v>
      </c>
      <c r="F5" s="2"/>
      <c r="G5" s="2" t="s">
        <v>688</v>
      </c>
      <c r="H5" s="2"/>
      <c r="I5" s="2" t="s">
        <v>113</v>
      </c>
    </row>
    <row r="6" spans="2:9" x14ac:dyDescent="0.25">
      <c r="B6" s="2" t="s">
        <v>689</v>
      </c>
      <c r="C6" s="2"/>
      <c r="D6" s="2"/>
      <c r="E6" s="2" t="s">
        <v>109</v>
      </c>
      <c r="F6" s="2"/>
      <c r="G6" s="2" t="s">
        <v>690</v>
      </c>
      <c r="H6" s="2"/>
      <c r="I6" s="2" t="s">
        <v>691</v>
      </c>
    </row>
    <row r="7" spans="2:9" x14ac:dyDescent="0.25">
      <c r="B7" s="2" t="s">
        <v>692</v>
      </c>
      <c r="C7" s="2"/>
      <c r="D7" s="2"/>
      <c r="E7" s="2"/>
      <c r="F7" s="2"/>
      <c r="G7" s="2" t="s">
        <v>242</v>
      </c>
      <c r="H7" s="2"/>
      <c r="I7" s="2"/>
    </row>
    <row r="8" spans="2:9" x14ac:dyDescent="0.25">
      <c r="B8" s="2"/>
      <c r="C8" s="2"/>
      <c r="D8" s="2"/>
      <c r="E8" s="2"/>
      <c r="F8" s="2"/>
      <c r="G8" s="2" t="s">
        <v>693</v>
      </c>
      <c r="H8" s="2"/>
      <c r="I8"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96AE896C5A94E4587A709DBA5BB2D3C" ma:contentTypeVersion="10" ma:contentTypeDescription="Crear nuevo documento." ma:contentTypeScope="" ma:versionID="e3e432d9bd172518c98ab1d6ea59ea6c">
  <xsd:schema xmlns:xsd="http://www.w3.org/2001/XMLSchema" xmlns:xs="http://www.w3.org/2001/XMLSchema" xmlns:p="http://schemas.microsoft.com/office/2006/metadata/properties" xmlns:ns2="3e82ca5b-96cf-4758-bde1-7c773396b7ec" xmlns:ns3="078d6b7f-86fb-47aa-a5fb-45a141d09143" targetNamespace="http://schemas.microsoft.com/office/2006/metadata/properties" ma:root="true" ma:fieldsID="164bbc14e8546256f5afea9d3b477dbd" ns2:_="" ns3:_="">
    <xsd:import namespace="3e82ca5b-96cf-4758-bde1-7c773396b7ec"/>
    <xsd:import namespace="078d6b7f-86fb-47aa-a5fb-45a141d091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82ca5b-96cf-4758-bde1-7c773396b7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78d6b7f-86fb-47aa-a5fb-45a141d0914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9A2404-1F9D-4745-A060-BDE2D8A0E77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4F682E2-5D7F-49BA-A9A3-B36D5F4635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82ca5b-96cf-4758-bde1-7c773396b7ec"/>
    <ds:schemaRef ds:uri="078d6b7f-86fb-47aa-a5fb-45a141d091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80EBFC0-22EF-496D-9176-014BA9E4AAB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PAI</vt:lpstr>
      <vt:lpstr>PAI 2021</vt:lpstr>
      <vt:lpstr>Seguimiento PAI</vt:lpstr>
      <vt:lpstr>Objetivos Estratégicos</vt:lpstr>
      <vt:lpstr>DOFA 2021</vt:lpstr>
      <vt:lpstr>Control de Ajustes PAI</vt:lpstr>
      <vt:lpstr>Control de Formato</vt:lpstr>
      <vt:lpstr>Listas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Carolina Olivera Jimenez</dc:creator>
  <cp:keywords/>
  <dc:description/>
  <cp:lastModifiedBy>Liz Mariette Vasquez Hoyos</cp:lastModifiedBy>
  <cp:revision/>
  <dcterms:created xsi:type="dcterms:W3CDTF">2020-11-18T11:41:05Z</dcterms:created>
  <dcterms:modified xsi:type="dcterms:W3CDTF">2021-11-23T14:50:28Z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0x010100B96AE896C5A94E4587A709DBA5BB2D3C</vt:lpwstr>
  </property>
</Properties>
</file>