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https://cceficiente-my.sharepoint.com/personal/sonia_rodriguez_colombiacompra_gov_co/Documents/2023/PAI/"/>
    </mc:Choice>
  </mc:AlternateContent>
  <xr:revisionPtr revIDLastSave="10" documentId="8_{5F1D82CC-737F-4C85-A995-91ABDD1FC9B3}" xr6:coauthVersionLast="47" xr6:coauthVersionMax="47" xr10:uidLastSave="{EEDCF978-54EC-4A4D-95C0-4C846BECB0EE}"/>
  <bookViews>
    <workbookView xWindow="28680" yWindow="-120" windowWidth="21840" windowHeight="13140" activeTab="5" xr2:uid="{B7355538-350F-4A5C-A3C3-7FD85126A0F6}"/>
  </bookViews>
  <sheets>
    <sheet name="PAI" sheetId="3" r:id="rId1"/>
    <sheet name="PAI 2023" sheetId="9" r:id="rId2"/>
    <sheet name="PAI-Q1 " sheetId="18" state="hidden" r:id="rId3"/>
    <sheet name="PAI-Q2" sheetId="19" state="hidden" r:id="rId4"/>
    <sheet name="PAI- Q3" sheetId="20" state="hidden" r:id="rId5"/>
    <sheet name="Objetivos Estratégicos" sheetId="17" r:id="rId6"/>
    <sheet name="DOFA 2023" sheetId="16" r:id="rId7"/>
    <sheet name="Control de Ajustes PAI" sheetId="15" r:id="rId8"/>
    <sheet name="Listas " sheetId="2" state="hidden" r:id="rId9"/>
    <sheet name="Control de Formato" sheetId="14" r:id="rId10"/>
  </sheets>
  <externalReferences>
    <externalReference r:id="rId11"/>
    <externalReference r:id="rId12"/>
    <externalReference r:id="rId13"/>
  </externalReferences>
  <definedNames>
    <definedName name="_xlnm._FilterDatabase" localSheetId="7" hidden="1">'Control de Ajustes PAI'!$A$1:$N$25</definedName>
    <definedName name="_xlnm._FilterDatabase" localSheetId="5" hidden="1">'Objetivos Estratégicos'!$A$2:$E$17</definedName>
    <definedName name="APLICACIÓN">'[1]Listas Nuevas'!$R$2:$R$4</definedName>
    <definedName name="CID">'[1]Listas Nuevas'!$AM$3:$AM$9</definedName>
    <definedName name="Contexto_Externo">'[1]Listas Nuevas'!$A$2:$A$7</definedName>
    <definedName name="Contexto_Interno">'[1]Listas Nuevas'!$B$2:$B$7</definedName>
    <definedName name="Contexto_Proceso">'[1]Listas Nuevas'!$C$2:$C$8</definedName>
    <definedName name="EJECUCIÓN">'[1]Listas Nuevas'!$T$2:$T$4</definedName>
    <definedName name="FRECUENCIA">'[1]Listas Nuevas'!$L$2:$L$6</definedName>
    <definedName name="PROCESO">'[1]Listas Nuevas'!$AR$3:$AR$20</definedName>
    <definedName name="Riesgo_de_Corrupción">'[1]Listas Nuevas'!$H$10:$J$10</definedName>
    <definedName name="Riesgo_General">'[1]Listas Nuevas'!$F$11:$J$11</definedName>
    <definedName name="TIPO_CONTROL">'[1]Listas Nuevas'!$P$2:$P$3</definedName>
    <definedName name="TIPO_RIESGO">'[1]Listas Nuevas'!#REF!</definedName>
    <definedName name="TIPOLOGÍA">'[1]Listas Nuevas'!$E$2:$E$11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4" i="20" l="1"/>
  <c r="Y93" i="20"/>
  <c r="X93" i="20"/>
  <c r="W93" i="20"/>
  <c r="V93" i="20"/>
  <c r="Q93" i="20"/>
  <c r="P93" i="20"/>
  <c r="O93" i="20"/>
  <c r="N93" i="20"/>
  <c r="Y92" i="20"/>
  <c r="X92" i="20"/>
  <c r="W92" i="20"/>
  <c r="V92" i="20"/>
  <c r="Q92" i="20"/>
  <c r="P92" i="20"/>
  <c r="O92" i="20"/>
  <c r="N92" i="20"/>
  <c r="Y91" i="20"/>
  <c r="X91" i="20"/>
  <c r="W91" i="20"/>
  <c r="V91" i="20"/>
  <c r="Q91" i="20"/>
  <c r="P91" i="20"/>
  <c r="O91" i="20"/>
  <c r="N91" i="20"/>
  <c r="Y90" i="20"/>
  <c r="X90" i="20"/>
  <c r="W90" i="20"/>
  <c r="V90" i="20"/>
  <c r="Q90" i="20"/>
  <c r="P90" i="20"/>
  <c r="O90" i="20"/>
  <c r="N90" i="20"/>
  <c r="Y89" i="20"/>
  <c r="X89" i="20"/>
  <c r="W89" i="20"/>
  <c r="V89" i="20"/>
  <c r="Q89" i="20"/>
  <c r="P89" i="20"/>
  <c r="O89" i="20"/>
  <c r="N89" i="20"/>
  <c r="Y88" i="20"/>
  <c r="X88" i="20"/>
  <c r="W88" i="20"/>
  <c r="V88" i="20"/>
  <c r="Q88" i="20"/>
  <c r="P88" i="20"/>
  <c r="O88" i="20"/>
  <c r="N88" i="20"/>
  <c r="Y87" i="20"/>
  <c r="X87" i="20"/>
  <c r="W87" i="20"/>
  <c r="V87" i="20"/>
  <c r="Q87" i="20"/>
  <c r="P87" i="20"/>
  <c r="O87" i="20"/>
  <c r="N87" i="20"/>
  <c r="Y86" i="20"/>
  <c r="X86" i="20"/>
  <c r="W86" i="20"/>
  <c r="V86" i="20"/>
  <c r="Q86" i="20"/>
  <c r="P86" i="20"/>
  <c r="O86" i="20"/>
  <c r="N86" i="20"/>
  <c r="Y85" i="20"/>
  <c r="X85" i="20"/>
  <c r="W85" i="20"/>
  <c r="V85" i="20"/>
  <c r="Q85" i="20"/>
  <c r="P85" i="20"/>
  <c r="O85" i="20"/>
  <c r="N85" i="20"/>
  <c r="Y84" i="20"/>
  <c r="X84" i="20"/>
  <c r="W84" i="20"/>
  <c r="V84" i="20"/>
  <c r="Q84" i="20"/>
  <c r="P84" i="20"/>
  <c r="O84" i="20"/>
  <c r="N84" i="20"/>
  <c r="Y83" i="20"/>
  <c r="X83" i="20"/>
  <c r="W83" i="20"/>
  <c r="V83" i="20"/>
  <c r="Q83" i="20"/>
  <c r="P83" i="20"/>
  <c r="O83" i="20"/>
  <c r="N83" i="20"/>
  <c r="Y82" i="20"/>
  <c r="Y94" i="20" s="1"/>
  <c r="X82" i="20"/>
  <c r="X94" i="20" s="1"/>
  <c r="W82" i="20"/>
  <c r="W94" i="20" s="1"/>
  <c r="V82" i="20"/>
  <c r="V94" i="20" s="1"/>
  <c r="Q82" i="20"/>
  <c r="Q94" i="20" s="1"/>
  <c r="P82" i="20"/>
  <c r="P94" i="20" s="1"/>
  <c r="O82" i="20"/>
  <c r="O94" i="20" s="1"/>
  <c r="N82" i="20"/>
  <c r="N94" i="20" s="1"/>
  <c r="M80" i="20"/>
  <c r="Y79" i="20"/>
  <c r="X79" i="20"/>
  <c r="W79" i="20"/>
  <c r="V79" i="20"/>
  <c r="Q79" i="20"/>
  <c r="P79" i="20"/>
  <c r="O79" i="20"/>
  <c r="N79" i="20"/>
  <c r="Y78" i="20"/>
  <c r="X78" i="20"/>
  <c r="W78" i="20"/>
  <c r="V78" i="20"/>
  <c r="Q78" i="20"/>
  <c r="P78" i="20"/>
  <c r="O78" i="20"/>
  <c r="N78" i="20"/>
  <c r="Y77" i="20"/>
  <c r="X77" i="20"/>
  <c r="W77" i="20"/>
  <c r="V77" i="20"/>
  <c r="Q77" i="20"/>
  <c r="P77" i="20"/>
  <c r="O77" i="20"/>
  <c r="N77" i="20"/>
  <c r="Y76" i="20"/>
  <c r="X76" i="20"/>
  <c r="W76" i="20"/>
  <c r="V76" i="20"/>
  <c r="Q76" i="20"/>
  <c r="P76" i="20"/>
  <c r="O76" i="20"/>
  <c r="N76" i="20"/>
  <c r="Y75" i="20"/>
  <c r="X75" i="20"/>
  <c r="W75" i="20"/>
  <c r="V75" i="20"/>
  <c r="Q75" i="20"/>
  <c r="P75" i="20"/>
  <c r="O75" i="20"/>
  <c r="N75" i="20"/>
  <c r="Y74" i="20"/>
  <c r="X74" i="20"/>
  <c r="W74" i="20"/>
  <c r="V74" i="20"/>
  <c r="Q74" i="20"/>
  <c r="P74" i="20"/>
  <c r="O74" i="20"/>
  <c r="N74" i="20"/>
  <c r="Y73" i="20"/>
  <c r="X73" i="20"/>
  <c r="W73" i="20"/>
  <c r="V73" i="20"/>
  <c r="Q73" i="20"/>
  <c r="P73" i="20"/>
  <c r="O73" i="20"/>
  <c r="N73" i="20"/>
  <c r="Y71" i="20"/>
  <c r="X71" i="20"/>
  <c r="W71" i="20"/>
  <c r="V71" i="20"/>
  <c r="Q71" i="20"/>
  <c r="P71" i="20"/>
  <c r="O71" i="20"/>
  <c r="N71" i="20"/>
  <c r="Y70" i="20"/>
  <c r="X70" i="20"/>
  <c r="W70" i="20"/>
  <c r="V70" i="20"/>
  <c r="Q70" i="20"/>
  <c r="P70" i="20"/>
  <c r="O70" i="20"/>
  <c r="N70" i="20"/>
  <c r="Y69" i="20"/>
  <c r="X69" i="20"/>
  <c r="W69" i="20"/>
  <c r="V69" i="20"/>
  <c r="Q69" i="20"/>
  <c r="P69" i="20"/>
  <c r="O69" i="20"/>
  <c r="N69" i="20"/>
  <c r="Y68" i="20"/>
  <c r="X68" i="20"/>
  <c r="W68" i="20"/>
  <c r="V68" i="20"/>
  <c r="Q68" i="20"/>
  <c r="P68" i="20"/>
  <c r="O68" i="20"/>
  <c r="N68" i="20"/>
  <c r="Y67" i="20"/>
  <c r="X67" i="20"/>
  <c r="W67" i="20"/>
  <c r="V67" i="20"/>
  <c r="Q67" i="20"/>
  <c r="P67" i="20"/>
  <c r="O67" i="20"/>
  <c r="N67" i="20"/>
  <c r="Y66" i="20"/>
  <c r="X66" i="20"/>
  <c r="W66" i="20"/>
  <c r="W80" i="20" s="1"/>
  <c r="V66" i="20"/>
  <c r="Q66" i="20"/>
  <c r="P66" i="20"/>
  <c r="O66" i="20"/>
  <c r="N66" i="20"/>
  <c r="M65" i="20"/>
  <c r="Y64" i="20"/>
  <c r="X64" i="20"/>
  <c r="W64" i="20"/>
  <c r="V64" i="20"/>
  <c r="Q64" i="20"/>
  <c r="P64" i="20"/>
  <c r="O64" i="20"/>
  <c r="N64" i="20"/>
  <c r="Y63" i="20"/>
  <c r="X63" i="20"/>
  <c r="W63" i="20"/>
  <c r="V63" i="20"/>
  <c r="Q63" i="20"/>
  <c r="P63" i="20"/>
  <c r="O63" i="20"/>
  <c r="N63" i="20"/>
  <c r="Y62" i="20"/>
  <c r="X62" i="20"/>
  <c r="W62" i="20"/>
  <c r="V62" i="20"/>
  <c r="Q62" i="20"/>
  <c r="P62" i="20"/>
  <c r="O62" i="20"/>
  <c r="N62" i="20"/>
  <c r="Y61" i="20"/>
  <c r="X61" i="20"/>
  <c r="W61" i="20"/>
  <c r="V61" i="20"/>
  <c r="Q61" i="20"/>
  <c r="P61" i="20"/>
  <c r="O61" i="20"/>
  <c r="N61" i="20"/>
  <c r="Y60" i="20"/>
  <c r="X60" i="20"/>
  <c r="W60" i="20"/>
  <c r="V60" i="20"/>
  <c r="Q60" i="20"/>
  <c r="P60" i="20"/>
  <c r="O60" i="20"/>
  <c r="N60" i="20"/>
  <c r="Y59" i="20"/>
  <c r="X59" i="20"/>
  <c r="W59" i="20"/>
  <c r="V59" i="20"/>
  <c r="Q59" i="20"/>
  <c r="P59" i="20"/>
  <c r="O59" i="20"/>
  <c r="N59" i="20"/>
  <c r="Y58" i="20"/>
  <c r="X58" i="20"/>
  <c r="W58" i="20"/>
  <c r="V58" i="20"/>
  <c r="Q58" i="20"/>
  <c r="P58" i="20"/>
  <c r="O58" i="20"/>
  <c r="N58" i="20"/>
  <c r="Y57" i="20"/>
  <c r="X57" i="20"/>
  <c r="W57" i="20"/>
  <c r="V57" i="20"/>
  <c r="Q57" i="20"/>
  <c r="P57" i="20"/>
  <c r="O57" i="20"/>
  <c r="N57" i="20"/>
  <c r="Y56" i="20"/>
  <c r="X56" i="20"/>
  <c r="W56" i="20"/>
  <c r="V56" i="20"/>
  <c r="Q56" i="20"/>
  <c r="P56" i="20"/>
  <c r="O56" i="20"/>
  <c r="N56" i="20"/>
  <c r="Y55" i="20"/>
  <c r="X55" i="20"/>
  <c r="W55" i="20"/>
  <c r="V55" i="20"/>
  <c r="Q55" i="20"/>
  <c r="P55" i="20"/>
  <c r="O55" i="20"/>
  <c r="N55" i="20"/>
  <c r="Y54" i="20"/>
  <c r="X54" i="20"/>
  <c r="W54" i="20"/>
  <c r="V54" i="20"/>
  <c r="Q54" i="20"/>
  <c r="P54" i="20"/>
  <c r="O54" i="20"/>
  <c r="N54" i="20"/>
  <c r="Y53" i="20"/>
  <c r="X53" i="20"/>
  <c r="W53" i="20"/>
  <c r="V53" i="20"/>
  <c r="Q53" i="20"/>
  <c r="P53" i="20"/>
  <c r="O53" i="20"/>
  <c r="N53" i="20"/>
  <c r="Y52" i="20"/>
  <c r="X52" i="20"/>
  <c r="W52" i="20"/>
  <c r="V52" i="20"/>
  <c r="Q52" i="20"/>
  <c r="P52" i="20"/>
  <c r="O52" i="20"/>
  <c r="N52" i="20"/>
  <c r="Y51" i="20"/>
  <c r="Y65" i="20" s="1"/>
  <c r="X51" i="20"/>
  <c r="X65" i="20" s="1"/>
  <c r="W51" i="20"/>
  <c r="W65" i="20" s="1"/>
  <c r="V51" i="20"/>
  <c r="V65" i="20" s="1"/>
  <c r="Q51" i="20"/>
  <c r="Q65" i="20" s="1"/>
  <c r="P51" i="20"/>
  <c r="P65" i="20" s="1"/>
  <c r="O51" i="20"/>
  <c r="O65" i="20" s="1"/>
  <c r="N51" i="20"/>
  <c r="N65" i="20" s="1"/>
  <c r="M50" i="20"/>
  <c r="Y49" i="20"/>
  <c r="X49" i="20"/>
  <c r="W49" i="20"/>
  <c r="V49" i="20"/>
  <c r="Q49" i="20"/>
  <c r="P49" i="20"/>
  <c r="O49" i="20"/>
  <c r="N49" i="20"/>
  <c r="Y48" i="20"/>
  <c r="X48" i="20"/>
  <c r="W48" i="20"/>
  <c r="V48" i="20"/>
  <c r="Q48" i="20"/>
  <c r="P48" i="20"/>
  <c r="O48" i="20"/>
  <c r="N48" i="20"/>
  <c r="Y47" i="20"/>
  <c r="X47" i="20"/>
  <c r="W47" i="20"/>
  <c r="V47" i="20"/>
  <c r="Q47" i="20"/>
  <c r="P47" i="20"/>
  <c r="O47" i="20"/>
  <c r="N47" i="20"/>
  <c r="Y46" i="20"/>
  <c r="X46" i="20"/>
  <c r="W46" i="20"/>
  <c r="V46" i="20"/>
  <c r="Q46" i="20"/>
  <c r="P46" i="20"/>
  <c r="O46" i="20"/>
  <c r="N46" i="20"/>
  <c r="Y45" i="20"/>
  <c r="X45" i="20"/>
  <c r="W45" i="20"/>
  <c r="V45" i="20"/>
  <c r="Q45" i="20"/>
  <c r="P45" i="20"/>
  <c r="O45" i="20"/>
  <c r="N45" i="20"/>
  <c r="Y44" i="20"/>
  <c r="X44" i="20"/>
  <c r="W44" i="20"/>
  <c r="V44" i="20"/>
  <c r="Q44" i="20"/>
  <c r="P44" i="20"/>
  <c r="O44" i="20"/>
  <c r="N44" i="20"/>
  <c r="Y43" i="20"/>
  <c r="X43" i="20"/>
  <c r="W43" i="20"/>
  <c r="V43" i="20"/>
  <c r="Q43" i="20"/>
  <c r="P43" i="20"/>
  <c r="O43" i="20"/>
  <c r="N43" i="20"/>
  <c r="Y42" i="20"/>
  <c r="X42" i="20"/>
  <c r="W42" i="20"/>
  <c r="V42" i="20"/>
  <c r="Q42" i="20"/>
  <c r="P42" i="20"/>
  <c r="O42" i="20"/>
  <c r="N42" i="20"/>
  <c r="Y41" i="20"/>
  <c r="X41" i="20"/>
  <c r="W41" i="20"/>
  <c r="V41" i="20"/>
  <c r="Q41" i="20"/>
  <c r="P41" i="20"/>
  <c r="O41" i="20"/>
  <c r="N41" i="20"/>
  <c r="Y40" i="20"/>
  <c r="X40" i="20"/>
  <c r="W40" i="20"/>
  <c r="V40" i="20"/>
  <c r="Q40" i="20"/>
  <c r="P40" i="20"/>
  <c r="O40" i="20"/>
  <c r="N40" i="20"/>
  <c r="Y39" i="20"/>
  <c r="Y50" i="20" s="1"/>
  <c r="X39" i="20"/>
  <c r="X50" i="20" s="1"/>
  <c r="W39" i="20"/>
  <c r="W50" i="20" s="1"/>
  <c r="V39" i="20"/>
  <c r="V50" i="20" s="1"/>
  <c r="Q39" i="20"/>
  <c r="Q50" i="20" s="1"/>
  <c r="P39" i="20"/>
  <c r="P50" i="20" s="1"/>
  <c r="O39" i="20"/>
  <c r="O50" i="20" s="1"/>
  <c r="N39" i="20"/>
  <c r="N50" i="20" s="1"/>
  <c r="M38" i="20"/>
  <c r="Y37" i="20"/>
  <c r="X37" i="20"/>
  <c r="W37" i="20"/>
  <c r="V37" i="20"/>
  <c r="Q37" i="20"/>
  <c r="P37" i="20"/>
  <c r="O37" i="20"/>
  <c r="N37" i="20"/>
  <c r="Y36" i="20"/>
  <c r="X36" i="20"/>
  <c r="W36" i="20"/>
  <c r="V36" i="20"/>
  <c r="Q36" i="20"/>
  <c r="P36" i="20"/>
  <c r="O36" i="20"/>
  <c r="N36" i="20"/>
  <c r="Y35" i="20"/>
  <c r="X35" i="20"/>
  <c r="W35" i="20"/>
  <c r="V35" i="20"/>
  <c r="Q35" i="20"/>
  <c r="P35" i="20"/>
  <c r="O35" i="20"/>
  <c r="N35" i="20"/>
  <c r="Y34" i="20"/>
  <c r="X34" i="20"/>
  <c r="W34" i="20"/>
  <c r="V34" i="20"/>
  <c r="Q34" i="20"/>
  <c r="P34" i="20"/>
  <c r="O34" i="20"/>
  <c r="N34" i="20"/>
  <c r="Y33" i="20"/>
  <c r="X33" i="20"/>
  <c r="W33" i="20"/>
  <c r="V33" i="20"/>
  <c r="Q33" i="20"/>
  <c r="P33" i="20"/>
  <c r="O33" i="20"/>
  <c r="N33" i="20"/>
  <c r="Y32" i="20"/>
  <c r="X32" i="20"/>
  <c r="W32" i="20"/>
  <c r="V32" i="20"/>
  <c r="Q32" i="20"/>
  <c r="P32" i="20"/>
  <c r="O32" i="20"/>
  <c r="N32" i="20"/>
  <c r="Y31" i="20"/>
  <c r="X31" i="20"/>
  <c r="W31" i="20"/>
  <c r="V31" i="20"/>
  <c r="Q31" i="20"/>
  <c r="P31" i="20"/>
  <c r="O31" i="20"/>
  <c r="N31" i="20"/>
  <c r="Y30" i="20"/>
  <c r="X30" i="20"/>
  <c r="W30" i="20"/>
  <c r="V30" i="20"/>
  <c r="Q30" i="20"/>
  <c r="P30" i="20"/>
  <c r="O30" i="20"/>
  <c r="N30" i="20"/>
  <c r="Y29" i="20"/>
  <c r="Y38" i="20" s="1"/>
  <c r="X29" i="20"/>
  <c r="X38" i="20" s="1"/>
  <c r="W29" i="20"/>
  <c r="W38" i="20" s="1"/>
  <c r="V29" i="20"/>
  <c r="V38" i="20" s="1"/>
  <c r="Q29" i="20"/>
  <c r="Q38" i="20" s="1"/>
  <c r="P29" i="20"/>
  <c r="P38" i="20" s="1"/>
  <c r="O29" i="20"/>
  <c r="O38" i="20" s="1"/>
  <c r="N29" i="20"/>
  <c r="N38" i="20" s="1"/>
  <c r="M28" i="20"/>
  <c r="Y27" i="20"/>
  <c r="X27" i="20"/>
  <c r="W27" i="20"/>
  <c r="V27" i="20"/>
  <c r="Q27" i="20"/>
  <c r="P27" i="20"/>
  <c r="O27" i="20"/>
  <c r="N27" i="20"/>
  <c r="Y26" i="20"/>
  <c r="X26" i="20"/>
  <c r="W26" i="20"/>
  <c r="V26" i="20"/>
  <c r="Q26" i="20"/>
  <c r="P26" i="20"/>
  <c r="O26" i="20"/>
  <c r="N26" i="20"/>
  <c r="Y25" i="20"/>
  <c r="X25" i="20"/>
  <c r="W25" i="20"/>
  <c r="V25" i="20"/>
  <c r="Q25" i="20"/>
  <c r="P25" i="20"/>
  <c r="O25" i="20"/>
  <c r="N25" i="20"/>
  <c r="Y24" i="20"/>
  <c r="X24" i="20"/>
  <c r="W24" i="20"/>
  <c r="V24" i="20"/>
  <c r="Q24" i="20"/>
  <c r="P24" i="20"/>
  <c r="O24" i="20"/>
  <c r="N24" i="20"/>
  <c r="Y23" i="20"/>
  <c r="X23" i="20"/>
  <c r="W23" i="20"/>
  <c r="V23" i="20"/>
  <c r="Q23" i="20"/>
  <c r="P23" i="20"/>
  <c r="O23" i="20"/>
  <c r="N23" i="20"/>
  <c r="Y22" i="20"/>
  <c r="X22" i="20"/>
  <c r="W22" i="20"/>
  <c r="V22" i="20"/>
  <c r="Q22" i="20"/>
  <c r="P22" i="20"/>
  <c r="O22" i="20"/>
  <c r="N22" i="20"/>
  <c r="Y21" i="20"/>
  <c r="X21" i="20"/>
  <c r="W21" i="20"/>
  <c r="V21" i="20"/>
  <c r="Q21" i="20"/>
  <c r="P21" i="20"/>
  <c r="O21" i="20"/>
  <c r="N21" i="20"/>
  <c r="Y20" i="20"/>
  <c r="X20" i="20"/>
  <c r="W20" i="20"/>
  <c r="V20" i="20"/>
  <c r="Q20" i="20"/>
  <c r="P20" i="20"/>
  <c r="O20" i="20"/>
  <c r="N20" i="20"/>
  <c r="Y19" i="20"/>
  <c r="X19" i="20"/>
  <c r="W19" i="20"/>
  <c r="V19" i="20"/>
  <c r="Q19" i="20"/>
  <c r="P19" i="20"/>
  <c r="O19" i="20"/>
  <c r="N19" i="20"/>
  <c r="Y18" i="20"/>
  <c r="X18" i="20"/>
  <c r="W18" i="20"/>
  <c r="V18" i="20"/>
  <c r="Q18" i="20"/>
  <c r="P18" i="20"/>
  <c r="O18" i="20"/>
  <c r="N18" i="20"/>
  <c r="Y17" i="20"/>
  <c r="X17" i="20"/>
  <c r="W17" i="20"/>
  <c r="V17" i="20"/>
  <c r="Q17" i="20"/>
  <c r="P17" i="20"/>
  <c r="O17" i="20"/>
  <c r="N17" i="20"/>
  <c r="Y16" i="20"/>
  <c r="X16" i="20"/>
  <c r="W16" i="20"/>
  <c r="V16" i="20"/>
  <c r="Q16" i="20"/>
  <c r="P16" i="20"/>
  <c r="O16" i="20"/>
  <c r="N16" i="20"/>
  <c r="Y15" i="20"/>
  <c r="X15" i="20"/>
  <c r="W15" i="20"/>
  <c r="V15" i="20"/>
  <c r="Q15" i="20"/>
  <c r="P15" i="20"/>
  <c r="O15" i="20"/>
  <c r="N15" i="20"/>
  <c r="Y14" i="20"/>
  <c r="X14" i="20"/>
  <c r="W14" i="20"/>
  <c r="V14" i="20"/>
  <c r="Q14" i="20"/>
  <c r="P14" i="20"/>
  <c r="O14" i="20"/>
  <c r="N14" i="20"/>
  <c r="Y13" i="20"/>
  <c r="X13" i="20"/>
  <c r="W13" i="20"/>
  <c r="V13" i="20"/>
  <c r="Q13" i="20"/>
  <c r="P13" i="20"/>
  <c r="O13" i="20"/>
  <c r="N13" i="20"/>
  <c r="Y12" i="20"/>
  <c r="Y28" i="20" s="1"/>
  <c r="X12" i="20"/>
  <c r="X28" i="20" s="1"/>
  <c r="W12" i="20"/>
  <c r="W28" i="20" s="1"/>
  <c r="V12" i="20"/>
  <c r="V28" i="20" s="1"/>
  <c r="Q12" i="20"/>
  <c r="Q28" i="20" s="1"/>
  <c r="P12" i="20"/>
  <c r="P28" i="20" s="1"/>
  <c r="O12" i="20"/>
  <c r="O28" i="20" s="1"/>
  <c r="N12" i="20"/>
  <c r="N28" i="20" s="1"/>
  <c r="M11" i="20"/>
  <c r="Y10" i="20"/>
  <c r="X10" i="20"/>
  <c r="W10" i="20"/>
  <c r="V10" i="20"/>
  <c r="Q10" i="20"/>
  <c r="P10" i="20"/>
  <c r="O10" i="20"/>
  <c r="N10" i="20"/>
  <c r="Y9" i="20"/>
  <c r="X9" i="20"/>
  <c r="W9" i="20"/>
  <c r="V9" i="20"/>
  <c r="Q9" i="20"/>
  <c r="P9" i="20"/>
  <c r="O9" i="20"/>
  <c r="N9" i="20"/>
  <c r="Y8" i="20"/>
  <c r="X8" i="20"/>
  <c r="W8" i="20"/>
  <c r="V8" i="20"/>
  <c r="Q8" i="20"/>
  <c r="P8" i="20"/>
  <c r="O8" i="20"/>
  <c r="N8" i="20"/>
  <c r="Y7" i="20"/>
  <c r="X7" i="20"/>
  <c r="W7" i="20"/>
  <c r="V7" i="20"/>
  <c r="Q7" i="20"/>
  <c r="P7" i="20"/>
  <c r="O7" i="20"/>
  <c r="N7" i="20"/>
  <c r="Y6" i="20"/>
  <c r="X6" i="20"/>
  <c r="W6" i="20"/>
  <c r="V6" i="20"/>
  <c r="Q6" i="20"/>
  <c r="P6" i="20"/>
  <c r="O6" i="20"/>
  <c r="N6" i="20"/>
  <c r="Y5" i="20"/>
  <c r="X5" i="20"/>
  <c r="W5" i="20"/>
  <c r="V5" i="20"/>
  <c r="Q5" i="20"/>
  <c r="P5" i="20"/>
  <c r="O5" i="20"/>
  <c r="N5" i="20"/>
  <c r="Y4" i="20"/>
  <c r="Y11" i="20" s="1"/>
  <c r="X4" i="20"/>
  <c r="X11" i="20" s="1"/>
  <c r="W4" i="20"/>
  <c r="W11" i="20" s="1"/>
  <c r="V4" i="20"/>
  <c r="V11" i="20" s="1"/>
  <c r="Q4" i="20"/>
  <c r="Q11" i="20" s="1"/>
  <c r="P4" i="20"/>
  <c r="P11" i="20" s="1"/>
  <c r="O4" i="20"/>
  <c r="O11" i="20" s="1"/>
  <c r="N4" i="20"/>
  <c r="N11" i="20" s="1"/>
  <c r="V92" i="19"/>
  <c r="M80" i="19"/>
  <c r="M94" i="19"/>
  <c r="Y93" i="19"/>
  <c r="X93" i="19"/>
  <c r="W93" i="19"/>
  <c r="V93" i="19"/>
  <c r="Q93" i="19"/>
  <c r="P93" i="19"/>
  <c r="O93" i="19"/>
  <c r="N93" i="19"/>
  <c r="Y92" i="19"/>
  <c r="X92" i="19"/>
  <c r="W92" i="19"/>
  <c r="Q92" i="19"/>
  <c r="P92" i="19"/>
  <c r="O92" i="19"/>
  <c r="N92" i="19"/>
  <c r="Y91" i="19"/>
  <c r="X91" i="19"/>
  <c r="W91" i="19"/>
  <c r="V91" i="19"/>
  <c r="Q91" i="19"/>
  <c r="P91" i="19"/>
  <c r="O91" i="19"/>
  <c r="N91" i="19"/>
  <c r="Y90" i="19"/>
  <c r="X90" i="19"/>
  <c r="W90" i="19"/>
  <c r="V90" i="19"/>
  <c r="Q90" i="19"/>
  <c r="P90" i="19"/>
  <c r="O90" i="19"/>
  <c r="N90" i="19"/>
  <c r="Y89" i="19"/>
  <c r="X89" i="19"/>
  <c r="W89" i="19"/>
  <c r="V89" i="19"/>
  <c r="Q89" i="19"/>
  <c r="P89" i="19"/>
  <c r="O89" i="19"/>
  <c r="N89" i="19"/>
  <c r="Y88" i="19"/>
  <c r="X88" i="19"/>
  <c r="W88" i="19"/>
  <c r="V88" i="19"/>
  <c r="Q88" i="19"/>
  <c r="P88" i="19"/>
  <c r="O88" i="19"/>
  <c r="N88" i="19"/>
  <c r="Y87" i="19"/>
  <c r="X87" i="19"/>
  <c r="W87" i="19"/>
  <c r="V87" i="19"/>
  <c r="Q87" i="19"/>
  <c r="P87" i="19"/>
  <c r="O87" i="19"/>
  <c r="N87" i="19"/>
  <c r="Y86" i="19"/>
  <c r="X86" i="19"/>
  <c r="W86" i="19"/>
  <c r="V86" i="19"/>
  <c r="Q86" i="19"/>
  <c r="P86" i="19"/>
  <c r="O86" i="19"/>
  <c r="N86" i="19"/>
  <c r="Y85" i="19"/>
  <c r="X85" i="19"/>
  <c r="W85" i="19"/>
  <c r="V85" i="19"/>
  <c r="Q85" i="19"/>
  <c r="P85" i="19"/>
  <c r="O85" i="19"/>
  <c r="N85" i="19"/>
  <c r="Y84" i="19"/>
  <c r="X84" i="19"/>
  <c r="W84" i="19"/>
  <c r="V84" i="19"/>
  <c r="Q84" i="19"/>
  <c r="P84" i="19"/>
  <c r="O84" i="19"/>
  <c r="N84" i="19"/>
  <c r="Y83" i="19"/>
  <c r="X83" i="19"/>
  <c r="W83" i="19"/>
  <c r="V83" i="19"/>
  <c r="Q83" i="19"/>
  <c r="P83" i="19"/>
  <c r="O83" i="19"/>
  <c r="N83" i="19"/>
  <c r="Y82" i="19"/>
  <c r="X82" i="19"/>
  <c r="W82" i="19"/>
  <c r="W94" i="19" s="1"/>
  <c r="T14" i="3" s="1"/>
  <c r="V82" i="19"/>
  <c r="Q82" i="19"/>
  <c r="Q94" i="19" s="1"/>
  <c r="P82" i="19"/>
  <c r="P94" i="19" s="1"/>
  <c r="O82" i="19"/>
  <c r="O94" i="19" s="1"/>
  <c r="N82" i="19"/>
  <c r="Y79" i="19"/>
  <c r="X79" i="19"/>
  <c r="W79" i="19"/>
  <c r="V79" i="19"/>
  <c r="Q79" i="19"/>
  <c r="P79" i="19"/>
  <c r="O79" i="19"/>
  <c r="N79" i="19"/>
  <c r="Y78" i="19"/>
  <c r="X78" i="19"/>
  <c r="W78" i="19"/>
  <c r="V78" i="19"/>
  <c r="Q78" i="19"/>
  <c r="P78" i="19"/>
  <c r="O78" i="19"/>
  <c r="N78" i="19"/>
  <c r="Y77" i="19"/>
  <c r="X77" i="19"/>
  <c r="W77" i="19"/>
  <c r="V77" i="19"/>
  <c r="Q77" i="19"/>
  <c r="P77" i="19"/>
  <c r="O77" i="19"/>
  <c r="N77" i="19"/>
  <c r="Y76" i="19"/>
  <c r="X76" i="19"/>
  <c r="W76" i="19"/>
  <c r="V76" i="19"/>
  <c r="Q76" i="19"/>
  <c r="P76" i="19"/>
  <c r="O76" i="19"/>
  <c r="N76" i="19"/>
  <c r="Y75" i="19"/>
  <c r="X75" i="19"/>
  <c r="W75" i="19"/>
  <c r="V75" i="19"/>
  <c r="Q75" i="19"/>
  <c r="P75" i="19"/>
  <c r="O75" i="19"/>
  <c r="N75" i="19"/>
  <c r="Y74" i="19"/>
  <c r="X74" i="19"/>
  <c r="W74" i="19"/>
  <c r="V74" i="19"/>
  <c r="Q74" i="19"/>
  <c r="P74" i="19"/>
  <c r="O74" i="19"/>
  <c r="N74" i="19"/>
  <c r="Y73" i="19"/>
  <c r="X73" i="19"/>
  <c r="W73" i="19"/>
  <c r="V73" i="19"/>
  <c r="Q73" i="19"/>
  <c r="P73" i="19"/>
  <c r="O73" i="19"/>
  <c r="N73" i="19"/>
  <c r="Y71" i="19"/>
  <c r="X71" i="19"/>
  <c r="W71" i="19"/>
  <c r="V71" i="19"/>
  <c r="Q71" i="19"/>
  <c r="P71" i="19"/>
  <c r="O71" i="19"/>
  <c r="N71" i="19"/>
  <c r="Y70" i="19"/>
  <c r="X70" i="19"/>
  <c r="W70" i="19"/>
  <c r="V70" i="19"/>
  <c r="Q70" i="19"/>
  <c r="P70" i="19"/>
  <c r="O70" i="19"/>
  <c r="N70" i="19"/>
  <c r="Y69" i="19"/>
  <c r="X69" i="19"/>
  <c r="W69" i="19"/>
  <c r="V69" i="19"/>
  <c r="Q69" i="19"/>
  <c r="P69" i="19"/>
  <c r="O69" i="19"/>
  <c r="N69" i="19"/>
  <c r="Y68" i="19"/>
  <c r="X68" i="19"/>
  <c r="W68" i="19"/>
  <c r="V68" i="19"/>
  <c r="Q68" i="19"/>
  <c r="P68" i="19"/>
  <c r="O68" i="19"/>
  <c r="N68" i="19"/>
  <c r="Y67" i="19"/>
  <c r="X67" i="19"/>
  <c r="W67" i="19"/>
  <c r="V67" i="19"/>
  <c r="Q67" i="19"/>
  <c r="P67" i="19"/>
  <c r="O67" i="19"/>
  <c r="N67" i="19"/>
  <c r="Y66" i="19"/>
  <c r="X66" i="19"/>
  <c r="W66" i="19"/>
  <c r="V66" i="19"/>
  <c r="Q66" i="19"/>
  <c r="P66" i="19"/>
  <c r="O66" i="19"/>
  <c r="O80" i="19" s="1"/>
  <c r="W8" i="3" s="1"/>
  <c r="N66" i="19"/>
  <c r="M65" i="19"/>
  <c r="Y64" i="19"/>
  <c r="X64" i="19"/>
  <c r="W64" i="19"/>
  <c r="V64" i="19"/>
  <c r="Q64" i="19"/>
  <c r="P64" i="19"/>
  <c r="O64" i="19"/>
  <c r="N64" i="19"/>
  <c r="Y63" i="19"/>
  <c r="X63" i="19"/>
  <c r="W63" i="19"/>
  <c r="V63" i="19"/>
  <c r="Q63" i="19"/>
  <c r="P63" i="19"/>
  <c r="O63" i="19"/>
  <c r="N63" i="19"/>
  <c r="Y62" i="19"/>
  <c r="X62" i="19"/>
  <c r="W62" i="19"/>
  <c r="V62" i="19"/>
  <c r="Q62" i="19"/>
  <c r="P62" i="19"/>
  <c r="O62" i="19"/>
  <c r="N62" i="19"/>
  <c r="Y61" i="19"/>
  <c r="X61" i="19"/>
  <c r="W61" i="19"/>
  <c r="V61" i="19"/>
  <c r="Q61" i="19"/>
  <c r="P61" i="19"/>
  <c r="O61" i="19"/>
  <c r="N61" i="19"/>
  <c r="Y60" i="19"/>
  <c r="X60" i="19"/>
  <c r="W60" i="19"/>
  <c r="V60" i="19"/>
  <c r="Q60" i="19"/>
  <c r="P60" i="19"/>
  <c r="O60" i="19"/>
  <c r="N60" i="19"/>
  <c r="Y59" i="19"/>
  <c r="X59" i="19"/>
  <c r="W59" i="19"/>
  <c r="V59" i="19"/>
  <c r="Q59" i="19"/>
  <c r="P59" i="19"/>
  <c r="O59" i="19"/>
  <c r="N59" i="19"/>
  <c r="Y58" i="19"/>
  <c r="X58" i="19"/>
  <c r="W58" i="19"/>
  <c r="V58" i="19"/>
  <c r="Q58" i="19"/>
  <c r="P58" i="19"/>
  <c r="O58" i="19"/>
  <c r="N58" i="19"/>
  <c r="Y57" i="19"/>
  <c r="X57" i="19"/>
  <c r="W57" i="19"/>
  <c r="V57" i="19"/>
  <c r="Q57" i="19"/>
  <c r="P57" i="19"/>
  <c r="O57" i="19"/>
  <c r="N57" i="19"/>
  <c r="Y56" i="19"/>
  <c r="X56" i="19"/>
  <c r="W56" i="19"/>
  <c r="V56" i="19"/>
  <c r="Q56" i="19"/>
  <c r="P56" i="19"/>
  <c r="O56" i="19"/>
  <c r="N56" i="19"/>
  <c r="Y55" i="19"/>
  <c r="X55" i="19"/>
  <c r="W55" i="19"/>
  <c r="V55" i="19"/>
  <c r="Q55" i="19"/>
  <c r="P55" i="19"/>
  <c r="O55" i="19"/>
  <c r="N55" i="19"/>
  <c r="Y54" i="19"/>
  <c r="X54" i="19"/>
  <c r="W54" i="19"/>
  <c r="V54" i="19"/>
  <c r="Q54" i="19"/>
  <c r="P54" i="19"/>
  <c r="O54" i="19"/>
  <c r="N54" i="19"/>
  <c r="Y53" i="19"/>
  <c r="X53" i="19"/>
  <c r="W53" i="19"/>
  <c r="V53" i="19"/>
  <c r="Q53" i="19"/>
  <c r="P53" i="19"/>
  <c r="O53" i="19"/>
  <c r="N53" i="19"/>
  <c r="Y52" i="19"/>
  <c r="X52" i="19"/>
  <c r="W52" i="19"/>
  <c r="V52" i="19"/>
  <c r="Q52" i="19"/>
  <c r="P52" i="19"/>
  <c r="O52" i="19"/>
  <c r="N52" i="19"/>
  <c r="Y51" i="19"/>
  <c r="X51" i="19"/>
  <c r="W51" i="19"/>
  <c r="V51" i="19"/>
  <c r="V65" i="19" s="1"/>
  <c r="Q51" i="19"/>
  <c r="Q65" i="19" s="1"/>
  <c r="P51" i="19"/>
  <c r="O51" i="19"/>
  <c r="O65" i="19" s="1"/>
  <c r="E13" i="3" s="1"/>
  <c r="S13" i="3" s="1"/>
  <c r="N51" i="19"/>
  <c r="N65" i="19" s="1"/>
  <c r="M50" i="19"/>
  <c r="Y49" i="19"/>
  <c r="X49" i="19"/>
  <c r="W49" i="19"/>
  <c r="V49" i="19"/>
  <c r="Q49" i="19"/>
  <c r="P49" i="19"/>
  <c r="O49" i="19"/>
  <c r="N49" i="19"/>
  <c r="Y48" i="19"/>
  <c r="X48" i="19"/>
  <c r="W48" i="19"/>
  <c r="V48" i="19"/>
  <c r="Q48" i="19"/>
  <c r="P48" i="19"/>
  <c r="O48" i="19"/>
  <c r="N48" i="19"/>
  <c r="Y47" i="19"/>
  <c r="X47" i="19"/>
  <c r="W47" i="19"/>
  <c r="V47" i="19"/>
  <c r="Q47" i="19"/>
  <c r="P47" i="19"/>
  <c r="O47" i="19"/>
  <c r="N47" i="19"/>
  <c r="Y46" i="19"/>
  <c r="X46" i="19"/>
  <c r="W46" i="19"/>
  <c r="V46" i="19"/>
  <c r="Q46" i="19"/>
  <c r="P46" i="19"/>
  <c r="O46" i="19"/>
  <c r="N46" i="19"/>
  <c r="Y45" i="19"/>
  <c r="X45" i="19"/>
  <c r="W45" i="19"/>
  <c r="V45" i="19"/>
  <c r="Q45" i="19"/>
  <c r="P45" i="19"/>
  <c r="O45" i="19"/>
  <c r="N45" i="19"/>
  <c r="Y44" i="19"/>
  <c r="X44" i="19"/>
  <c r="W44" i="19"/>
  <c r="V44" i="19"/>
  <c r="Q44" i="19"/>
  <c r="P44" i="19"/>
  <c r="O44" i="19"/>
  <c r="N44" i="19"/>
  <c r="Y43" i="19"/>
  <c r="X43" i="19"/>
  <c r="W43" i="19"/>
  <c r="V43" i="19"/>
  <c r="Q43" i="19"/>
  <c r="P43" i="19"/>
  <c r="O43" i="19"/>
  <c r="N43" i="19"/>
  <c r="Y42" i="19"/>
  <c r="X42" i="19"/>
  <c r="W42" i="19"/>
  <c r="V42" i="19"/>
  <c r="Q42" i="19"/>
  <c r="P42" i="19"/>
  <c r="O42" i="19"/>
  <c r="N42" i="19"/>
  <c r="Y41" i="19"/>
  <c r="X41" i="19"/>
  <c r="W41" i="19"/>
  <c r="V41" i="19"/>
  <c r="Q41" i="19"/>
  <c r="P41" i="19"/>
  <c r="O41" i="19"/>
  <c r="N41" i="19"/>
  <c r="Y40" i="19"/>
  <c r="X40" i="19"/>
  <c r="W40" i="19"/>
  <c r="V40" i="19"/>
  <c r="Q40" i="19"/>
  <c r="P40" i="19"/>
  <c r="O40" i="19"/>
  <c r="N40" i="19"/>
  <c r="Y39" i="19"/>
  <c r="X39" i="19"/>
  <c r="W39" i="19"/>
  <c r="V39" i="19"/>
  <c r="Q39" i="19"/>
  <c r="Q50" i="19" s="1"/>
  <c r="P39" i="19"/>
  <c r="O39" i="19"/>
  <c r="N39" i="19"/>
  <c r="M38" i="19"/>
  <c r="Y37" i="19"/>
  <c r="X37" i="19"/>
  <c r="W37" i="19"/>
  <c r="V37" i="19"/>
  <c r="Q37" i="19"/>
  <c r="P37" i="19"/>
  <c r="O37" i="19"/>
  <c r="N37" i="19"/>
  <c r="Y36" i="19"/>
  <c r="X36" i="19"/>
  <c r="W36" i="19"/>
  <c r="V36" i="19"/>
  <c r="Q36" i="19"/>
  <c r="P36" i="19"/>
  <c r="O36" i="19"/>
  <c r="N36" i="19"/>
  <c r="Y35" i="19"/>
  <c r="X35" i="19"/>
  <c r="W35" i="19"/>
  <c r="V35" i="19"/>
  <c r="Q35" i="19"/>
  <c r="P35" i="19"/>
  <c r="O35" i="19"/>
  <c r="N35" i="19"/>
  <c r="Y34" i="19"/>
  <c r="X34" i="19"/>
  <c r="W34" i="19"/>
  <c r="V34" i="19"/>
  <c r="Q34" i="19"/>
  <c r="P34" i="19"/>
  <c r="O34" i="19"/>
  <c r="N34" i="19"/>
  <c r="Y33" i="19"/>
  <c r="X33" i="19"/>
  <c r="W33" i="19"/>
  <c r="V33" i="19"/>
  <c r="Q33" i="19"/>
  <c r="P33" i="19"/>
  <c r="O33" i="19"/>
  <c r="N33" i="19"/>
  <c r="Y32" i="19"/>
  <c r="X32" i="19"/>
  <c r="W32" i="19"/>
  <c r="V32" i="19"/>
  <c r="Q32" i="19"/>
  <c r="P32" i="19"/>
  <c r="O32" i="19"/>
  <c r="N32" i="19"/>
  <c r="Y31" i="19"/>
  <c r="X31" i="19"/>
  <c r="W31" i="19"/>
  <c r="V31" i="19"/>
  <c r="Q31" i="19"/>
  <c r="P31" i="19"/>
  <c r="O31" i="19"/>
  <c r="N31" i="19"/>
  <c r="Y30" i="19"/>
  <c r="X30" i="19"/>
  <c r="W30" i="19"/>
  <c r="V30" i="19"/>
  <c r="Q30" i="19"/>
  <c r="P30" i="19"/>
  <c r="O30" i="19"/>
  <c r="N30" i="19"/>
  <c r="Y29" i="19"/>
  <c r="X29" i="19"/>
  <c r="W29" i="19"/>
  <c r="V29" i="19"/>
  <c r="Q29" i="19"/>
  <c r="P29" i="19"/>
  <c r="O29" i="19"/>
  <c r="N29" i="19"/>
  <c r="M28" i="19"/>
  <c r="Y27" i="19"/>
  <c r="X27" i="19"/>
  <c r="W27" i="19"/>
  <c r="V27" i="19"/>
  <c r="Q27" i="19"/>
  <c r="P27" i="19"/>
  <c r="O27" i="19"/>
  <c r="N27" i="19"/>
  <c r="Y26" i="19"/>
  <c r="X26" i="19"/>
  <c r="W26" i="19"/>
  <c r="V26" i="19"/>
  <c r="Q26" i="19"/>
  <c r="P26" i="19"/>
  <c r="O26" i="19"/>
  <c r="N26" i="19"/>
  <c r="Y25" i="19"/>
  <c r="X25" i="19"/>
  <c r="W25" i="19"/>
  <c r="V25" i="19"/>
  <c r="Q25" i="19"/>
  <c r="P25" i="19"/>
  <c r="O25" i="19"/>
  <c r="N25" i="19"/>
  <c r="Y24" i="19"/>
  <c r="X24" i="19"/>
  <c r="W24" i="19"/>
  <c r="V24" i="19"/>
  <c r="Q24" i="19"/>
  <c r="P24" i="19"/>
  <c r="O24" i="19"/>
  <c r="N24" i="19"/>
  <c r="Y23" i="19"/>
  <c r="X23" i="19"/>
  <c r="W23" i="19"/>
  <c r="V23" i="19"/>
  <c r="Q23" i="19"/>
  <c r="P23" i="19"/>
  <c r="O23" i="19"/>
  <c r="N23" i="19"/>
  <c r="Y22" i="19"/>
  <c r="X22" i="19"/>
  <c r="W22" i="19"/>
  <c r="V22" i="19"/>
  <c r="Q22" i="19"/>
  <c r="P22" i="19"/>
  <c r="O22" i="19"/>
  <c r="N22" i="19"/>
  <c r="Y21" i="19"/>
  <c r="X21" i="19"/>
  <c r="W21" i="19"/>
  <c r="V21" i="19"/>
  <c r="Q21" i="19"/>
  <c r="P21" i="19"/>
  <c r="O21" i="19"/>
  <c r="N21" i="19"/>
  <c r="Y20" i="19"/>
  <c r="X20" i="19"/>
  <c r="W20" i="19"/>
  <c r="V20" i="19"/>
  <c r="Q20" i="19"/>
  <c r="P20" i="19"/>
  <c r="O20" i="19"/>
  <c r="N20" i="19"/>
  <c r="Y19" i="19"/>
  <c r="X19" i="19"/>
  <c r="W19" i="19"/>
  <c r="V19" i="19"/>
  <c r="Q19" i="19"/>
  <c r="P19" i="19"/>
  <c r="O19" i="19"/>
  <c r="N19" i="19"/>
  <c r="Y18" i="19"/>
  <c r="X18" i="19"/>
  <c r="W18" i="19"/>
  <c r="V18" i="19"/>
  <c r="Q18" i="19"/>
  <c r="P18" i="19"/>
  <c r="O18" i="19"/>
  <c r="N18" i="19"/>
  <c r="Y17" i="19"/>
  <c r="X17" i="19"/>
  <c r="W17" i="19"/>
  <c r="V17" i="19"/>
  <c r="Q17" i="19"/>
  <c r="P17" i="19"/>
  <c r="O17" i="19"/>
  <c r="N17" i="19"/>
  <c r="Y16" i="19"/>
  <c r="X16" i="19"/>
  <c r="W16" i="19"/>
  <c r="V16" i="19"/>
  <c r="Q16" i="19"/>
  <c r="P16" i="19"/>
  <c r="O16" i="19"/>
  <c r="N16" i="19"/>
  <c r="Y15" i="19"/>
  <c r="X15" i="19"/>
  <c r="W15" i="19"/>
  <c r="V15" i="19"/>
  <c r="Q15" i="19"/>
  <c r="P15" i="19"/>
  <c r="O15" i="19"/>
  <c r="N15" i="19"/>
  <c r="Y14" i="19"/>
  <c r="X14" i="19"/>
  <c r="W14" i="19"/>
  <c r="V14" i="19"/>
  <c r="Q14" i="19"/>
  <c r="P14" i="19"/>
  <c r="O14" i="19"/>
  <c r="N14" i="19"/>
  <c r="Y13" i="19"/>
  <c r="X13" i="19"/>
  <c r="W13" i="19"/>
  <c r="V13" i="19"/>
  <c r="Q13" i="19"/>
  <c r="P13" i="19"/>
  <c r="O13" i="19"/>
  <c r="N13" i="19"/>
  <c r="Y12" i="19"/>
  <c r="X12" i="19"/>
  <c r="W12" i="19"/>
  <c r="V12" i="19"/>
  <c r="V28" i="19" s="1"/>
  <c r="Q12" i="19"/>
  <c r="Q28" i="19" s="1"/>
  <c r="P12" i="19"/>
  <c r="P28" i="19" s="1"/>
  <c r="O12" i="19"/>
  <c r="O28" i="19" s="1"/>
  <c r="N12" i="19"/>
  <c r="N28" i="19" s="1"/>
  <c r="M11" i="19"/>
  <c r="Y10" i="19"/>
  <c r="X10" i="19"/>
  <c r="W10" i="19"/>
  <c r="V10" i="19"/>
  <c r="Q10" i="19"/>
  <c r="P10" i="19"/>
  <c r="O10" i="19"/>
  <c r="N10" i="19"/>
  <c r="Y9" i="19"/>
  <c r="X9" i="19"/>
  <c r="W9" i="19"/>
  <c r="V9" i="19"/>
  <c r="Q9" i="19"/>
  <c r="P9" i="19"/>
  <c r="O9" i="19"/>
  <c r="N9" i="19"/>
  <c r="Y8" i="19"/>
  <c r="X8" i="19"/>
  <c r="W8" i="19"/>
  <c r="V8" i="19"/>
  <c r="Q8" i="19"/>
  <c r="P8" i="19"/>
  <c r="O8" i="19"/>
  <c r="N8" i="19"/>
  <c r="Y7" i="19"/>
  <c r="X7" i="19"/>
  <c r="W7" i="19"/>
  <c r="V7" i="19"/>
  <c r="Q7" i="19"/>
  <c r="P7" i="19"/>
  <c r="O7" i="19"/>
  <c r="N7" i="19"/>
  <c r="Y6" i="19"/>
  <c r="X6" i="19"/>
  <c r="W6" i="19"/>
  <c r="V6" i="19"/>
  <c r="Q6" i="19"/>
  <c r="P6" i="19"/>
  <c r="O6" i="19"/>
  <c r="N6" i="19"/>
  <c r="Y5" i="19"/>
  <c r="X5" i="19"/>
  <c r="W5" i="19"/>
  <c r="V5" i="19"/>
  <c r="Q5" i="19"/>
  <c r="P5" i="19"/>
  <c r="O5" i="19"/>
  <c r="N5" i="19"/>
  <c r="Y4" i="19"/>
  <c r="X4" i="19"/>
  <c r="W4" i="19"/>
  <c r="V4" i="19"/>
  <c r="V11" i="19" s="1"/>
  <c r="Q4" i="19"/>
  <c r="Q11" i="19" s="1"/>
  <c r="P4" i="19"/>
  <c r="P11" i="19" s="1"/>
  <c r="O4" i="19"/>
  <c r="O11" i="19" s="1"/>
  <c r="N4" i="19"/>
  <c r="N11" i="19" s="1"/>
  <c r="C15" i="3"/>
  <c r="V37" i="18"/>
  <c r="V35" i="18"/>
  <c r="V34" i="18"/>
  <c r="X34" i="18"/>
  <c r="W34" i="18"/>
  <c r="Y32" i="18"/>
  <c r="X32" i="18"/>
  <c r="W32" i="18"/>
  <c r="V32" i="18"/>
  <c r="Y31" i="18"/>
  <c r="X31" i="18"/>
  <c r="W31" i="18"/>
  <c r="V31" i="18"/>
  <c r="P80" i="20" l="1"/>
  <c r="Q80" i="20"/>
  <c r="V80" i="20"/>
  <c r="N80" i="20"/>
  <c r="X80" i="20"/>
  <c r="O80" i="20"/>
  <c r="Y80" i="20"/>
  <c r="E10" i="3"/>
  <c r="W10" i="3"/>
  <c r="E9" i="3"/>
  <c r="W9" i="3"/>
  <c r="W38" i="19"/>
  <c r="T12" i="3" s="1"/>
  <c r="P65" i="19"/>
  <c r="E14" i="3"/>
  <c r="S14" i="3" s="1"/>
  <c r="W14" i="3"/>
  <c r="N94" i="19"/>
  <c r="V94" i="19"/>
  <c r="Y94" i="19"/>
  <c r="E8" i="3"/>
  <c r="W13" i="3"/>
  <c r="X94" i="19"/>
  <c r="W80" i="19"/>
  <c r="T8" i="3" s="1"/>
  <c r="W28" i="19"/>
  <c r="T9" i="3" s="1"/>
  <c r="X28" i="19"/>
  <c r="X65" i="19"/>
  <c r="Y65" i="19"/>
  <c r="W65" i="19"/>
  <c r="T13" i="3" s="1"/>
  <c r="X11" i="19"/>
  <c r="Y28" i="19"/>
  <c r="W11" i="19"/>
  <c r="T10" i="3" s="1"/>
  <c r="Y11" i="19"/>
  <c r="X80" i="19"/>
  <c r="V80" i="19"/>
  <c r="P80" i="19"/>
  <c r="N50" i="19"/>
  <c r="O50" i="19"/>
  <c r="Y50" i="19"/>
  <c r="P50" i="19"/>
  <c r="W50" i="19"/>
  <c r="T11" i="3" s="1"/>
  <c r="X50" i="19"/>
  <c r="V50" i="19"/>
  <c r="V38" i="19"/>
  <c r="Y38" i="19"/>
  <c r="O38" i="19"/>
  <c r="Q38" i="19"/>
  <c r="N38" i="19"/>
  <c r="X38" i="19"/>
  <c r="P38" i="19"/>
  <c r="N80" i="19"/>
  <c r="Q80" i="19"/>
  <c r="Y80" i="19"/>
  <c r="Y30" i="18"/>
  <c r="X30" i="18"/>
  <c r="W30" i="18"/>
  <c r="V30" i="18"/>
  <c r="O29" i="18"/>
  <c r="N29" i="18"/>
  <c r="Y29" i="18"/>
  <c r="X29" i="18"/>
  <c r="W29" i="18"/>
  <c r="V29" i="18"/>
  <c r="V8" i="18"/>
  <c r="E12" i="3" l="1"/>
  <c r="S12" i="3" s="1"/>
  <c r="W12" i="3"/>
  <c r="E11" i="3"/>
  <c r="W11" i="3"/>
  <c r="W15" i="3"/>
  <c r="T15" i="3"/>
  <c r="V62" i="18"/>
  <c r="W62" i="18"/>
  <c r="X62" i="18"/>
  <c r="Y62" i="18"/>
  <c r="V63" i="18"/>
  <c r="W63" i="18"/>
  <c r="X63" i="18"/>
  <c r="Y63" i="18"/>
  <c r="N67" i="18"/>
  <c r="O67" i="18"/>
  <c r="P67" i="18"/>
  <c r="Q67" i="18"/>
  <c r="N68" i="18"/>
  <c r="O68" i="18"/>
  <c r="P68" i="18"/>
  <c r="Q68" i="18"/>
  <c r="N69" i="18"/>
  <c r="O69" i="18"/>
  <c r="P69" i="18"/>
  <c r="Q69" i="18"/>
  <c r="N70" i="18"/>
  <c r="O70" i="18"/>
  <c r="P70" i="18"/>
  <c r="Q70" i="18"/>
  <c r="N71" i="18"/>
  <c r="O71" i="18"/>
  <c r="P71" i="18"/>
  <c r="Q71" i="18"/>
  <c r="N72" i="18"/>
  <c r="O72" i="18"/>
  <c r="P72" i="18"/>
  <c r="Q72" i="18"/>
  <c r="N73" i="18"/>
  <c r="O73" i="18"/>
  <c r="P73" i="18"/>
  <c r="Q73" i="18"/>
  <c r="N74" i="18"/>
  <c r="O74" i="18"/>
  <c r="P74" i="18"/>
  <c r="Q74" i="18"/>
  <c r="N75" i="18"/>
  <c r="O75" i="18"/>
  <c r="P75" i="18"/>
  <c r="Q75" i="18"/>
  <c r="N76" i="18"/>
  <c r="O76" i="18"/>
  <c r="P76" i="18"/>
  <c r="Q76" i="18"/>
  <c r="N77" i="18"/>
  <c r="O77" i="18"/>
  <c r="P77" i="18"/>
  <c r="Q77" i="18"/>
  <c r="N78" i="18"/>
  <c r="O78" i="18"/>
  <c r="P78" i="18"/>
  <c r="Q78" i="18"/>
  <c r="N79" i="18"/>
  <c r="O79" i="18"/>
  <c r="P79" i="18"/>
  <c r="Q79" i="18"/>
  <c r="Q66" i="18"/>
  <c r="P66" i="18"/>
  <c r="O66" i="18"/>
  <c r="N66" i="18"/>
  <c r="N62" i="18"/>
  <c r="O62" i="18"/>
  <c r="P62" i="18"/>
  <c r="Q62" i="18"/>
  <c r="N63" i="18"/>
  <c r="O63" i="18"/>
  <c r="P63" i="18"/>
  <c r="Q63" i="18"/>
  <c r="M94" i="18"/>
  <c r="Y93" i="18"/>
  <c r="X93" i="18"/>
  <c r="W93" i="18"/>
  <c r="V93" i="18"/>
  <c r="Q93" i="18"/>
  <c r="P93" i="18"/>
  <c r="O93" i="18"/>
  <c r="N93" i="18"/>
  <c r="Y92" i="18"/>
  <c r="X92" i="18"/>
  <c r="W92" i="18"/>
  <c r="V92" i="18"/>
  <c r="Q92" i="18"/>
  <c r="P92" i="18"/>
  <c r="O92" i="18"/>
  <c r="N92" i="18"/>
  <c r="Y91" i="18"/>
  <c r="X91" i="18"/>
  <c r="W91" i="18"/>
  <c r="V91" i="18"/>
  <c r="Q91" i="18"/>
  <c r="P91" i="18"/>
  <c r="O91" i="18"/>
  <c r="N91" i="18"/>
  <c r="Y90" i="18"/>
  <c r="X90" i="18"/>
  <c r="W90" i="18"/>
  <c r="V90" i="18"/>
  <c r="Q90" i="18"/>
  <c r="P90" i="18"/>
  <c r="O90" i="18"/>
  <c r="N90" i="18"/>
  <c r="Y89" i="18"/>
  <c r="X89" i="18"/>
  <c r="W89" i="18"/>
  <c r="V89" i="18"/>
  <c r="Q89" i="18"/>
  <c r="P89" i="18"/>
  <c r="O89" i="18"/>
  <c r="N89" i="18"/>
  <c r="Y88" i="18"/>
  <c r="X88" i="18"/>
  <c r="W88" i="18"/>
  <c r="V88" i="18"/>
  <c r="Q88" i="18"/>
  <c r="P88" i="18"/>
  <c r="O88" i="18"/>
  <c r="N88" i="18"/>
  <c r="Y87" i="18"/>
  <c r="X87" i="18"/>
  <c r="W87" i="18"/>
  <c r="V87" i="18"/>
  <c r="Q87" i="18"/>
  <c r="P87" i="18"/>
  <c r="O87" i="18"/>
  <c r="N87" i="18"/>
  <c r="Y86" i="18"/>
  <c r="X86" i="18"/>
  <c r="W86" i="18"/>
  <c r="V86" i="18"/>
  <c r="Q86" i="18"/>
  <c r="P86" i="18"/>
  <c r="O86" i="18"/>
  <c r="N86" i="18"/>
  <c r="Y85" i="18"/>
  <c r="X85" i="18"/>
  <c r="W85" i="18"/>
  <c r="V85" i="18"/>
  <c r="Q85" i="18"/>
  <c r="P85" i="18"/>
  <c r="O85" i="18"/>
  <c r="N85" i="18"/>
  <c r="Y84" i="18"/>
  <c r="X84" i="18"/>
  <c r="W84" i="18"/>
  <c r="V84" i="18"/>
  <c r="Q84" i="18"/>
  <c r="P84" i="18"/>
  <c r="O84" i="18"/>
  <c r="N84" i="18"/>
  <c r="Y83" i="18"/>
  <c r="X83" i="18"/>
  <c r="W83" i="18"/>
  <c r="V83" i="18"/>
  <c r="Q83" i="18"/>
  <c r="P83" i="18"/>
  <c r="O83" i="18"/>
  <c r="N83" i="18"/>
  <c r="Y82" i="18"/>
  <c r="X82" i="18"/>
  <c r="W82" i="18"/>
  <c r="V82" i="18"/>
  <c r="Q82" i="18"/>
  <c r="P82" i="18"/>
  <c r="O82" i="18"/>
  <c r="N82" i="18"/>
  <c r="M80" i="18"/>
  <c r="Y79" i="18"/>
  <c r="X79" i="18"/>
  <c r="W79" i="18"/>
  <c r="V79" i="18"/>
  <c r="Y78" i="18"/>
  <c r="X78" i="18"/>
  <c r="W78" i="18"/>
  <c r="V78" i="18"/>
  <c r="Y77" i="18"/>
  <c r="X77" i="18"/>
  <c r="W77" i="18"/>
  <c r="V77" i="18"/>
  <c r="Y76" i="18"/>
  <c r="X76" i="18"/>
  <c r="W76" i="18"/>
  <c r="V76" i="18"/>
  <c r="Y75" i="18"/>
  <c r="X75" i="18"/>
  <c r="W75" i="18"/>
  <c r="V75" i="18"/>
  <c r="Y74" i="18"/>
  <c r="X74" i="18"/>
  <c r="W74" i="18"/>
  <c r="V74" i="18"/>
  <c r="Y73" i="18"/>
  <c r="X73" i="18"/>
  <c r="W73" i="18"/>
  <c r="V73" i="18"/>
  <c r="Y72" i="18"/>
  <c r="X72" i="18"/>
  <c r="W72" i="18"/>
  <c r="V72" i="18"/>
  <c r="Y71" i="18"/>
  <c r="X71" i="18"/>
  <c r="W71" i="18"/>
  <c r="V71" i="18"/>
  <c r="Y70" i="18"/>
  <c r="X70" i="18"/>
  <c r="W70" i="18"/>
  <c r="V70" i="18"/>
  <c r="Y69" i="18"/>
  <c r="X69" i="18"/>
  <c r="W69" i="18"/>
  <c r="V69" i="18"/>
  <c r="Y68" i="18"/>
  <c r="X68" i="18"/>
  <c r="W68" i="18"/>
  <c r="V68" i="18"/>
  <c r="Y67" i="18"/>
  <c r="X67" i="18"/>
  <c r="W67" i="18"/>
  <c r="V67" i="18"/>
  <c r="Y66" i="18"/>
  <c r="X66" i="18"/>
  <c r="W66" i="18"/>
  <c r="V66" i="18"/>
  <c r="M65" i="18"/>
  <c r="Y64" i="18"/>
  <c r="X64" i="18"/>
  <c r="W64" i="18"/>
  <c r="V64" i="18"/>
  <c r="Q64" i="18"/>
  <c r="P64" i="18"/>
  <c r="O64" i="18"/>
  <c r="N64" i="18"/>
  <c r="Y61" i="18"/>
  <c r="X61" i="18"/>
  <c r="W61" i="18"/>
  <c r="V61" i="18"/>
  <c r="Q61" i="18"/>
  <c r="P61" i="18"/>
  <c r="O61" i="18"/>
  <c r="N61" i="18"/>
  <c r="Y60" i="18"/>
  <c r="X60" i="18"/>
  <c r="W60" i="18"/>
  <c r="V60" i="18"/>
  <c r="Q60" i="18"/>
  <c r="P60" i="18"/>
  <c r="O60" i="18"/>
  <c r="N60" i="18"/>
  <c r="Y59" i="18"/>
  <c r="X59" i="18"/>
  <c r="W59" i="18"/>
  <c r="V59" i="18"/>
  <c r="Q59" i="18"/>
  <c r="P59" i="18"/>
  <c r="O59" i="18"/>
  <c r="N59" i="18"/>
  <c r="Y58" i="18"/>
  <c r="X58" i="18"/>
  <c r="W58" i="18"/>
  <c r="V58" i="18"/>
  <c r="Q58" i="18"/>
  <c r="P58" i="18"/>
  <c r="O58" i="18"/>
  <c r="N58" i="18"/>
  <c r="Y57" i="18"/>
  <c r="X57" i="18"/>
  <c r="W57" i="18"/>
  <c r="V57" i="18"/>
  <c r="Q57" i="18"/>
  <c r="P57" i="18"/>
  <c r="O57" i="18"/>
  <c r="N57" i="18"/>
  <c r="Y56" i="18"/>
  <c r="X56" i="18"/>
  <c r="W56" i="18"/>
  <c r="V56" i="18"/>
  <c r="Q56" i="18"/>
  <c r="P56" i="18"/>
  <c r="O56" i="18"/>
  <c r="N56" i="18"/>
  <c r="Y55" i="18"/>
  <c r="X55" i="18"/>
  <c r="W55" i="18"/>
  <c r="V55" i="18"/>
  <c r="Q55" i="18"/>
  <c r="P55" i="18"/>
  <c r="O55" i="18"/>
  <c r="N55" i="18"/>
  <c r="Y54" i="18"/>
  <c r="X54" i="18"/>
  <c r="W54" i="18"/>
  <c r="V54" i="18"/>
  <c r="Q54" i="18"/>
  <c r="P54" i="18"/>
  <c r="O54" i="18"/>
  <c r="N54" i="18"/>
  <c r="Y53" i="18"/>
  <c r="X53" i="18"/>
  <c r="W53" i="18"/>
  <c r="V53" i="18"/>
  <c r="Q53" i="18"/>
  <c r="P53" i="18"/>
  <c r="O53" i="18"/>
  <c r="N53" i="18"/>
  <c r="Y52" i="18"/>
  <c r="X52" i="18"/>
  <c r="W52" i="18"/>
  <c r="V52" i="18"/>
  <c r="Q52" i="18"/>
  <c r="P52" i="18"/>
  <c r="O52" i="18"/>
  <c r="N52" i="18"/>
  <c r="Y51" i="18"/>
  <c r="X51" i="18"/>
  <c r="W51" i="18"/>
  <c r="V51" i="18"/>
  <c r="Q51" i="18"/>
  <c r="P51" i="18"/>
  <c r="O51" i="18"/>
  <c r="N51" i="18"/>
  <c r="M50" i="18"/>
  <c r="Y49" i="18"/>
  <c r="X49" i="18"/>
  <c r="W49" i="18"/>
  <c r="V49" i="18"/>
  <c r="Q49" i="18"/>
  <c r="P49" i="18"/>
  <c r="O49" i="18"/>
  <c r="N49" i="18"/>
  <c r="Y48" i="18"/>
  <c r="X48" i="18"/>
  <c r="W48" i="18"/>
  <c r="V48" i="18"/>
  <c r="Q48" i="18"/>
  <c r="P48" i="18"/>
  <c r="O48" i="18"/>
  <c r="N48" i="18"/>
  <c r="Y47" i="18"/>
  <c r="X47" i="18"/>
  <c r="W47" i="18"/>
  <c r="V47" i="18"/>
  <c r="Q47" i="18"/>
  <c r="P47" i="18"/>
  <c r="O47" i="18"/>
  <c r="N47" i="18"/>
  <c r="Y46" i="18"/>
  <c r="X46" i="18"/>
  <c r="W46" i="18"/>
  <c r="V46" i="18"/>
  <c r="Q46" i="18"/>
  <c r="P46" i="18"/>
  <c r="O46" i="18"/>
  <c r="N46" i="18"/>
  <c r="Y45" i="18"/>
  <c r="X45" i="18"/>
  <c r="W45" i="18"/>
  <c r="V45" i="18"/>
  <c r="Q45" i="18"/>
  <c r="P45" i="18"/>
  <c r="O45" i="18"/>
  <c r="N45" i="18"/>
  <c r="Y44" i="18"/>
  <c r="X44" i="18"/>
  <c r="W44" i="18"/>
  <c r="V44" i="18"/>
  <c r="Q44" i="18"/>
  <c r="P44" i="18"/>
  <c r="O44" i="18"/>
  <c r="N44" i="18"/>
  <c r="Y43" i="18"/>
  <c r="X43" i="18"/>
  <c r="W43" i="18"/>
  <c r="V43" i="18"/>
  <c r="Q43" i="18"/>
  <c r="P43" i="18"/>
  <c r="O43" i="18"/>
  <c r="N43" i="18"/>
  <c r="Y42" i="18"/>
  <c r="X42" i="18"/>
  <c r="W42" i="18"/>
  <c r="V42" i="18"/>
  <c r="Q42" i="18"/>
  <c r="P42" i="18"/>
  <c r="O42" i="18"/>
  <c r="N42" i="18"/>
  <c r="Y41" i="18"/>
  <c r="X41" i="18"/>
  <c r="W41" i="18"/>
  <c r="V41" i="18"/>
  <c r="Q41" i="18"/>
  <c r="P41" i="18"/>
  <c r="O41" i="18"/>
  <c r="N41" i="18"/>
  <c r="Y40" i="18"/>
  <c r="X40" i="18"/>
  <c r="W40" i="18"/>
  <c r="V40" i="18"/>
  <c r="Q40" i="18"/>
  <c r="P40" i="18"/>
  <c r="O40" i="18"/>
  <c r="N40" i="18"/>
  <c r="Y39" i="18"/>
  <c r="X39" i="18"/>
  <c r="W39" i="18"/>
  <c r="V39" i="18"/>
  <c r="Q39" i="18"/>
  <c r="P39" i="18"/>
  <c r="O39" i="18"/>
  <c r="N39" i="18"/>
  <c r="M38" i="18"/>
  <c r="Y37" i="18"/>
  <c r="X37" i="18"/>
  <c r="W37" i="18"/>
  <c r="Q37" i="18"/>
  <c r="P37" i="18"/>
  <c r="O37" i="18"/>
  <c r="N37" i="18"/>
  <c r="Y36" i="18"/>
  <c r="X36" i="18"/>
  <c r="W36" i="18"/>
  <c r="V36" i="18"/>
  <c r="Q36" i="18"/>
  <c r="P36" i="18"/>
  <c r="O36" i="18"/>
  <c r="N36" i="18"/>
  <c r="Y35" i="18"/>
  <c r="X35" i="18"/>
  <c r="W35" i="18"/>
  <c r="Q35" i="18"/>
  <c r="P35" i="18"/>
  <c r="O35" i="18"/>
  <c r="N35" i="18"/>
  <c r="Y34" i="18"/>
  <c r="Q34" i="18"/>
  <c r="P34" i="18"/>
  <c r="O34" i="18"/>
  <c r="N34" i="18"/>
  <c r="Y33" i="18"/>
  <c r="X33" i="18"/>
  <c r="W33" i="18"/>
  <c r="V33" i="18"/>
  <c r="Q33" i="18"/>
  <c r="P33" i="18"/>
  <c r="O33" i="18"/>
  <c r="N33" i="18"/>
  <c r="Q32" i="18"/>
  <c r="P32" i="18"/>
  <c r="O32" i="18"/>
  <c r="N32" i="18"/>
  <c r="Q31" i="18"/>
  <c r="P31" i="18"/>
  <c r="O31" i="18"/>
  <c r="N31" i="18"/>
  <c r="Q30" i="18"/>
  <c r="P30" i="18"/>
  <c r="O30" i="18"/>
  <c r="N30" i="18"/>
  <c r="Q29" i="18"/>
  <c r="P29" i="18"/>
  <c r="M28" i="18"/>
  <c r="Y27" i="18"/>
  <c r="X27" i="18"/>
  <c r="W27" i="18"/>
  <c r="V27" i="18"/>
  <c r="Q27" i="18"/>
  <c r="P27" i="18"/>
  <c r="O27" i="18"/>
  <c r="N27" i="18"/>
  <c r="Y26" i="18"/>
  <c r="X26" i="18"/>
  <c r="W26" i="18"/>
  <c r="V26" i="18"/>
  <c r="Q26" i="18"/>
  <c r="P26" i="18"/>
  <c r="O26" i="18"/>
  <c r="N26" i="18"/>
  <c r="Y25" i="18"/>
  <c r="X25" i="18"/>
  <c r="W25" i="18"/>
  <c r="V25" i="18"/>
  <c r="Q25" i="18"/>
  <c r="P25" i="18"/>
  <c r="O25" i="18"/>
  <c r="N25" i="18"/>
  <c r="Y24" i="18"/>
  <c r="X24" i="18"/>
  <c r="W24" i="18"/>
  <c r="V24" i="18"/>
  <c r="Q24" i="18"/>
  <c r="P24" i="18"/>
  <c r="O24" i="18"/>
  <c r="N24" i="18"/>
  <c r="Y23" i="18"/>
  <c r="X23" i="18"/>
  <c r="W23" i="18"/>
  <c r="V23" i="18"/>
  <c r="Q23" i="18"/>
  <c r="P23" i="18"/>
  <c r="O23" i="18"/>
  <c r="N23" i="18"/>
  <c r="Y22" i="18"/>
  <c r="X22" i="18"/>
  <c r="W22" i="18"/>
  <c r="V22" i="18"/>
  <c r="Q22" i="18"/>
  <c r="P22" i="18"/>
  <c r="O22" i="18"/>
  <c r="N22" i="18"/>
  <c r="Y21" i="18"/>
  <c r="X21" i="18"/>
  <c r="W21" i="18"/>
  <c r="V21" i="18"/>
  <c r="Q21" i="18"/>
  <c r="P21" i="18"/>
  <c r="O21" i="18"/>
  <c r="N21" i="18"/>
  <c r="Y20" i="18"/>
  <c r="X20" i="18"/>
  <c r="W20" i="18"/>
  <c r="V20" i="18"/>
  <c r="Q20" i="18"/>
  <c r="P20" i="18"/>
  <c r="O20" i="18"/>
  <c r="N20" i="18"/>
  <c r="Y19" i="18"/>
  <c r="X19" i="18"/>
  <c r="W19" i="18"/>
  <c r="V19" i="18"/>
  <c r="Q19" i="18"/>
  <c r="P19" i="18"/>
  <c r="O19" i="18"/>
  <c r="N19" i="18"/>
  <c r="Y18" i="18"/>
  <c r="X18" i="18"/>
  <c r="W18" i="18"/>
  <c r="V18" i="18"/>
  <c r="Q18" i="18"/>
  <c r="P18" i="18"/>
  <c r="O18" i="18"/>
  <c r="N18" i="18"/>
  <c r="Y17" i="18"/>
  <c r="X17" i="18"/>
  <c r="W17" i="18"/>
  <c r="V17" i="18"/>
  <c r="Q17" i="18"/>
  <c r="P17" i="18"/>
  <c r="O17" i="18"/>
  <c r="N17" i="18"/>
  <c r="Y16" i="18"/>
  <c r="X16" i="18"/>
  <c r="W16" i="18"/>
  <c r="V16" i="18"/>
  <c r="Q16" i="18"/>
  <c r="P16" i="18"/>
  <c r="O16" i="18"/>
  <c r="N16" i="18"/>
  <c r="Y15" i="18"/>
  <c r="X15" i="18"/>
  <c r="W15" i="18"/>
  <c r="V15" i="18"/>
  <c r="Q15" i="18"/>
  <c r="P15" i="18"/>
  <c r="O15" i="18"/>
  <c r="N15" i="18"/>
  <c r="Y14" i="18"/>
  <c r="X14" i="18"/>
  <c r="W14" i="18"/>
  <c r="V14" i="18"/>
  <c r="Q14" i="18"/>
  <c r="P14" i="18"/>
  <c r="O14" i="18"/>
  <c r="N14" i="18"/>
  <c r="Y13" i="18"/>
  <c r="X13" i="18"/>
  <c r="W13" i="18"/>
  <c r="V13" i="18"/>
  <c r="Q13" i="18"/>
  <c r="P13" i="18"/>
  <c r="O13" i="18"/>
  <c r="N13" i="18"/>
  <c r="Y12" i="18"/>
  <c r="X12" i="18"/>
  <c r="W12" i="18"/>
  <c r="V12" i="18"/>
  <c r="Q12" i="18"/>
  <c r="P12" i="18"/>
  <c r="O12" i="18"/>
  <c r="N12" i="18"/>
  <c r="M11" i="18"/>
  <c r="Y10" i="18"/>
  <c r="X10" i="18"/>
  <c r="W10" i="18"/>
  <c r="V10" i="18"/>
  <c r="Q10" i="18"/>
  <c r="P10" i="18"/>
  <c r="O10" i="18"/>
  <c r="N10" i="18"/>
  <c r="Y9" i="18"/>
  <c r="X9" i="18"/>
  <c r="W9" i="18"/>
  <c r="V9" i="18"/>
  <c r="Q9" i="18"/>
  <c r="P9" i="18"/>
  <c r="O9" i="18"/>
  <c r="N9" i="18"/>
  <c r="Y8" i="18"/>
  <c r="X8" i="18"/>
  <c r="W8" i="18"/>
  <c r="Q8" i="18"/>
  <c r="P8" i="18"/>
  <c r="O8" i="18"/>
  <c r="N8" i="18"/>
  <c r="Y7" i="18"/>
  <c r="X7" i="18"/>
  <c r="W7" i="18"/>
  <c r="V7" i="18"/>
  <c r="Q7" i="18"/>
  <c r="P7" i="18"/>
  <c r="O7" i="18"/>
  <c r="N7" i="18"/>
  <c r="Y6" i="18"/>
  <c r="X6" i="18"/>
  <c r="W6" i="18"/>
  <c r="V6" i="18"/>
  <c r="Q6" i="18"/>
  <c r="P6" i="18"/>
  <c r="O6" i="18"/>
  <c r="N6" i="18"/>
  <c r="Y5" i="18"/>
  <c r="X5" i="18"/>
  <c r="W5" i="18"/>
  <c r="V5" i="18"/>
  <c r="Q5" i="18"/>
  <c r="P5" i="18"/>
  <c r="O5" i="18"/>
  <c r="N5" i="18"/>
  <c r="Y4" i="18"/>
  <c r="X4" i="18"/>
  <c r="W4" i="18"/>
  <c r="V4" i="18"/>
  <c r="Q4" i="18"/>
  <c r="P4" i="18"/>
  <c r="O4" i="18"/>
  <c r="N4" i="18"/>
  <c r="N11" i="18" s="1"/>
  <c r="N38" i="18" l="1"/>
  <c r="D12" i="3" s="1"/>
  <c r="P12" i="3" s="1"/>
  <c r="V38" i="18"/>
  <c r="Q12" i="3" s="1"/>
  <c r="P38" i="18"/>
  <c r="F12" i="3" s="1"/>
  <c r="V50" i="18"/>
  <c r="Q11" i="3" s="1"/>
  <c r="X65" i="18"/>
  <c r="P94" i="18"/>
  <c r="F14" i="3" s="1"/>
  <c r="V14" i="3" s="1"/>
  <c r="N65" i="18"/>
  <c r="D13" i="3" s="1"/>
  <c r="O50" i="18"/>
  <c r="Y50" i="18"/>
  <c r="Z11" i="3" s="1"/>
  <c r="Q50" i="18"/>
  <c r="G11" i="3" s="1"/>
  <c r="W94" i="18"/>
  <c r="W80" i="18"/>
  <c r="X38" i="18"/>
  <c r="O38" i="18"/>
  <c r="Y38" i="18"/>
  <c r="Z12" i="3" s="1"/>
  <c r="P28" i="18"/>
  <c r="F9" i="3" s="1"/>
  <c r="Q28" i="18"/>
  <c r="G9" i="3" s="1"/>
  <c r="W28" i="18"/>
  <c r="V11" i="18"/>
  <c r="Q10" i="3" s="1"/>
  <c r="Q11" i="18"/>
  <c r="G10" i="3" s="1"/>
  <c r="W11" i="18"/>
  <c r="D10" i="3"/>
  <c r="X11" i="18"/>
  <c r="O11" i="18"/>
  <c r="Y11" i="18"/>
  <c r="Z10" i="3" s="1"/>
  <c r="P11" i="18"/>
  <c r="F10" i="3" s="1"/>
  <c r="P80" i="18"/>
  <c r="F8" i="3" s="1"/>
  <c r="W38" i="18"/>
  <c r="P50" i="18"/>
  <c r="F11" i="3" s="1"/>
  <c r="Q94" i="18"/>
  <c r="G14" i="3" s="1"/>
  <c r="Y14" i="3" s="1"/>
  <c r="W65" i="18"/>
  <c r="V28" i="18"/>
  <c r="Q9" i="3" s="1"/>
  <c r="O65" i="18"/>
  <c r="Y65" i="18"/>
  <c r="Z13" i="3" s="1"/>
  <c r="V80" i="18"/>
  <c r="Q8" i="3" s="1"/>
  <c r="N28" i="18"/>
  <c r="D9" i="3" s="1"/>
  <c r="X28" i="18"/>
  <c r="W50" i="18"/>
  <c r="Q65" i="18"/>
  <c r="G13" i="3" s="1"/>
  <c r="N80" i="18"/>
  <c r="D8" i="3" s="1"/>
  <c r="X80" i="18"/>
  <c r="N94" i="18"/>
  <c r="D14" i="3" s="1"/>
  <c r="P14" i="3" s="1"/>
  <c r="X94" i="18"/>
  <c r="V94" i="18"/>
  <c r="Q14" i="3" s="1"/>
  <c r="O28" i="18"/>
  <c r="Y28" i="18"/>
  <c r="Z9" i="3" s="1"/>
  <c r="Q38" i="18"/>
  <c r="G12" i="3" s="1"/>
  <c r="N50" i="18"/>
  <c r="D11" i="3" s="1"/>
  <c r="X50" i="18"/>
  <c r="V65" i="18"/>
  <c r="Q13" i="3" s="1"/>
  <c r="P65" i="18"/>
  <c r="F13" i="3" s="1"/>
  <c r="O80" i="18"/>
  <c r="Y80" i="18"/>
  <c r="Z8" i="3" s="1"/>
  <c r="Q80" i="18"/>
  <c r="G8" i="3" s="1"/>
  <c r="O94" i="18"/>
  <c r="Y94" i="18"/>
  <c r="Z14" i="3" s="1"/>
  <c r="Q15" i="3" l="1"/>
  <c r="X14" i="3"/>
  <c r="J14" i="3"/>
  <c r="I14" i="3"/>
  <c r="U14" i="3"/>
  <c r="AA14" i="3"/>
  <c r="K14" i="3"/>
  <c r="H14" i="3"/>
  <c r="O15" i="3"/>
  <c r="B15" i="3"/>
  <c r="M66" i="9" l="1"/>
  <c r="M39" i="9"/>
  <c r="M29" i="9"/>
  <c r="M12" i="9" l="1"/>
  <c r="M81" i="9"/>
  <c r="M51" i="9"/>
  <c r="M94" i="9" l="1"/>
  <c r="A3" i="17" l="1"/>
  <c r="A4" i="17"/>
  <c r="A5" i="17"/>
  <c r="A6" i="17"/>
  <c r="A7" i="17"/>
  <c r="A8" i="17"/>
  <c r="A9" i="17"/>
  <c r="A10" i="17"/>
  <c r="A11" i="17"/>
  <c r="A12" i="17"/>
  <c r="A13" i="17"/>
  <c r="A14" i="17"/>
  <c r="A15" i="17"/>
  <c r="A16" i="17"/>
  <c r="A17" i="17"/>
  <c r="K8" i="3"/>
  <c r="K13" i="3"/>
  <c r="K12" i="3"/>
  <c r="K10" i="3"/>
  <c r="H10" i="3"/>
  <c r="J11" i="3"/>
  <c r="I9" i="3"/>
  <c r="I11" i="3"/>
  <c r="H13" i="3"/>
  <c r="J13" i="3"/>
  <c r="H11" i="3"/>
  <c r="I13" i="3"/>
  <c r="J9" i="3"/>
  <c r="H12" i="3"/>
  <c r="J8" i="3"/>
  <c r="H9" i="3"/>
  <c r="J12" i="3"/>
  <c r="I12" i="3"/>
  <c r="I8" i="3"/>
  <c r="H8" i="3"/>
  <c r="I10" i="3"/>
  <c r="J10" i="3"/>
  <c r="U12" i="3"/>
  <c r="V12" i="3"/>
  <c r="X12" i="3" s="1"/>
  <c r="V11" i="3"/>
  <c r="X11" i="3" s="1"/>
  <c r="Y11" i="3"/>
  <c r="AA11" i="3" s="1"/>
  <c r="S8" i="3"/>
  <c r="S11" i="3"/>
  <c r="U11" i="3" s="1"/>
  <c r="V8" i="3"/>
  <c r="Y12" i="3"/>
  <c r="AA12" i="3" s="1"/>
  <c r="Y8" i="3"/>
  <c r="AA8" i="3" s="1"/>
  <c r="P11" i="3"/>
  <c r="AB22" i="9"/>
  <c r="AA22" i="9"/>
  <c r="AB21" i="9"/>
  <c r="AA21" i="9"/>
  <c r="AB20" i="9"/>
  <c r="AA20" i="9"/>
  <c r="AB19" i="9"/>
  <c r="AA19" i="9"/>
  <c r="AB15" i="9"/>
  <c r="AA15" i="9"/>
  <c r="AB14" i="9"/>
  <c r="AA14" i="9"/>
  <c r="AB9" i="9"/>
  <c r="AA9" i="9"/>
  <c r="AB8" i="9"/>
  <c r="AB7" i="9"/>
  <c r="AB6" i="9"/>
  <c r="AB5" i="9"/>
  <c r="V13" i="3"/>
  <c r="X13" i="3" s="1"/>
  <c r="U13" i="3"/>
  <c r="P9" i="3"/>
  <c r="R9" i="3" s="1"/>
  <c r="S9" i="3"/>
  <c r="V10" i="3"/>
  <c r="X10" i="3" s="1"/>
  <c r="Y9" i="3"/>
  <c r="S10" i="3"/>
  <c r="U10" i="3" s="1"/>
  <c r="Y10" i="3"/>
  <c r="AA10" i="3" s="1"/>
  <c r="V9" i="3"/>
  <c r="X9" i="3" s="1"/>
  <c r="Y13" i="3"/>
  <c r="P10" i="3"/>
  <c r="R10" i="3" s="1"/>
  <c r="P13" i="3"/>
  <c r="R13" i="3" s="1"/>
  <c r="X8" i="3" l="1"/>
  <c r="X15" i="3" s="1"/>
  <c r="V15" i="3"/>
  <c r="S15" i="3"/>
  <c r="R11" i="3"/>
  <c r="U8" i="3"/>
  <c r="U9" i="3"/>
  <c r="AA9" i="3"/>
  <c r="AA13" i="3"/>
  <c r="P8" i="3"/>
  <c r="K9" i="3"/>
  <c r="K11" i="3"/>
  <c r="R12" i="3"/>
  <c r="R8" i="3" l="1"/>
  <c r="P15" i="3"/>
  <c r="U15" i="3"/>
  <c r="R1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tc={46CCD8F5-2C4F-48B4-8707-7E9DB072B319}</author>
  </authors>
  <commentList>
    <comment ref="R7" authorId="0" shapeId="0" xr:uid="{46CCD8F5-2C4F-48B4-8707-7E9DB072B319}">
      <text>
        <t>[Comentario encadenado]
Su versión de Excel le permite leer este comentario encadenado; sin embargo, las ediciones que se apliquen se quitarán si el archivo se abre en una versión más reciente de Excel. Más información: https://go.microsoft.com/fwlink/?linkid=870924
Comentario:
    el semaforo deberia ir aqui dado que estos valores representan el porcentaje del cumplimiento real por areas  y por trimestre</t>
      </text>
    </comment>
  </commentList>
</comments>
</file>

<file path=xl/sharedStrings.xml><?xml version="1.0" encoding="utf-8"?>
<sst xmlns="http://schemas.openxmlformats.org/spreadsheetml/2006/main" count="3013" uniqueCount="1025">
  <si>
    <r>
      <rPr>
        <sz val="22"/>
        <color theme="2"/>
        <rFont val="Geomanist Bold"/>
        <family val="3"/>
      </rPr>
      <t>HOJA</t>
    </r>
    <r>
      <rPr>
        <sz val="18"/>
        <color theme="2"/>
        <rFont val="Geomanist Bold"/>
        <family val="3"/>
      </rPr>
      <t xml:space="preserve">
</t>
    </r>
    <r>
      <rPr>
        <sz val="72"/>
        <color theme="2"/>
        <rFont val="Geomanist Bold"/>
        <family val="3"/>
      </rPr>
      <t>1</t>
    </r>
  </si>
  <si>
    <r>
      <t xml:space="preserve">
</t>
    </r>
    <r>
      <rPr>
        <sz val="11"/>
        <color theme="1"/>
        <rFont val="Geomanist Light"/>
        <family val="3"/>
      </rPr>
      <t xml:space="preserve">
</t>
    </r>
    <r>
      <rPr>
        <b/>
        <sz val="11"/>
        <color theme="1"/>
        <rFont val="Geomanist Light"/>
      </rPr>
      <t>Código:</t>
    </r>
    <r>
      <rPr>
        <sz val="11"/>
        <color theme="1"/>
        <rFont val="Geomanist Light"/>
        <family val="3"/>
      </rPr>
      <t xml:space="preserve"> CCE-DES-FM-15
</t>
    </r>
    <r>
      <rPr>
        <b/>
        <sz val="11"/>
        <color theme="1"/>
        <rFont val="Geomanist Light"/>
      </rPr>
      <t>Versión</t>
    </r>
    <r>
      <rPr>
        <sz val="11"/>
        <color theme="1"/>
        <rFont val="Geomanist Light"/>
        <family val="3"/>
      </rPr>
      <t xml:space="preserve"> 03 del 15 de dicimebre de 2021</t>
    </r>
  </si>
  <si>
    <t>PLAN DE ACCIÓN INSTITUCIONAL - PAI 2023 DE LA AGENCIA NACIONAL DE CONTRATACIÓN PÚBLICA - COLOMBIA COMPRA EFICIENT</t>
  </si>
  <si>
    <t>OBJETIVO:</t>
  </si>
  <si>
    <t>Presentar el plan de acción 2023 de la entidad como un instrumento mediante el cual las dependencias programan y realizan seguimiento a las estrategias, actividades e indicadores asociados a los objetivos estratégicos institucionales para el cumplimiento de los resultados definidos para la vigencia.</t>
  </si>
  <si>
    <t>ALCANCE:</t>
  </si>
  <si>
    <t>Este documento aplica para todas las dependencias de la Agencia Nacional de Contratación Pública - Colombia Compra Eficiente</t>
  </si>
  <si>
    <t>MARCO LEGAL:</t>
  </si>
  <si>
    <t>Ley 190 de 1995, artículo 48.
Ley 1474 de 2011, artículo 74, 
Ley 1712 del 06 de marzo de 2014</t>
  </si>
  <si>
    <t>ACCIONES POR DEPENDENCIA</t>
  </si>
  <si>
    <t>REGISTRO DE AVANCE AL CUMPLIMIENTO POR ÁREA / TRIMESTRE</t>
  </si>
  <si>
    <t>ÁREA</t>
  </si>
  <si>
    <t>NUMERO DE ACCIONES ESTRATEGICAS POR ÁREA</t>
  </si>
  <si>
    <t>PONDERACIÓN DE IMPACTO EN EL CUMPLIMIENTO DEL PAI</t>
  </si>
  <si>
    <t xml:space="preserve">AVANCE PROGRAMADO ACUMULADO Q1 </t>
  </si>
  <si>
    <t xml:space="preserve">AVANCE PROGRAMADO ACUMULADO Q2 </t>
  </si>
  <si>
    <t xml:space="preserve">AVANCE PROGRAMADO ACUMULADO Q3 </t>
  </si>
  <si>
    <t xml:space="preserve">AVANCE PROGRAMADO ACUMULADO Q4 </t>
  </si>
  <si>
    <t>MEDICIÓN DE IMPACTO  EN EL PAI Q1</t>
  </si>
  <si>
    <t>MEDICIÓN DE IMPACTO  EN EL PAI Q2</t>
  </si>
  <si>
    <t>MEDICIÓN DE IMPACTO  EN EL PAI Q3</t>
  </si>
  <si>
    <t>MEDICIÓN DE IMPACTO  EN EL PAI Q 4</t>
  </si>
  <si>
    <t>ESCALA DE ACEPTACIÓN DE AREA</t>
  </si>
  <si>
    <r>
      <t xml:space="preserve">AVANCE   </t>
    </r>
    <r>
      <rPr>
        <b/>
        <sz val="9"/>
        <color rgb="FF002060"/>
        <rFont val="Century Gothic"/>
        <family val="2"/>
      </rPr>
      <t>PROGRAMADO</t>
    </r>
    <r>
      <rPr>
        <sz val="9"/>
        <color rgb="FF002060"/>
        <rFont val="Century Gothic"/>
        <family val="2"/>
      </rPr>
      <t xml:space="preserve"> ACUMULADO Q1</t>
    </r>
  </si>
  <si>
    <r>
      <t xml:space="preserve">AVANCE  </t>
    </r>
    <r>
      <rPr>
        <b/>
        <sz val="9"/>
        <color rgb="FF002060"/>
        <rFont val="Century Gothic"/>
        <family val="2"/>
      </rPr>
      <t>CUMPLIMIENTO</t>
    </r>
    <r>
      <rPr>
        <sz val="9"/>
        <color rgb="FF002060"/>
        <rFont val="Century Gothic"/>
        <family val="2"/>
      </rPr>
      <t xml:space="preserve"> ACUMULADO Q1</t>
    </r>
  </si>
  <si>
    <t>PORCENTAJE DE CUMPLIMIENTO Q1</t>
  </si>
  <si>
    <t>AVANCE PROGRAMADO ACUMULADO Q2</t>
  </si>
  <si>
    <t>AVANCE  CUMPLIMIENTO ACUMULADO Q2</t>
  </si>
  <si>
    <t>PORCENTAJE DE CUMPLIMIENTO Q2</t>
  </si>
  <si>
    <t>AVANCE PROGRAMADO ACUMULADO Q3</t>
  </si>
  <si>
    <t>AVANCE CUMPLIMIENTO ACUMULADO Q3</t>
  </si>
  <si>
    <t>PORCENTAJE DE CUMPLIMIENTO Q3</t>
  </si>
  <si>
    <t>AVANCE PROGRAMADO ACUMULADOQ4</t>
  </si>
  <si>
    <t>AVANCE CUMPLIMIENTO ACUMULADO Q4</t>
  </si>
  <si>
    <t>PORCENTAJE DE CUMPLIMIENTO Q4</t>
  </si>
  <si>
    <t>DIRECCIÓN GENERAL</t>
  </si>
  <si>
    <t>EN PROCESO DE GESTIÓN EN LA VIGENCIA</t>
  </si>
  <si>
    <t>SUBDIRECCIÓN GESTION CONTRACTUAL</t>
  </si>
  <si>
    <t>SUB DIRECCIÓN GESTION CONTRACTUAL</t>
  </si>
  <si>
    <t>SUBDIRECCIÓN NEGOCIOS</t>
  </si>
  <si>
    <t>SUB DIRECCIÓN NEGOCIOS</t>
  </si>
  <si>
    <t>SUBDIRECCIÓN EMAE</t>
  </si>
  <si>
    <t>SUB DIRECCIÓN EMAE</t>
  </si>
  <si>
    <t>SUBDIRECCIÓN IDT</t>
  </si>
  <si>
    <t>SUB DIRECCIÓN IDT</t>
  </si>
  <si>
    <t>SECRETARÍA GENERAL</t>
  </si>
  <si>
    <t xml:space="preserve">DEC612 de 2018 </t>
  </si>
  <si>
    <t>TOTAL</t>
  </si>
  <si>
    <t xml:space="preserve">TOTAL </t>
  </si>
  <si>
    <t>DISTRIBUCIÓN DE ACCIONES ESTRATEGICAS 2023</t>
  </si>
  <si>
    <t>METODOLOGÍA DE SEGUIMIENTO</t>
  </si>
  <si>
    <t xml:space="preserve">1. Cada mes, las áreas de la ANCPCCE en cabeza de la primera línea de defensa debe reportar los avances con soportes del cumplimiento a la segunda línea de defensa en cabeza de Planeación de la Dirección General mediante el mecanismo o la herramienta que se determine para dicho cumplimiento.
2. Los avances de reporte deben responder al 100% de los entregables planeados en este documento, no borradores o documentos preliminares. Por ejemplo si su entregable es un informe o un documento aprobado; no se podrá cuantificar, ni se recibirá si se entrega en documento borrador, documento con avance parcial, sin firmas y sin atributos de calidad e identificación, fecha, seguimiento y control.
3. La forma de cuantificar el cumplimiento del avance en el plan de acción será sobre el total de actividades del año y peso ponderado de la actividad. Es decir, si su actividad se cumple en totalidad hasta el ultimo trimestre del año, estas solo se cuantificaran de manera agregada hasta ese momento.
4. La sumatoria de las actividades son acumuladas no se dará cumplimiento de 100% por cada Q, es decir, si las áreas tienen planeado el 25% de su ejecución en el primer Q. Este será el valor reflejado de avance. Por otra parte si su área tiene planeado solo el 10% de avance en el primer Q solo se le reflejara este avance.
5. En caso de adelantar actividades, por favor informe en su registro para que la segunda línea de defensa cuantifique su avance.
6. Recuerde que las reprogramaciones a su plan de acción se deben hacer con anterioridad al vencimiento de estas. y se registrarán en el control de cambios de este documento.
</t>
  </si>
  <si>
    <t>INDICADORES DE COLOR AL CUMPLIMIENTO ACUMULADO DEL PLAN</t>
  </si>
  <si>
    <t>CONTENIDO DE DOCUMENTO DE PLAN DE ACCIÓN</t>
  </si>
  <si>
    <r>
      <rPr>
        <b/>
        <sz val="10"/>
        <color theme="1"/>
        <rFont val="Century Gothic"/>
        <family val="2"/>
      </rPr>
      <t>HOJA 1. PAI.</t>
    </r>
    <r>
      <rPr>
        <sz val="10"/>
        <color theme="1"/>
        <rFont val="Century Gothic"/>
        <family val="2"/>
      </rPr>
      <t xml:space="preserve"> Presentación - introducción Plan de Acción Institucional 2023.
</t>
    </r>
    <r>
      <rPr>
        <b/>
        <sz val="10"/>
        <color theme="1"/>
        <rFont val="Century Gothic"/>
        <family val="2"/>
      </rPr>
      <t>HOJA 2. PAI 2023.</t>
    </r>
    <r>
      <rPr>
        <sz val="10"/>
        <color theme="1"/>
        <rFont val="Century Gothic"/>
        <family val="2"/>
      </rPr>
      <t xml:space="preserve"> Acciones programadas para la ejecución del plan de acción institucional de la vigencia 2023.
</t>
    </r>
    <r>
      <rPr>
        <b/>
        <sz val="10"/>
        <color theme="1"/>
        <rFont val="Century Gothic"/>
        <family val="2"/>
      </rPr>
      <t xml:space="preserve">HOJA 3.Seguimiento PAI. </t>
    </r>
    <r>
      <rPr>
        <sz val="10"/>
        <color theme="1"/>
        <rFont val="Century Gothic"/>
        <family val="2"/>
      </rPr>
      <t xml:space="preserve">Configura el formato para el registro de avance al PAI
</t>
    </r>
    <r>
      <rPr>
        <b/>
        <sz val="10"/>
        <color theme="1"/>
        <rFont val="Century Gothic"/>
        <family val="2"/>
      </rPr>
      <t>HOJA 4. Objetivos Estratégicos.</t>
    </r>
    <r>
      <rPr>
        <sz val="10"/>
        <color theme="1"/>
        <rFont val="Century Gothic"/>
        <family val="2"/>
      </rPr>
      <t xml:space="preserve"> Consolida los objetivos planteados en Plan Estratégico Institucional 2019 - 2022.
</t>
    </r>
    <r>
      <rPr>
        <b/>
        <sz val="10"/>
        <color theme="1"/>
        <rFont val="Century Gothic"/>
        <family val="2"/>
      </rPr>
      <t xml:space="preserve">HOJA 5. DOFA. </t>
    </r>
    <r>
      <rPr>
        <sz val="10"/>
        <color theme="1"/>
        <rFont val="Century Gothic"/>
        <family val="2"/>
      </rPr>
      <t xml:space="preserve">Consolida las debilidades, oportunidades, fortalezas y amenazas identificados para la vigencia.
</t>
    </r>
    <r>
      <rPr>
        <b/>
        <sz val="10"/>
        <color theme="1"/>
        <rFont val="Century Gothic"/>
        <family val="2"/>
      </rPr>
      <t>HOJA 6. Control de Ajustes PAI.</t>
    </r>
    <r>
      <rPr>
        <sz val="10"/>
        <color theme="1"/>
        <rFont val="Century Gothic"/>
        <family val="2"/>
      </rPr>
      <t xml:space="preserve"> Configura el formato para el registro y trazabilidad de la solicitud de ajustes al contenido de este documento.
</t>
    </r>
    <r>
      <rPr>
        <b/>
        <sz val="10"/>
        <color theme="1"/>
        <rFont val="Century Gothic"/>
        <family val="2"/>
      </rPr>
      <t>HOJA 7. Control de Formato.</t>
    </r>
    <r>
      <rPr>
        <sz val="10"/>
        <color theme="1"/>
        <rFont val="Century Gothic"/>
        <family val="2"/>
      </rPr>
      <t xml:space="preserve"> Configura la trazabilidad de ajustes del formato PAI CCE-DES-FM-15
</t>
    </r>
  </si>
  <si>
    <t>INDICADOR DE COLOR</t>
  </si>
  <si>
    <t>PARAMETRO</t>
  </si>
  <si>
    <t>90% - 100%</t>
  </si>
  <si>
    <t>80% - 89%</t>
  </si>
  <si>
    <t>70% - 79%</t>
  </si>
  <si>
    <t>50% - 69%</t>
  </si>
  <si>
    <t>0 - 49%</t>
  </si>
  <si>
    <t>HOJA
2</t>
  </si>
  <si>
    <r>
      <t xml:space="preserve">
</t>
    </r>
    <r>
      <rPr>
        <b/>
        <sz val="12"/>
        <color theme="1"/>
        <rFont val="Geomanist Bold"/>
        <family val="3"/>
      </rPr>
      <t xml:space="preserve">
</t>
    </r>
    <r>
      <rPr>
        <b/>
        <sz val="14"/>
        <color theme="1"/>
        <rFont val="Geomanist Bold"/>
        <family val="3"/>
      </rPr>
      <t xml:space="preserve">Código: </t>
    </r>
    <r>
      <rPr>
        <sz val="14"/>
        <color theme="1"/>
        <rFont val="Geomanist Light"/>
        <family val="3"/>
      </rPr>
      <t xml:space="preserve">CCE-DES-FM-15
</t>
    </r>
    <r>
      <rPr>
        <b/>
        <sz val="14"/>
        <color theme="1"/>
        <rFont val="Geomanist Bold"/>
      </rPr>
      <t>Versión. 03</t>
    </r>
    <r>
      <rPr>
        <sz val="14"/>
        <color theme="1"/>
        <rFont val="Geomanist Bold"/>
        <family val="3"/>
      </rPr>
      <t xml:space="preserve"> </t>
    </r>
    <r>
      <rPr>
        <sz val="14"/>
        <color theme="1"/>
        <rFont val="Geomanist Light"/>
        <family val="3"/>
      </rPr>
      <t>del 15 de diciembre de 2021</t>
    </r>
  </si>
  <si>
    <t>ACTIVIDAD / INICIATIVA</t>
  </si>
  <si>
    <t>No. ÍTEM</t>
  </si>
  <si>
    <t>PRODUCTOS</t>
  </si>
  <si>
    <t>FECHAS</t>
  </si>
  <si>
    <t>MÉTRICA</t>
  </si>
  <si>
    <t>PRESUPUESTO</t>
  </si>
  <si>
    <t>ID</t>
  </si>
  <si>
    <t xml:space="preserve">Actividad </t>
  </si>
  <si>
    <t>Entregable</t>
  </si>
  <si>
    <t>INICIO</t>
  </si>
  <si>
    <t>FIN</t>
  </si>
  <si>
    <t xml:space="preserve">Meta/indicador </t>
  </si>
  <si>
    <t>Fórmula</t>
  </si>
  <si>
    <t>Meta 1Q</t>
  </si>
  <si>
    <t>Meta 2Q</t>
  </si>
  <si>
    <t>Meta 3Q</t>
  </si>
  <si>
    <t>Meta 4Q</t>
  </si>
  <si>
    <t xml:space="preserve">Peso </t>
  </si>
  <si>
    <t>Objetivo Institucional PEI 2019 - 2022</t>
  </si>
  <si>
    <t>Nombre y apellido</t>
  </si>
  <si>
    <t>Cargo</t>
  </si>
  <si>
    <t>Requerimientos de Contratación</t>
  </si>
  <si>
    <t>$ Costos Administrativos</t>
  </si>
  <si>
    <t>$ Costos Técnicos</t>
  </si>
  <si>
    <t xml:space="preserve">Código UNSPSC </t>
  </si>
  <si>
    <t>Vigencia</t>
  </si>
  <si>
    <t>Estado de vigencia</t>
  </si>
  <si>
    <t xml:space="preserve">Fuente de Recursos </t>
  </si>
  <si>
    <t>Proyecto de inversión</t>
  </si>
  <si>
    <t xml:space="preserve">Rubro </t>
  </si>
  <si>
    <t>Recurso</t>
  </si>
  <si>
    <t>Presupuesto asignado rubro</t>
  </si>
  <si>
    <t>Presupuesto designado actividad</t>
  </si>
  <si>
    <t>SN1</t>
  </si>
  <si>
    <t>Diseñar, adjudicar o habilitar Acuerdos Marco de Precios e Instrumentos de Agregación de Demanda (nuevos y renovaciones)</t>
  </si>
  <si>
    <t>Resolución de adjudicación o Informe de Evaluación</t>
  </si>
  <si>
    <t>Ocho (08) AMP / IAD's adjudicados o habilitados
Meta anual de ocho (8)</t>
  </si>
  <si>
    <t>Sumatoria  de Instrumentos de Agregación de Demanda  del periodo a evaluar</t>
  </si>
  <si>
    <t>Reglamentar el uso obligatorio de los AMP vigentes y la generación de nuevos para territorios</t>
  </si>
  <si>
    <t xml:space="preserve">Juan David Marín </t>
  </si>
  <si>
    <t>Subdirector de Negocios (E)</t>
  </si>
  <si>
    <t xml:space="preserve">Servicios Profesionales </t>
  </si>
  <si>
    <t>80101601
80101604
80121601</t>
  </si>
  <si>
    <t>En ejecución</t>
  </si>
  <si>
    <t>Inversión</t>
  </si>
  <si>
    <t>Instrumentos de Agregación de Demanda</t>
  </si>
  <si>
    <t>C-0304-1000-2-0-0304001-02</t>
  </si>
  <si>
    <t>Nación</t>
  </si>
  <si>
    <t>SN2</t>
  </si>
  <si>
    <t>Incorporar al menos un criterio de sostenibilidad en los APM / IAD´s para 2023 (nuevos y renovaciones)</t>
  </si>
  <si>
    <t>Estudios y Documentos Previos</t>
  </si>
  <si>
    <t xml:space="preserve">Tres (3) AMP / IAD´s estructurados y adjudicados en 2023 con al menos un criterio de sostenibilidad. </t>
  </si>
  <si>
    <t xml:space="preserve">Sumatoria de Instrumento de Agregación de Demanda  nuevos estructurados con criterios de sostenibilidad </t>
  </si>
  <si>
    <t>SN3</t>
  </si>
  <si>
    <t>Realizar seguimiento a la estructuración de los AMP / IAD para mejorar la difusión de los mismos.</t>
  </si>
  <si>
    <t>Informes del estado y evolución de los AMP / IAD's en estructuración  publicados en la página web semestralmente</t>
  </si>
  <si>
    <t>Dos (2) informes anuales de la estructuración y evolución de los AMP / IAD's.</t>
  </si>
  <si>
    <t>Sumatoria de Informes publicados en la página web</t>
  </si>
  <si>
    <t>Promover iniciativas para optimizar los recursos públicos en términos de tiempo, dinero y capacidad del talento humano y de la eficiencia en los procesos para satisfacer las necesidades de las Entidades Estatales y cumplir su misión</t>
  </si>
  <si>
    <t xml:space="preserve">80101601
</t>
  </si>
  <si>
    <t>SN4</t>
  </si>
  <si>
    <t>Realizar seguimiento a las ventas y ahorros generados a través de los Acuerdos Marco de Precios e Instrumentos de Agregación de Demanda en operación en la TVEC</t>
  </si>
  <si>
    <t>Informes semestrales de ahorros y ventas generadas a través de los AMP / IAD´S.</t>
  </si>
  <si>
    <t>Dos (2) informes semestrales de ahorros y ventas generadas a través de los AMP/ IAD´S.</t>
  </si>
  <si>
    <t>Sumatoria  de  Informes de ahorros y ventas</t>
  </si>
  <si>
    <t>SN5</t>
  </si>
  <si>
    <t>Implementación y difusión de información transversal de la subdirección.</t>
  </si>
  <si>
    <t xml:space="preserve">Lista de asistencia y evidencia de las formaciones para entidades estatales en el uso de los IAD / AMP en la TVEC, Simuladores. - Decreto 310 de 2021 - </t>
  </si>
  <si>
    <t>Veinte (20) Capacitaciones dictadas a entidades estatales en el uso de los IAD / AMP, decreto 310 y simuladores.</t>
  </si>
  <si>
    <t>Sumatoria de capacitaciones dictadas.</t>
  </si>
  <si>
    <t>Promover las capacidades de la compra pública</t>
  </si>
  <si>
    <t>Documentos Normativos</t>
  </si>
  <si>
    <t>C-0304-1000-2-0-0304005-02</t>
  </si>
  <si>
    <t>SN6</t>
  </si>
  <si>
    <t>Gestionar con oportunidad las PQRSD de la dependencia, tomando acciones de alertas tempranas para su gestión</t>
  </si>
  <si>
    <t xml:space="preserve">Informes trimestrales en matriz del seguimiento y cumplimiento en el trámite de las PQRSD.
</t>
  </si>
  <si>
    <t>Cuatro (4) informes trimestrales de la gestión de PQRSD en la dependencia</t>
  </si>
  <si>
    <t xml:space="preserve">Sumatoria de los informes realizados de PQRSD </t>
  </si>
  <si>
    <t>Fortalecer el MIPG para incrementar en 10 puntos la calificación del FURAG</t>
  </si>
  <si>
    <t>SN7</t>
  </si>
  <si>
    <t>Organizar y clasificar la información de 2022 conforme a las series documentales aprobadas en la Tabla de Retención Documental  a fin de preservar la información generada de acuerdo a las competencias de la subdirección</t>
  </si>
  <si>
    <t>1 Acta de transferencia 
1 Formato único de inventario documental</t>
  </si>
  <si>
    <t xml:space="preserve">Una (01) Transferencia documental de la vigencia 2022
</t>
  </si>
  <si>
    <t>Número de Transferencia primaria documental 2022</t>
  </si>
  <si>
    <t>Mayerly López Molinello</t>
  </si>
  <si>
    <t>Exubdirectora de Negocios</t>
  </si>
  <si>
    <t>7 acciones</t>
  </si>
  <si>
    <t>GC1</t>
  </si>
  <si>
    <t>Adoptar o actualizar un documento tipo que apunte a las líneas estratégicas del Plan Nacional de Desarrollo 2022-2026</t>
  </si>
  <si>
    <t>Documento tipo que apunte a las líneas estratégicas del Plan Nacional de Desarrollo 2022-2026</t>
  </si>
  <si>
    <t xml:space="preserve">Un (01) Documento Tipo </t>
  </si>
  <si>
    <t>Sumatoria del número de documento tipo publicado en la página web</t>
  </si>
  <si>
    <t>Disponer documentos tipo a los sectores priorizados por el gobierno nacional</t>
  </si>
  <si>
    <t>Nohelia Del Carmen Zawady Palacio</t>
  </si>
  <si>
    <t>Subdirectora de Gestión Contractual</t>
  </si>
  <si>
    <t>GC2</t>
  </si>
  <si>
    <t xml:space="preserve">Estructurar los documento tipo de convenios solidarios mediante el cual se estandaricen las buenas prácticas contractuales para contratar proyectos de obra pública con los organismos de acción comunal. </t>
  </si>
  <si>
    <t>Documento tipo  de convenios solidarios</t>
  </si>
  <si>
    <t>GC3</t>
  </si>
  <si>
    <t>Resolver las consultas recibidas por la Subdirección de Gestión Contractual</t>
  </si>
  <si>
    <t>Informe trimestral con el seguimiento de las consultas formuladas por los actores del Sistema de Compra Pública sobre la aplicación de normas de carácter general recibidas por la Subdirección de Gestión Contractual.</t>
  </si>
  <si>
    <t xml:space="preserve">Cuatro (04) Informes de consultas recibidas y resueltas por la Subdirección de Gestión Contractual. </t>
  </si>
  <si>
    <t xml:space="preserve">Sumatoria de informes entregados de consultas recibidas y resueltas por la Subdirección de Gestión Contractual. </t>
  </si>
  <si>
    <t>Promover la simplificación / racionalización normativa en referencia a la compra y la contratación pública</t>
  </si>
  <si>
    <t>GC4</t>
  </si>
  <si>
    <t>Indizar sentencias del Consejo de Estado del último trimestre del año 2022 que contengan temas relacionados con el Sistema de Compra Pública</t>
  </si>
  <si>
    <t>• (1) una matriz con las sentencias indizadas del ultimo trimestre del año 2022.
• (1) un informe de gestión de sentencias indizadas del año del ultimo trimestre de 2022.</t>
  </si>
  <si>
    <t xml:space="preserve">100% de las sentencias indizadas de la vigencia </t>
  </si>
  <si>
    <t>(Número de sentencias indizadas del año  / Número de sentencias contractuales clasificadas del año ) x 100</t>
  </si>
  <si>
    <t>Poner a disposición de los participes del sistema de compra pública documentos de buenas prácticas de contratación.</t>
  </si>
  <si>
    <t>GC5</t>
  </si>
  <si>
    <t>Indizar sentencias del Consejo de Estado del primer trimestre del año 2023 que contengan temas relacionados con el Sistema de Compra Pública</t>
  </si>
  <si>
    <t>• (1) una matriz con las sentencias indizadas primer trimestre del año 2023.
• (1) un informe de gestión de sentencias indizadas del año primer trimestre del año 2023.</t>
  </si>
  <si>
    <t>GC6</t>
  </si>
  <si>
    <t xml:space="preserve">Indizar laudos arbitrales relevantes a las compras públicas del estado </t>
  </si>
  <si>
    <t xml:space="preserve"> Laudos arbitrales indizados.</t>
  </si>
  <si>
    <t xml:space="preserve">Doce (12) laudos arbitrales indizados </t>
  </si>
  <si>
    <t>(Número de laudos indizados/ número de laudos clasificados) x 100</t>
  </si>
  <si>
    <t>GC7</t>
  </si>
  <si>
    <t>Indizar sentencias del Consejo de Estado del segundo trimestre del año 2023 que contengan temas relacionados con el Sistema de Compra Pública.</t>
  </si>
  <si>
    <t xml:space="preserve">• (1) una matriz con las sentencias indizadas del segundo trimestre del año 2023. 
• (1) un informe de gestión de sentencias indizadas del año del segundo trimestre del año 2023.  </t>
  </si>
  <si>
    <t>GC8</t>
  </si>
  <si>
    <t>Indizar sentencias del Consejo de Estado del tercer trimestre del año 2023 que contengan temas relacionados con el Sistema de Compra Pública.</t>
  </si>
  <si>
    <t>• (1) una matriz con las sentencias indizadas del tercer trimestre del año 2023.
• (1) un informe de gestión de sentencias indizadas del tercer trimestre del año 2023.</t>
  </si>
  <si>
    <t>GC9</t>
  </si>
  <si>
    <t>Indizar y concordar los conceptos jurídicos de ANCP-CCE de la Subdirección de Gestión Contractual del año 2023.</t>
  </si>
  <si>
    <t>• (1) una matriz con los conceptos jurídicos de la ANCP-CCE de la Subdirección de Gestión Contractual indizados .
Normativa contractual con los conceptos expedidos por la ANCP-CCE</t>
  </si>
  <si>
    <t>100% de los conceptos jurídicos indizados cada trimestre de la vigencia 2023</t>
  </si>
  <si>
    <t>(Número de conceptos indizados y concordados en cada trimestre de 2023 sin incluir los rezagados / Número de conceptos enviados en el trimestre sin incluir los rezagados)x100</t>
  </si>
  <si>
    <t>GC10</t>
  </si>
  <si>
    <t>Elaboración de cursos de capacitación en contratación estatal para los actores de la economía popular.</t>
  </si>
  <si>
    <t>Listas de asistencia (cuando se realicen de manera presencial) y grabaciones de las sesiones virtuales que evidencien el desarrollo de 3 capacitaciones en contratación estatal para los actores de la economía popular.</t>
  </si>
  <si>
    <t>Tres (3) cursos de capacitación en contratación estatal.</t>
  </si>
  <si>
    <t>Sumatoria de cursos realizados en contratación estatal.</t>
  </si>
  <si>
    <t>GC11</t>
  </si>
  <si>
    <t>Elaboración de boletines de los conceptos más relevantes en contratación.</t>
  </si>
  <si>
    <t xml:space="preserve">Documento con el boletín de los conceptos más relevantes en contratación. </t>
  </si>
  <si>
    <t>Ocho (8) boletines publicados.</t>
  </si>
  <si>
    <t>Sumatoria de boletines realizados con los conceptos más relevantes en contratación estatal.</t>
  </si>
  <si>
    <t>GC12</t>
  </si>
  <si>
    <t xml:space="preserve">Elaboración de ABC con enfoque diferencial. </t>
  </si>
  <si>
    <t>Matriz con la elaboración ABC con enfoque diferencial.</t>
  </si>
  <si>
    <t>Tres (3) ABC con enfoque diferencial.</t>
  </si>
  <si>
    <t>Sumatoria de ABC realizados con enfoque diferencial.</t>
  </si>
  <si>
    <t>Servicio técnico</t>
  </si>
  <si>
    <t>Mantenimiento
81112200
Licencia 
81112500</t>
  </si>
  <si>
    <t>Incremento del valor por dinero que obtiene el Estado en la compra pública. Nacional</t>
  </si>
  <si>
    <t>C-0304-1000-2-0-0304009-02-0</t>
  </si>
  <si>
    <t>GC13</t>
  </si>
  <si>
    <t xml:space="preserve">Actualizar los manuales y guías adoptados por la Agencia Nacional de Contratación Pública  de acuerdo con la normativa y la doctrina vigente </t>
  </si>
  <si>
    <t xml:space="preserve">Manuales y guías actualizados </t>
  </si>
  <si>
    <t>Cinco  (5) manuales y guías actualizados</t>
  </si>
  <si>
    <t>Número de guías y manuales actualizados y publicados en la página web.</t>
  </si>
  <si>
    <t>GC14</t>
  </si>
  <si>
    <t>Participar en la elaboración de normas y reglamentación en compras y contratación pública en conjunto con otros ministerios y departamentos administrativos sujetos a la solicitud del Gobierno Nacional</t>
  </si>
  <si>
    <t>Participaciones en la elaboración de dos decretos en conjunto con ministerios y departamentos administrativos.</t>
  </si>
  <si>
    <t>Dos (2) Convocatorias de participación en la construcción de normativa</t>
  </si>
  <si>
    <t>Sumatoria de la participación en elaboración de decretos en conjunto con ministerios y departamentos administrativos</t>
  </si>
  <si>
    <t>GC15</t>
  </si>
  <si>
    <t xml:space="preserve">Transferencia documental de la vigencia 2022
</t>
  </si>
  <si>
    <t>GC16</t>
  </si>
  <si>
    <t>16 acciones</t>
  </si>
  <si>
    <t>IDT1</t>
  </si>
  <si>
    <t xml:space="preserve">Elaborar el plan de actualización de la plataforma SECOP II, incluyendo actualizaciones naturales de la licencia y mantenimiento correctivo. </t>
  </si>
  <si>
    <t>Documento Excel denominado como Plan de Trabajo Despliegue de Releases, el cual contiene el plan de implementación y ejecución de las mejoras funcionales y/o técnicas por cada uno de los mantenimientos correctivos</t>
  </si>
  <si>
    <t>100% de los release programados en SECOP II implementados</t>
  </si>
  <si>
    <t>(Releases  implementados/ Release  Programados) x 100</t>
  </si>
  <si>
    <t>Fortalecer la disponibilidad del Sistema de Compra Pública</t>
  </si>
  <si>
    <t>Carlos Francisco Toledo Flórez</t>
  </si>
  <si>
    <t xml:space="preserve">Subdirector IDT </t>
  </si>
  <si>
    <t>IDT2</t>
  </si>
  <si>
    <t>Actualizar la plataforma TVEC a la última versión para incluir mejoras a la aplicación (roadmap funcional y/o técnico).</t>
  </si>
  <si>
    <t>Documento Excel denominado como Plan de Trabajo Release Mayores TVEC el cual contiene la implementación y ejecución de las mejoras funcionales y/o técnicas por cada uno de los raleases programados</t>
  </si>
  <si>
    <t>100% de los release programados en TVEC implementados</t>
  </si>
  <si>
    <t>(Releases implementados/ Release Programados) x 100</t>
  </si>
  <si>
    <t xml:space="preserve">81111801
80121601
</t>
  </si>
  <si>
    <t>IDT3</t>
  </si>
  <si>
    <t xml:space="preserve">Implementación del modelo de seguridad y privacidad de la información –MSPI. </t>
  </si>
  <si>
    <t>Documento Excel denominado como Plan de Trabajo para Implementar el modelo de seguridad y privacidad de la información -MSPI-, el cual contiene las actividades a desarrollar durante la ejecución del proyecto.</t>
  </si>
  <si>
    <t>100% actividades del plan de trabajo ejecutadas</t>
  </si>
  <si>
    <t>(Número de actividades ejecutadas/Número de actividades programadas) x100</t>
  </si>
  <si>
    <t>Implementar un modelo de Arquitectura Empresarial como habilitador de la política de gobierno digital</t>
  </si>
  <si>
    <t>IDT4</t>
  </si>
  <si>
    <t xml:space="preserve">Implementación de la política de Gobierno Digital en la ANCP-CCE. </t>
  </si>
  <si>
    <t xml:space="preserve">Informe al primer semestre del autodiagnóstico de la Política de Gobierno Digital . 
Informes trimestrales de avance de la implementación de la política de Gobierno Digital. </t>
  </si>
  <si>
    <t>Cuatro (4) informes trimestrales de avance de la implementación de la política de Gobierno Digital y Un (1) informe al primer semestre del Autodiagnóstico de la Política de Gobierno Digital</t>
  </si>
  <si>
    <t>Sumatoria de los informes realizados</t>
  </si>
  <si>
    <t xml:space="preserve">	
86101808</t>
  </si>
  <si>
    <t>IDT5</t>
  </si>
  <si>
    <t>Organizar y clasificar la información de 2022 conforme a las series documentales aprobadas en la Tabla de Retención Documental  a fin de preservar la información generada de acuerdo a las competencias de la subdirección.</t>
  </si>
  <si>
    <t>Acta de transferencia 
1 Formato único de inventario documental.</t>
  </si>
  <si>
    <t>Transferencia documental de la vigencia 2022</t>
  </si>
  <si>
    <t>Numero de Transferencia primaria documental 2022</t>
  </si>
  <si>
    <t>IDT6</t>
  </si>
  <si>
    <t>Desarrollar el programa de despliegue territorial mediante la capacitación de Entidades Estatales en el uso del SECOP II</t>
  </si>
  <si>
    <t>Listas de asistencia (cuando se realicen de manera presencial) y grabaciones de las sesiones virtuales que evidencien el desarrollo de formaciones.</t>
  </si>
  <si>
    <t>Trescientas (300) Entidades capacitadas</t>
  </si>
  <si>
    <t>Sumatoria de las entidades estatales capacitadas</t>
  </si>
  <si>
    <t>Promover las capacidades del sistema de compra pública</t>
  </si>
  <si>
    <t>IDT7</t>
  </si>
  <si>
    <t>Capacitar a entidades, proveedores, entes de control y ciudadanía en general, en el uso del SECOP II.</t>
  </si>
  <si>
    <t>Listas de asistencia (cuando se realicen de manera presencial) y grabaciones de las sesiones virtuales que evidencien el desarrollo para 550 capacitaciones en las diferentes modalidades que ofrece la entidad.</t>
  </si>
  <si>
    <t>Quinientas cincuenta (550) Capacitaciones de diferentes temáticas en el uso del SECOP I</t>
  </si>
  <si>
    <t>Sumatoria de las entidades capacitadas</t>
  </si>
  <si>
    <t>IDT8</t>
  </si>
  <si>
    <t xml:space="preserve">Capacitar a entidades de régimen especial en el uso del SECOP II </t>
  </si>
  <si>
    <t>Listas de asistencia (cuando se realicen de manera presencial) y grabaciones de las sesiones virtuales que evidencien el desarrollo para 80 capacitaciones en las diferentes modalidades que ofrece la entidad</t>
  </si>
  <si>
    <t xml:space="preserve">Cincuenta (50) capacitaciones para entidades de régimen especial en el uso del SECOP II  </t>
  </si>
  <si>
    <t>Número de capacitaciones dictadas</t>
  </si>
  <si>
    <t>IDT9</t>
  </si>
  <si>
    <t>9 acciones</t>
  </si>
  <si>
    <t>EMAE01</t>
  </si>
  <si>
    <t>Desarrollar insumos o documentos estratégicos a partir del estudio y análisis del sistema de compra pública con el fin de mejorar la comprensión y difusión de información de interés para los grupos de valor de la Agencia Nacional de Contratación Pública -Colombia Compra Eficiente-</t>
  </si>
  <si>
    <t xml:space="preserve">Insumos y/o documentos estratégicos del sistema de compra pública </t>
  </si>
  <si>
    <t>Veintiún (21) insumos estratégicos</t>
  </si>
  <si>
    <t>Sumatoria de los informes, insumos o documentos estratégicos</t>
  </si>
  <si>
    <t xml:space="preserve">María del Pilar Suárez </t>
  </si>
  <si>
    <t>Subdirectora de Estudios de Mercado y Abastecimiento Estratégico (E)</t>
  </si>
  <si>
    <t>EMAE02</t>
  </si>
  <si>
    <t>Realizar ciclos de formación  sincrónicos (virtual o presencial) o asincrónica (E-learning) del MAE a los grupos de valor de la Entidad, con el fin de socializar las buenas prácticas de Abastecimiento Estratégico para servidores públicos a nivel nacional</t>
  </si>
  <si>
    <t>Acta de Apertura del Ciclo de Formación</t>
  </si>
  <si>
    <t>Cinco (05) actas de los ciclos de formación sincrónicos o asincrónicos</t>
  </si>
  <si>
    <t>Sumatoria de actas de los ciclos realizados</t>
  </si>
  <si>
    <t>Diseñar e implementar programas de I+D+I en pro del desarrollo organizacional y/o la Contratación Pública</t>
  </si>
  <si>
    <t>EMAE03</t>
  </si>
  <si>
    <t>Adelantar análisis y estudios de la planeación de obras, bienes y servicios reportados por las entidades a través del Plan Anual de Adquisiciones (PAA) para identificar su comportamiento por anualidad</t>
  </si>
  <si>
    <t>Informes de los insumos y/o documentos estratégicos de la planeación de obras, bienes y servicios reportados por las entidades a través del Plan Anual de Adquisiciones</t>
  </si>
  <si>
    <t>Tres (03) informes de los insumos y/o documentos estratégicos</t>
  </si>
  <si>
    <t>EMAE04</t>
  </si>
  <si>
    <t xml:space="preserve">Dar a conocer la gestión del Observatorio Oficial de Contratación Estatal en  relación a estudios y documentos del sistema de compra pública. </t>
  </si>
  <si>
    <t>Informes de gestión del observatorio</t>
  </si>
  <si>
    <t>Dos (02) informes de gestión del observatorio</t>
  </si>
  <si>
    <t xml:space="preserve">Sumatoria de los informes de gestión del observatorio </t>
  </si>
  <si>
    <t>EMAE05</t>
  </si>
  <si>
    <t>Dar cumplimiento a lo establecido en el Decreto 1279 de 2021 (Ley del Vigilante) en relación con el mecanismo de seguimiento al porcentaje de puntaje adicional en los procesos licitación pública de vigilancia y seguridad privada</t>
  </si>
  <si>
    <t>Documento que contiene un reporte Estadístico de la muestra de procesos estudiada</t>
  </si>
  <si>
    <t>Un (01) Reporte estadístico de revisión de procesos</t>
  </si>
  <si>
    <t>Número de reportes estadísticos generados</t>
  </si>
  <si>
    <t>EMAE06</t>
  </si>
  <si>
    <t xml:space="preserve">Desarrollar o actualizar herramientas de visualización con la información del sistema de compra pública para que los ciudadanos y los demás participes del sistema, tengan insumos que les facilite acceder a información relevante del comportamiento, características, productos o servicios, ubicaciones geográficas, entidades y proveedores que intervienen en la celebración de contratos estatales. </t>
  </si>
  <si>
    <t>Ficha técnica y enlace de la visualización</t>
  </si>
  <si>
    <t xml:space="preserve">Diez (10) visualizaciones con información del sistema de compra pública </t>
  </si>
  <si>
    <t>Sumatoria de las visualizaciones</t>
  </si>
  <si>
    <t>Diseñar e implementar programas de I+D+I en pro del desarrollo institucional y/o la contratación y compra pública</t>
  </si>
  <si>
    <t>EMAE07</t>
  </si>
  <si>
    <t xml:space="preserve">Realizar o implementar desarrollos orientados a la analítica de datos como instrumentos de ayuda que faciliten el acceso y análisis de la información del sistema de compra pública colombiano a todos los interesados </t>
  </si>
  <si>
    <t>Informe de resultados o ficha técnica de los desarrollos</t>
  </si>
  <si>
    <t>Cuatro (04) informes de resultados o ficha técnica</t>
  </si>
  <si>
    <t>Sumatoria de informes de resultados o fichas técnicas</t>
  </si>
  <si>
    <t>EMAE08</t>
  </si>
  <si>
    <t>Realizar sinergias con los diferentes grupos de valor de la Agencia con el  propósito de mejorar, la calidad, acceso y uso de los datos del sistema de compras públicas</t>
  </si>
  <si>
    <t>Un informe o documento de resultado de las sinergias.</t>
  </si>
  <si>
    <t>Un (01)  Informe o documento de resultado de las sinergias.</t>
  </si>
  <si>
    <t>Número de documentos o acuerdos suscritos</t>
  </si>
  <si>
    <t>EMAE09</t>
  </si>
  <si>
    <t>Adelantar capacitaciones o formaciones orientadas a brindar insumos a los participes del sistema de compra pública relacionados con análisis de datos, seguimiento a instrumentos contractuales e implementación del Modelo de Abastecimiento Estratégico  y demás instrumentos desarrollados por la subdirección con el fin de promover la eficiencia y transparencia en la compra pública.</t>
  </si>
  <si>
    <t xml:space="preserve">Actas de las sesiones realizadas a los partícipes del sistema de compra pública </t>
  </si>
  <si>
    <t xml:space="preserve">Cuarenta y siete (47) Actas de las sesiones realizadas a los partícipes del sistema de compra pública </t>
  </si>
  <si>
    <t xml:space="preserve">Sumatoria  de las actas de las sesiones realizadas a los partícipes del sistema de compra pública </t>
  </si>
  <si>
    <t>EMAE10</t>
  </si>
  <si>
    <t>Organizar y clasificar la información de 2022 conforme a las series documentales estructuradas sin aprobación con el grupo de gestión documental a fin de preservar la información generada de acuerdo a las competencias de la subdirección</t>
  </si>
  <si>
    <t>Número de Transferencia documental 2022</t>
  </si>
  <si>
    <t>Ricardo Adolfo Suárez</t>
  </si>
  <si>
    <t xml:space="preserve">Exsubdirector de Estudios de Mercado y Abastecimiento Estratégico </t>
  </si>
  <si>
    <t>EMAE11</t>
  </si>
  <si>
    <t>11 acciones</t>
  </si>
  <si>
    <t>SG01</t>
  </si>
  <si>
    <t>Implementar una estrategia  a nivel externo con enfoque diferencial  
con el fin de mejorar la participación y relación de la entidad con la ciudadanía para el fortalecimiento de la compra pública del país.​
​</t>
  </si>
  <si>
    <t xml:space="preserve">Estrategia de enfoque diferencial aprobada e implementada </t>
  </si>
  <si>
    <t xml:space="preserve">Una (01) estrategia aprobada e implementada </t>
  </si>
  <si>
    <t>Sumatoria del número de los  documentos generados</t>
  </si>
  <si>
    <t>Jenny Fabiola Páez</t>
  </si>
  <si>
    <t>Secretaria General</t>
  </si>
  <si>
    <t>SG02</t>
  </si>
  <si>
    <t>Realizar una estrategia  a nivel  interno y externo  en cuanto a  sensibilización y percepción de los canales de atención de la ANCP-CCE a los grupos de interés</t>
  </si>
  <si>
    <t>Publicar en la página web los informes trimestrales de la percepción de los usuarios frentes a los canales de atención y la participación ciudadana de la entidad. Con corte de marzo, junio y Septiembre</t>
  </si>
  <si>
    <t>Tres (3) informes de percepción publicados en la página web de la entidad</t>
  </si>
  <si>
    <t>Sumatoria del número de los  informes generados</t>
  </si>
  <si>
    <t>SG03</t>
  </si>
  <si>
    <t>Organizar y clasificar la información de 2022 conforme a las series documentales aprobadas en la Tabla de Retención Documental  a fin de preservar la información generada de acuerdo a las competencias de la secretaría general</t>
  </si>
  <si>
    <t>1 Acta de transferencia por proceso
1 Formato Único de Inventario documental por proceso</t>
  </si>
  <si>
    <t xml:space="preserve">Una (01) transferencia documental de la vigencia 2022 de los 6 procesos de Secretaria General
</t>
  </si>
  <si>
    <t xml:space="preserve">Sumatoria de la transferencia ejecutada </t>
  </si>
  <si>
    <t>William Renan Rodríguez</t>
  </si>
  <si>
    <t>Exsecretario General</t>
  </si>
  <si>
    <t>SG04</t>
  </si>
  <si>
    <t xml:space="preserve">Actualización del Formato Único de Inventario Documental - FUID del archivo central de la entidad vigencia 2012-2021 </t>
  </si>
  <si>
    <t>1 Formato Único de Inventario Documental - FUID consolidado</t>
  </si>
  <si>
    <t>Inventarios del archivo central actualizado</t>
  </si>
  <si>
    <t>(Número de FUID actualizados / Numero de FUID por actualizar)*100</t>
  </si>
  <si>
    <t>SG05</t>
  </si>
  <si>
    <t>Definir el plan de manejo ambiental de la ANCP-CCE.</t>
  </si>
  <si>
    <t>Documento Plan de Manejo Ambiental aprobado por el CIGD (I semestre)</t>
  </si>
  <si>
    <t>Un (01) plan aprobado por el Comité institucional de Gestión y Desempeño CIGD</t>
  </si>
  <si>
    <t>Número de actividades ejecutadas en el periodo / número de actividades programadas en el periodo</t>
  </si>
  <si>
    <t>SG06</t>
  </si>
  <si>
    <t>Definir el plan de austeridad de la ANCP-CCE para el año 2023, de conformidad con la normatividad aplicable para esa vigencia.</t>
  </si>
  <si>
    <t xml:space="preserve">Documento plan de austeridad aprobado </t>
  </si>
  <si>
    <t>Un (01) plan de austeridad aprobado y divulgado</t>
  </si>
  <si>
    <t>SG07</t>
  </si>
  <si>
    <t>Medición del riesgo psicosocial e intervención</t>
  </si>
  <si>
    <t>Medición del riesgo psicosocial en la agencia (I semestre)
Acciones de intervención acorde a los resultados (II semestre)</t>
  </si>
  <si>
    <t>Un (01) informe resultados de la medición y plan de acción de intervención</t>
  </si>
  <si>
    <t>SG08</t>
  </si>
  <si>
    <t>Desarrollo e Implementación diversificación de modalidades de trabajo diferentes a la presencialidad acordes con la normatividad vigente</t>
  </si>
  <si>
    <t xml:space="preserve">Acto administrativo  de implementación  diversificación de modalidades de trabajo diferentes a la presencialidad </t>
  </si>
  <si>
    <t>Un (01) documento resolución de adopción de la diferentes modalidades de trabajo</t>
  </si>
  <si>
    <t>SG09</t>
  </si>
  <si>
    <t xml:space="preserve">Actualización y apropiación de guía para la prevención de conflictos de interés y disciplinarios </t>
  </si>
  <si>
    <t>1.Elaboración de la guía (Semestre)
2. Informe de desarrollo estrategia (II semestre)</t>
  </si>
  <si>
    <t xml:space="preserve">Una (01) guía aprobado y divulgado
Un (01) informe del desarrollo de la  estrategia </t>
  </si>
  <si>
    <t>SG10</t>
  </si>
  <si>
    <t>Fortalecer la política de gestión del conocimiento en la ANCPCCE</t>
  </si>
  <si>
    <t xml:space="preserve">Implementación del plan de acción la política de gestión del conocimiento de la ANCP-CCE.
Informes de reportes semestrales </t>
  </si>
  <si>
    <t xml:space="preserve"> Un (01) plan de acción implementado de la política de Gestión de Conocimiento.
Dos (02) reportes semestrales del avance de implementación de la política GESCO</t>
  </si>
  <si>
    <t>SG11</t>
  </si>
  <si>
    <t xml:space="preserve">Revisar y Actualizar la implementación de la política de compras y contratación pública en la agencia. </t>
  </si>
  <si>
    <t xml:space="preserve">Actualización de la guía interna de Política de Compras y Contratación Pública 
Informes semestrales de seguimiento a la implementación de la política de compras y contratación pública en la ANCP-CCE. </t>
  </si>
  <si>
    <t>Dos (02) informes de seguimiento</t>
  </si>
  <si>
    <t>SG12</t>
  </si>
  <si>
    <t>Actualización del Manual de contratación y documentos internos  de la ANCP-CCE.</t>
  </si>
  <si>
    <t>Manual actualizado, aprobado y publicado.</t>
  </si>
  <si>
    <t xml:space="preserve">Un (01) manual de contratación aprobado </t>
  </si>
  <si>
    <t>SG13</t>
  </si>
  <si>
    <t>Coordinar la defensa o representar judicial, extrajudicial y administrativamente a la Agencia en los diferentes procesos que se adelanten, mediante poder o delegación y supervisar el trámite de los mismos.</t>
  </si>
  <si>
    <t>Informes semestrales de seguimiento de defensa y representación judicial, extrajudicial y administrativamente a la agencia en los diferentes procesos que se adelanten, mediante poder o delegación.</t>
  </si>
  <si>
    <t>Un (02) informes de seguimiento</t>
  </si>
  <si>
    <t>Sumatoria del número de los informes generados</t>
  </si>
  <si>
    <t>SG14</t>
  </si>
  <si>
    <t xml:space="preserve">14 acciones </t>
  </si>
  <si>
    <t>DG01</t>
  </si>
  <si>
    <t xml:space="preserve">Formular, ejecutar y evaluar el Plan Anual de Auditoría 2023 aprobado por el Comité Institucional de Coordinación de Control Interno CICCI. </t>
  </si>
  <si>
    <t xml:space="preserve">Plan Anual Auditoría aprobado por el Comité Institucional de Coordinación de Control Interno (CICCI). 
Once (11) monitoreos mensuales al avance de ejecución del Plan Anual de Auditoría 2023. 
Un informe general de la ejecución del Plan Anual de Auditoría 2023 dirigido al Comité Institucional de Coordinación de Control Interno (CICCI), en donde se detallen las actividades ejecutadas por el equipo de Control Interno en cumplimiento de los roles designados en el Decreto 648 de 2017. </t>
  </si>
  <si>
    <t>Seguimiento a la ejecución del Plan Anual de Auditoría 2023</t>
  </si>
  <si>
    <t>Número de entregables programados / Sobre número de entregables ejecutados * 100</t>
  </si>
  <si>
    <t>Fortalecer el MIPG para incrementar en 10 puntos la calificación el FURAG</t>
  </si>
  <si>
    <t>Judith Esperanza Gómez Zambrano</t>
  </si>
  <si>
    <t>Asesor Experto con Funciones de Control Interno</t>
  </si>
  <si>
    <t>DG02</t>
  </si>
  <si>
    <t>Elaborar y dar cumplimiento del Plan Estratégico de Comunicaciones (PEC) 2023</t>
  </si>
  <si>
    <t>Plan Estratégico de Comunicaciones
Matriz de cumplimiento Plan Estratégico de Comunicaciones 2023 con soportes de evidencia de cumplimiento.</t>
  </si>
  <si>
    <t>95 % Actividades programadas con sus respectivos soportes</t>
  </si>
  <si>
    <t>(Número de actividades cumplidas/número de actividades programadas)x100</t>
  </si>
  <si>
    <t>Ricardo Pajarito</t>
  </si>
  <si>
    <t>Dirección General
Asesor Comunicaciones</t>
  </si>
  <si>
    <t>DG03</t>
  </si>
  <si>
    <t>Seguimiento y control del cumplimiento de la matriz de autodiagnóstico de la Dimensión 5 de MIPG Información y Comunicación.</t>
  </si>
  <si>
    <t>Matriz de autodiagnóstico de la Dimensión 5 de MIPG, con soportes de cumplimiento.</t>
  </si>
  <si>
    <t>90 % Actividades programadas con sus respectivos soportes</t>
  </si>
  <si>
    <t>(número de actividades cumplidas/número de actividades programadas)x100</t>
  </si>
  <si>
    <t>DG04</t>
  </si>
  <si>
    <t>Desarrollar un documento con la propuesta de la reforma del estatuto  de contratación</t>
  </si>
  <si>
    <t>Documento Interno dirigido al Director General con la propuesta de reforma del Estatuto de Contratación.</t>
  </si>
  <si>
    <t>Un (01) documento Interno dirigido al director General con la propuesta de reforma del Estatuto de Contratación.</t>
  </si>
  <si>
    <t xml:space="preserve">Número de documento generado </t>
  </si>
  <si>
    <t>Promover la simplificación y racionalización en referencia  a la compra y contratación pública</t>
  </si>
  <si>
    <t>Juan David Marín</t>
  </si>
  <si>
    <t>Asesor 5 Experto     Dirección General</t>
  </si>
  <si>
    <t>DG05</t>
  </si>
  <si>
    <t xml:space="preserve"> Diseñar un documento técnico de la reorganización jurídica de la entidad a partir de un análisis de la estructura interna del área jurídica de la entidad </t>
  </si>
  <si>
    <t>Documento para reestructuración del área jurídica de la entidad</t>
  </si>
  <si>
    <t>Un (01) documento para restructuración del área jurídica de la entidad</t>
  </si>
  <si>
    <t>Proponer el diseño de la estructura organizacional</t>
  </si>
  <si>
    <t>Juvenal Barbosa</t>
  </si>
  <si>
    <t>Gestor 15     Dirección General</t>
  </si>
  <si>
    <t>DG06</t>
  </si>
  <si>
    <t xml:space="preserve">Elaborar un documento base jurídico para el curso de e-learning de compras públicas de economía  popular </t>
  </si>
  <si>
    <t>Documento con el material base jurídico (despliegue normativo y diferencial)  para el curso de e-learning de compras públicas de economía popular.</t>
  </si>
  <si>
    <t xml:space="preserve">Un (01) documento con el material del curso entregado de e-learning </t>
  </si>
  <si>
    <t>Luis Enrique Perea</t>
  </si>
  <si>
    <t>Analista T2-02     Dirección General</t>
  </si>
  <si>
    <t>DG07</t>
  </si>
  <si>
    <t>Desarrollar el Plan de acción de la Agencia Nacional Jurídica del Estado (ANJDE) para implementar el Modelo óptimo de Gestión.</t>
  </si>
  <si>
    <t>Certificación de  la oficina jurídica en el Modelo óptimo de gestión</t>
  </si>
  <si>
    <t xml:space="preserve">Cumplimiento de Plan de acción de Agencia Nacional Jurídica del Estado (ANJDE) </t>
  </si>
  <si>
    <t>Desarrollar un modelo de operación de la eficiencia operacional</t>
  </si>
  <si>
    <t>Asesor 9 Experto     Dirección General</t>
  </si>
  <si>
    <t>DG08</t>
  </si>
  <si>
    <t>Organizar y clasificar la información de 2022 conforme a las series documentales estructuradas sin aprobación con el grupo de gestión documental a fin de preservar la información generada de acuerdo a las competencias de la dirección general</t>
  </si>
  <si>
    <t xml:space="preserve">Sonia Rodríguez </t>
  </si>
  <si>
    <t>Dirección General
Analista</t>
  </si>
  <si>
    <t>DG09</t>
  </si>
  <si>
    <t xml:space="preserve">Christian Javier Zárate </t>
  </si>
  <si>
    <t>Dirección General
Planeación
Técnico 01-12</t>
  </si>
  <si>
    <t>DG10</t>
  </si>
  <si>
    <t>Desarrollar acciones de mejora de acuerdo a los resultados del índice de desempeño institucional en la medición del formulario único de registro y avance (FURAG), los autodiagnósticos y recomendaciones del Departamento de la Función Pública y Control Interno en el marco de MIPG</t>
  </si>
  <si>
    <t xml:space="preserve">Plan de mejoramiento a partir de los resultados obtenidos del IDI medido a través del FURAG
</t>
  </si>
  <si>
    <t xml:space="preserve">Un (01) Plan de mejoramiento a partir de los resultados obtenidos del IDI medido a través del FURAG
Un (01) Plan de mantenimiento de MIPG
Un (01) formato de verificación del SCI 2da Línea diligenciado </t>
  </si>
  <si>
    <t xml:space="preserve">Sumatoria de documentos generados </t>
  </si>
  <si>
    <t>Claudia Taboada</t>
  </si>
  <si>
    <t>Dirección General
Asesora Planeación</t>
  </si>
  <si>
    <t>DG11</t>
  </si>
  <si>
    <t xml:space="preserve">Avanzar en la elaboración el Plan Estratégico Institucional (PEI)  2023-2027 de la Agencia Nacional de Contratación Pública de acuerdo a los lineamiento del Plan Nacional de Desarrollo (PND)  vigente </t>
  </si>
  <si>
    <t xml:space="preserve">Plan Estratégico Institucional  elaborado </t>
  </si>
  <si>
    <t xml:space="preserve">Un (01) plan estratégico institucional </t>
  </si>
  <si>
    <t>DG12</t>
  </si>
  <si>
    <t xml:space="preserve">Gestionar cuatro acuerdos de cooperación internacional (Técnica/económica) entre la ANCP-CCE y organismos multilaterales en temas específicos de apoyo a la gestión institucional. </t>
  </si>
  <si>
    <t>Acuerdos de cooperación internacional</t>
  </si>
  <si>
    <t>Cuatro (4) acuerdos de cooperación internacional</t>
  </si>
  <si>
    <t xml:space="preserve">Sumatoria de acuerdos de cooperación 
</t>
  </si>
  <si>
    <t xml:space="preserve">Promover estrategias de cooperación con los entes de control y organismos internacionales. </t>
  </si>
  <si>
    <t xml:space="preserve">Juan Pablo Anaya </t>
  </si>
  <si>
    <t xml:space="preserve">Contratista Planeación - Dirección General </t>
  </si>
  <si>
    <t>DG13</t>
  </si>
  <si>
    <t>Hacer revisión y proyección de un (1) capítulo de compras públicas para dos acuerdos comerciales respectivamente que se encuentren vigentes en el país en etapa de renegociación.  </t>
  </si>
  <si>
    <t>Informe de revisión de capítulos de compras públicas</t>
  </si>
  <si>
    <t xml:space="preserve">Dos (2) revisiones a dos acuerdos comerciales vigentes
</t>
  </si>
  <si>
    <t>Sumatoria de revisiones a acuerdos</t>
  </si>
  <si>
    <t>DG14</t>
  </si>
  <si>
    <t xml:space="preserve">Dictar lineamientos en materia de transparencia para la contratación pública con recursos provenientes de otros estados, organismos gubernamentales y no gubernamentales y agencias de cooperación internacional. </t>
  </si>
  <si>
    <t xml:space="preserve">Circular de recomendaciones sobre lineamientos estratégicos en materia de transparencia para modalidad de contratación con recursos internacionales. 
</t>
  </si>
  <si>
    <t>Una (1) circular publicada</t>
  </si>
  <si>
    <t>Número de circular publicada</t>
  </si>
  <si>
    <t>Poner a disposición de los partícipes del sistema de compra pública documentos de buenas prácticas de contratación.</t>
  </si>
  <si>
    <t xml:space="preserve">14 Acciones </t>
  </si>
  <si>
    <t>DEC612-01</t>
  </si>
  <si>
    <t>Reporte de estado de cumplimiento del Plan Institucional de Archivos de la Entidad - ­PINAR</t>
  </si>
  <si>
    <t>Informe que consolide la descripción del estado de avance del plan correspondiente a la vigencia 2023.                                                                  
 Nota: Se entiende por informe un documento que consolide el análisis estratégico de la situación y estado de cumplimiento de dicho plan. Este documento debe estar firmado por el responsable / coordinador del plan y el líder del proceso correspondiente .                                                                                            Informe 1: fecha de corte 30 de Junio, Informe 2: fecha de corte 15 de diciembre.</t>
  </si>
  <si>
    <t>Dos (02)  Informes semestrales del Plan Institucional de Archivos - PINAR</t>
  </si>
  <si>
    <t>Sumatoria de los informes semestrales realizados</t>
  </si>
  <si>
    <t>DEC612-02</t>
  </si>
  <si>
    <t>Reporte de estado de cumplimiento del Plan Anual de Adquisiciones</t>
  </si>
  <si>
    <t xml:space="preserve">Informe que consolide la descripción del estado de ejecución del plan correspondiente a la vigencia 2023.                                                                
Nota: Se entiende por informe un documento que consolide el análisis estratégico de la situación y estado de cumplimiento de dicho plan. Este documento debe estar firmado por el responsable / coordinador del plan y el líder del proceso correspondiente .                                                                                            Informe 1: fecha de corte 30 de Junio, Informe 2: fecha de corte 15 de diciembre                                                                                                        </t>
  </si>
  <si>
    <t>Dos (02)  Informes semestrales del Plan Anual de Adquisiciones</t>
  </si>
  <si>
    <t>DEC612-03</t>
  </si>
  <si>
    <t>Reporte de estado de cumplimiento del Plan Anual de Vacantes</t>
  </si>
  <si>
    <t>Informe que consolide la descripción del estado de avance del plan correspondiente a la vigencia 2023.                                                                   
 Nota: Se entiende por informe un documento que consolide el análisis estratégico de la situación y estado de cumplimiento de dicho plan. Este documento debe estar firmado por el responsable / coordinador del plan y el líder del proceso correspondiente .                                                                                            Informe 1: fecha de corte 30 de Junio, Informe 2: fecha de corte 15 de diciembre.</t>
  </si>
  <si>
    <t>Dos (02) Informes semestrales del Plan Anual de Vacantes</t>
  </si>
  <si>
    <t>DEC612-04</t>
  </si>
  <si>
    <t>Reporte de estado de cumplimiento del Plan de Previsión de Recursos Humanos</t>
  </si>
  <si>
    <t>Informe que consolide la descripción del estado de avance del plan correspondiente a la vigencia 2023.                                                                      
Nota: Se entiende por informe un documento que consolide el análisis estratégico de la situación y estado de cumplimiento de dicho plan. Este documento debe estar firmado por el responsable / coordinador del plan y el líder del proceso correspondiente .                                                                                            Informe 1: fecha de corte 30 de Junio, Informe 2: fecha de corte 15 de diciembre.</t>
  </si>
  <si>
    <t>Dos (02) Informes semestrales del Plan de Previsión de Recursos Humanos</t>
  </si>
  <si>
    <t>DEC612-05</t>
  </si>
  <si>
    <t>Reporte de estado de cumplimiento del Plan Estratégico de Talento Humano</t>
  </si>
  <si>
    <t>Informe que consolide la descripción del estado de avance del plan correspondiente a la vigencia 2023.                                                                
  Nota: Se entiende por informe un documento que consolide el análisis estratégico de la situación y estado de cumplimiento de dicho plan. Este documento debe estar firmado por el responsable / coordinador del plan y el líder del proceso correspondiente .                                                                                            Informe 1: fecha de corte 30 de Junio, Informe 2: fecha de corte 15 de diciembre.</t>
  </si>
  <si>
    <t>Dos (02) Informes semestrales del Plan Estratégico de Talento Humano</t>
  </si>
  <si>
    <t>DEC612-06</t>
  </si>
  <si>
    <t>Reporte de estado de cumplimiento del Plan Institucional de Capacitación</t>
  </si>
  <si>
    <t>Dos (02)  Informes semestrales del Plan Institucional de Capacitación</t>
  </si>
  <si>
    <t>DEC612-07</t>
  </si>
  <si>
    <t>Reporte de estado de cumplimiento del Plan de Incentivos Institucionales</t>
  </si>
  <si>
    <t>Dos (02)  Informes semestrales del Plan de Incentivos Institucionales</t>
  </si>
  <si>
    <t>DEC612-08</t>
  </si>
  <si>
    <t>Reporte de estado de cumplimiento del Plan de Trabajo Anual en Seguridad y Salud en el Trabajo</t>
  </si>
  <si>
    <t>Dos (02)  Informes semestrales del Plan de Trabajo Anual en Seguridad y Salud en el Trabajo</t>
  </si>
  <si>
    <t>DEC612-09</t>
  </si>
  <si>
    <t>Reporte de estado de cumplimiento del Programa de transparencia y ética en el sector público</t>
  </si>
  <si>
    <t>Informe con estado de avance del programa de transparencia y ética en el sector público, con corte abril, agosto y diciembre.</t>
  </si>
  <si>
    <t>Tres (03) informes cuatrimestrales con estado de avance de transparencia y ética en el sector público 2023</t>
  </si>
  <si>
    <t>Sumatoria de los informes cuatrimestrales realizados</t>
  </si>
  <si>
    <t>DEC612-10</t>
  </si>
  <si>
    <t>Reporte de estado de cumplimiento del Plan Estratégico de Tecnologías de la Información y las Comunicaciones­ PETI.</t>
  </si>
  <si>
    <t xml:space="preserve">Informe semestral que consolide la descripción del estado de avance del plan correspondiente a la vigencia 2023. </t>
  </si>
  <si>
    <t>Dos (02) Informes semestrales del Plan Estratégico de Tecnologías de la Información y las Comunicaciones -­ PETI</t>
  </si>
  <si>
    <t>DEC612-11</t>
  </si>
  <si>
    <t>Reporte de estado de cumplimiento del Plan de Tratamiento de Riesgos de Seguridad y Privacidad de la Información.</t>
  </si>
  <si>
    <t>Informe semestral que consolide la descripción del estado de avance del plan correspondiente a la vigencia 2023.</t>
  </si>
  <si>
    <t>Dos (02) Informes semestrales del Plan de Tratamiento de Riesgos de Seguridad y Privacidad de la Información</t>
  </si>
  <si>
    <t>DEC612-12</t>
  </si>
  <si>
    <t>Reporte de estado de cumplimiento del Plan de Seguridad y Privacidad de la Información</t>
  </si>
  <si>
    <t>Dos (02) Informes semestrales del Plan de Seguridad y Privacidad de la Información</t>
  </si>
  <si>
    <t>12 Planes DEC612-2018</t>
  </si>
  <si>
    <r>
      <rPr>
        <sz val="22"/>
        <color theme="2"/>
        <rFont val="Geomanist Bold"/>
        <family val="3"/>
      </rPr>
      <t>HOJA</t>
    </r>
    <r>
      <rPr>
        <sz val="12"/>
        <color theme="2"/>
        <rFont val="Geomanist Bold"/>
        <family val="3"/>
      </rPr>
      <t xml:space="preserve">
</t>
    </r>
    <r>
      <rPr>
        <sz val="72"/>
        <color theme="2"/>
        <rFont val="Geomanist Bold"/>
        <family val="3"/>
      </rPr>
      <t>3</t>
    </r>
  </si>
  <si>
    <r>
      <rPr>
        <sz val="18"/>
        <color rgb="FF002060"/>
        <rFont val="Geomanist Bold"/>
        <family val="3"/>
      </rPr>
      <t>SEGUIMIENTO PLAN DE ACCIÓN INSTITUCIONAL - PAI 2023 DE LA AGENCIA NACIONAL DE CONTRATACIÓN PÚBLICA - COLOMBIA COMPRA EFICIENTE</t>
    </r>
    <r>
      <rPr>
        <sz val="18"/>
        <color theme="1"/>
        <rFont val="Geomanist Bold"/>
        <family val="3"/>
      </rPr>
      <t xml:space="preserve">
</t>
    </r>
    <r>
      <rPr>
        <sz val="18"/>
        <color theme="1"/>
        <rFont val="Geomanist Light"/>
        <family val="3"/>
      </rPr>
      <t>Código: CCE-DES-FM-15
Versión 03 del 15 de diciembre de 2021</t>
    </r>
  </si>
  <si>
    <t>No. ITEM</t>
  </si>
  <si>
    <t>SEGUIMIENTO TRIMESTRAL  PLAN DE ACCIÓN</t>
  </si>
  <si>
    <t>Meta / Indicador</t>
  </si>
  <si>
    <t>Avance programado acumulado Q1</t>
  </si>
  <si>
    <t>Avance programado acumulado Q2</t>
  </si>
  <si>
    <t>Avance programado acumulado Q3</t>
  </si>
  <si>
    <t>Avance programado acumulado Q4</t>
  </si>
  <si>
    <t>CUMPLIMIENTO Q1</t>
  </si>
  <si>
    <t>CUMPLIMIENTO Q2</t>
  </si>
  <si>
    <t>CUMPLIMIENTO Q3</t>
  </si>
  <si>
    <t>CUMPLIMIENTO Q4</t>
  </si>
  <si>
    <t>CUANTIFICACIÓN Q1</t>
  </si>
  <si>
    <t>CUANTIFICACIÓN Q2</t>
  </si>
  <si>
    <t>CUANTIFICACIÓN Q3</t>
  </si>
  <si>
    <t>CUANTIFICACIÓN Q4</t>
  </si>
  <si>
    <t>OBSERVACIONES / LINK EVIDENCIAS</t>
  </si>
  <si>
    <t>Diseñar y adjudicar Acuerdos Marco de Precios e Instrumentos de Agregación de Demanda (nuevos y renovaciones)</t>
  </si>
  <si>
    <t>Resolución de adjudicación</t>
  </si>
  <si>
    <t>Ocho (08) AMP / IAD's adjudicados 
Meta anual de ocho (8)</t>
  </si>
  <si>
    <t xml:space="preserve">Se adjunta formato de evidencias para mesas de trabajo y capacitaciones - 2023 de la ANCPCCE, en el cual se observa que se dictaron ocho (8) capacitaciones en el primer timestre: 1. Como participar en los Acuerdos Marco, 2. Capacitación a Entidades Compradoras, 3. Capacitación a Proveedores, 4. Uso de la Tienda Virtual del estado Colombiano, 5. Manejo de los códigos UNSPSC, 6. Uso de la Tienda Virtual del estado Colombiano, 7. Capacitación Consumibles de impresión ll, 8. Acuerdo Marco Conectividad lll.
Dando cumplimiento a lo programado en esta actividad. 
</t>
  </si>
  <si>
    <t>Capacitaciones dictatas</t>
  </si>
  <si>
    <t xml:space="preserve">Se relaciona un (1) informe de  PQRSD correspondiente al compromiso dela actividad SN6, dando cumplimiento al entregable del Q1
- INFORME TRIMESTRAL PQRSD </t>
  </si>
  <si>
    <t xml:space="preserve">Informe PQRSD trimestral - SN </t>
  </si>
  <si>
    <t>7 Acciones</t>
  </si>
  <si>
    <t xml:space="preserve">Adoptar los documentos tipo de mantenimientos rutinarios, mediante el cual se establezcan ventajas competitivas a organizaciones de economía solidaria. Esta sería una herramienta para incentivar en las compras públicas del Estado la economía popular. </t>
  </si>
  <si>
    <t>Documento  tipo de mantenimientos rutinarios</t>
  </si>
  <si>
    <t>Para esta actividad la subdirección de G.C.  presenta un informe de consultas recibidas y resueltas del primer trimestre de 2023 en el cual se concluye que a esta dependencia ingresaron ochocientas veinte (820) peticiones en el primer trimestre del año 2023 y se enviaron setecientos noventa y cinco (795) respuestas a los peticionarios.
Dando cumplimiento a esta actividad para el Q1</t>
  </si>
  <si>
    <t>Informe trimestral de consultas recibidas y resueltas por la Subdirección de Gestión Contractual.</t>
  </si>
  <si>
    <t>Actividad Cumplida: Se adjunta Informe de sentencias último trimestre de 2022 y la matriz de sentencias indizadas del último trimestre de 2022, en esta evidencia se puede concluir que de los diez mil setecientos dos (10.702) archivos se realizó depuración de las sentencias de 
naturaleza contractual que debían ser clasificadas para indizar, obteniendo un total de 
quinientos setenta y cinco (575) sentencias.</t>
  </si>
  <si>
    <t>Enlace Evidencia GC4</t>
  </si>
  <si>
    <t xml:space="preserve">Se adjunta (1) una matriz con los conceptos jurídicos de la ANCP-CCE de la Subdirección de Gestión Contractual indizados y la Normativa contractual con los conceptos expedidos por la ANCP-CCE, asimismo el repositorio de los conceptos jurídicos indizados. Dando cumplimiento a esta actividad para el Q1. </t>
  </si>
  <si>
    <t>Enlace Evidencia GC9</t>
  </si>
  <si>
    <t xml:space="preserve">Se relaciona un (1) informe de de PQRSD correspondiente al compromiso dela actividad GC16, dando cumplimiento al entregable del Q1
- INFORME TRIMESTRAL PQRSD </t>
  </si>
  <si>
    <t xml:space="preserve">Informe Trimestral PQRSD - G.C. </t>
  </si>
  <si>
    <t>16 Acciones</t>
  </si>
  <si>
    <r>
      <t xml:space="preserve">Se adjunta el </t>
    </r>
    <r>
      <rPr>
        <b/>
        <sz val="12"/>
        <color rgb="FF000000"/>
        <rFont val="Geomanist Light"/>
        <family val="3"/>
      </rPr>
      <t>PlanDespliegues_SECOPII - PrimerSemestre-1</t>
    </r>
    <r>
      <rPr>
        <sz val="12"/>
        <color rgb="FF000000"/>
        <rFont val="Geomanist Light"/>
        <family val="3"/>
      </rPr>
      <t>, en el cual se relaciona los avances del plan  con un 53% en el primer Q. (se proyectó  en el plan para los 4 Q y en el primer Q  ya hay un avance de mas de la mitad se sugiere modificar las metas proyectadas en los planes).
Adicional se presenta un</t>
    </r>
    <r>
      <rPr>
        <b/>
        <sz val="12"/>
        <color rgb="FF000000"/>
        <rFont val="Geomanist Light"/>
        <family val="3"/>
      </rPr>
      <t xml:space="preserve"> Informe Trimestral </t>
    </r>
    <r>
      <rPr>
        <sz val="12"/>
        <color rgb="FF000000"/>
        <rFont val="Geomanist Light"/>
        <family val="3"/>
      </rPr>
      <t>(no obligatorio)</t>
    </r>
    <r>
      <rPr>
        <b/>
        <sz val="12"/>
        <color rgb="FF000000"/>
        <rFont val="Geomanist Light"/>
        <family val="3"/>
      </rPr>
      <t xml:space="preserve"> </t>
    </r>
    <r>
      <rPr>
        <sz val="12"/>
        <color rgb="FF000000"/>
        <rFont val="Geomanist Light"/>
        <family val="3"/>
      </rPr>
      <t xml:space="preserve">aclarando informacion del plan. ( el link de los anexos lleva a un error). 
Dando cumplimiento a esta actividad para el Q1. </t>
    </r>
  </si>
  <si>
    <t>PlanDespliegues_SECOPII - PrimerSemestre-1,</t>
  </si>
  <si>
    <r>
      <t xml:space="preserve">Se adjunta el </t>
    </r>
    <r>
      <rPr>
        <b/>
        <sz val="12"/>
        <color rgb="FF000000"/>
        <rFont val="Geomanist Light"/>
        <family val="3"/>
      </rPr>
      <t>PlanDesplieguesTVECPlanAccion_2023</t>
    </r>
    <r>
      <rPr>
        <sz val="12"/>
        <color rgb="FF000000"/>
        <rFont val="Geomanist Light"/>
        <family val="3"/>
      </rPr>
      <t xml:space="preserve">, en el cual se relaciona los avances del plan  con un 33% en el primer Q. (se encuentra avance en solo un Release (35) y los otros empiezan ejecucuion en el Q2 y Q3
Adicional se presenta un </t>
    </r>
    <r>
      <rPr>
        <b/>
        <sz val="12"/>
        <color rgb="FF000000"/>
        <rFont val="Geomanist Light"/>
        <family val="3"/>
      </rPr>
      <t xml:space="preserve">Informe Trimestral </t>
    </r>
    <r>
      <rPr>
        <sz val="12"/>
        <color rgb="FF000000"/>
        <rFont val="Geomanist Light"/>
        <family val="3"/>
      </rPr>
      <t xml:space="preserve">(no obligatorio) aclarando informacion del plan.  (el link de los anexos lleva a un error)
Dando cumplimiento a esta actividad para el Q1. </t>
    </r>
  </si>
  <si>
    <t xml:space="preserve"> PlanDesplieguesTVECPlanAccion_2023</t>
  </si>
  <si>
    <r>
      <t xml:space="preserve">Se adjunta el </t>
    </r>
    <r>
      <rPr>
        <b/>
        <sz val="12"/>
        <color rgb="FF000000"/>
        <rFont val="Geomanist Light"/>
        <family val="3"/>
      </rPr>
      <t>Plan de Trabajo MSPI_2023 v2</t>
    </r>
    <r>
      <rPr>
        <sz val="12"/>
        <color rgb="FF000000"/>
        <rFont val="Geomanist Light"/>
        <family val="3"/>
      </rPr>
      <t xml:space="preserve">, en el cual se relaciona los avances del plan  con un 17,7% en el primer Q. En el cual no es claro si el porcentaje total del avance en la casilla  que indica el avance total de la actividad. 
Dando cumplimiento a esta actividad para el Q1. </t>
    </r>
  </si>
  <si>
    <t>Plan de Trabajo MSPI_2023 v2.xlsx</t>
  </si>
  <si>
    <r>
      <t xml:space="preserve">Se adjunta el </t>
    </r>
    <r>
      <rPr>
        <b/>
        <sz val="12"/>
        <color rgb="FF000000"/>
        <rFont val="Geomanist Light"/>
        <family val="3"/>
      </rPr>
      <t>Avance Implementación política de Gobierno Digital a 31 de marzo de 2023,</t>
    </r>
    <r>
      <rPr>
        <sz val="12"/>
        <color rgb="FF000000"/>
        <rFont val="Geomanist Light"/>
        <family val="3"/>
      </rPr>
      <t xml:space="preserve"> en el cual se relaciona los avances de la implementación de la política de gobieno digital en 8 aspectos relevantes.
Dando cumplimiento a esta actividad para el Q1. </t>
    </r>
  </si>
  <si>
    <t>120423 CCE-DES-FM-16 Avance implementación política de GD 2023 VF Firmado JCAM.pdf</t>
  </si>
  <si>
    <r>
      <t xml:space="preserve">Se adjunta el </t>
    </r>
    <r>
      <rPr>
        <b/>
        <sz val="12"/>
        <color rgb="FF000000"/>
        <rFont val="Geomanist Light"/>
        <family val="3"/>
      </rPr>
      <t xml:space="preserve">Reporte trimestral de indicadores de gestión del Grupo de Uso y Apropiación, </t>
    </r>
    <r>
      <rPr>
        <sz val="12"/>
        <color rgb="FF000000"/>
        <rFont val="Geomanist Light"/>
        <family val="3"/>
      </rPr>
      <t xml:space="preserve">con 11 entidades capacitadas, las evidencias estan en el RAE de marzo
Dando cumplimiento a esta actividad para el Q1. </t>
    </r>
  </si>
  <si>
    <t>20230404InformeTrimestralIndicadoresGestionGUyA_CorteQ1.pdf</t>
  </si>
  <si>
    <r>
      <t xml:space="preserve">Se adjunta el </t>
    </r>
    <r>
      <rPr>
        <b/>
        <sz val="12"/>
        <color rgb="FF000000"/>
        <rFont val="Geomanist Light"/>
        <family val="3"/>
      </rPr>
      <t xml:space="preserve">Reporte trimestral de indicadores de gestión del Grupo de Uso y Apropiación, </t>
    </r>
    <r>
      <rPr>
        <sz val="12"/>
        <color rgb="FF000000"/>
        <rFont val="Geomanist Light"/>
        <family val="3"/>
      </rPr>
      <t xml:space="preserve">con 64 seciones de capacitaciones,  las evidencias estan en el RAE de marzo.
Dando cumplimiento a esta actividad para el Q1. </t>
    </r>
  </si>
  <si>
    <r>
      <t xml:space="preserve">Se adjunta el </t>
    </r>
    <r>
      <rPr>
        <b/>
        <sz val="12"/>
        <color rgb="FF000000"/>
        <rFont val="Geomanist Light"/>
        <family val="3"/>
      </rPr>
      <t xml:space="preserve">Reporte trimestral de indicadores de gestión del Grupo de Uso y Apropiación, </t>
    </r>
    <r>
      <rPr>
        <sz val="12"/>
        <color rgb="FF000000"/>
        <rFont val="Geomanist Light"/>
        <family val="3"/>
      </rPr>
      <t xml:space="preserve">con 9 Sesiones de capacitación impartidas a Entidades de régimen especial, las evidencias estan en el RAE de marzo.
Dando cumplimiento a esta actividad para el Q1. </t>
    </r>
  </si>
  <si>
    <r>
      <t xml:space="preserve">Se adjunta el </t>
    </r>
    <r>
      <rPr>
        <b/>
        <sz val="12"/>
        <color rgb="FF000000"/>
        <rFont val="Geomanist Light"/>
        <family val="3"/>
      </rPr>
      <t>Informe Trimestral de Seguimiento Y Cumplimiento en el trámite de las PQRSD –Vigencia 2023,</t>
    </r>
    <r>
      <rPr>
        <sz val="12"/>
        <color rgb="FF000000"/>
        <rFont val="Geomanist Light"/>
        <family val="3"/>
      </rPr>
      <t xml:space="preserve"> en el cual se relacionala atención de la PQRSD prestada por la subdirección </t>
    </r>
  </si>
  <si>
    <t>INFORME PRIMER TRIMESTRE 2023 PQRSD Firmado (002) y actualizado.pdf</t>
  </si>
  <si>
    <t>9 Acciones</t>
  </si>
  <si>
    <t>EMAE 01</t>
  </si>
  <si>
    <t>Veinte (20) insumos estratégicos</t>
  </si>
  <si>
    <r>
      <t xml:space="preserve">Se relizaron los tres (3) insumos que corresponden al compromiso del Q1 y que dan cumplimieno efectivo a la actividad </t>
    </r>
    <r>
      <rPr>
        <sz val="10"/>
        <color rgb="FF0070C0"/>
        <rFont val="Geomanist Light"/>
        <family val="3"/>
      </rPr>
      <t>EMAE 1</t>
    </r>
    <r>
      <rPr>
        <sz val="10"/>
        <color rgb="FF000000"/>
        <rFont val="Geomanist Light"/>
        <family val="3"/>
      </rPr>
      <t xml:space="preserve">
01. Comportamiento histórico ICBF
02. Elementos de discusión para el desarrollo de nuevos documentos tipo
03. Análisis descriptivo de contratos relacionados con compra Cafe</t>
    </r>
  </si>
  <si>
    <t xml:space="preserve"> Tres (3) Insumos Estratégicos </t>
  </si>
  <si>
    <t>EMAE 02</t>
  </si>
  <si>
    <r>
      <t xml:space="preserve">Se relaciona acta de apertura del primer ciclo de formación del Modelo de abastecimiento estrategico realizado el 27 de marzo de 2023, con la cual se da cumplimiento al compromiso del 1 Q de la actividad </t>
    </r>
    <r>
      <rPr>
        <sz val="10"/>
        <color rgb="FF0070C0"/>
        <rFont val="Arial Nova"/>
        <family val="2"/>
      </rPr>
      <t xml:space="preserve">EMAE 2 
</t>
    </r>
    <r>
      <rPr>
        <sz val="10"/>
        <color theme="1"/>
        <rFont val="Geomanist Light"/>
        <family val="3"/>
      </rPr>
      <t>001. Sesión de apertura E-learning MAE 27-03-2023</t>
    </r>
    <r>
      <rPr>
        <sz val="10"/>
        <color rgb="FF000000"/>
        <rFont val="Geomanist Light"/>
        <family val="3"/>
      </rPr>
      <t xml:space="preserve">
</t>
    </r>
  </si>
  <si>
    <t xml:space="preserve">Acta de Apertura del Ciclo de Formación </t>
  </si>
  <si>
    <t>EMAE 03</t>
  </si>
  <si>
    <t>EMAE 04</t>
  </si>
  <si>
    <t>EMAE 05</t>
  </si>
  <si>
    <r>
      <t xml:space="preserve">Se entrega reporte estadístico de seguimiento al incentivo de porcentaje de puntaje adicional, dando cumplimiento a lo dictado por el artículo segundo del decreto 1279 de 2021. 
por lo anterior se dapor cumplida cerrada la actividad </t>
    </r>
    <r>
      <rPr>
        <sz val="10"/>
        <color rgb="FF0070C0"/>
        <rFont val="Geomanist Light"/>
        <family val="3"/>
      </rPr>
      <t xml:space="preserve">EMAE 5 </t>
    </r>
    <r>
      <rPr>
        <sz val="10"/>
        <color rgb="FF000000"/>
        <rFont val="Geomanist Light"/>
        <family val="3"/>
      </rPr>
      <t>en su totalid teniendo en cuenta que la cantidad de en tregables para los 4Q es 1. 
Reporte Estadistico (Decreto 1279 de 2021) - Vigencia 2022</t>
    </r>
  </si>
  <si>
    <t>Reporte estadístico de revisión de procesos</t>
  </si>
  <si>
    <t>EMAE 06</t>
  </si>
  <si>
    <r>
      <t xml:space="preserve">Se relacionan 4 entregables que dan muestra del cumplimiento del compromiso adquirido para el Q1 relacionado con la acividad </t>
    </r>
    <r>
      <rPr>
        <sz val="12"/>
        <color rgb="FF0070C0"/>
        <rFont val="Geomanist Light"/>
        <family val="3"/>
      </rPr>
      <t>EMAE 06</t>
    </r>
    <r>
      <rPr>
        <sz val="12"/>
        <color rgb="FF000000"/>
        <rFont val="Geomanist Light"/>
        <family val="3"/>
      </rPr>
      <t xml:space="preserve">
01. Ficha Visualización Informe de competencia en compras publicas
02. Ficha Visualización Informe de herramienta cubo de gasto
03. Ficha Visualización Informe del histórico de contratos ICBF
04. FIcha visualización Informe Herramienta Ley de emprendimiento (1)</t>
    </r>
  </si>
  <si>
    <t>Visualizaciones con información del sistema de compra pública</t>
  </si>
  <si>
    <t>EMAE 07</t>
  </si>
  <si>
    <t>Tres (03)  informes de resultados o ficha técnica</t>
  </si>
  <si>
    <t>EMAE 08</t>
  </si>
  <si>
    <t>EMAE 09</t>
  </si>
  <si>
    <t xml:space="preserve">Cuarenta (40) Actas de las sesiones realizadas a los participes del sistema de compra pública </t>
  </si>
  <si>
    <t xml:space="preserve">Sumatoria  de las actas de las sesiones realizadas a los participes del sistema de compra pública </t>
  </si>
  <si>
    <r>
      <t>Pa la  presente actividad</t>
    </r>
    <r>
      <rPr>
        <sz val="12"/>
        <color rgb="FF0070C0"/>
        <rFont val="Geomanist Light"/>
        <family val="3"/>
      </rPr>
      <t xml:space="preserve"> EMAE 9</t>
    </r>
    <r>
      <rPr>
        <sz val="12"/>
        <color rgb="FF000000"/>
        <rFont val="Geomanist Light"/>
        <family val="3"/>
      </rPr>
      <t xml:space="preserve"> se relacionan 10 entregable como cumplimiento para el Q1, sin embargo se soicita mejorar el contenido de las actas , ya que en ellas no se observa el número de personas inscritas, la verificación de la lista de asistencia entre otros, que si bien estan como anexos del acta es importante plasmarlo en la misma.
001. Sesión de cualificación OOCE y MAE 23-02-2023
002. Nociones Básicas del Modelo de Abastecimiento Estratégico Alcaldía Bucaramanga 24-02-2023
003. Sesión de cualificación Herramientas 28-02-2023
004. Sesión de cualificación Herramientas 14-03-2023
005. Nociones Básicas del Modelo de Abastecimiento Estratégico Secretaría de Gobierno Distrital 16-03-2023
006. Observatorio Oficial de la Contratación Estatal y Nociones Básicas del Modelo de Abastecimient
007. Sesión de cualificación Herramientas 21-03-2023
008. Sesión de cualificación Nociones del MAE para proveedores 23-03-2023
009. Sesión Asesoría Técnica a DAPRE 23-03-2023
010. Taller de herramientas de visualización para el Análisis de la Demanda y la Oferta  30-03-2023</t>
    </r>
  </si>
  <si>
    <t>EMAE 10</t>
  </si>
  <si>
    <t>EMAE 11</t>
  </si>
  <si>
    <r>
      <t>Se relaciona un (1) informe de de PQRSD correspondiente al compromiso dela actividad</t>
    </r>
    <r>
      <rPr>
        <sz val="12"/>
        <color rgb="FF0070C0"/>
        <rFont val="Geomanist Light"/>
        <family val="3"/>
      </rPr>
      <t xml:space="preserve"> EMAE 11</t>
    </r>
    <r>
      <rPr>
        <sz val="12"/>
        <color rgb="FF000000"/>
        <rFont val="Geomanist Light"/>
        <family val="3"/>
      </rPr>
      <t>, dando cumplimiento al entregable del Q1
- INFORME TRIMESTRAL PQRSD EMAE 1Q</t>
    </r>
  </si>
  <si>
    <t>Informe trimestrale en matriz del seguimiento y cumplimiento en el trámite de las PQRSD.</t>
  </si>
  <si>
    <t>11 Acciones</t>
  </si>
  <si>
    <r>
      <t xml:space="preserve">Se relaciona 1 Informe de percepción publicados en la página web de la entidad como compromiso para el cumplimiento efectivo del Q1 de la actividad </t>
    </r>
    <r>
      <rPr>
        <sz val="12"/>
        <color rgb="FF0070C0"/>
        <rFont val="Geomanist Light"/>
        <family val="3"/>
      </rPr>
      <t>SG 2</t>
    </r>
    <r>
      <rPr>
        <sz val="12"/>
        <color rgb="FF000000"/>
        <rFont val="Geomanist Light"/>
        <family val="3"/>
      </rPr>
      <t xml:space="preserve">
Informe_satisfaccion_1Q_2023</t>
    </r>
  </si>
  <si>
    <t>Informes de percepción publicados en la página web de la entidad</t>
  </si>
  <si>
    <r>
      <t xml:space="preserve">Se anexa 1  Informe trimestral de la Gestión de PQRSD que da cumplimiento al compromiso del Q1 correspondiente a la actividad </t>
    </r>
    <r>
      <rPr>
        <sz val="12"/>
        <color rgb="FF0070C0"/>
        <rFont val="Geomanist Light"/>
        <family val="3"/>
      </rPr>
      <t>SG 14</t>
    </r>
    <r>
      <rPr>
        <sz val="12"/>
        <color rgb="FF000000"/>
        <rFont val="Geomanist Light"/>
        <family val="3"/>
      </rPr>
      <t xml:space="preserve">
SG14-INFORME TRIMESTRAL PQRSD ENE-FEB-MARZO 2023 </t>
    </r>
  </si>
  <si>
    <t>Informes Trimestrales de la Gestión de PQRSD</t>
  </si>
  <si>
    <t>14 Acciones</t>
  </si>
  <si>
    <t>Se realizó monitoreo al avance de ejecución del Plan Anual de Auditoría con corte a marzo, por parte del equipo de Control Interno.   ​​
Por lo anterior, con corte a marzo se ejecutó el 30% de lo programado por el equipo de Control Interno en el Plan de Acción 2023 de la Entidad. ​​</t>
  </si>
  <si>
    <t>Cuadro Monitoreo C.I. marzo 2023</t>
  </si>
  <si>
    <t xml:space="preserve">Actividad finalizada: Se adjunta el borrador del documento que se encuentra en elaboración (PAI área jurídica CCE), la expedición de resolución por medio de la cual se sustituye y deroga la Resolución 397 de 2022 (creación y determinación de funciones de los grupos internos de trabajo de la entidad).
Adicionalmente se relaciona una presentación de power point con la Propuesta grupos internos y el correo dirigido al Director General de la Agencia con la Remisión de propuesta para su aprobación y firma. </t>
  </si>
  <si>
    <t>Enlace Evidencias DG05</t>
  </si>
  <si>
    <t xml:space="preserve">Un (01) documento con el material del curso entregado a e Lear Ning </t>
  </si>
  <si>
    <t xml:space="preserve">Transferencia documental de la vigencia 2021
</t>
  </si>
  <si>
    <t>Número de Transferencia primaria documental 2021</t>
  </si>
  <si>
    <t xml:space="preserve">Se anexa 1  Informe trimestral de la Gestión de PQRSD que da cumplimiento al compromiso del Q1 correspondiente a la actividad DG09
</t>
  </si>
  <si>
    <t xml:space="preserve">Informe trimestral PQRSD - D.G </t>
  </si>
  <si>
    <t xml:space="preserve">Se adjunta  un convenio entre la ANCPCCE y la OCDE, así mismo la agenda de la Misión de la OCDE para la preparación del Estudio sobre prácticas de contratación pública de TIC para promover la neutralidad y el involucramiento con los mercados en América Latina 23-24 de marzo de 2023 y fotos de las reuniones, dando cumplimeinto a esta actividad. </t>
  </si>
  <si>
    <t>Evidencia DG12</t>
  </si>
  <si>
    <t xml:space="preserve">Actividad / Planes Institucionales estratégicos - Decreto 612 de 2018 </t>
  </si>
  <si>
    <r>
      <rPr>
        <sz val="22"/>
        <color theme="2"/>
        <rFont val="Century Gothic"/>
        <family val="2"/>
      </rPr>
      <t>HOJA</t>
    </r>
    <r>
      <rPr>
        <sz val="12"/>
        <color theme="2"/>
        <rFont val="Century Gothic"/>
        <family val="2"/>
      </rPr>
      <t xml:space="preserve">
</t>
    </r>
    <r>
      <rPr>
        <sz val="72"/>
        <color theme="2"/>
        <rFont val="Century Gothic"/>
        <family val="2"/>
      </rPr>
      <t>3</t>
    </r>
  </si>
  <si>
    <r>
      <rPr>
        <sz val="18"/>
        <color rgb="FF002060"/>
        <rFont val="Century Gothic"/>
        <family val="2"/>
      </rPr>
      <t>SEGUIMIENTO PLAN DE ACCIÓN INSTITUCIONAL - PAI 2023 DE LA AGENCIA NACIONAL DE CONTRATACIÓN PÚBLICA - COLOMBIA COMPRA EFICIENTE</t>
    </r>
    <r>
      <rPr>
        <sz val="18"/>
        <color theme="1"/>
        <rFont val="Century Gothic"/>
        <family val="2"/>
      </rPr>
      <t xml:space="preserve">
Código: CCE-DES-FM-15
Versión 03 del 15 de diciembre de 2021</t>
    </r>
  </si>
  <si>
    <t>Para darle cumplimiento a esta actividad se adjunta Resolución de adjudicación los siguientes Mecanismos de Agregación de Demanda:
- AMP Servicio Integral de Aseo y cafetería IV.
- IAD PAE Bogotá -  Suministro</t>
  </si>
  <si>
    <t>Evidencias SN1</t>
  </si>
  <si>
    <t>Para esta actividadad la Subdirección de Negocios presenta un  informe de estructuración y evolución de los IAD/AMP y asimismo se relaciona el enlace de publicación</t>
  </si>
  <si>
    <t>Evidencias SN3</t>
  </si>
  <si>
    <t>Actividad cumplida: Se adjunta informe de ahorros y ventas generadas a través de los AMP/IAD</t>
  </si>
  <si>
    <t>Evidencias SN4</t>
  </si>
  <si>
    <t>Para dar cumplimiento a esta actividad se adjuntan los soportes de las 5 capacitaciones generadas en el segundo trimestre: 1. Capacitación sobre el uso de la Tienda Virtual del Estado Colombiano
2. Capacitación de Cómo participar de los acuerdos marco de precios
3. Uso de la Tienda Virtual del estado Colombiano
4. Cómo ser proveedor del estado colombiano y Adquisiciones ágiles y eficientes Uso de la TVEC -IDRD
5. Capacitación en Adquisiciones ágiles y eficientes - Uso de la Tienda Virtual de Estado Colombiano</t>
  </si>
  <si>
    <t xml:space="preserve">Evidencias de las cinco (5) capacitaciones dictadas </t>
  </si>
  <si>
    <t>Se adjunta informe de PQRSD correspondiente al segundo trimestre de 2023 dando cumplimiento a lo programado en esta actividad</t>
  </si>
  <si>
    <t>Informe de PQRSD - 2Q</t>
  </si>
  <si>
    <t xml:space="preserve">Respecto al cumplimiento de Transferencias Documentales, mediante el primer semestre el grupo de Gestión Documental  realizó el plan de trasferencias, con las siguientes actividades:  Capacitación en la aplicación TRD identificando los tiempo de retención y cumplimiento para hacer la respectiva entrega al archivo central en las condiciones  establecidas, como es esta debidamente registrada en el formato único de inventario documental- FUID, hoja de control y expediente debidamente conformados y estructurados según TRD VIGENTE. Se adjuntan actas de reunión. 
Con esta actividad las dependencias dieron cumplimiento a los programado en el PAI para este 2Q. </t>
  </si>
  <si>
    <t>Actividad SN7</t>
  </si>
  <si>
    <t>Se addjunta Informe trimestral de consultas recibidas por la Subdirección de Gestión Contractual – Segundo trimestre 2023</t>
  </si>
  <si>
    <t>Evidencias GC 3</t>
  </si>
  <si>
    <t>Actividad cumplida: Se relaciona el 100% de las sentencias indizadas de la vigencia e Informe de gestión de providencias 
primer trimestre 2023</t>
  </si>
  <si>
    <t>Evidencias GC 5</t>
  </si>
  <si>
    <t>Se relacionan seis (6) laudos arbitrales indizados, dando cumplimiento a lo programado en este Q2.</t>
  </si>
  <si>
    <t>Evidencias GC 6</t>
  </si>
  <si>
    <t>Se entrega: (1) una matriz con los conceptos jurídicos de la ANCP-CCE de la Subdirección de Gestión Contractual indizados y Normativa contractual con los conceptos expedidos por la ANCP-CCE, conforme a lo programado para este 2Q.</t>
  </si>
  <si>
    <t>Evidencias GC 9</t>
  </si>
  <si>
    <t>Se realciona la capacitación Convenios Solidarios - Juntas de Acción Comunal (JAC) 21-06-2023</t>
  </si>
  <si>
    <t>Evidencias GC10</t>
  </si>
  <si>
    <t>Se relacionan cuatro (4) boletines publicados conforme a lo programado en el segundo trimestre</t>
  </si>
  <si>
    <t>Evidencias GC 11</t>
  </si>
  <si>
    <t>Se entrega ABC de la Ley de Garantías electorales con enfoque diferencial.</t>
  </si>
  <si>
    <t>Evidencias GC 12</t>
  </si>
  <si>
    <t>Se adjunta Guía de Contratacion de prestacion de servicios cumpliendo lo planeado en el 2Q.</t>
  </si>
  <si>
    <t>Evidencias GC 13</t>
  </si>
  <si>
    <t>Evidencias GC 15</t>
  </si>
  <si>
    <t xml:space="preserve">Se adjunta informe de PQRSD de la Subdirección de Gestión Contractual correspondiente al segundo trimestre de la vigencia </t>
  </si>
  <si>
    <t>Evidencias GC16</t>
  </si>
  <si>
    <r>
      <t xml:space="preserve">Se adjunta el </t>
    </r>
    <r>
      <rPr>
        <b/>
        <sz val="12"/>
        <color rgb="FF000000"/>
        <rFont val="Century Gothic"/>
        <family val="2"/>
      </rPr>
      <t>PlanDespliegues_ReleasesRoadMap_SECOPII 30-06-2023,</t>
    </r>
    <r>
      <rPr>
        <sz val="12"/>
        <color rgb="FF000000"/>
        <rFont val="Century Gothic"/>
        <family val="2"/>
      </rPr>
      <t xml:space="preserve"> en el cual se relaciona los avances del plan  con un 27% en el segundo Q y un acumalado del 80% cumpliendo con las 9 mejoras planeadas.
Adicional se presenta un Informe Trimestral (no obligatorio) aclarando informacion del avance del plan.
Dando cumplimiento a esta actividad para el Q2. </t>
    </r>
  </si>
  <si>
    <t>Evidencias IDT1</t>
  </si>
  <si>
    <r>
      <t xml:space="preserve">Se adjunta el </t>
    </r>
    <r>
      <rPr>
        <b/>
        <sz val="12"/>
        <color rgb="FF000000"/>
        <rFont val="Century Gothic"/>
        <family val="2"/>
      </rPr>
      <t>PlanDespliegues_2023_TVEC (1)</t>
    </r>
    <r>
      <rPr>
        <sz val="12"/>
        <color rgb="FF000000"/>
        <rFont val="Century Gothic"/>
        <family val="2"/>
      </rPr>
      <t xml:space="preserve">, en el cual se relaciona los avances del plan con un 34% en el segundo Q con un releases (R36) ejecutado en junio y un acumulado del 67%.
Adicional se presenta un Informe Trimestral (no obligatorio) aclarando informacion del plan.
Dando cumplimiento a esta actividad para el Q2. </t>
    </r>
  </si>
  <si>
    <t>Evidencias IDT2</t>
  </si>
  <si>
    <r>
      <t xml:space="preserve">Se adjunta el </t>
    </r>
    <r>
      <rPr>
        <b/>
        <sz val="12"/>
        <color rgb="FF000000"/>
        <rFont val="Century Gothic"/>
        <family val="2"/>
      </rPr>
      <t>05072023Plan de Trabajo MSPI_2023 v3 (2) (1)</t>
    </r>
    <r>
      <rPr>
        <sz val="12"/>
        <color rgb="FF000000"/>
        <rFont val="Century Gothic"/>
        <family val="2"/>
      </rPr>
      <t xml:space="preserve">, en el cual se relaciona los avances del plan con un cumplimiento del 29,3% en el segundo Q sobrecumpliendo la meta en 4,3% y con un acumulado del 47%. 
Dando cumplimiento a esta actividad para el Q2. </t>
    </r>
  </si>
  <si>
    <t>Evidencia IDT3</t>
  </si>
  <si>
    <r>
      <t xml:space="preserve">Se adjunta el </t>
    </r>
    <r>
      <rPr>
        <b/>
        <sz val="12"/>
        <color rgb="FF000000"/>
        <rFont val="Century Gothic"/>
        <family val="2"/>
      </rPr>
      <t>CCE-DES-FM-16 INFORME INTERNO DE TRABAJO GOBIERNO DIGITAL 2Q FIRMADO</t>
    </r>
    <r>
      <rPr>
        <sz val="12"/>
        <color rgb="FF000000"/>
        <rFont val="Century Gothic"/>
        <family val="2"/>
      </rPr>
      <t xml:space="preserve">, en el cual se relaciona los avances de la implementación de la política de gobieno digital en tres ejes principales y de los resultados de la autoevaluación a 30 de junio.
Dando cumplimiento a esta actividad para el Q2. </t>
    </r>
  </si>
  <si>
    <t>Evidencia IDT4</t>
  </si>
  <si>
    <t>Evidencia IDT5</t>
  </si>
  <si>
    <t xml:space="preserve">En este reporte se destaca el aceptable cumplimiento de la subdirección de IDT que presenta un cumplimiento del 84% por el bajo resultado obtenido en las actividades IDT6 con un 25% justificado pues se está trabajando en la definición y aprobación de la estrategia de obligatoriedad y despliegue SECOP II, que se tendrá a finales de julio, considerando también que que ya está en proyección la Circular de obligatoriedad que debe expedirse. </t>
  </si>
  <si>
    <t>Informe interno de trabajo IDT6</t>
  </si>
  <si>
    <t xml:space="preserve">Esta acticvidad tiene un sobrecumplimiento del 145% en el Q2 porque de 100 capacitaciones planeadas se realizaron 145 con las evidencias en el RAE de junio.
Adicional se presenta un Informe Trimestral (no obligatorio) aclarando la informacion sobre objetivos logrados 
Dando cumplimiento a esta actividad para el Q2. </t>
  </si>
  <si>
    <t>Informe interno de trabajo IDT7</t>
  </si>
  <si>
    <t>La actividad IDT8 tuvo un cumplimiento del 73.33%; dado lo anterior, el área ajustará la programación de capacitaciones para el próximo trimestre. Por lo tanto, se solicitará al área la revisión y reprogramación de las acciones que presentan sobrecumplimiento e incumplimiento.</t>
  </si>
  <si>
    <t>Informe interno de trabajo IDT8</t>
  </si>
  <si>
    <r>
      <t>Se adjunta el</t>
    </r>
    <r>
      <rPr>
        <b/>
        <sz val="12"/>
        <color rgb="FF000000"/>
        <rFont val="Century Gothic"/>
        <family val="2"/>
      </rPr>
      <t xml:space="preserve"> Informe Trimestral de Seguimiento Y Cumplimiento en el trámite de las PQRSD –Vigencia 2023</t>
    </r>
    <r>
      <rPr>
        <sz val="12"/>
        <color rgb="FF000000"/>
        <rFont val="Century Gothic"/>
        <family val="2"/>
      </rPr>
      <t xml:space="preserve">, en el cual se relacionala atención de la PQRSD prestada por la subdirección en el Q2 </t>
    </r>
  </si>
  <si>
    <t>Infrome PQRSD</t>
  </si>
  <si>
    <t>Veintiun (21) insumos estratégicos</t>
  </si>
  <si>
    <t xml:space="preserve">Se relacionan los seis (6) insumos estratégicos que corresponden al compromiso del Q2 y que dan cumplimiento efectivo a la actividad EMAE1:
1.	Cubo del gasto Vehículos 
2.	Economía popular y su presencia en el SECOP 
3.	Cubo del gasto 2022 (Códigos UNSPSC)
4.	Cubo del gasto alimentación 2018-2023
5.	Cubo del gasto alimentación 2022
6.	Cubo del gasto gobernación del Magdalena y Alcaldía de Santa Marta  </t>
  </si>
  <si>
    <t>Se relacionan dos (02) actas de los ciclos de formación asincrónico sobre el Modelo de Abastecimiento Estratégico (MAE) como evidencia de cumplimiento de esta actividad para el Q2.</t>
  </si>
  <si>
    <t>Para darle cumplimiento a esta acción la subdirección de EMAE presenta Un (1) Estudio de los planes anuales de adquisiciones  - 2023 de acuerdo con lo programado.</t>
  </si>
  <si>
    <t>Para la presente actividad se entrega un (1) Informe de gestión del Observatorio Oficial de Contratación Estatal, según lo programado en este segundo trimestre.</t>
  </si>
  <si>
    <t>Se relacionan dos (2) visualizaciones con información del Sistema de Compras Públicas, que dan muestra del cumplimiento del compromiso adquirido para el Q2 relacionado con la actividad EMAE06:
1.	Boletín de datos generales del sistema de compra pública
2.	Herramienta del cubo del gasto de Alimentos 2018-2023</t>
  </si>
  <si>
    <t xml:space="preserve">Se anexan dos (02) fichas técnicas de los desarrollos dando cumplimiento a la meta propuesta en este 2Q:
1. Revisión contratos con Open AI 
2. Base Unificada </t>
  </si>
  <si>
    <t>En la presente actividad se entregan diecisiete (17) actas de las sesiones realizadas a los participes del sistema de compras públicas relacionadas con análisis de datos, seguimiento a instrumentos contractuales, implementación del Modelo de Abastecimiento Estratégico y demás instrumentos desarrollados por la subdirección EMAE como cumplimiento para el Q2.</t>
  </si>
  <si>
    <t>Se adjunta un (1) informe del segundo trimestre de la gestión de PQRSD en la subdirección de EMAE.</t>
  </si>
  <si>
    <t xml:space="preserve">Se publicó el informe trimestral de la percepción de los usuarios en la página web de la entidad </t>
  </si>
  <si>
    <t>https://www.colombiacompra.gov.co/content/informes-de-percepcion-canales-de-atencion</t>
  </si>
  <si>
    <t>Se adjuntan seis (6) actas en las cuales se evidencia la reunión llevaba a cabo por el Grupo Interno de Trabajo de Gestión Documental dando los lineamientos pertinentes para el adecuado manejo de la documentación institucional de Colombia Compra Eficiente para posteriormente realizar una transferencia primaria documental adecuada ya que en esta vigencia los grupos internos de trabajo no cumplen aun con los tiempos de retención establecidos en el instrumento archivístico Tabla de Retención Documental - TRD.</t>
  </si>
  <si>
    <t>DG.SG.03.11 Acta de Transferencias Documentales</t>
  </si>
  <si>
    <t xml:space="preserve">Se adjunta el inventario documental del archivo central de Colombia Compra Eficiente actualizado. </t>
  </si>
  <si>
    <t>DG.SG.26.3 Inventarios Documentales de Archivo Central</t>
  </si>
  <si>
    <t>El 17 de abril se llevó a cabo el Comité Instiucional de Gestión y Desempeño en el cual fue expuesto y aprobado el Plan de Gestión Ambiental de la ANCP-CCE actualizado​ a 2023. Se adjunta Plan ambiental, presentación de power point y acta del CIGD.</t>
  </si>
  <si>
    <t>Evidencias SG05</t>
  </si>
  <si>
    <t>En el mes de mayo se generó el documento para revisión y aprobación por  parte del Secretario General. Durante el mes de junio se presentó para aprobación en el último Comité de Gestión Institucional donde se propuso validar si es necesario plantear indicadores en el Plan. ​Actualmente, se encuentra pendiente por aprobación. .</t>
  </si>
  <si>
    <t>Actividad Incumplida</t>
  </si>
  <si>
    <t xml:space="preserve">Esta actividad no se reporta el 2Q dado que se suscribió el contrato CCE-254-2023 para realizar la medición del riesgo psicosocial el día 27 de junio, el cual se encuentra en ejecución desde esa fecha y por lo tanto no se presentó el informe resultados de la medición. </t>
  </si>
  <si>
    <t xml:space="preserve">Se adjunta la resolución 230 de 2023 “Por la cual se implementa el Teletrabajo Suplementario” y la política interna de Teletrabajo </t>
  </si>
  <si>
    <t>Evidencias SG08</t>
  </si>
  <si>
    <t>Se adjunta informe de Gestión del Conocimiento en la Agencia Nacional de Contratación Pública-Colombia Compra Eficiente  (ANCP-CCE-) I semestre 2023 y Plan de acción de Gestión del Conocimiento, conforme a lo programado en el primer semestre de esta vigencia.</t>
  </si>
  <si>
    <t>Evidencias SG 10</t>
  </si>
  <si>
    <t>Se aporta grabación de la reunión y acta  de la misma, donde se discutió las mejoras proyectadas para la actualización de la implementación de la política de compras y contratación pública, así mismo se adjunta informe de seguimiento a la actualización de la Política de Compras   y Contratación Pública.</t>
  </si>
  <si>
    <t>Evidencias SG 11</t>
  </si>
  <si>
    <t>Para dar cumplimiento a esta actividad se presenta un Informe semestral de seguimiento de defensa y representación judicial y extrajudicial.</t>
  </si>
  <si>
    <t>Evidencia SG13</t>
  </si>
  <si>
    <t xml:space="preserve">Se anexa un  (1)  Informe trimestral de la Gestión de PQRSD que da cumplimiento al compromiso del Q2 correspondiente a la actividad SG 14 - INFORME TRIMESTRAL PQRSD ABRIL-MAYO-JUNIO de 2023 </t>
  </si>
  <si>
    <t>SG14. Informe trimestral de PQRSD</t>
  </si>
  <si>
    <t>Se realizó monitoreo al avance de ejecución del Plan Anual de Auditoría con corte a junio, por parte del equipo de Control Interno.   ​​​
​​​
Por lo anterior, con corte a junio se ejecutó el 50% de lo programado por el equipo de Control Interno en el Plan de Acción 2023 de la Entidad. ​​</t>
  </si>
  <si>
    <t>Cuadro monitoreo CI junio 2023.xlsx</t>
  </si>
  <si>
    <t xml:space="preserve">Se entrega el 50% de la matriz de autodiagnóstico de la Dimensión 5 de MIPG, dando cumplimiento a lo programado en esta actividad para el 2Q. </t>
  </si>
  <si>
    <t>Autodiagnóstico dimensión 5 MIPG 2023 ajustes 14.07.2023 defi.xlsx</t>
  </si>
  <si>
    <t xml:space="preserve">Actividad cumplida: Se adjunta proyecto de reforma del Estatuto General de Contratación de la Administración Pública (Documento de reservado - borrador de trabajo), el cual fue remitido al Director General de la Entidad el día 30 de junio de 2023. </t>
  </si>
  <si>
    <t>Evidencias DG04</t>
  </si>
  <si>
    <t>Se elimina la actividad DG07 en el marco del comité directivo del 29 de mayo de 2023.</t>
  </si>
  <si>
    <t>Evidencia Eliminación DG07</t>
  </si>
  <si>
    <t>Evidencias DGO8</t>
  </si>
  <si>
    <t>Se adjunta informe trimestral de PQRSD de la Dirección General - 2Q.</t>
  </si>
  <si>
    <t>INFORME SEGUNDO TRIMESTRE DIRECCION GENERAL 2023 1.pdf</t>
  </si>
  <si>
    <t>Desarrollar acciones de mejora de acuerdo a los resultados del índice de desempeño institucional en la medición del formulario único de registro y avance (FURAG), los autodiagnósticos y recomendaciones del Departamento de la Función Pública y Control Interno en el marco de MIPG.</t>
  </si>
  <si>
    <t>Se adjunta Acuerdo de Cooperación Técnica entre la Agencia de Comercio y Desarrollo de 
Estados Unidos USTDA y la Agencia Nacional de Contratación Pública – Colombia 
Compra Eficiente ANCP-CCE (Este documento se encuentra sin firmas) versión español e inglés, asimismo se anexan las cartas de invitación al programa y agenda de Capacitaciones de Iniciativa de Compras Globales.</t>
  </si>
  <si>
    <t>Evidencias DG12</t>
  </si>
  <si>
    <t>Se adjunta Informe de Revisión y capítulo de compras públicas para acuerdo comercial vigente entre 
Colombia que se encuentren vigentes en el país en etapa de renegociación</t>
  </si>
  <si>
    <t>Evidencias DG13</t>
  </si>
  <si>
    <r>
      <t xml:space="preserve">Se anexa el Informe semestral del </t>
    </r>
    <r>
      <rPr>
        <b/>
        <sz val="12"/>
        <color rgb="FF000000"/>
        <rFont val="Century Gothic"/>
        <family val="2"/>
      </rPr>
      <t>Plan Institucional de Archivos - PINAR</t>
    </r>
  </si>
  <si>
    <t>Evidencias DEC612-01</t>
  </si>
  <si>
    <r>
      <t xml:space="preserve">Se anexa el </t>
    </r>
    <r>
      <rPr>
        <b/>
        <sz val="12"/>
        <color rgb="FF000000"/>
        <rFont val="Century Gothic"/>
        <family val="2"/>
      </rPr>
      <t xml:space="preserve">CCE-DES-FM-16  INFORME INTERNO DE TRABAJO Q2 PAA </t>
    </r>
    <r>
      <rPr>
        <sz val="12"/>
        <color rgb="FF000000"/>
        <rFont val="Century Gothic"/>
        <family val="2"/>
      </rPr>
      <t xml:space="preserve">y el </t>
    </r>
    <r>
      <rPr>
        <b/>
        <sz val="12"/>
        <color rgb="FF000000"/>
        <rFont val="Century Gothic"/>
        <family val="2"/>
      </rPr>
      <t>CCE-GCO-FM-07a Ejecución Plan Anual de Adquisiciones 30 junio 2023</t>
    </r>
  </si>
  <si>
    <r>
      <t xml:space="preserve">Se relaciona el </t>
    </r>
    <r>
      <rPr>
        <b/>
        <sz val="12"/>
        <color rgb="FF000000"/>
        <rFont val="Geomanist Light"/>
        <family val="3"/>
      </rPr>
      <t xml:space="preserve">Informe semestral Plan Anual de Vacantes y Previsión de Recursos Humanos 2023 </t>
    </r>
    <r>
      <rPr>
        <sz val="12"/>
        <color rgb="FF000000"/>
        <rFont val="Geomanist Light"/>
        <family val="3"/>
      </rPr>
      <t>que relaciona la ocupacion de la planta en un 85.91%</t>
    </r>
  </si>
  <si>
    <t>Informe PAV-PRH I semestre</t>
  </si>
  <si>
    <r>
      <t>Se relaciona el</t>
    </r>
    <r>
      <rPr>
        <b/>
        <sz val="12"/>
        <color rgb="FF000000"/>
        <rFont val="Geomanist Light"/>
        <family val="3"/>
      </rPr>
      <t xml:space="preserve"> Informe semestral Plan Anual de Vacantes y Previsión de Recursos Humanos 2023</t>
    </r>
    <r>
      <rPr>
        <sz val="12"/>
        <color rgb="FF000000"/>
        <rFont val="Geomanist Light"/>
        <family val="3"/>
      </rPr>
      <t xml:space="preserve"> </t>
    </r>
  </si>
  <si>
    <r>
      <t xml:space="preserve">Se relaciona el </t>
    </r>
    <r>
      <rPr>
        <b/>
        <sz val="12"/>
        <color rgb="FF000000"/>
        <rFont val="Geomanist Light"/>
        <family val="3"/>
      </rPr>
      <t>Informe semestral plan Estratégico de Talento Humano 2023,</t>
    </r>
    <r>
      <rPr>
        <sz val="12"/>
        <color rgb="FF000000"/>
        <rFont val="Geomanist Light"/>
        <family val="3"/>
      </rPr>
      <t xml:space="preserve">  en el cual describe el comportamiento de los  planes  y  programas  de  Talento  Humano, que durante el primer semestre de 2023 alcanzaron un cumplimento del 94% con respecto a las metas establecidas para  este periodo.</t>
    </r>
  </si>
  <si>
    <t xml:space="preserve">Informe PETH </t>
  </si>
  <si>
    <r>
      <t>Se relaciona el</t>
    </r>
    <r>
      <rPr>
        <b/>
        <sz val="12"/>
        <color rgb="FF000000"/>
        <rFont val="Geomanist Light"/>
        <family val="3"/>
      </rPr>
      <t xml:space="preserve"> Informe Plan de Bienestar e Incentivos I semestre, </t>
    </r>
    <r>
      <rPr>
        <sz val="12"/>
        <color rgb="FF000000"/>
        <rFont val="Geomanist Light"/>
        <family val="3"/>
      </rPr>
      <t xml:space="preserve">a la fecha se han desarrollado 24 actividades con un cumplimiento del 100% del plan de bienestar </t>
    </r>
  </si>
  <si>
    <t xml:space="preserve">Informe plan de bienestar </t>
  </si>
  <si>
    <r>
      <t>Se relaciona el</t>
    </r>
    <r>
      <rPr>
        <b/>
        <sz val="12"/>
        <color rgb="FF000000"/>
        <rFont val="Geomanist Light"/>
        <family val="3"/>
      </rPr>
      <t xml:space="preserve"> Informe Plan de Bienestar e Incentivos I semestre, </t>
    </r>
    <r>
      <rPr>
        <sz val="12"/>
        <color rgb="FF000000"/>
        <rFont val="Geomanist Light"/>
        <family val="3"/>
      </rPr>
      <t>a la fecha se han desarrollado 24 actividades con un cumplimiento del 100% del plan de incentivos</t>
    </r>
  </si>
  <si>
    <t xml:space="preserve">Informe plan de incentivos </t>
  </si>
  <si>
    <r>
      <t xml:space="preserve">Se adjunta el </t>
    </r>
    <r>
      <rPr>
        <b/>
        <sz val="12"/>
        <color rgb="FF000000"/>
        <rFont val="Century Gothic"/>
        <family val="2"/>
      </rPr>
      <t xml:space="preserve">Informe I Semestre SGSST Vigencia 2023 (002) </t>
    </r>
    <r>
      <rPr>
        <sz val="12"/>
        <color rgb="FF000000"/>
        <rFont val="Century Gothic"/>
        <family val="2"/>
      </rPr>
      <t xml:space="preserve">con un cumplimiento del 78% con estrategias de mejoramiento, con el fin de lograr el 100% </t>
    </r>
  </si>
  <si>
    <t>Informe SGSST</t>
  </si>
  <si>
    <r>
      <t xml:space="preserve"> Se adjunta la </t>
    </r>
    <r>
      <rPr>
        <b/>
        <sz val="12"/>
        <color rgb="FF000000"/>
        <rFont val="Century Gothic"/>
        <family val="2"/>
      </rPr>
      <t xml:space="preserve">PPT Informe Programa de Transparencia - Q1 </t>
    </r>
    <r>
      <rPr>
        <sz val="12"/>
        <color rgb="FF000000"/>
        <rFont val="Century Gothic"/>
        <family val="2"/>
      </rPr>
      <t>50% en el cumplimiento general para el primer cuatrimestre, presentado en el Comité Institucional de Gestión y Desempeño.</t>
    </r>
  </si>
  <si>
    <t xml:space="preserve">Programa de transparencia </t>
  </si>
  <si>
    <r>
      <t xml:space="preserve">Se adjunta </t>
    </r>
    <r>
      <rPr>
        <b/>
        <sz val="12"/>
        <color rgb="FF000000"/>
        <rFont val="Century Gothic"/>
        <family val="2"/>
      </rPr>
      <t xml:space="preserve">CCE-DES-FM-16 INFORME INTERNO DE TRABAJO PETI 2Q a </t>
    </r>
    <r>
      <rPr>
        <sz val="12"/>
        <color rgb="FF000000"/>
        <rFont val="Century Gothic"/>
        <family val="2"/>
      </rPr>
      <t>la fecha del informe se tiene un avance del 40% en el cumplimiento del plan de trabajo.</t>
    </r>
  </si>
  <si>
    <t>Informe Peti</t>
  </si>
  <si>
    <r>
      <t xml:space="preserve">Se adjunta el  </t>
    </r>
    <r>
      <rPr>
        <b/>
        <sz val="12"/>
        <color rgb="FF000000"/>
        <rFont val="Century Gothic"/>
        <family val="2"/>
      </rPr>
      <t xml:space="preserve">Informe 1er semestre del Plan de tratamiento de riesgos de seguridad y privacidad de la información 2023 </t>
    </r>
  </si>
  <si>
    <t xml:space="preserve">Plan de Tratamiento Riesgos Seguridad y Privacidad de la Información </t>
  </si>
  <si>
    <r>
      <rPr>
        <sz val="12"/>
        <color rgb="FF000000"/>
        <rFont val="Century Gothic"/>
        <family val="2"/>
      </rPr>
      <t xml:space="preserve">Se adjunta el </t>
    </r>
    <r>
      <rPr>
        <b/>
        <sz val="12"/>
        <color rgb="FF000000"/>
        <rFont val="Century Gothic"/>
        <family val="2"/>
      </rPr>
      <t xml:space="preserve">INFORME PLAN DE SEGURIDAD Y PRIVACIDAD DE LA INFORMACIÓN PRIMER SEMESTRE_2023_06_27_2Q </t>
    </r>
    <r>
      <rPr>
        <sz val="12"/>
        <color rgb="FF000000"/>
        <rFont val="Century Gothic"/>
        <family val="2"/>
      </rPr>
      <t xml:space="preserve">( No se tiene link a los anexos relacionados) </t>
    </r>
  </si>
  <si>
    <t xml:space="preserve">Plan de Seguridad y Privacidad de la Información </t>
  </si>
  <si>
    <t>Ocho (08) AMP / IAD's adjudicados o habilitados
Meta anual de ocho (8))</t>
  </si>
  <si>
    <r>
      <rPr>
        <sz val="16"/>
        <color rgb="FF002060"/>
        <rFont val="Geomanist Bold"/>
        <family val="3"/>
      </rPr>
      <t xml:space="preserve">
</t>
    </r>
    <r>
      <rPr>
        <sz val="16"/>
        <color theme="1"/>
        <rFont val="Geomanist Bold"/>
        <family val="3"/>
      </rPr>
      <t xml:space="preserve">
</t>
    </r>
    <r>
      <rPr>
        <sz val="12"/>
        <color theme="1"/>
        <rFont val="Geomanist Light"/>
      </rPr>
      <t xml:space="preserve">
</t>
    </r>
    <r>
      <rPr>
        <b/>
        <sz val="12"/>
        <color theme="1"/>
        <rFont val="Geomanist Light"/>
      </rPr>
      <t>Código:</t>
    </r>
    <r>
      <rPr>
        <sz val="12"/>
        <color theme="1"/>
        <rFont val="Geomanist Light"/>
      </rPr>
      <t xml:space="preserve"> CCE-DES-FM-15
</t>
    </r>
    <r>
      <rPr>
        <b/>
        <sz val="12"/>
        <color theme="1"/>
        <rFont val="Geomanist Light"/>
      </rPr>
      <t xml:space="preserve">Versión </t>
    </r>
    <r>
      <rPr>
        <sz val="12"/>
        <color theme="1"/>
        <rFont val="Geomanist Light"/>
      </rPr>
      <t>03 del 15 de dicimebre de 2021</t>
    </r>
  </si>
  <si>
    <r>
      <t xml:space="preserve">
</t>
    </r>
    <r>
      <rPr>
        <b/>
        <sz val="18"/>
        <color theme="0"/>
        <rFont val="Century Gothic"/>
        <family val="2"/>
      </rPr>
      <t>OBJETIVOS DEL PLAN ESTRATÉGICO INSTITUCIONAL DE LA AGENCIA NACIONAL DE CONTRATACIÓN PÚBLICA - COLOMBIA COMPRA EFICIENTE</t>
    </r>
  </si>
  <si>
    <t>No.</t>
  </si>
  <si>
    <t>PERSPECTIVA</t>
  </si>
  <si>
    <t>APUESTA PLAN NACIONAL DE DESARROLLO</t>
  </si>
  <si>
    <t>OBJETIVO ESTRATÉGICO</t>
  </si>
  <si>
    <t>DESCRIPCIÓN</t>
  </si>
  <si>
    <t>Clientes / Actores del mercado de compra pública</t>
  </si>
  <si>
    <t>Propender las buenas prácticas de la contratación en el cumplimiento de los fines estatales, la continua y eficiente prestación de los servicios públicos y la efectividad de los derechos e intereses de los administrados que colaboran con ellas en la consecución de dichos fines</t>
  </si>
  <si>
    <t>Promover estrategias de cooperación con los entes de control</t>
  </si>
  <si>
    <t>La Agencia Nacional de Contratación Pública - Colombia Compra Eficiente (ANCPCCE), está comprometida en contribuir a que el Gobierno Nacional, los Ciudadanos y las Participes del gasto público tengan un nivel de confianza apropiado sobre los procesos de contratación del Estado, esto en cumplimiento de protocolos rigurosos de transparencia y legalidad, con bases jurídicas integrales y renovadas no solo para mejorar la eficiencia del proceso sino para buscar minimizar los riesgos en la operatividad de la Contratación y Compra Pública. Por tal razón buscará entre otras prácticas una dinámica de cooperación continua y permanente con los principales órganos de control, ya sea a través de instrumentos digitales o físicos. 
En la misma línea, contribuirá con el desarrollo e interoperabilidad con diferentes organizaciones del estado de la rama ejecutiva del poder público con la finalidad de unificar y garantizar la información potencial para la investigación y análisis del fenómeno de corrupción, y para la toma de decisiones acertadas de política pública en la materia</t>
  </si>
  <si>
    <t>Producir documentos tipo a fin de promover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como reducir la posibilidad de direccionamiento en la adjudicación de los procesos, incrementar la transparencia y disminuir el riesgo de colusión.</t>
  </si>
  <si>
    <t>Facilitar documentos tipo para Incrementar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mismo, disminuir la posibilidad de direccionamiento en la adjudicación de los procesos, incrementar la transparencia y minimizar el riesgo de colusión.</t>
  </si>
  <si>
    <t>La Agencia Nacional de Contratación Pública - Colombia Compra Eficiente (ANCPCCE), como autoridad de la compra pública y participe central del proceso desarrollará  proyectos de reforma al estatuto de contratación en torno a políticas públicas de Inhabilidades e incompatibilidades, múltiples regímenes especiales, entre otros asuntos que deriven en el mejor funcionamiento de los procesos de contratación y que ayuden a unificar el contenido jurídico y simplifiquen el lineamiento jurídico a través de documentos compilatorios.
Las reformas promoverán el uso de buenas prácticas de gobierno corporativo, a través de la inversión pública para incentivar encadenamientos productivos, la industria nacional, y el desarrollo de proveedores con énfasis en las MiPymes de Colombia.</t>
  </si>
  <si>
    <t>Promover mediciones que demuestren la eficiencia administrativa en las entidades públicas y visibilizar la propuesta de valor en la promoción de los instrumentos de agregación de demanda.</t>
  </si>
  <si>
    <r>
      <t xml:space="preserve">
Los Instrumentos de Agregación de Demanda tienen como fin permitir a las entidades estatales la compra de bienes  y servicios, así como, la adjudicación de contrataciones menores, urgentes y especiales. Bajo este propósito, La Agencia Nacional de Contratación Pública - Colombia Compra Eficiente (ANCPCCE) busca ofrecer precios favorables y suscribir compromisos éticos en las relaciones comerciales, de tal modo que favorezcan compras más ágiles, de mayor calidad, al precio justo, y totalmente transparentes. Así las cosas, la Tienda Virtual del Estado Colombiano (TVEC) se constituye en la herramienta primordial de agregación de demanda y en gran parte el canal mediante el cual se materializa el resultado previsto por la Agencia.
En la misma línea, los acuerdos marco de precio permiten agregar bienes y servicios que son heterogéneos y que tienen una alta demanda, como por ejemplo elementos para se</t>
    </r>
    <r>
      <rPr>
        <sz val="11"/>
        <color theme="2" tint="-0.89999084444715716"/>
        <rFont val="Century Gothic"/>
        <family val="2"/>
      </rPr>
      <t>rvicio de aseo y cafetería, combustibles, entre otros; con los cuales es posible y razonable hacer compras agregadas y/o coordinadas. De forma concluyente, la estructuración de Nuevos y/o Renovados Acuerdos Marco de Precios permitirán a la Agencia atender y consolidar a través de la TVEC las compras de las entidades estatales y la adjudicación de contrataciones menores, urgentes y especiales de manera más favorable.  La Agencia Nacional de Contratación Pública - Colombia Compra Eficiente (ANCPCCE) contribuirá con el desarrollo de AMP diferenciados a nivel territorial que generen valor mediante una administración responsable de los recursos y el constante monitoreo de la calidad de los bienes y servicios; promoviendo finalmente compras más ágiles, económicas y transparentes.
En términos generales, los instrumentos de agregación de demanda buscan garantizar la calidad en la prestación del servicio y/o en el aprovisionamiento del bien, mejorando los precios aprovechando economías de escala en todos los aspectos de la cadena de abastecimiento.</t>
    </r>
  </si>
  <si>
    <t>Desarrollar las competencias y habilidades a los actores de la compra pública mediante capacitaciones y programas de formación continuada a fin de ofrecer herramientas para facilitar las transacciones en el Sistema de Compra Pública</t>
  </si>
  <si>
    <t>Los compradores públicos y las Entidades Estatales deben contar con la capacidad suficiente para tomar decisiones de gasto público con base en la mejor información disponible, esto para llevar al Sistema de Compra Pública a obtener mayor valor por dinero. De otra parte, los proveedores deben ser capaces de aprovechar las oportunidades que les ofrece el Sistema de Compra Pública y mejorar su desempeño.
Con lo anterior, la comunicación se convierte en el eje central que debe permitir: (i) hacer visible el valor estratégico del Sistema de Compra Pública; (ii) construir, desarrollar y gestionar las capacidades de los actores del Sistema de Compra Pública; y (iii) gestionar el conocimiento del Sistema de Compra Pública y de Colombia Compra Eficiente. La puesta en marcha de las iniciativas entonces debe fundamentarse desde la comunicación efectiva y asertiva que potencialice el impacto en el Sistema de Compra Pública y en Colombia Compra Eficiente.</t>
  </si>
  <si>
    <t>Innovación y aprendizaje</t>
  </si>
  <si>
    <r>
      <t xml:space="preserve">La Agencia Nacional de Contratación Pública - Colombia Compra Eficiente (ANCPCCE), dispone del sistema/aplicativo actualmente denominado </t>
    </r>
    <r>
      <rPr>
        <i/>
        <sz val="11"/>
        <rFont val="Century Gothic"/>
        <family val="2"/>
      </rPr>
      <t>Relatoría</t>
    </r>
    <r>
      <rPr>
        <sz val="11"/>
        <rFont val="Century Gothic"/>
        <family val="2"/>
      </rPr>
      <t xml:space="preserve"> en el cual se publican conceptos, doctrina y jurisprudencia en materia de contratación pública. Bajo este contexto, fortalecer la herramienta de tipo consultivo con mayor documentación, selectiva y de fácil acceso, permitirá a la Agencia proveer mayor información jurídica a los actores de la contratación pública, un mejor servicio al ciudadano y una mayor eficiencia en los trámites.</t>
    </r>
  </si>
  <si>
    <t>Negocio y procesos</t>
  </si>
  <si>
    <t>Fortalecer del sistema electrónico de compra pública – SECOP – para garantizar la transaccionalidad de todos los procesos de contratación estatal del orden nacional y territorial</t>
  </si>
  <si>
    <t>Fortalecer la disponibilidad del Sistema Electrónico de Compra Pública</t>
  </si>
  <si>
    <t>El Sistema Electrónico de Contratación Pública – SECOP II cuenta con una capacidad de 20.000 procesos de contratación al mes y se encuentra inmerso en un proceso de transición total de SECOP I  a SECOP II, esta condición genera necesidades de capacidad mayores que se han medido en promedios de 120.000 procesos al mes, e incluso picos de alto tráfico que pueden llegar hasta 300.000 procesos al mes, razón por la cual La Agencia Nacional de Contratación Pública - Colombia Compra Eficiente (ANCPCCE) enfoca sus esfuerzos en ofrecer un servicio de calidad que bajo estrategias de conocimiento, uso, apropiación y capacidad permitan la satisfacción de las necesidades de las entidades del orden nacional y territorial, todo esto bajo conceptos de experiencia de usuario y disponibilidad que incrementen la confianza en el proceso.
Con lo anterior, y en concordancia con la capacidad limitada de la plataforma y la necesidad del soporte a la cantidad de los procesos de contratación que existe actualmente el territorio nacional. La Agencia Nacional de Contratación Pública - Colombia Compra Eficiente (ANCPCCE) promoverá el desarrollo y optimización de la plataforma tecnológica (Infraestructura, aplicaciones y soporte).</t>
  </si>
  <si>
    <t>La Agencia Nacional de Contratación Pública - Colombia Compra Eficiente (ANCPCCE), teniendo en cuenta que una de sus funciones principales es desarrollar el Sistema Electrónico para la Contratación Pública, ha contemplado en el modelo de Arquitectura Empresarial un elemento que permita mejorar la interacción entre los procesos, los datos, las aplicaciones y la infraestructura tecnológica, de tal modo que actúe como la  fuerza integradora entre la planificación, la operación y la tecnología, contribuyendo así al logro de los resultados.</t>
  </si>
  <si>
    <t>Proponer el rediseño de la estructura organizacional</t>
  </si>
  <si>
    <t xml:space="preserve">Identificar las necesidades de la entidad en cuanto a las áreas o dependencias que se requieren para desarrollar y potencializar las funciones institucionales,  así como,  el Talento Humano que soporte el cumplimiento de los objetivos de cada una de las dependencias, previendo elementos de costo eficiencia, gestión del conocimiento, soporte documental, sentido de pertenencia y cumplimiento eficiente de las funciones, entre otros. </t>
  </si>
  <si>
    <t>Fortalecer la estructura organizacional de  La Agencia Nacional de Contratación Pública - Colombia Compra Eficiente (ANCPCCE)</t>
  </si>
  <si>
    <t>Implementar principios y estándares de buenas prácticas de TI y Gestión de Riesgos</t>
  </si>
  <si>
    <t xml:space="preserve">Como parte de la eficiencia operacional de La Agencia Nacional de Contratación Pública - Colombia Compra Eficiente (ANCPCCE), y en sintonía con el propósito de mejorar la eficiencia del Sistema de Compra Pública, establece la posibilidad de evaluar e implementar algunas de las practicas referidas en los estándares internacionales ISO 27001, ISO 31000 e ISO 37000, sin que exista controversia o disparidad con el MIPG, sino por el contrario permite fortalecer algunas bases metodológicas que soporten el logro de los resultados y preparen a la agencia para afrontar nuevos retos. </t>
  </si>
  <si>
    <t>El Formulario Único Reporte de Avances de la Gestión - FURAG, como herramienta de medición Modelo Integrado de Planeación y Gestión al interior de las instituciones del Estado y a través de la cual se capturan, monitorean y evalúan los avances en la implementación de las políticas de desarrollo administrativo contempladas en el MIPG; constituye para La Agencia Nacional de Contratación Pública - Colombia Compra Eficiente (ANCPCCE) uno de los instrumentos de medición de mayor relevancia en el desarrollo de su gestión, por tal razón, los aspectos contemplados en esta herramienta son de seguimiento permanente y de cumplimiento obligatorio al interior de toda la agencia. Así mismo, el MIPG que proporciona el marco de referencia para dirigir, planear, ejecutar, hacer seguimiento, evaluar y controlar la gestión; que además promueve el cumplimiento de los objetivos definidos en el plan de desarrollo, será un derrotero en el desarrollo de la gestión de la Agencia.
Aunado a lo anterior, los planes institucionales y estratégicos referidos en el decreto 612 de 2018 harán parte integral de la gestión estratégica de La Agencia Nacional de Contratación Pública - Colombia Compra Eficiente (ANCPCCE), por tal razón se encuentran inmersos dentro del seguimiento y evaluación periódica de la entidad. Así mismo, son sujetos de revisión constante de tal modo que permita la mejora continua en la adopción de buenas prácticas y continua relación con el desarrollo y dinámica de las operaciones de la Agencia.</t>
  </si>
  <si>
    <t>Desarrollar un modelo de medición de la eficiencia operacional</t>
  </si>
  <si>
    <t>La eficiencia operacional como resultado de desarrollo y gestión de los procesos en términos de mejor aprovechamiento de los recursos disponibles, es uno  de los propósitos de La Agencia Nacional de Contratación Pública - Colombia Compra Eficiente (ANCPCCE), que le permita cuantificar los resultados de la prestación del servicio en todas sus dependencias y compararlos con los resultados obtenidos en la gestión de vigencias anteriores. 
La eficiencia operacional será un factor diferencial en La Agencia que catapulte el logro de los objetivos de corto, mediano y largo plazo en todos los niveles de la entidad.</t>
  </si>
  <si>
    <t>Financiera / Sostenibilidad</t>
  </si>
  <si>
    <t>Proponer iniciativas y/o estrategias que promuevan la sostenibilidad de la ANCPCCE</t>
  </si>
  <si>
    <t>La Agencia Nacional de Contratación Pública - Colombia Compra Eficiente (ANCPCCE), partiendo de los Objetivos de Desarrollo Sostenible - ODS y de manera específica con el número 16 Promover sociedades, justas, pacíficas e inclusivas y el número 17 Revitalizar la Alianza Mundial para el Desarrollo Sostenible; Orienta sus esfuerzos en incrementar el registro de transacciones de compra y contratación pública de la Tienda Virtual del Estado Colombiano (TVEC) y del Sistema Electrónico de Compra Pública (SECOP II), de tal modo que le permita pasar de un índice del 9% al 22% al final del año 2022.</t>
  </si>
  <si>
    <t>La Agencia Nacional de Contratación Pública - Colombia Compra Eficiente (ANCPCCE) a través del concepto de investigación, desarrollo e innovación, pretende formular iniciativas que fortalezcan el sistema de compra pública y que a partir de instrumentos derivados de la investigación, avances tecnológicos y del mayor conocimiento y entendimiento del mercado permitan mejorar significativamente el sistema y las operaciones de quienes interactúan con el mismo.</t>
  </si>
  <si>
    <t>Promover iniciativas para optimizar los recursos públicos en términos de tiempo, dinero y capacidad del talento humano y de la eficiencia en los procesos para satisfacer las necesidades de las Entidades Estatales y cumplir su misión.</t>
  </si>
  <si>
    <t>Combatir la corrupción en las finanzas públicas y propiciar mayor transparencia es uno de los indicadores del gobierno en el cual, La Agencia Nacional de Contratación Pública - Colombia Compra Eficiente (ANCPCCE) debe contribuir, es por esto, que uno de los objetivos tangibles de la agencia para el país es lograr consolidar la compra pública a través de instrumentos jurídicos y herramientas tecnológicas que permitan cada vez más ofrecer un grado de seguridad en el uso de los recursos del estado, y que en conjunto con otras entidades de estado enfocan sus esfuerzos en minimizar este flagelo que ha tenido efectos lesivos en la confianza de los ciudadanos con las instituciones del estado.
Con lo anterior, La Agencia Nacional de Contratación Pública - Colombia Compra Eficiente (ANCPCCE) tiene previsto pasar del 26% al 80% el valor de compras públicas gestionadas en: i) Tienda Virtual del Estado Colombiano (TVEC); y ii) SECOP II</t>
  </si>
  <si>
    <t>MAPA DE OBJETIVOS ESTRATEGICOS</t>
  </si>
  <si>
    <r>
      <rPr>
        <sz val="9"/>
        <color rgb="FF002060"/>
        <rFont val="Century Gothic"/>
        <family val="2"/>
      </rPr>
      <t xml:space="preserve">                                                                                                      </t>
    </r>
    <r>
      <rPr>
        <sz val="9"/>
        <color theme="1"/>
        <rFont val="Century Gothic"/>
        <family val="2"/>
      </rPr>
      <t xml:space="preserve">
</t>
    </r>
    <r>
      <rPr>
        <b/>
        <sz val="9"/>
        <color theme="1"/>
        <rFont val="Century Gothic"/>
        <family val="2"/>
      </rPr>
      <t>Código:</t>
    </r>
    <r>
      <rPr>
        <sz val="9"/>
        <color theme="1"/>
        <rFont val="Century Gothic"/>
        <family val="2"/>
      </rPr>
      <t xml:space="preserve"> CCE-DES-FM-15
</t>
    </r>
    <r>
      <rPr>
        <b/>
        <sz val="9"/>
        <color theme="1"/>
        <rFont val="Century Gothic"/>
        <family val="2"/>
      </rPr>
      <t>Versión:</t>
    </r>
    <r>
      <rPr>
        <sz val="9"/>
        <color theme="1"/>
        <rFont val="Century Gothic"/>
        <family val="2"/>
      </rPr>
      <t xml:space="preserve"> 03 del 15 de dicimebre de 2021
</t>
    </r>
  </si>
  <si>
    <t>DEBILIDADES  - OPORTUNIDADES - FORTALEZAS Y AMENAZAS 2023</t>
  </si>
  <si>
    <t>DEBILIDADES</t>
  </si>
  <si>
    <t>OPORTUNIDADES</t>
  </si>
  <si>
    <t>Falta de interacción entre el personal de las distintas dependencias.</t>
  </si>
  <si>
    <t>Comunicación y solución de problemas en tiempo real</t>
  </si>
  <si>
    <t xml:space="preserve">Posicionamiento mediante foros internacionales </t>
  </si>
  <si>
    <t>Perdida de oportunidad para comunicarle al país nuestras noticias positivas y estratégicas</t>
  </si>
  <si>
    <t>Fortalecer relaciones con contactos internacionales. Ej. OEA</t>
  </si>
  <si>
    <t>Internacionalización de la ANCPCCE y el mercado</t>
  </si>
  <si>
    <t xml:space="preserve">Compras públicas como tema atractivo, aprovechable para generar narrativas. </t>
  </si>
  <si>
    <t>Inmediatez en la ejecución de instrucciones</t>
  </si>
  <si>
    <t>Diseño y construcción plataforma Marca Colombia</t>
  </si>
  <si>
    <t xml:space="preserve">Sentido de pertenencia </t>
  </si>
  <si>
    <t>Consolidación de estrategia de formación virtual apropiación plataformas electrónicas</t>
  </si>
  <si>
    <t>Trabajo en equipo</t>
  </si>
  <si>
    <t>Potencializar Jota  (inteligencia artificial)</t>
  </si>
  <si>
    <t>Software de uso interno administrativo</t>
  </si>
  <si>
    <t>Apropiar e implementar las recomendaciones de la OCDE u otros actores internacionales en términos de la política contratación pública y abastecimiento estratégico</t>
  </si>
  <si>
    <t>Ausencia política de gestión de conocimiento</t>
  </si>
  <si>
    <t xml:space="preserve">Fortalecer los sistemas de información para facilitar el seguimiento del cumplimiento a los compromisos </t>
  </si>
  <si>
    <t>Dependencia a proveedor extranjero de las plataformas electrónicas de compra pública.</t>
  </si>
  <si>
    <t>Generar espacios de participación activa interna y con grupos de interés para promover ejercicios de innovación</t>
  </si>
  <si>
    <t>Ausencia sistema ERP y CRM</t>
  </si>
  <si>
    <t xml:space="preserve">Mejorar el nivel de satisfacción y confianza de los ciudadanos </t>
  </si>
  <si>
    <t xml:space="preserve">Obsolescencia tecnológica </t>
  </si>
  <si>
    <t>Implementar esquemas de trabajo virtual que permitan la alternancia controlada bajo el enfoque de cumplimiento de objetivos.</t>
  </si>
  <si>
    <t>Contratos débiles con proveedores de TI</t>
  </si>
  <si>
    <t xml:space="preserve">Fortalecer y viabilizar atención al ciudadano en WEB y REDES SOCIALES </t>
  </si>
  <si>
    <t xml:space="preserve">Estructura de atención y participación con el ciudadano </t>
  </si>
  <si>
    <t>Obligatoriedad de las entidades en el uso de SECOP</t>
  </si>
  <si>
    <t xml:space="preserve">Sinergia con cabeza del sector </t>
  </si>
  <si>
    <t xml:space="preserve">Mediciones de eficiencia administrativa </t>
  </si>
  <si>
    <t xml:space="preserve">Proceso de Gestión Documental </t>
  </si>
  <si>
    <t>Implementar esquemas teóricos de DRP y BCP bajo ambientes controlados</t>
  </si>
  <si>
    <t xml:space="preserve">SECOP como gestor documental </t>
  </si>
  <si>
    <t>Posicionar a CCE como una entidad generadora de informes y reportes estratégicos en términos de compras públicas y modelos de abastecimiento</t>
  </si>
  <si>
    <t>Ausencia de Gobierno de Datos</t>
  </si>
  <si>
    <t>Gestión del conocimiento e intercambio de prácticas con grupos de interés</t>
  </si>
  <si>
    <t>Política de Gestión Estadística - MIPG</t>
  </si>
  <si>
    <t xml:space="preserve">Promover la voluntad entidades publicas para implementar modelo de abastecimiento estratégico </t>
  </si>
  <si>
    <t>Ausencia de cultura de innovación</t>
  </si>
  <si>
    <t xml:space="preserve">Red de observaciones para lucha anticorrupción </t>
  </si>
  <si>
    <t xml:space="preserve">Ausencia de estrategia de comunicaciones interna y externa </t>
  </si>
  <si>
    <r>
      <t xml:space="preserve">Benchmarking en </t>
    </r>
    <r>
      <rPr>
        <sz val="10"/>
        <color rgb="FFFF0000"/>
        <rFont val="Century Gothic"/>
        <family val="2"/>
      </rPr>
      <t>MDE</t>
    </r>
    <r>
      <rPr>
        <sz val="10"/>
        <rFont val="Century Gothic"/>
        <family val="2"/>
      </rPr>
      <t xml:space="preserve"> y otras prácticas de compra para adoptar </t>
    </r>
  </si>
  <si>
    <t>falta de generación de sinergias entre las mismas áreas misionales</t>
  </si>
  <si>
    <t>Uso de inteligencia artificial como canal de servicio, potencializando la actual funcionalidad de JOTA</t>
  </si>
  <si>
    <t>Falta de articulación y apropiación de la Política de Gestión del Conocimiento y la Innovación</t>
  </si>
  <si>
    <t xml:space="preserve">Consolidar estrategia de formación virtual. E-Learning </t>
  </si>
  <si>
    <t>Carencia de herramientas técnicas especializadas para desarrollar el Modelo gestión estadística</t>
  </si>
  <si>
    <t xml:space="preserve">Diseñar y construir plataforma marca Colombia </t>
  </si>
  <si>
    <t xml:space="preserve">Ausencia de modelo data governance </t>
  </si>
  <si>
    <t>Consolidar un modelo de Arquitectura Empresarial</t>
  </si>
  <si>
    <t>Recursos tecnológicos deficientes para la trazabilidad de la gestión</t>
  </si>
  <si>
    <r>
      <t xml:space="preserve">Plan de mercado </t>
    </r>
    <r>
      <rPr>
        <sz val="10"/>
        <color rgb="FFFF0000"/>
        <rFont val="Century Gothic"/>
        <family val="2"/>
      </rPr>
      <t>NEC</t>
    </r>
  </si>
  <si>
    <t xml:space="preserve">Incumplimiento de plazos para radicación de solicitudes de adquisición de bienes y servicios </t>
  </si>
  <si>
    <t xml:space="preserve">Convenios INSOR- INCI </t>
  </si>
  <si>
    <t xml:space="preserve">Sistema de gestión desarticulado de cara a los procesos organizacionales. </t>
  </si>
  <si>
    <t xml:space="preserve">Interoperabilidades del sistema de información </t>
  </si>
  <si>
    <t>Obsolescencia tecnológico SECOP</t>
  </si>
  <si>
    <t>Mejora clima laboral</t>
  </si>
  <si>
    <t xml:space="preserve">Ausencia de ERP y CRM </t>
  </si>
  <si>
    <t>Alta dependencia de proveedores de plataformas de e-procurement</t>
  </si>
  <si>
    <t xml:space="preserve">Incorporación de cultura de innovación de la entidad </t>
  </si>
  <si>
    <t>Falta de apropiación del modelo de administración de riesgos al interior de la entidad.</t>
  </si>
  <si>
    <t>Insuficiencia de herramientas para realizar prospección a cadenas de suministro.</t>
  </si>
  <si>
    <t>Deficiencias en el proceso de gestión documental afectando la atención a los ciudadanos</t>
  </si>
  <si>
    <t xml:space="preserve">Perdida de memoria institucional </t>
  </si>
  <si>
    <t>FORTALEZAS</t>
  </si>
  <si>
    <t>AMENAZAS</t>
  </si>
  <si>
    <t>Capacidad de adaptación al cambio por contingencia COVID</t>
  </si>
  <si>
    <t xml:space="preserve">Ciudadanía y población con percepción de no cambio y corrupción en materia de contratos estatales </t>
  </si>
  <si>
    <t>Buenas relaciones interinstitucionales con organismos multilaterales</t>
  </si>
  <si>
    <t>Riesgo reputacional por la doctrina y por el Documentos Tipo</t>
  </si>
  <si>
    <t>Personal capacitado y comprometido</t>
  </si>
  <si>
    <t xml:space="preserve">Deserción laboral porque el personal ha desarrollado aptitudes muy importantes </t>
  </si>
  <si>
    <t>Gremios alineados e interesados con las acciones de  ANCPCCE</t>
  </si>
  <si>
    <t xml:space="preserve">Competencia con la Bolsa Mercantil Colombiana </t>
  </si>
  <si>
    <t>Capacidad Técnica</t>
  </si>
  <si>
    <t xml:space="preserve">Acciones judiciales primeras generaciones </t>
  </si>
  <si>
    <t>Adecuada infraestructura tecnológica de las plataformas electrónicas de compra pública.</t>
  </si>
  <si>
    <t>Consumo masivo de datos usando ROBOTS</t>
  </si>
  <si>
    <t>Articulación con entes de control</t>
  </si>
  <si>
    <t>Calidad en el ingreso de información en las plataformas electrónicas de e-procurement por parte de los usuarios</t>
  </si>
  <si>
    <t>Estructuración de AMP ajustado a las necesidades del Estado y construidos con los proveedores</t>
  </si>
  <si>
    <t>Desconocimiento de las competencias la ANCP-CCE.</t>
  </si>
  <si>
    <t>Compromiso de la alta dirección</t>
  </si>
  <si>
    <t>Papel de CCE como gestor documental</t>
  </si>
  <si>
    <t>Adecuado clima organizacional y de trabajo</t>
  </si>
  <si>
    <t xml:space="preserve">Ataques informáticos </t>
  </si>
  <si>
    <t>Presencia regional</t>
  </si>
  <si>
    <t xml:space="preserve">Falta de conectividad nacional </t>
  </si>
  <si>
    <t>Apoyo y compromiso de la Dirección General</t>
  </si>
  <si>
    <t xml:space="preserve">Ausencia recurso humano en entidades publicas en las que se requiere implementación del modelo de abastecimiento estratégico </t>
  </si>
  <si>
    <t>Clima organizacional vs resultados comparados con las entidades del estado.</t>
  </si>
  <si>
    <r>
      <t xml:space="preserve">Dependencia de terceros para el desarrollo de </t>
    </r>
    <r>
      <rPr>
        <sz val="10"/>
        <color rgb="FFFF0000"/>
        <rFont val="Century Gothic"/>
        <family val="2"/>
      </rPr>
      <t>RIC</t>
    </r>
  </si>
  <si>
    <t>Sentido de pertenencia institucional</t>
  </si>
  <si>
    <t>Estructuración de AMP de acuerdo a necesidades del estado</t>
  </si>
  <si>
    <t xml:space="preserve">Renovación y actualización equipos tecnológicos </t>
  </si>
  <si>
    <t xml:space="preserve">Buena articulación con entes de control </t>
  </si>
  <si>
    <t xml:space="preserve">Alto perfil técnico </t>
  </si>
  <si>
    <t>Presencia regional de la ANCP-CCE en el uso y apropiación del SECOP</t>
  </si>
  <si>
    <t>Participación de proveedores y entidades en estructuración de AMP</t>
  </si>
  <si>
    <t xml:space="preserve">Optimización de los recursos Asignados en el presupuesto de la entidad. </t>
  </si>
  <si>
    <t xml:space="preserve">Buenas relaciones interinstitucionales con gestores de buenas prácticas </t>
  </si>
  <si>
    <t xml:space="preserve">Equipo multidisciplinario y técnico con potencial de desarrollo </t>
  </si>
  <si>
    <r>
      <t xml:space="preserve">
</t>
    </r>
    <r>
      <rPr>
        <sz val="11"/>
        <color theme="1"/>
        <rFont val="Century Gothic"/>
        <family val="2"/>
      </rPr>
      <t xml:space="preserve">
</t>
    </r>
    <r>
      <rPr>
        <b/>
        <sz val="10"/>
        <color theme="1"/>
        <rFont val="Century Gothic"/>
        <family val="2"/>
      </rPr>
      <t>Código:</t>
    </r>
    <r>
      <rPr>
        <sz val="10"/>
        <color theme="1"/>
        <rFont val="Century Gothic"/>
        <family val="2"/>
      </rPr>
      <t xml:space="preserve"> CCE-DES-FM-15
</t>
    </r>
    <r>
      <rPr>
        <b/>
        <sz val="10"/>
        <color theme="1"/>
        <rFont val="Century Gothic"/>
        <family val="2"/>
      </rPr>
      <t>Versión</t>
    </r>
    <r>
      <rPr>
        <sz val="10"/>
        <color theme="1"/>
        <rFont val="Century Gothic"/>
        <family val="2"/>
      </rPr>
      <t xml:space="preserve"> 03 del 15 de dicimebre de 2021</t>
    </r>
    <r>
      <rPr>
        <b/>
        <sz val="10"/>
        <color theme="1"/>
        <rFont val="Century Gothic"/>
        <family val="2"/>
      </rPr>
      <t xml:space="preserve">
</t>
    </r>
  </si>
  <si>
    <t>TIPO DE SOLICITUD</t>
  </si>
  <si>
    <t>ÁREA RESPONSABLE</t>
  </si>
  <si>
    <r>
      <t xml:space="preserve">FECHA DE SOLICITUD
</t>
    </r>
    <r>
      <rPr>
        <b/>
        <sz val="8"/>
        <color theme="0"/>
        <rFont val="Century Gothic"/>
        <family val="2"/>
      </rPr>
      <t>DD/MM/AAAA</t>
    </r>
  </si>
  <si>
    <t>ID DE ACCIÓN PARA AJUSTAR</t>
  </si>
  <si>
    <t>Q PROGRAMADO DE LA ACCIÓN</t>
  </si>
  <si>
    <t>FECHA DE INICIO</t>
  </si>
  <si>
    <t xml:space="preserve">FECHA DE FIN </t>
  </si>
  <si>
    <t xml:space="preserve">DESCRIPCIÓN DEL AJUSTE </t>
  </si>
  <si>
    <t>CARTA DE JUSTIFICACIÓN</t>
  </si>
  <si>
    <t>OBSERVACIONES SEGUNDA LINEA DE DEFENSA / LINK SOPORTES</t>
  </si>
  <si>
    <t>VERSIÓN VIGENTE PAI</t>
  </si>
  <si>
    <t>FECHA DE VERSIÓN PAI 2023</t>
  </si>
  <si>
    <t>CÓD</t>
  </si>
  <si>
    <t>CONSEC</t>
  </si>
  <si>
    <t>MES/AÑO</t>
  </si>
  <si>
    <t>PAI 2023 V.1</t>
  </si>
  <si>
    <t xml:space="preserve">Dirección General </t>
  </si>
  <si>
    <t>Primera versión del Plan de Acción Institucional aprobado en comité directivo del 31/01/2023</t>
  </si>
  <si>
    <t>31Ene2023 Solicitud de Publicación.pdf</t>
  </si>
  <si>
    <t>31/012023</t>
  </si>
  <si>
    <t>Modificación</t>
  </si>
  <si>
    <t>Subdirección de EMAE</t>
  </si>
  <si>
    <t>EMAE</t>
  </si>
  <si>
    <t>N.A.</t>
  </si>
  <si>
    <t>Se modifica la redacción de la actividad, no cambia los entregables, ni las metas.</t>
  </si>
  <si>
    <t>EMAE1</t>
  </si>
  <si>
    <t>EMAE Solicitud 1</t>
  </si>
  <si>
    <t>Q1</t>
  </si>
  <si>
    <t>Aumenta la meta de 1 a 4 Herramientas de visualización en el Q1.</t>
  </si>
  <si>
    <t>Subdirección de IDT</t>
  </si>
  <si>
    <t>IDT</t>
  </si>
  <si>
    <t xml:space="preserve">Se modifica la redacción de la actividad (Capacitaciones a entidaes estatales) </t>
  </si>
  <si>
    <t>IDT Solicitud 1</t>
  </si>
  <si>
    <t>Se modifica la meta anual de 700 a 550 Entidades capacitadas.</t>
  </si>
  <si>
    <t>Q4</t>
  </si>
  <si>
    <t>Se modifica la meta anual de 80 a 50 capacitaciones dictadas. Se ajusta la distribución de las metas de los 4 Qs.</t>
  </si>
  <si>
    <t>Comunicaciones Dirección General</t>
  </si>
  <si>
    <t>DG - COM</t>
  </si>
  <si>
    <t>Se modifica la fecha del primer entregable para el 2Q: 30 de junio de 2023.</t>
  </si>
  <si>
    <t>DG1</t>
  </si>
  <si>
    <t>Comunicaciones - Solicitud 1</t>
  </si>
  <si>
    <t>Aclaración</t>
  </si>
  <si>
    <t>Subdirección Gestión Contractual</t>
  </si>
  <si>
    <t>GC</t>
  </si>
  <si>
    <t>Se ajusta error de forma identificado: En la actividad y fórmula había quedado 2023, se corrige la meta/Indicador.</t>
  </si>
  <si>
    <t>Correo Aclaración - GC9</t>
  </si>
  <si>
    <t>Q2</t>
  </si>
  <si>
    <t xml:space="preserve">Se reduce la meta anual de 12 boletines a 8 boletines  (Q2: 4 boletines y Q4: 4 boletines) </t>
  </si>
  <si>
    <t>G. C. Solicitud 1</t>
  </si>
  <si>
    <t xml:space="preserve">Se reduce la meta anual de 12 boletines a 8 boletines (Q2: 4 boletines y Q4: 4 boletines) </t>
  </si>
  <si>
    <t>Q3</t>
  </si>
  <si>
    <t>Se disminuye la meta anual de 7 a 5 actas de ciclos de formación del 
Modelo de Abastecimiento Estratégico - MAE</t>
  </si>
  <si>
    <t>EMAE2</t>
  </si>
  <si>
    <t>EMAE Solicitud 2</t>
  </si>
  <si>
    <t>Dirección General</t>
  </si>
  <si>
    <t>DG</t>
  </si>
  <si>
    <t>DG2</t>
  </si>
  <si>
    <t>Q2,Q3,Q4</t>
  </si>
  <si>
    <t>Redistribución metas Q2,Q3,Q4</t>
  </si>
  <si>
    <t>IDT Solicitud 2</t>
  </si>
  <si>
    <t xml:space="preserve">Redistribución de metas y finalización de actividad a corte de 30 de septiembre. </t>
  </si>
  <si>
    <t>Q1,Q2,Q3,Q4</t>
  </si>
  <si>
    <t xml:space="preserve">Ajuste en meta y fórmula, estaba en porcentaje y cambia a # de informes </t>
  </si>
  <si>
    <t>Se aumenta la meta del 2Q de 5 a 6 Insumos Estratégicos y/o documentos estratégicos del sistema de compra pública.</t>
  </si>
  <si>
    <t>EMAE3</t>
  </si>
  <si>
    <t>EMAE Solicitud 3</t>
  </si>
  <si>
    <t>Se aumenta el número de entregables para la Meta del segundo (2Q), de uno (1) a dos (2) informes de resultados o fichas técnicas de los desarrollos</t>
  </si>
  <si>
    <t xml:space="preserve">Se aumenta el número de entregables para la Meta del segundo 2Q de diez (10) a diecisiete (17) </t>
  </si>
  <si>
    <t>Q3,Q4</t>
  </si>
  <si>
    <t>Se modifica la actividad y el entregable queda de la siguiente manera: "Documento tipo que apunte a las líneas estratégicas del Plan Nacional de Desarrollo 2022-2026"  y se reprograma para el 31/12/2023.</t>
  </si>
  <si>
    <t>G. Contractual Solicitud 2</t>
  </si>
  <si>
    <t>Se ajusta error de forma identificado, debido a que la actividadad finaliza el 15/12/2023 y el entregable por error quedó en 3Q.</t>
  </si>
  <si>
    <t>Se ajusta error de forma identificado, debido a que la Meta/Indicador es: Transferencia documental de la vigencia 2022 y había quedado por error 2021.</t>
  </si>
  <si>
    <t>Q2, Q3,Q4</t>
  </si>
  <si>
    <t>Se modifica el tiempo para desarrollar el entregable y queda de la siguiente manera:
" la actividades programadas para el Q2 quedan para ser reportadas en el Q3"</t>
  </si>
  <si>
    <t>DG3</t>
  </si>
  <si>
    <t xml:space="preserve">Comunicaciones solicitud 3 </t>
  </si>
  <si>
    <t xml:space="preserve">Se ajusta error de forma identificado, la actividad con fecha fin 31 de mayo por error había quedado en el Q3, por tal motivo cambia a Q2. </t>
  </si>
  <si>
    <t>Se modican los responsables de las actividades de la Subdirección de Negocios y Secretatía General, debido al cambio de líderes de área, a partir del mes de junio de 2023.</t>
  </si>
  <si>
    <t>Juan David Marín es el nuevo Subdirector de Negocios (E) y la Dra. Fabiola Páez la nueva Secretaria General.</t>
  </si>
  <si>
    <t>Q1,Q2, Q3,Q4</t>
  </si>
  <si>
    <t>Ajuste de modificación de metas Q1 Q2,Q3,Q4. Se subsana error de modificación del 9 de junio (Versión 5)</t>
  </si>
  <si>
    <t>IDT Solicitud 3</t>
  </si>
  <si>
    <t xml:space="preserve">Ajuste de modificación de metas Q1 Q2,Q3,Q4 y finalización de actividad el 31 de diciembre. Se subsana error de modificación del 9 de junio (Versión 5) </t>
  </si>
  <si>
    <t xml:space="preserve">Se modica el responsable de las acciones de la Subdirección de EMAE debido a que la Dra. María del Pilar Suárez en la nueva Subdirectora Encargada, desde el mes de agosto de 2023. </t>
  </si>
  <si>
    <t xml:space="preserve">Q3 </t>
  </si>
  <si>
    <t>Se reprograma la acción DG10 para el 15/12/2023</t>
  </si>
  <si>
    <t>DG4</t>
  </si>
  <si>
    <t>Planeación - Solicitud 1 - DG10</t>
  </si>
  <si>
    <t>Subdirección Negocios</t>
  </si>
  <si>
    <t>NG</t>
  </si>
  <si>
    <t>Q3 y Q4</t>
  </si>
  <si>
    <t>Se modifica la redacción de la actividad y el entregable.</t>
  </si>
  <si>
    <t>SN Solicitud 1.</t>
  </si>
  <si>
    <t>Se reprograma la acción DG12 para el 31/12/2023</t>
  </si>
  <si>
    <t>DG5</t>
  </si>
  <si>
    <t>Solicitud DG12</t>
  </si>
  <si>
    <t>Se reprograma la acción DG13 para el 31/12/2023</t>
  </si>
  <si>
    <t>DG6</t>
  </si>
  <si>
    <t>Solicitud DG13 y DG14</t>
  </si>
  <si>
    <t>Se reprograma la acción DG14 para el 31/12/2023</t>
  </si>
  <si>
    <t>DG7</t>
  </si>
  <si>
    <t>Solicitud DG13 y DG15</t>
  </si>
  <si>
    <t>Fuente recursos</t>
  </si>
  <si>
    <t>Estados de vigencia</t>
  </si>
  <si>
    <t>Requerimientos de contratación</t>
  </si>
  <si>
    <t>Funcionamiento</t>
  </si>
  <si>
    <t>Solicitada</t>
  </si>
  <si>
    <t>Crédito</t>
  </si>
  <si>
    <t xml:space="preserve">Vencida </t>
  </si>
  <si>
    <t>Consultoría</t>
  </si>
  <si>
    <t>Monitoreo SGR</t>
  </si>
  <si>
    <t>Mantenimiento</t>
  </si>
  <si>
    <t>Donación</t>
  </si>
  <si>
    <t>Funcionamiento SGR</t>
  </si>
  <si>
    <t>Administrativo</t>
  </si>
  <si>
    <t>Secretaría General</t>
  </si>
  <si>
    <t>SG</t>
  </si>
  <si>
    <t>PAA 2021 V.1.</t>
  </si>
  <si>
    <t>CÓDIGO</t>
  </si>
  <si>
    <t>VERSIÓN</t>
  </si>
  <si>
    <t>FECHA</t>
  </si>
  <si>
    <t>ELABORÓ</t>
  </si>
  <si>
    <t>REVISÓ</t>
  </si>
  <si>
    <t>AJUSTES</t>
  </si>
  <si>
    <t>CCE-DES-FM-15</t>
  </si>
  <si>
    <t>01</t>
  </si>
  <si>
    <t>Carolina Olivera</t>
  </si>
  <si>
    <t>Karina Blanco</t>
  </si>
  <si>
    <t>Creacion de formato</t>
  </si>
  <si>
    <t>02</t>
  </si>
  <si>
    <t>Ajuste de uso al formato</t>
  </si>
  <si>
    <t>03</t>
  </si>
  <si>
    <t>Liz Vásquez</t>
  </si>
  <si>
    <t>Ajuste a fórmulas de seguimiento</t>
  </si>
  <si>
    <t>PLAN DE ACCIÓN INSTITUCIONAL - PAI 2023 DE LA AGENCIA NACIONAL DE CONTRATACIÓN PÚBLICA - COLOMBIA COMPRA EFICIENTE</t>
  </si>
  <si>
    <t>CONTROL DE SOLICITUD DE MODIFICACIONES - AJUSTES Y CAMBIO DE PLAN DE ACCIÓN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</si>
</sst>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164" formatCode="_-* #,##0.00\ _€_-;\-* #,##0.00\ _€_-;_-* &quot;-&quot;??\ _€_-;_-@_-"/>
    <numFmt numFmtId="165" formatCode="_(&quot;$&quot;* #,##0.00_);_(&quot;$&quot;* \(#,##0.00\);_(&quot;$&quot;* &quot;-&quot;??_);_(@_)"/>
    <numFmt numFmtId="166" formatCode="_(&quot;$&quot;* #,##0_);_(&quot;$&quot;* \(#,##0\);_(&quot;$&quot;* &quot;-&quot;??_);_(@_)"/>
    <numFmt numFmtId="167" formatCode="0.0%"/>
  </numFmts>
  <fonts count="108"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0"/>
      <color theme="0"/>
      <name val="Arial Nova"/>
      <family val="2"/>
    </font>
    <font>
      <sz val="11"/>
      <color theme="1"/>
      <name val="Arial Nova"/>
      <family val="2"/>
    </font>
    <font>
      <b/>
      <sz val="11"/>
      <color theme="1"/>
      <name val="Arial Nova"/>
      <family val="2"/>
    </font>
    <font>
      <sz val="10"/>
      <color theme="1"/>
      <name val="Arial Nova"/>
      <family val="2"/>
    </font>
    <font>
      <sz val="10"/>
      <color rgb="FFC00000"/>
      <name val="Arial Nova"/>
      <family val="2"/>
    </font>
    <font>
      <sz val="8"/>
      <name val="Calibri"/>
      <family val="2"/>
      <scheme val="minor"/>
    </font>
    <font>
      <u/>
      <sz val="11"/>
      <color theme="10"/>
      <name val="Calibri"/>
      <family val="2"/>
      <scheme val="minor"/>
    </font>
    <font>
      <sz val="11"/>
      <color rgb="FF33CC33"/>
      <name val="Arial Nova"/>
      <family val="2"/>
    </font>
    <font>
      <sz val="18"/>
      <color theme="1"/>
      <name val="Geomanist Bold"/>
      <family val="3"/>
    </font>
    <font>
      <sz val="18"/>
      <color rgb="FF002060"/>
      <name val="Geomanist Bold"/>
      <family val="3"/>
    </font>
    <font>
      <sz val="18"/>
      <color theme="1"/>
      <name val="Geomanist Light"/>
      <family val="3"/>
    </font>
    <font>
      <sz val="16"/>
      <color rgb="FF002060"/>
      <name val="Geomanist Bold"/>
      <family val="3"/>
    </font>
    <font>
      <sz val="16"/>
      <color theme="1"/>
      <name val="Geomanist Bold"/>
      <family val="3"/>
    </font>
    <font>
      <sz val="14"/>
      <color theme="1"/>
      <name val="Geomanist Light"/>
      <family val="3"/>
    </font>
    <font>
      <sz val="12"/>
      <color theme="1"/>
      <name val="Geomanist Light"/>
      <family val="3"/>
    </font>
    <font>
      <sz val="11"/>
      <color theme="1"/>
      <name val="Geomanist Light"/>
      <family val="3"/>
    </font>
    <font>
      <sz val="10"/>
      <color rgb="FF202124"/>
      <name val="Arial Nova"/>
      <family val="2"/>
    </font>
    <font>
      <b/>
      <sz val="14"/>
      <color rgb="FF002060"/>
      <name val="Arial Nova"/>
      <family val="2"/>
    </font>
    <font>
      <sz val="10"/>
      <color theme="1"/>
      <name val="Geomanist Light"/>
      <family val="3"/>
    </font>
    <font>
      <sz val="72"/>
      <color theme="2"/>
      <name val="Geomanist Bold"/>
      <family val="3"/>
    </font>
    <font>
      <sz val="18"/>
      <color theme="2"/>
      <name val="Geomanist Bold"/>
      <family val="3"/>
    </font>
    <font>
      <sz val="22"/>
      <color theme="2"/>
      <name val="Geomanist Bold"/>
      <family val="3"/>
    </font>
    <font>
      <sz val="12"/>
      <color theme="2"/>
      <name val="Geomanist Bold"/>
      <family val="3"/>
    </font>
    <font>
      <sz val="10"/>
      <color theme="1"/>
      <name val="Arial Nova"/>
      <family val="3"/>
    </font>
    <font>
      <sz val="10"/>
      <color theme="0"/>
      <name val="Geomanist"/>
      <family val="3"/>
    </font>
    <font>
      <sz val="12"/>
      <color rgb="FFC00000"/>
      <name val="Geomanist Light"/>
      <family val="3"/>
    </font>
    <font>
      <sz val="12"/>
      <color rgb="FF000000"/>
      <name val="Geomanist Light"/>
      <family val="3"/>
    </font>
    <font>
      <sz val="12"/>
      <name val="Geomanist Light"/>
      <family val="3"/>
    </font>
    <font>
      <sz val="12"/>
      <color theme="0"/>
      <name val="Geomanist Light"/>
      <family val="3"/>
    </font>
    <font>
      <sz val="12"/>
      <color rgb="FF333333"/>
      <name val="Geomanist Light"/>
      <family val="3"/>
    </font>
    <font>
      <b/>
      <sz val="10"/>
      <color theme="0"/>
      <name val="Geomanist Book"/>
      <family val="3"/>
    </font>
    <font>
      <b/>
      <sz val="10"/>
      <color theme="0"/>
      <name val="Geomanist Bold"/>
      <family val="3"/>
    </font>
    <font>
      <sz val="12"/>
      <color theme="0"/>
      <name val="Geomanist Book"/>
      <family val="3"/>
    </font>
    <font>
      <sz val="14"/>
      <color theme="0"/>
      <name val="Geomanist Book"/>
      <family val="3"/>
    </font>
    <font>
      <b/>
      <sz val="48"/>
      <color theme="2"/>
      <name val="Geomanist Light"/>
      <family val="3"/>
    </font>
    <font>
      <b/>
      <sz val="14"/>
      <color theme="8" tint="-0.499984740745262"/>
      <name val="Geomanist Light"/>
      <family val="3"/>
    </font>
    <font>
      <sz val="10"/>
      <color rgb="FF0070C0"/>
      <name val="Arial Nova"/>
      <family val="2"/>
    </font>
    <font>
      <sz val="10"/>
      <color rgb="FF0070C0"/>
      <name val="Geomanist Light"/>
      <family val="3"/>
    </font>
    <font>
      <sz val="10"/>
      <color rgb="FF000000"/>
      <name val="Geomanist Light"/>
      <family val="3"/>
    </font>
    <font>
      <b/>
      <sz val="12"/>
      <color rgb="FF000000"/>
      <name val="Geomanist Light"/>
      <family val="3"/>
    </font>
    <font>
      <sz val="10"/>
      <color theme="0"/>
      <name val="Arial Nova"/>
      <family val="2"/>
    </font>
    <font>
      <sz val="12"/>
      <color rgb="FF0070C0"/>
      <name val="Geomanist Light"/>
      <family val="3"/>
    </font>
    <font>
      <u/>
      <sz val="11"/>
      <name val="Calibri"/>
      <family val="2"/>
      <scheme val="minor"/>
    </font>
    <font>
      <sz val="72"/>
      <color theme="2"/>
      <name val="Century Gothic"/>
      <family val="2"/>
    </font>
    <font>
      <sz val="22"/>
      <color theme="2"/>
      <name val="Century Gothic"/>
      <family val="2"/>
    </font>
    <font>
      <sz val="12"/>
      <color theme="2"/>
      <name val="Century Gothic"/>
      <family val="2"/>
    </font>
    <font>
      <sz val="18"/>
      <color theme="1"/>
      <name val="Century Gothic"/>
      <family val="2"/>
    </font>
    <font>
      <sz val="18"/>
      <color rgb="FF002060"/>
      <name val="Century Gothic"/>
      <family val="2"/>
    </font>
    <font>
      <sz val="11"/>
      <color theme="1"/>
      <name val="Century Gothic"/>
      <family val="2"/>
    </font>
    <font>
      <b/>
      <sz val="10"/>
      <color theme="0"/>
      <name val="Century Gothic"/>
      <family val="2"/>
    </font>
    <font>
      <sz val="12"/>
      <color rgb="FFC00000"/>
      <name val="Century Gothic"/>
      <family val="2"/>
    </font>
    <font>
      <b/>
      <sz val="14"/>
      <color theme="8" tint="-0.499984740745262"/>
      <name val="Century Gothic"/>
      <family val="2"/>
    </font>
    <font>
      <sz val="12"/>
      <color rgb="FF000000"/>
      <name val="Century Gothic"/>
      <family val="2"/>
    </font>
    <font>
      <u/>
      <sz val="11"/>
      <color theme="10"/>
      <name val="Century Gothic"/>
      <family val="2"/>
    </font>
    <font>
      <sz val="12"/>
      <name val="Century Gothic"/>
      <family val="2"/>
    </font>
    <font>
      <sz val="12"/>
      <color theme="1"/>
      <name val="Century Gothic"/>
      <family val="2"/>
    </font>
    <font>
      <sz val="10"/>
      <color rgb="FFC00000"/>
      <name val="Century Gothic"/>
      <family val="2"/>
    </font>
    <font>
      <sz val="10"/>
      <color theme="0"/>
      <name val="Century Gothic"/>
      <family val="2"/>
    </font>
    <font>
      <sz val="10"/>
      <color theme="1"/>
      <name val="Century Gothic"/>
      <family val="2"/>
    </font>
    <font>
      <sz val="12"/>
      <color theme="0"/>
      <name val="Century Gothic"/>
      <family val="2"/>
    </font>
    <font>
      <b/>
      <sz val="12"/>
      <color rgb="FF000000"/>
      <name val="Century Gothic"/>
      <family val="2"/>
    </font>
    <font>
      <b/>
      <sz val="14"/>
      <color rgb="FFFF0000"/>
      <name val="Century Gothic"/>
      <family val="2"/>
    </font>
    <font>
      <sz val="10"/>
      <color rgb="FF000000"/>
      <name val="Century Gothic"/>
      <family val="2"/>
    </font>
    <font>
      <sz val="12"/>
      <color rgb="FF333333"/>
      <name val="Century Gothic"/>
      <family val="2"/>
    </font>
    <font>
      <sz val="12"/>
      <color rgb="FFFF0000"/>
      <name val="Century Gothic"/>
      <family val="2"/>
    </font>
    <font>
      <b/>
      <sz val="12"/>
      <color rgb="FFFF0000"/>
      <name val="Century Gothic"/>
      <family val="2"/>
    </font>
    <font>
      <sz val="14"/>
      <color theme="0"/>
      <name val="Century Gothic"/>
      <family val="2"/>
    </font>
    <font>
      <b/>
      <sz val="11"/>
      <color theme="1"/>
      <name val="Century Gothic"/>
      <family val="2"/>
    </font>
    <font>
      <b/>
      <sz val="8"/>
      <color theme="0"/>
      <name val="Century Gothic"/>
      <family val="2"/>
    </font>
    <font>
      <b/>
      <sz val="10"/>
      <color rgb="FF002060"/>
      <name val="Century Gothic"/>
      <family val="2"/>
    </font>
    <font>
      <sz val="11"/>
      <color theme="1"/>
      <name val="Geomanist Bold"/>
      <family val="3"/>
    </font>
    <font>
      <b/>
      <sz val="11"/>
      <color theme="1"/>
      <name val="Geomanist Light"/>
    </font>
    <font>
      <sz val="18"/>
      <color theme="0"/>
      <name val="Geomanist Bold"/>
      <family val="3"/>
    </font>
    <font>
      <b/>
      <sz val="11"/>
      <color theme="0"/>
      <name val="Century Gothic"/>
      <family val="2"/>
    </font>
    <font>
      <sz val="10"/>
      <color rgb="FF002060"/>
      <name val="Century Gothic"/>
      <family val="2"/>
    </font>
    <font>
      <sz val="9"/>
      <color rgb="FF002060"/>
      <name val="Century Gothic"/>
      <family val="2"/>
    </font>
    <font>
      <b/>
      <sz val="9"/>
      <color rgb="FF002060"/>
      <name val="Century Gothic"/>
      <family val="2"/>
    </font>
    <font>
      <b/>
      <sz val="10"/>
      <color theme="1"/>
      <name val="Century Gothic"/>
      <family val="2"/>
    </font>
    <font>
      <b/>
      <sz val="9"/>
      <color theme="4" tint="-0.499984740745262"/>
      <name val="Century Gothic"/>
      <family val="2"/>
    </font>
    <font>
      <b/>
      <sz val="9"/>
      <color theme="1"/>
      <name val="Century Gothic"/>
      <family val="2"/>
    </font>
    <font>
      <sz val="8"/>
      <color theme="1"/>
      <name val="Century Gothic"/>
      <family val="2"/>
    </font>
    <font>
      <sz val="10"/>
      <color theme="2" tint="-0.249977111117893"/>
      <name val="Century Gothic"/>
      <family val="2"/>
    </font>
    <font>
      <sz val="9"/>
      <color theme="0" tint="-0.499984740745262"/>
      <name val="Century Gothic"/>
      <family val="2"/>
    </font>
    <font>
      <b/>
      <sz val="12"/>
      <color theme="1"/>
      <name val="Geomanist Bold"/>
      <family val="3"/>
    </font>
    <font>
      <b/>
      <sz val="14"/>
      <color theme="1"/>
      <name val="Geomanist Bold"/>
      <family val="3"/>
    </font>
    <font>
      <b/>
      <sz val="14"/>
      <color theme="1"/>
      <name val="Geomanist Bold"/>
    </font>
    <font>
      <sz val="14"/>
      <color theme="1"/>
      <name val="Geomanist Bold"/>
      <family val="3"/>
    </font>
    <font>
      <b/>
      <sz val="22"/>
      <color theme="0"/>
      <name val="Century Gothic"/>
      <family val="2"/>
    </font>
    <font>
      <b/>
      <sz val="12"/>
      <color theme="1"/>
      <name val="Century Gothic"/>
      <family val="2"/>
    </font>
    <font>
      <b/>
      <sz val="12"/>
      <color theme="0"/>
      <name val="Century Gothic"/>
      <family val="2"/>
    </font>
    <font>
      <b/>
      <sz val="12"/>
      <color rgb="FF46589C"/>
      <name val="Century Gothic"/>
      <family val="2"/>
    </font>
    <font>
      <sz val="12"/>
      <color theme="1"/>
      <name val="Geomanist Light"/>
    </font>
    <font>
      <b/>
      <sz val="12"/>
      <color theme="1"/>
      <name val="Geomanist Light"/>
    </font>
    <font>
      <b/>
      <sz val="18"/>
      <color theme="0"/>
      <name val="Century Gothic"/>
      <family val="2"/>
    </font>
    <font>
      <sz val="11"/>
      <name val="Century Gothic"/>
      <family val="2"/>
    </font>
    <font>
      <sz val="11"/>
      <color theme="2" tint="-0.89999084444715716"/>
      <name val="Century Gothic"/>
      <family val="2"/>
    </font>
    <font>
      <i/>
      <sz val="11"/>
      <name val="Century Gothic"/>
      <family val="2"/>
    </font>
    <font>
      <sz val="9"/>
      <color theme="1"/>
      <name val="Century Gothic"/>
      <family val="2"/>
    </font>
    <font>
      <sz val="10"/>
      <name val="Century Gothic"/>
      <family val="2"/>
    </font>
    <font>
      <sz val="10"/>
      <color rgb="FFFF0000"/>
      <name val="Century Gothic"/>
      <family val="2"/>
    </font>
    <font>
      <sz val="10"/>
      <color theme="0" tint="-0.34998626667073579"/>
      <name val="Century Gothic"/>
      <family val="2"/>
    </font>
    <font>
      <u/>
      <sz val="11"/>
      <color theme="4"/>
      <name val="Century Gothic"/>
      <family val="2"/>
    </font>
    <font>
      <sz val="12"/>
      <color rgb="FF000000"/>
      <name val="Courier New"/>
      <family val="3"/>
    </font>
    <font>
      <u/>
      <sz val="11"/>
      <color theme="4" tint="-0.249977111117893"/>
      <name val="Century Gothic"/>
      <family val="2"/>
    </font>
  </fonts>
  <fills count="26">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3" tint="-0.249977111117893"/>
        <bgColor indexed="64"/>
      </patternFill>
    </fill>
    <fill>
      <patternFill patternType="solid">
        <fgColor theme="1"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002060"/>
        <bgColor indexed="64"/>
      </patternFill>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66FF33"/>
        <bgColor indexed="64"/>
      </patternFill>
    </fill>
    <fill>
      <patternFill patternType="solid">
        <fgColor rgb="FF00CC00"/>
        <bgColor indexed="64"/>
      </patternFill>
    </fill>
    <fill>
      <patternFill patternType="solid">
        <fgColor theme="0" tint="-0.249977111117893"/>
        <bgColor indexed="64"/>
      </patternFill>
    </fill>
    <fill>
      <patternFill patternType="solid">
        <fgColor rgb="FF33CC33"/>
        <bgColor indexed="64"/>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
      <patternFill patternType="solid">
        <fgColor rgb="FFFFFF00"/>
        <bgColor rgb="FF000000"/>
      </patternFill>
    </fill>
    <fill>
      <patternFill patternType="solid">
        <fgColor theme="1" tint="0.499984740745262"/>
        <bgColor indexed="64"/>
      </patternFill>
    </fill>
    <fill>
      <patternFill patternType="solid">
        <fgColor theme="9" tint="0.79998168889431442"/>
        <bgColor rgb="FF000000"/>
      </patternFill>
    </fill>
    <fill>
      <patternFill patternType="solid">
        <fgColor rgb="FF46589C"/>
        <bgColor indexed="64"/>
      </patternFill>
    </fill>
    <fill>
      <patternFill patternType="solid">
        <fgColor rgb="FF676766"/>
        <bgColor indexed="64"/>
      </patternFill>
    </fill>
  </fills>
  <borders count="6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right/>
      <top/>
      <bottom style="hair">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diagonal/>
    </border>
    <border>
      <left/>
      <right style="medium">
        <color indexed="64"/>
      </right>
      <top/>
      <bottom style="hair">
        <color indexed="64"/>
      </bottom>
      <diagonal/>
    </border>
    <border>
      <left style="hair">
        <color indexed="64"/>
      </left>
      <right style="medium">
        <color indexed="64"/>
      </right>
      <top/>
      <bottom/>
      <diagonal/>
    </border>
    <border>
      <left style="medium">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top/>
      <bottom/>
      <diagonal/>
    </border>
    <border>
      <left/>
      <right style="hair">
        <color indexed="64"/>
      </right>
      <top/>
      <bottom style="hair">
        <color indexed="64"/>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style="hair">
        <color indexed="64"/>
      </left>
      <right/>
      <top style="medium">
        <color indexed="64"/>
      </top>
      <bottom style="medium">
        <color indexed="64"/>
      </bottom>
      <diagonal/>
    </border>
    <border>
      <left/>
      <right style="hair">
        <color indexed="64"/>
      </right>
      <top/>
      <bottom style="medium">
        <color indexed="64"/>
      </bottom>
      <diagonal/>
    </border>
    <border>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hair">
        <color indexed="64"/>
      </right>
      <top style="medium">
        <color indexed="64"/>
      </top>
      <bottom/>
      <diagonal/>
    </border>
    <border>
      <left style="hair">
        <color indexed="64"/>
      </left>
      <right/>
      <top/>
      <bottom style="medium">
        <color indexed="64"/>
      </bottom>
      <diagonal/>
    </border>
    <border>
      <left/>
      <right style="medium">
        <color indexed="64"/>
      </right>
      <top style="hair">
        <color indexed="64"/>
      </top>
      <bottom style="hair">
        <color indexed="64"/>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4">
    <xf numFmtId="0" fontId="0"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9" fontId="3" fillId="0" borderId="0" applyFont="0" applyFill="0" applyBorder="0" applyAlignment="0" applyProtection="0"/>
    <xf numFmtId="42" fontId="1" fillId="0" borderId="0" applyFont="0" applyFill="0" applyBorder="0" applyAlignment="0" applyProtection="0"/>
    <xf numFmtId="0" fontId="1" fillId="0" borderId="0"/>
    <xf numFmtId="0" fontId="10" fillId="0" borderId="0" applyNumberFormat="0" applyFill="0" applyBorder="0" applyAlignment="0" applyProtection="0"/>
    <xf numFmtId="0" fontId="10" fillId="0" borderId="0" applyNumberFormat="0" applyFill="0" applyBorder="0" applyAlignment="0" applyProtection="0"/>
  </cellStyleXfs>
  <cellXfs count="537">
    <xf numFmtId="0" fontId="0" fillId="0" borderId="0" xfId="0"/>
    <xf numFmtId="0" fontId="2" fillId="0" borderId="0" xfId="0" applyFont="1"/>
    <xf numFmtId="0" fontId="5" fillId="0" borderId="0" xfId="0" applyFont="1"/>
    <xf numFmtId="0" fontId="7" fillId="0" borderId="0" xfId="0" applyFont="1" applyAlignment="1">
      <alignment wrapText="1"/>
    </xf>
    <xf numFmtId="0" fontId="0" fillId="0" borderId="0" xfId="0" applyAlignment="1">
      <alignment wrapText="1"/>
    </xf>
    <xf numFmtId="0" fontId="7" fillId="0" borderId="1" xfId="0" applyFont="1" applyBorder="1"/>
    <xf numFmtId="0" fontId="7" fillId="0" borderId="0" xfId="0" applyFont="1" applyAlignment="1">
      <alignment horizontal="center" wrapText="1"/>
    </xf>
    <xf numFmtId="0" fontId="5" fillId="0" borderId="0" xfId="0" applyFont="1" applyAlignment="1">
      <alignment horizontal="left" vertical="center"/>
    </xf>
    <xf numFmtId="0" fontId="7" fillId="0" borderId="0" xfId="0" applyFont="1"/>
    <xf numFmtId="0" fontId="5" fillId="14" borderId="14" xfId="0" applyFont="1" applyFill="1" applyBorder="1" applyAlignment="1">
      <alignment horizontal="center" vertical="center"/>
    </xf>
    <xf numFmtId="0" fontId="5" fillId="11" borderId="14" xfId="0" applyFont="1" applyFill="1" applyBorder="1" applyAlignment="1">
      <alignment horizontal="center" vertical="center"/>
    </xf>
    <xf numFmtId="0" fontId="5" fillId="12" borderId="14" xfId="0" applyFont="1" applyFill="1" applyBorder="1" applyAlignment="1">
      <alignment horizontal="center" vertical="center"/>
    </xf>
    <xf numFmtId="0" fontId="5" fillId="13" borderId="15" xfId="0" applyFont="1" applyFill="1" applyBorder="1" applyAlignment="1">
      <alignment horizontal="center" vertical="center"/>
    </xf>
    <xf numFmtId="0" fontId="5" fillId="15" borderId="20" xfId="0" applyFont="1" applyFill="1" applyBorder="1" applyAlignment="1">
      <alignment horizontal="center" vertical="center"/>
    </xf>
    <xf numFmtId="0" fontId="6" fillId="10" borderId="22" xfId="0" applyFont="1" applyFill="1" applyBorder="1" applyAlignment="1">
      <alignment horizontal="center" vertical="center" textRotation="90" wrapText="1"/>
    </xf>
    <xf numFmtId="0" fontId="6" fillId="10" borderId="23" xfId="0" applyFont="1" applyFill="1" applyBorder="1" applyAlignment="1">
      <alignment horizontal="center" vertical="center" textRotation="90"/>
    </xf>
    <xf numFmtId="0" fontId="5" fillId="10" borderId="18" xfId="0" applyFont="1" applyFill="1" applyBorder="1" applyAlignment="1">
      <alignment horizontal="center" vertical="center"/>
    </xf>
    <xf numFmtId="0" fontId="5" fillId="10" borderId="1" xfId="0" applyFont="1" applyFill="1" applyBorder="1" applyAlignment="1">
      <alignment horizontal="center" vertical="center"/>
    </xf>
    <xf numFmtId="0" fontId="5" fillId="10" borderId="19" xfId="0" applyFont="1" applyFill="1" applyBorder="1" applyAlignment="1">
      <alignment horizontal="center" vertical="center"/>
    </xf>
    <xf numFmtId="0" fontId="7" fillId="9" borderId="37" xfId="0" applyFont="1" applyFill="1" applyBorder="1" applyAlignment="1">
      <alignment horizontal="center" vertical="center" wrapText="1"/>
    </xf>
    <xf numFmtId="0" fontId="7" fillId="0" borderId="14" xfId="0" applyFont="1" applyBorder="1"/>
    <xf numFmtId="0" fontId="7" fillId="0" borderId="18" xfId="0" applyFont="1" applyBorder="1"/>
    <xf numFmtId="14" fontId="7" fillId="0" borderId="18" xfId="0" applyNumberFormat="1" applyFont="1" applyBorder="1"/>
    <xf numFmtId="14" fontId="7" fillId="0" borderId="1" xfId="0" applyNumberFormat="1" applyFont="1" applyBorder="1"/>
    <xf numFmtId="0" fontId="7" fillId="0" borderId="0" xfId="0" applyFont="1" applyAlignment="1">
      <alignment horizontal="center"/>
    </xf>
    <xf numFmtId="0" fontId="7" fillId="0" borderId="36" xfId="0" applyFont="1" applyBorder="1"/>
    <xf numFmtId="0" fontId="7" fillId="0" borderId="5" xfId="0" applyFont="1" applyBorder="1"/>
    <xf numFmtId="14" fontId="7" fillId="0" borderId="3" xfId="0" applyNumberFormat="1" applyFont="1" applyBorder="1"/>
    <xf numFmtId="0" fontId="7" fillId="0" borderId="3" xfId="0" applyFont="1" applyBorder="1"/>
    <xf numFmtId="14" fontId="7" fillId="0" borderId="6" xfId="0" applyNumberFormat="1" applyFont="1" applyBorder="1"/>
    <xf numFmtId="0" fontId="7" fillId="0" borderId="4" xfId="0" applyFont="1" applyBorder="1"/>
    <xf numFmtId="14" fontId="7" fillId="0" borderId="4" xfId="0" applyNumberFormat="1" applyFont="1" applyBorder="1"/>
    <xf numFmtId="0" fontId="7" fillId="0" borderId="39" xfId="0" applyFont="1" applyBorder="1"/>
    <xf numFmtId="0" fontId="7" fillId="0" borderId="45" xfId="0" applyFont="1" applyBorder="1"/>
    <xf numFmtId="0" fontId="6" fillId="10" borderId="46" xfId="0" applyFont="1" applyFill="1" applyBorder="1" applyAlignment="1">
      <alignment horizontal="center" vertical="center" textRotation="90"/>
    </xf>
    <xf numFmtId="0" fontId="5" fillId="10" borderId="29" xfId="0" applyFont="1" applyFill="1" applyBorder="1" applyAlignment="1">
      <alignment horizontal="left" vertical="center"/>
    </xf>
    <xf numFmtId="0" fontId="5" fillId="10" borderId="2" xfId="0" applyFont="1" applyFill="1" applyBorder="1" applyAlignment="1">
      <alignment horizontal="left" vertical="center"/>
    </xf>
    <xf numFmtId="0" fontId="5" fillId="10" borderId="42" xfId="0" applyFont="1" applyFill="1" applyBorder="1" applyAlignment="1">
      <alignment horizontal="left" vertical="center"/>
    </xf>
    <xf numFmtId="0" fontId="6" fillId="10" borderId="0" xfId="0" applyFont="1" applyFill="1" applyAlignment="1">
      <alignment horizontal="center" vertical="center" textRotation="90"/>
    </xf>
    <xf numFmtId="0" fontId="5" fillId="10" borderId="0" xfId="0" applyFont="1" applyFill="1" applyAlignment="1">
      <alignment horizontal="center" vertical="center"/>
    </xf>
    <xf numFmtId="0" fontId="3" fillId="0" borderId="0" xfId="0" applyFont="1"/>
    <xf numFmtId="0" fontId="11" fillId="0" borderId="0" xfId="0" applyFont="1" applyAlignment="1">
      <alignment horizontal="left" vertical="center"/>
    </xf>
    <xf numFmtId="10" fontId="0" fillId="0" borderId="0" xfId="0" applyNumberFormat="1"/>
    <xf numFmtId="10" fontId="5" fillId="0" borderId="0" xfId="0" applyNumberFormat="1" applyFont="1" applyAlignment="1">
      <alignment horizontal="left" vertical="center"/>
    </xf>
    <xf numFmtId="0" fontId="12" fillId="0" borderId="24" xfId="0" applyFont="1" applyBorder="1" applyAlignment="1">
      <alignment vertical="top" wrapText="1"/>
    </xf>
    <xf numFmtId="0" fontId="20" fillId="0" borderId="0" xfId="0" applyFont="1"/>
    <xf numFmtId="14" fontId="7" fillId="0" borderId="0" xfId="0" applyNumberFormat="1" applyFont="1"/>
    <xf numFmtId="0" fontId="12" fillId="0" borderId="28" xfId="0" applyFont="1" applyBorder="1" applyAlignment="1">
      <alignment vertical="top" wrapText="1"/>
    </xf>
    <xf numFmtId="0" fontId="21" fillId="0" borderId="0" xfId="0" applyFont="1" applyAlignment="1">
      <alignment vertical="center" wrapText="1"/>
    </xf>
    <xf numFmtId="0" fontId="23" fillId="0" borderId="0" xfId="0" applyFont="1" applyAlignment="1">
      <alignment horizontal="center" vertical="center" wrapText="1"/>
    </xf>
    <xf numFmtId="0" fontId="30" fillId="0" borderId="44" xfId="0" applyFont="1" applyBorder="1" applyAlignment="1">
      <alignment horizontal="center" vertical="center" wrapText="1"/>
    </xf>
    <xf numFmtId="0" fontId="7" fillId="0" borderId="0" xfId="0" applyFont="1" applyAlignment="1">
      <alignment horizontal="left" wrapText="1"/>
    </xf>
    <xf numFmtId="0" fontId="29" fillId="0" borderId="44" xfId="0" applyFont="1" applyBorder="1" applyAlignment="1">
      <alignment horizontal="center" vertical="center" wrapText="1"/>
    </xf>
    <xf numFmtId="14" fontId="30" fillId="0" borderId="44" xfId="0" applyNumberFormat="1" applyFont="1" applyBorder="1" applyAlignment="1">
      <alignment horizontal="center" vertical="center" wrapText="1"/>
    </xf>
    <xf numFmtId="14" fontId="30" fillId="10" borderId="44" xfId="0" applyNumberFormat="1" applyFont="1" applyFill="1" applyBorder="1" applyAlignment="1">
      <alignment horizontal="center" vertical="center" wrapText="1"/>
    </xf>
    <xf numFmtId="0" fontId="30" fillId="0" borderId="44" xfId="0" applyFont="1" applyBorder="1" applyAlignment="1">
      <alignment horizontal="center" vertical="center"/>
    </xf>
    <xf numFmtId="9" fontId="30" fillId="0" borderId="44" xfId="0" applyNumberFormat="1" applyFont="1" applyBorder="1" applyAlignment="1">
      <alignment horizontal="center" vertical="center"/>
    </xf>
    <xf numFmtId="0" fontId="18" fillId="0" borderId="44" xfId="0" applyFont="1" applyBorder="1" applyAlignment="1">
      <alignment horizontal="center" vertical="center" wrapText="1"/>
    </xf>
    <xf numFmtId="0" fontId="18" fillId="0" borderId="44" xfId="0" applyFont="1" applyBorder="1" applyAlignment="1">
      <alignment horizontal="center" vertical="center"/>
    </xf>
    <xf numFmtId="0" fontId="31" fillId="0" borderId="44" xfId="0" applyFont="1" applyBorder="1" applyAlignment="1">
      <alignment horizontal="center" vertical="center" wrapText="1"/>
    </xf>
    <xf numFmtId="9" fontId="30" fillId="0" borderId="44" xfId="2" applyFont="1" applyFill="1" applyBorder="1" applyAlignment="1">
      <alignment horizontal="center" vertical="center" wrapText="1"/>
    </xf>
    <xf numFmtId="0" fontId="18" fillId="10" borderId="44" xfId="0" applyFont="1" applyFill="1" applyBorder="1" applyAlignment="1">
      <alignment horizontal="center" vertical="center" wrapText="1"/>
    </xf>
    <xf numFmtId="14" fontId="18" fillId="10" borderId="44" xfId="0" applyNumberFormat="1" applyFont="1" applyFill="1" applyBorder="1" applyAlignment="1">
      <alignment horizontal="center" vertical="center" wrapText="1"/>
    </xf>
    <xf numFmtId="0" fontId="18" fillId="10" borderId="44" xfId="0" applyFont="1" applyFill="1" applyBorder="1" applyAlignment="1">
      <alignment horizontal="center" vertical="center"/>
    </xf>
    <xf numFmtId="9" fontId="18" fillId="10" borderId="44" xfId="0" applyNumberFormat="1" applyFont="1" applyFill="1" applyBorder="1" applyAlignment="1">
      <alignment horizontal="center" vertical="center"/>
    </xf>
    <xf numFmtId="9" fontId="18" fillId="10" borderId="44" xfId="2" applyFont="1" applyFill="1" applyBorder="1" applyAlignment="1">
      <alignment horizontal="center" vertical="center" wrapText="1"/>
    </xf>
    <xf numFmtId="14" fontId="18" fillId="0" borderId="44" xfId="0" applyNumberFormat="1" applyFont="1" applyBorder="1" applyAlignment="1">
      <alignment horizontal="center" vertical="center" wrapText="1"/>
    </xf>
    <xf numFmtId="0" fontId="18" fillId="0" borderId="44" xfId="0" applyFont="1" applyBorder="1" applyAlignment="1">
      <alignment horizontal="center" wrapText="1"/>
    </xf>
    <xf numFmtId="9" fontId="18" fillId="0" borderId="44" xfId="0" applyNumberFormat="1" applyFont="1" applyBorder="1" applyAlignment="1">
      <alignment horizontal="center" vertical="center"/>
    </xf>
    <xf numFmtId="0" fontId="31" fillId="10" borderId="44" xfId="0" applyFont="1" applyFill="1" applyBorder="1" applyAlignment="1">
      <alignment horizontal="center" vertical="center" wrapText="1"/>
    </xf>
    <xf numFmtId="0" fontId="18" fillId="10" borderId="44" xfId="0" quotePrefix="1" applyFont="1" applyFill="1" applyBorder="1" applyAlignment="1">
      <alignment horizontal="center" vertical="center" wrapText="1"/>
    </xf>
    <xf numFmtId="0" fontId="30" fillId="18" borderId="44" xfId="0" applyFont="1" applyFill="1" applyBorder="1" applyAlignment="1">
      <alignment horizontal="center" vertical="center" wrapText="1"/>
    </xf>
    <xf numFmtId="14" fontId="30" fillId="18" borderId="44" xfId="0" applyNumberFormat="1" applyFont="1" applyFill="1" applyBorder="1" applyAlignment="1">
      <alignment horizontal="center" vertical="center" wrapText="1"/>
    </xf>
    <xf numFmtId="0" fontId="30" fillId="18" borderId="44" xfId="0" applyFont="1" applyFill="1" applyBorder="1" applyAlignment="1">
      <alignment horizontal="center" vertical="center"/>
    </xf>
    <xf numFmtId="9" fontId="30" fillId="18" borderId="44" xfId="0" applyNumberFormat="1" applyFont="1" applyFill="1" applyBorder="1" applyAlignment="1">
      <alignment horizontal="center" vertical="center"/>
    </xf>
    <xf numFmtId="9" fontId="30" fillId="0" borderId="44" xfId="0" applyNumberFormat="1" applyFont="1" applyBorder="1" applyAlignment="1">
      <alignment horizontal="center" vertical="center" wrapText="1"/>
    </xf>
    <xf numFmtId="14" fontId="18" fillId="0" borderId="44" xfId="0" applyNumberFormat="1" applyFont="1" applyBorder="1" applyAlignment="1">
      <alignment horizontal="center" vertical="center"/>
    </xf>
    <xf numFmtId="0" fontId="33" fillId="19" borderId="44" xfId="0" applyFont="1" applyFill="1" applyBorder="1" applyAlignment="1">
      <alignment horizontal="center" vertical="center" wrapText="1"/>
    </xf>
    <xf numFmtId="0" fontId="31" fillId="19" borderId="44" xfId="0" applyFont="1" applyFill="1" applyBorder="1" applyAlignment="1">
      <alignment horizontal="center" vertical="center" wrapText="1"/>
    </xf>
    <xf numFmtId="14" fontId="18" fillId="19" borderId="44" xfId="0" applyNumberFormat="1" applyFont="1" applyFill="1" applyBorder="1" applyAlignment="1">
      <alignment horizontal="center" vertical="center" wrapText="1"/>
    </xf>
    <xf numFmtId="0" fontId="18" fillId="19" borderId="44" xfId="0" applyFont="1" applyFill="1" applyBorder="1" applyAlignment="1">
      <alignment horizontal="center" vertical="center" wrapText="1"/>
    </xf>
    <xf numFmtId="10" fontId="18" fillId="0" borderId="44" xfId="0" applyNumberFormat="1" applyFont="1" applyBorder="1" applyAlignment="1">
      <alignment horizontal="center" vertical="center" wrapText="1"/>
    </xf>
    <xf numFmtId="0" fontId="28" fillId="9" borderId="44" xfId="0" applyFont="1" applyFill="1" applyBorder="1" applyAlignment="1">
      <alignment horizontal="center" vertical="center" wrapText="1"/>
    </xf>
    <xf numFmtId="9" fontId="30" fillId="10" borderId="44" xfId="2" applyFont="1" applyFill="1" applyBorder="1" applyAlignment="1">
      <alignment horizontal="center" vertical="center" wrapText="1"/>
    </xf>
    <xf numFmtId="9" fontId="18" fillId="10" borderId="44" xfId="0" applyNumberFormat="1" applyFont="1" applyFill="1" applyBorder="1" applyAlignment="1">
      <alignment horizontal="center" vertical="center" wrapText="1"/>
    </xf>
    <xf numFmtId="0" fontId="30" fillId="10" borderId="44" xfId="0" applyFont="1" applyFill="1" applyBorder="1" applyAlignment="1">
      <alignment horizontal="center" vertical="center" wrapText="1"/>
    </xf>
    <xf numFmtId="0" fontId="30" fillId="20" borderId="44" xfId="0" applyFont="1" applyFill="1" applyBorder="1" applyAlignment="1">
      <alignment horizontal="center" vertical="center" wrapText="1"/>
    </xf>
    <xf numFmtId="14" fontId="30" fillId="20" borderId="44" xfId="0" applyNumberFormat="1" applyFont="1" applyFill="1" applyBorder="1" applyAlignment="1">
      <alignment horizontal="center" vertical="center" wrapText="1"/>
    </xf>
    <xf numFmtId="0" fontId="30" fillId="20" borderId="44" xfId="0" applyFont="1" applyFill="1" applyBorder="1" applyAlignment="1">
      <alignment horizontal="center" vertical="center"/>
    </xf>
    <xf numFmtId="0" fontId="31" fillId="20" borderId="44" xfId="0" applyFont="1" applyFill="1" applyBorder="1" applyAlignment="1">
      <alignment horizontal="center" vertical="center" wrapText="1"/>
    </xf>
    <xf numFmtId="10" fontId="34" fillId="3" borderId="7" xfId="0" applyNumberFormat="1" applyFont="1" applyFill="1" applyBorder="1" applyAlignment="1">
      <alignment horizontal="center" vertical="center" wrapText="1"/>
    </xf>
    <xf numFmtId="0" fontId="34" fillId="3" borderId="3" xfId="0" applyFont="1" applyFill="1" applyBorder="1" applyAlignment="1">
      <alignment horizontal="center" vertical="center" wrapText="1"/>
    </xf>
    <xf numFmtId="10" fontId="34" fillId="3" borderId="3" xfId="0" applyNumberFormat="1" applyFont="1" applyFill="1" applyBorder="1" applyAlignment="1">
      <alignment horizontal="center" vertical="center" wrapText="1"/>
    </xf>
    <xf numFmtId="0" fontId="7" fillId="9" borderId="37" xfId="0" applyFont="1" applyFill="1" applyBorder="1" applyAlignment="1">
      <alignment vertical="center" wrapText="1"/>
    </xf>
    <xf numFmtId="14" fontId="7" fillId="9" borderId="37" xfId="0" applyNumberFormat="1" applyFont="1" applyFill="1" applyBorder="1" applyAlignment="1">
      <alignment horizontal="center" vertical="center" wrapText="1"/>
    </xf>
    <xf numFmtId="0" fontId="7" fillId="9" borderId="37" xfId="0" applyFont="1" applyFill="1" applyBorder="1" applyAlignment="1">
      <alignment horizontal="left" vertical="center" wrapText="1"/>
    </xf>
    <xf numFmtId="9" fontId="35" fillId="9" borderId="37" xfId="2" applyFont="1" applyFill="1" applyBorder="1" applyAlignment="1">
      <alignment horizontal="center" vertical="center" wrapText="1"/>
    </xf>
    <xf numFmtId="0" fontId="36" fillId="3" borderId="3" xfId="0" applyFont="1" applyFill="1" applyBorder="1" applyAlignment="1">
      <alignment horizontal="center" vertical="center" wrapText="1"/>
    </xf>
    <xf numFmtId="9" fontId="35" fillId="9" borderId="59" xfId="2" applyFont="1" applyFill="1" applyBorder="1" applyAlignment="1">
      <alignment horizontal="center" vertical="center" wrapText="1"/>
    </xf>
    <xf numFmtId="0" fontId="10" fillId="0" borderId="40" xfId="12" applyBorder="1" applyAlignment="1">
      <alignment vertical="center"/>
    </xf>
    <xf numFmtId="0" fontId="0" fillId="0" borderId="38" xfId="0" applyBorder="1"/>
    <xf numFmtId="0" fontId="18" fillId="11" borderId="44" xfId="0" applyFont="1" applyFill="1" applyBorder="1" applyAlignment="1">
      <alignment horizontal="center" vertical="center"/>
    </xf>
    <xf numFmtId="0" fontId="30" fillId="11" borderId="44" xfId="0" applyFont="1" applyFill="1" applyBorder="1" applyAlignment="1">
      <alignment horizontal="center" vertical="center"/>
    </xf>
    <xf numFmtId="0" fontId="30" fillId="11" borderId="44" xfId="0" applyFont="1" applyFill="1" applyBorder="1" applyAlignment="1">
      <alignment horizontal="center" vertical="center" wrapText="1"/>
    </xf>
    <xf numFmtId="9" fontId="18" fillId="11" borderId="44" xfId="0" applyNumberFormat="1" applyFont="1" applyFill="1" applyBorder="1" applyAlignment="1">
      <alignment horizontal="center" vertical="center"/>
    </xf>
    <xf numFmtId="0" fontId="30" fillId="21" borderId="44" xfId="0" applyFont="1" applyFill="1" applyBorder="1" applyAlignment="1">
      <alignment horizontal="center" vertical="center"/>
    </xf>
    <xf numFmtId="0" fontId="18" fillId="11" borderId="44" xfId="0" applyFont="1" applyFill="1" applyBorder="1" applyAlignment="1">
      <alignment horizontal="center" vertical="center" wrapText="1"/>
    </xf>
    <xf numFmtId="0" fontId="39" fillId="10" borderId="44" xfId="0" applyFont="1" applyFill="1" applyBorder="1" applyAlignment="1">
      <alignment horizontal="center" vertical="center"/>
    </xf>
    <xf numFmtId="0" fontId="39" fillId="0" borderId="44" xfId="0" applyFont="1" applyBorder="1" applyAlignment="1">
      <alignment horizontal="center" vertical="center"/>
    </xf>
    <xf numFmtId="0" fontId="30" fillId="0" borderId="61" xfId="0" applyFont="1" applyBorder="1" applyAlignment="1">
      <alignment horizontal="center" vertical="center" wrapText="1"/>
    </xf>
    <xf numFmtId="0" fontId="18" fillId="10" borderId="61" xfId="0" applyFont="1" applyFill="1" applyBorder="1" applyAlignment="1">
      <alignment horizontal="center" vertical="center" wrapText="1"/>
    </xf>
    <xf numFmtId="0" fontId="7" fillId="9" borderId="47" xfId="0" applyFont="1" applyFill="1" applyBorder="1" applyAlignment="1">
      <alignment vertical="center" wrapText="1"/>
    </xf>
    <xf numFmtId="0" fontId="30" fillId="0" borderId="61" xfId="0" applyFont="1" applyBorder="1" applyAlignment="1">
      <alignment horizontal="center" vertical="center" wrapText="1" readingOrder="1"/>
    </xf>
    <xf numFmtId="0" fontId="18" fillId="0" borderId="61" xfId="0" applyFont="1" applyBorder="1" applyAlignment="1">
      <alignment horizontal="center" vertical="center" wrapText="1"/>
    </xf>
    <xf numFmtId="0" fontId="30" fillId="18" borderId="61" xfId="0" applyFont="1" applyFill="1" applyBorder="1" applyAlignment="1">
      <alignment horizontal="center" vertical="center" wrapText="1"/>
    </xf>
    <xf numFmtId="0" fontId="30" fillId="10" borderId="61" xfId="0" applyFont="1" applyFill="1" applyBorder="1" applyAlignment="1">
      <alignment horizontal="center" vertical="center" wrapText="1"/>
    </xf>
    <xf numFmtId="0" fontId="30" fillId="20" borderId="61" xfId="0" applyFont="1" applyFill="1" applyBorder="1" applyAlignment="1">
      <alignment horizontal="center" vertical="center" wrapText="1"/>
    </xf>
    <xf numFmtId="0" fontId="33" fillId="19" borderId="61" xfId="0" applyFont="1" applyFill="1" applyBorder="1" applyAlignment="1">
      <alignment horizontal="center" vertical="top" wrapText="1"/>
    </xf>
    <xf numFmtId="0" fontId="33" fillId="19" borderId="61" xfId="0" applyFont="1" applyFill="1" applyBorder="1" applyAlignment="1">
      <alignment horizontal="center" vertical="center" wrapText="1"/>
    </xf>
    <xf numFmtId="0" fontId="37" fillId="3" borderId="62" xfId="0" applyFont="1" applyFill="1" applyBorder="1" applyAlignment="1">
      <alignment horizontal="center" vertical="center" wrapText="1"/>
    </xf>
    <xf numFmtId="0" fontId="33" fillId="0" borderId="61" xfId="0" applyFont="1" applyBorder="1" applyAlignment="1">
      <alignment horizontal="center" vertical="center" wrapText="1"/>
    </xf>
    <xf numFmtId="0" fontId="8" fillId="9" borderId="44" xfId="0" applyFont="1" applyFill="1" applyBorder="1" applyAlignment="1">
      <alignment horizontal="center" vertical="center" wrapText="1"/>
    </xf>
    <xf numFmtId="0" fontId="36" fillId="3" borderId="44" xfId="0" applyFont="1" applyFill="1" applyBorder="1" applyAlignment="1">
      <alignment horizontal="center" vertical="center" wrapText="1"/>
    </xf>
    <xf numFmtId="0" fontId="10" fillId="0" borderId="44" xfId="12" applyBorder="1" applyAlignment="1">
      <alignment horizontal="center" vertical="center"/>
    </xf>
    <xf numFmtId="9" fontId="30" fillId="0" borderId="44" xfId="2" applyFont="1" applyBorder="1" applyAlignment="1">
      <alignment horizontal="center" vertical="center"/>
    </xf>
    <xf numFmtId="0" fontId="30" fillId="0" borderId="44" xfId="0" applyFont="1" applyBorder="1" applyAlignment="1">
      <alignment horizontal="left" vertical="center" wrapText="1"/>
    </xf>
    <xf numFmtId="0" fontId="10" fillId="0" borderId="44" xfId="12" applyBorder="1" applyAlignment="1">
      <alignment horizontal="center" vertical="center" wrapText="1"/>
    </xf>
    <xf numFmtId="0" fontId="42" fillId="0" borderId="44" xfId="0" applyFont="1" applyBorder="1" applyAlignment="1">
      <alignment horizontal="left" vertical="top" wrapText="1"/>
    </xf>
    <xf numFmtId="0" fontId="32" fillId="8" borderId="44" xfId="0" applyFont="1" applyFill="1" applyBorder="1" applyAlignment="1">
      <alignment horizontal="center" vertical="center" wrapText="1"/>
    </xf>
    <xf numFmtId="0" fontId="29" fillId="9" borderId="44" xfId="0" applyFont="1" applyFill="1" applyBorder="1" applyAlignment="1">
      <alignment horizontal="center" vertical="center" wrapText="1"/>
    </xf>
    <xf numFmtId="9" fontId="30" fillId="22" borderId="44" xfId="2" applyFont="1" applyFill="1" applyBorder="1" applyAlignment="1">
      <alignment horizontal="center" vertical="center"/>
    </xf>
    <xf numFmtId="0" fontId="30" fillId="22" borderId="44" xfId="0" applyFont="1" applyFill="1" applyBorder="1" applyAlignment="1">
      <alignment horizontal="center" vertical="center"/>
    </xf>
    <xf numFmtId="0" fontId="30" fillId="22" borderId="44" xfId="0" applyFont="1" applyFill="1" applyBorder="1" applyAlignment="1">
      <alignment horizontal="left" vertical="center" wrapText="1"/>
    </xf>
    <xf numFmtId="0" fontId="44" fillId="22" borderId="37" xfId="0" applyFont="1" applyFill="1" applyBorder="1" applyAlignment="1">
      <alignment horizontal="center" vertical="center" wrapText="1"/>
    </xf>
    <xf numFmtId="9" fontId="35" fillId="22" borderId="37" xfId="2" applyFont="1" applyFill="1" applyBorder="1" applyAlignment="1">
      <alignment horizontal="center" vertical="center" wrapText="1"/>
    </xf>
    <xf numFmtId="9" fontId="32" fillId="22" borderId="44" xfId="2" applyFont="1" applyFill="1" applyBorder="1" applyAlignment="1">
      <alignment horizontal="center" vertical="center"/>
    </xf>
    <xf numFmtId="0" fontId="32" fillId="22" borderId="44" xfId="0" applyFont="1" applyFill="1" applyBorder="1" applyAlignment="1">
      <alignment horizontal="center" vertical="center"/>
    </xf>
    <xf numFmtId="0" fontId="32" fillId="22" borderId="44" xfId="0" applyFont="1" applyFill="1" applyBorder="1" applyAlignment="1">
      <alignment horizontal="left" vertical="center" wrapText="1"/>
    </xf>
    <xf numFmtId="0" fontId="30" fillId="10" borderId="44" xfId="0" applyFont="1" applyFill="1" applyBorder="1" applyAlignment="1">
      <alignment horizontal="left" vertical="center" wrapText="1"/>
    </xf>
    <xf numFmtId="0" fontId="30" fillId="0" borderId="0" xfId="0" applyFont="1" applyAlignment="1">
      <alignment vertical="center" wrapText="1"/>
    </xf>
    <xf numFmtId="167" fontId="30" fillId="0" borderId="44" xfId="2" applyNumberFormat="1" applyFont="1" applyBorder="1" applyAlignment="1">
      <alignment horizontal="center" vertical="center"/>
    </xf>
    <xf numFmtId="9" fontId="36" fillId="3" borderId="3" xfId="2" applyFont="1" applyFill="1" applyBorder="1" applyAlignment="1">
      <alignment horizontal="center" vertical="center" wrapText="1"/>
    </xf>
    <xf numFmtId="0" fontId="46" fillId="0" borderId="44" xfId="12" applyFont="1" applyBorder="1" applyAlignment="1">
      <alignment horizontal="center" vertical="center"/>
    </xf>
    <xf numFmtId="0" fontId="10" fillId="10" borderId="44" xfId="12" applyFill="1" applyBorder="1" applyAlignment="1">
      <alignment horizontal="center" vertical="center"/>
    </xf>
    <xf numFmtId="0" fontId="10" fillId="0" borderId="38" xfId="12" applyBorder="1" applyAlignment="1">
      <alignment vertical="center"/>
    </xf>
    <xf numFmtId="0" fontId="54" fillId="0" borderId="44" xfId="0" applyFont="1" applyBorder="1" applyAlignment="1">
      <alignment horizontal="center" vertical="center" wrapText="1"/>
    </xf>
    <xf numFmtId="0" fontId="55" fillId="10" borderId="44" xfId="0" applyFont="1" applyFill="1" applyBorder="1" applyAlignment="1">
      <alignment horizontal="center" vertical="center"/>
    </xf>
    <xf numFmtId="0" fontId="56" fillId="0" borderId="44" xfId="0" applyFont="1" applyBorder="1" applyAlignment="1">
      <alignment horizontal="center" vertical="center" wrapText="1"/>
    </xf>
    <xf numFmtId="14" fontId="56" fillId="0" borderId="44" xfId="0" applyNumberFormat="1" applyFont="1" applyBorder="1" applyAlignment="1">
      <alignment horizontal="center" vertical="center" wrapText="1"/>
    </xf>
    <xf numFmtId="14" fontId="56" fillId="10" borderId="44" xfId="0" applyNumberFormat="1" applyFont="1" applyFill="1" applyBorder="1" applyAlignment="1">
      <alignment horizontal="center" vertical="center" wrapText="1"/>
    </xf>
    <xf numFmtId="0" fontId="56" fillId="10" borderId="44" xfId="0" applyFont="1" applyFill="1" applyBorder="1" applyAlignment="1">
      <alignment horizontal="center" vertical="center" wrapText="1"/>
    </xf>
    <xf numFmtId="0" fontId="56" fillId="0" borderId="44" xfId="0" applyFont="1" applyBorder="1" applyAlignment="1">
      <alignment horizontal="center" vertical="center"/>
    </xf>
    <xf numFmtId="9" fontId="56" fillId="0" borderId="44" xfId="0" applyNumberFormat="1" applyFont="1" applyBorder="1" applyAlignment="1">
      <alignment horizontal="center" vertical="center"/>
    </xf>
    <xf numFmtId="9" fontId="56" fillId="0" borderId="44" xfId="2" applyFont="1" applyBorder="1" applyAlignment="1">
      <alignment horizontal="center" vertical="center"/>
    </xf>
    <xf numFmtId="0" fontId="56" fillId="7" borderId="44" xfId="0" applyFont="1" applyFill="1" applyBorder="1" applyAlignment="1">
      <alignment horizontal="center" vertical="center"/>
    </xf>
    <xf numFmtId="0" fontId="56" fillId="0" borderId="44" xfId="0" applyFont="1" applyBorder="1" applyAlignment="1">
      <alignment horizontal="left" vertical="center" wrapText="1"/>
    </xf>
    <xf numFmtId="0" fontId="57" fillId="0" borderId="44" xfId="12" applyFont="1" applyBorder="1" applyAlignment="1">
      <alignment horizontal="center" vertical="center"/>
    </xf>
    <xf numFmtId="0" fontId="56" fillId="10" borderId="44" xfId="0" applyFont="1" applyFill="1" applyBorder="1" applyAlignment="1">
      <alignment horizontal="center" vertical="center"/>
    </xf>
    <xf numFmtId="0" fontId="52" fillId="0" borderId="44" xfId="0" applyFont="1" applyBorder="1"/>
    <xf numFmtId="0" fontId="55" fillId="0" borderId="44" xfId="0" applyFont="1" applyBorder="1" applyAlignment="1">
      <alignment horizontal="center" vertical="center"/>
    </xf>
    <xf numFmtId="0" fontId="58" fillId="0" borderId="44" xfId="0" applyFont="1" applyBorder="1" applyAlignment="1">
      <alignment horizontal="center" vertical="center" wrapText="1"/>
    </xf>
    <xf numFmtId="0" fontId="59" fillId="0" borderId="44" xfId="0" applyFont="1" applyBorder="1" applyAlignment="1">
      <alignment horizontal="center" vertical="center"/>
    </xf>
    <xf numFmtId="0" fontId="56" fillId="10" borderId="44" xfId="0" applyFont="1" applyFill="1" applyBorder="1" applyAlignment="1">
      <alignment horizontal="left" vertical="center" wrapText="1"/>
    </xf>
    <xf numFmtId="9" fontId="56" fillId="0" borderId="44" xfId="2" applyFont="1" applyFill="1" applyBorder="1" applyAlignment="1">
      <alignment horizontal="center" vertical="center" wrapText="1"/>
    </xf>
    <xf numFmtId="0" fontId="59" fillId="10" borderId="44" xfId="0" applyFont="1" applyFill="1" applyBorder="1" applyAlignment="1">
      <alignment horizontal="center" vertical="center" wrapText="1"/>
    </xf>
    <xf numFmtId="14" fontId="59" fillId="10" borderId="44" xfId="0" applyNumberFormat="1" applyFont="1" applyFill="1" applyBorder="1" applyAlignment="1">
      <alignment horizontal="center" vertical="center" wrapText="1"/>
    </xf>
    <xf numFmtId="0" fontId="59" fillId="10" borderId="44" xfId="0" applyFont="1" applyFill="1" applyBorder="1" applyAlignment="1">
      <alignment horizontal="center" vertical="center"/>
    </xf>
    <xf numFmtId="9" fontId="59" fillId="10" borderId="44" xfId="0" applyNumberFormat="1" applyFont="1" applyFill="1" applyBorder="1" applyAlignment="1">
      <alignment horizontal="center" vertical="center"/>
    </xf>
    <xf numFmtId="0" fontId="60" fillId="9" borderId="44" xfId="0" applyFont="1" applyFill="1" applyBorder="1" applyAlignment="1">
      <alignment horizontal="center" vertical="center" wrapText="1"/>
    </xf>
    <xf numFmtId="0" fontId="61" fillId="9" borderId="44" xfId="0" applyFont="1" applyFill="1" applyBorder="1" applyAlignment="1">
      <alignment horizontal="center" vertical="center" wrapText="1"/>
    </xf>
    <xf numFmtId="9" fontId="56" fillId="22" borderId="44" xfId="2" applyFont="1" applyFill="1" applyBorder="1" applyAlignment="1">
      <alignment horizontal="center" vertical="center"/>
    </xf>
    <xf numFmtId="0" fontId="56" fillId="22" borderId="44" xfId="0" applyFont="1" applyFill="1" applyBorder="1" applyAlignment="1">
      <alignment horizontal="center" vertical="center"/>
    </xf>
    <xf numFmtId="0" fontId="56" fillId="22" borderId="44" xfId="0" applyFont="1" applyFill="1" applyBorder="1" applyAlignment="1">
      <alignment horizontal="left" vertical="center" wrapText="1"/>
    </xf>
    <xf numFmtId="0" fontId="52" fillId="0" borderId="44" xfId="0" applyFont="1" applyBorder="1" applyAlignment="1">
      <alignment horizontal="center" vertical="center"/>
    </xf>
    <xf numFmtId="0" fontId="57" fillId="0" borderId="44" xfId="12" applyFont="1" applyBorder="1" applyAlignment="1">
      <alignment horizontal="center" vertical="center" wrapText="1"/>
    </xf>
    <xf numFmtId="0" fontId="57" fillId="10" borderId="44" xfId="12" applyFont="1" applyFill="1" applyBorder="1" applyAlignment="1">
      <alignment horizontal="center" vertical="center"/>
    </xf>
    <xf numFmtId="0" fontId="54" fillId="9" borderId="44" xfId="0" applyFont="1" applyFill="1" applyBorder="1" applyAlignment="1">
      <alignment horizontal="center" vertical="center" wrapText="1"/>
    </xf>
    <xf numFmtId="9" fontId="63" fillId="22" borderId="44" xfId="2" applyFont="1" applyFill="1" applyBorder="1" applyAlignment="1">
      <alignment horizontal="center" vertical="center"/>
    </xf>
    <xf numFmtId="0" fontId="63" fillId="22" borderId="44" xfId="0" applyFont="1" applyFill="1" applyBorder="1" applyAlignment="1">
      <alignment horizontal="center" vertical="center"/>
    </xf>
    <xf numFmtId="0" fontId="63" fillId="22" borderId="44" xfId="0" applyFont="1" applyFill="1" applyBorder="1" applyAlignment="1">
      <alignment horizontal="left" vertical="center" wrapText="1"/>
    </xf>
    <xf numFmtId="0" fontId="59" fillId="0" borderId="44" xfId="0" applyFont="1" applyBorder="1" applyAlignment="1">
      <alignment horizontal="center" vertical="center" wrapText="1"/>
    </xf>
    <xf numFmtId="14" fontId="59" fillId="0" borderId="44" xfId="0" applyNumberFormat="1" applyFont="1" applyBorder="1" applyAlignment="1">
      <alignment horizontal="center" vertical="center" wrapText="1"/>
    </xf>
    <xf numFmtId="9" fontId="56" fillId="7" borderId="44" xfId="0" applyNumberFormat="1" applyFont="1" applyFill="1" applyBorder="1" applyAlignment="1">
      <alignment horizontal="center" vertical="center"/>
    </xf>
    <xf numFmtId="0" fontId="59" fillId="0" borderId="44" xfId="0" applyFont="1" applyBorder="1" applyAlignment="1">
      <alignment horizontal="center" wrapText="1"/>
    </xf>
    <xf numFmtId="1" fontId="59" fillId="10" borderId="44" xfId="0" applyNumberFormat="1" applyFont="1" applyFill="1" applyBorder="1" applyAlignment="1">
      <alignment horizontal="center" vertical="center"/>
    </xf>
    <xf numFmtId="9" fontId="59" fillId="0" borderId="44" xfId="0" applyNumberFormat="1" applyFont="1" applyBorder="1" applyAlignment="1">
      <alignment horizontal="center" vertical="center"/>
    </xf>
    <xf numFmtId="0" fontId="65" fillId="10" borderId="44" xfId="0" applyFont="1" applyFill="1" applyBorder="1" applyAlignment="1">
      <alignment horizontal="center" vertical="center"/>
    </xf>
    <xf numFmtId="0" fontId="58" fillId="10" borderId="44" xfId="0" applyFont="1" applyFill="1" applyBorder="1" applyAlignment="1">
      <alignment horizontal="center" vertical="center" wrapText="1"/>
    </xf>
    <xf numFmtId="0" fontId="59" fillId="10" borderId="44" xfId="0" quotePrefix="1" applyFont="1" applyFill="1" applyBorder="1" applyAlignment="1">
      <alignment horizontal="center" vertical="center" wrapText="1"/>
    </xf>
    <xf numFmtId="167" fontId="56" fillId="0" borderId="44" xfId="2" applyNumberFormat="1" applyFont="1" applyBorder="1" applyAlignment="1">
      <alignment horizontal="center" vertical="center"/>
    </xf>
    <xf numFmtId="0" fontId="56" fillId="18" borderId="44" xfId="0" applyFont="1" applyFill="1" applyBorder="1" applyAlignment="1">
      <alignment horizontal="center" vertical="center" wrapText="1"/>
    </xf>
    <xf numFmtId="14" fontId="56" fillId="18" borderId="44" xfId="0" applyNumberFormat="1" applyFont="1" applyFill="1" applyBorder="1" applyAlignment="1">
      <alignment horizontal="center" vertical="center" wrapText="1"/>
    </xf>
    <xf numFmtId="0" fontId="56" fillId="20" borderId="44" xfId="0" applyFont="1" applyFill="1" applyBorder="1" applyAlignment="1">
      <alignment horizontal="center" vertical="center" wrapText="1"/>
    </xf>
    <xf numFmtId="0" fontId="56" fillId="20" borderId="44" xfId="0" applyFont="1" applyFill="1" applyBorder="1" applyAlignment="1">
      <alignment horizontal="center" vertical="center"/>
    </xf>
    <xf numFmtId="9" fontId="56" fillId="18" borderId="44" xfId="0" applyNumberFormat="1" applyFont="1" applyFill="1" applyBorder="1" applyAlignment="1">
      <alignment horizontal="center" vertical="center"/>
    </xf>
    <xf numFmtId="0" fontId="66" fillId="0" borderId="44" xfId="0" applyFont="1" applyBorder="1" applyAlignment="1">
      <alignment horizontal="left" vertical="center" wrapText="1"/>
    </xf>
    <xf numFmtId="0" fontId="56" fillId="18" borderId="44" xfId="0" applyFont="1" applyFill="1" applyBorder="1" applyAlignment="1">
      <alignment horizontal="center" vertical="center"/>
    </xf>
    <xf numFmtId="14" fontId="56" fillId="20" borderId="44" xfId="0" applyNumberFormat="1" applyFont="1" applyFill="1" applyBorder="1" applyAlignment="1">
      <alignment horizontal="center" vertical="center" wrapText="1"/>
    </xf>
    <xf numFmtId="0" fontId="58" fillId="20" borderId="44" xfId="0" applyFont="1" applyFill="1" applyBorder="1" applyAlignment="1">
      <alignment horizontal="center" vertical="center" wrapText="1"/>
    </xf>
    <xf numFmtId="9" fontId="56" fillId="0" borderId="44" xfId="0" applyNumberFormat="1" applyFont="1" applyBorder="1" applyAlignment="1">
      <alignment horizontal="center" vertical="center" wrapText="1"/>
    </xf>
    <xf numFmtId="14" fontId="59" fillId="0" borderId="44" xfId="0" applyNumberFormat="1" applyFont="1" applyBorder="1" applyAlignment="1">
      <alignment horizontal="center" vertical="center"/>
    </xf>
    <xf numFmtId="0" fontId="58" fillId="19" borderId="44" xfId="0" applyFont="1" applyFill="1" applyBorder="1" applyAlignment="1">
      <alignment horizontal="center" vertical="center" wrapText="1"/>
    </xf>
    <xf numFmtId="14" fontId="59" fillId="19" borderId="44" xfId="0" applyNumberFormat="1" applyFont="1" applyFill="1" applyBorder="1" applyAlignment="1">
      <alignment horizontal="center" vertical="center" wrapText="1"/>
    </xf>
    <xf numFmtId="0" fontId="67" fillId="19" borderId="44" xfId="0" applyFont="1" applyFill="1" applyBorder="1" applyAlignment="1">
      <alignment horizontal="center" vertical="center" wrapText="1"/>
    </xf>
    <xf numFmtId="0" fontId="59" fillId="19" borderId="44" xfId="0" applyFont="1" applyFill="1" applyBorder="1" applyAlignment="1">
      <alignment horizontal="center" vertical="center" wrapText="1"/>
    </xf>
    <xf numFmtId="0" fontId="56" fillId="0" borderId="44" xfId="0" applyFont="1" applyBorder="1" applyAlignment="1">
      <alignment horizontal="justify" vertical="center" readingOrder="1"/>
    </xf>
    <xf numFmtId="0" fontId="68" fillId="7" borderId="44" xfId="0" applyFont="1" applyFill="1" applyBorder="1" applyAlignment="1">
      <alignment horizontal="center" vertical="center"/>
    </xf>
    <xf numFmtId="0" fontId="68" fillId="0" borderId="44" xfId="0" applyFont="1" applyBorder="1" applyAlignment="1">
      <alignment horizontal="center" vertical="center"/>
    </xf>
    <xf numFmtId="0" fontId="59" fillId="10" borderId="44" xfId="0" applyFont="1" applyFill="1" applyBorder="1" applyAlignment="1">
      <alignment vertical="center" wrapText="1"/>
    </xf>
    <xf numFmtId="9" fontId="59" fillId="10" borderId="44" xfId="0" applyNumberFormat="1" applyFont="1" applyFill="1" applyBorder="1" applyAlignment="1">
      <alignment horizontal="center" vertical="center" wrapText="1"/>
    </xf>
    <xf numFmtId="9" fontId="59" fillId="10" borderId="44" xfId="2" applyFont="1" applyFill="1" applyBorder="1" applyAlignment="1">
      <alignment horizontal="center" vertical="center" wrapText="1"/>
    </xf>
    <xf numFmtId="9" fontId="69" fillId="10" borderId="44" xfId="2" applyFont="1" applyFill="1" applyBorder="1" applyAlignment="1">
      <alignment horizontal="center" vertical="center" wrapText="1"/>
    </xf>
    <xf numFmtId="9" fontId="56" fillId="10" borderId="44" xfId="2" applyFont="1" applyFill="1" applyBorder="1" applyAlignment="1">
      <alignment horizontal="center" vertical="center" wrapText="1"/>
    </xf>
    <xf numFmtId="0" fontId="63" fillId="8" borderId="44" xfId="0" applyFont="1" applyFill="1" applyBorder="1" applyAlignment="1">
      <alignment horizontal="center" vertical="center" wrapText="1"/>
    </xf>
    <xf numFmtId="0" fontId="63" fillId="3" borderId="44" xfId="0" applyFont="1" applyFill="1" applyBorder="1" applyAlignment="1">
      <alignment horizontal="center" vertical="center" wrapText="1"/>
    </xf>
    <xf numFmtId="10" fontId="59" fillId="0" borderId="44" xfId="0" applyNumberFormat="1" applyFont="1" applyBorder="1" applyAlignment="1">
      <alignment horizontal="center" vertical="center" wrapText="1"/>
    </xf>
    <xf numFmtId="14" fontId="62" fillId="9" borderId="44" xfId="0" applyNumberFormat="1" applyFont="1" applyFill="1" applyBorder="1" applyAlignment="1">
      <alignment horizontal="center" vertical="center" wrapText="1"/>
    </xf>
    <xf numFmtId="0" fontId="64" fillId="0" borderId="44" xfId="0" applyFont="1" applyBorder="1" applyAlignment="1">
      <alignment horizontal="left" vertical="center" wrapText="1"/>
    </xf>
    <xf numFmtId="0" fontId="56" fillId="10" borderId="44" xfId="0" applyFont="1" applyFill="1" applyBorder="1" applyAlignment="1">
      <alignment vertical="center" wrapText="1"/>
    </xf>
    <xf numFmtId="0" fontId="58" fillId="7" borderId="44" xfId="0" applyFont="1" applyFill="1" applyBorder="1" applyAlignment="1">
      <alignment horizontal="center" vertical="center"/>
    </xf>
    <xf numFmtId="0" fontId="56" fillId="10" borderId="44" xfId="0" applyFont="1" applyFill="1" applyBorder="1" applyAlignment="1">
      <alignment horizontal="left" vertical="center" readingOrder="1"/>
    </xf>
    <xf numFmtId="0" fontId="53" fillId="3" borderId="44" xfId="0" applyFont="1" applyFill="1" applyBorder="1" applyAlignment="1">
      <alignment horizontal="center" vertical="center" wrapText="1"/>
    </xf>
    <xf numFmtId="10" fontId="53" fillId="3" borderId="44" xfId="0" applyNumberFormat="1" applyFont="1" applyFill="1" applyBorder="1" applyAlignment="1">
      <alignment horizontal="center" vertical="center" wrapText="1"/>
    </xf>
    <xf numFmtId="0" fontId="62" fillId="9" borderId="44" xfId="0" applyFont="1" applyFill="1" applyBorder="1" applyAlignment="1">
      <alignment vertical="center" wrapText="1"/>
    </xf>
    <xf numFmtId="0" fontId="62" fillId="9" borderId="44" xfId="0" applyFont="1" applyFill="1" applyBorder="1" applyAlignment="1">
      <alignment horizontal="left" vertical="center" wrapText="1"/>
    </xf>
    <xf numFmtId="0" fontId="62" fillId="9" borderId="44" xfId="0" applyFont="1" applyFill="1" applyBorder="1" applyAlignment="1">
      <alignment horizontal="center" vertical="center" wrapText="1"/>
    </xf>
    <xf numFmtId="9" fontId="53" fillId="9" borderId="44" xfId="2" applyFont="1" applyFill="1" applyBorder="1" applyAlignment="1">
      <alignment horizontal="center" vertical="center" wrapText="1"/>
    </xf>
    <xf numFmtId="0" fontId="56" fillId="0" borderId="44" xfId="0" applyFont="1" applyBorder="1" applyAlignment="1">
      <alignment horizontal="center" vertical="center" wrapText="1" readingOrder="1"/>
    </xf>
    <xf numFmtId="0" fontId="61" fillId="22" borderId="44" xfId="0" applyFont="1" applyFill="1" applyBorder="1" applyAlignment="1">
      <alignment horizontal="center" vertical="center" wrapText="1"/>
    </xf>
    <xf numFmtId="9" fontId="53" fillId="22" borderId="44" xfId="2" applyFont="1" applyFill="1" applyBorder="1" applyAlignment="1">
      <alignment horizontal="center" vertical="center" wrapText="1"/>
    </xf>
    <xf numFmtId="0" fontId="67" fillId="19" borderId="44" xfId="0" applyFont="1" applyFill="1" applyBorder="1" applyAlignment="1">
      <alignment horizontal="center" vertical="top" wrapText="1"/>
    </xf>
    <xf numFmtId="0" fontId="67" fillId="10" borderId="44" xfId="0" applyFont="1" applyFill="1" applyBorder="1" applyAlignment="1">
      <alignment horizontal="center" vertical="center" wrapText="1"/>
    </xf>
    <xf numFmtId="0" fontId="70" fillId="3" borderId="44" xfId="0" applyFont="1" applyFill="1" applyBorder="1" applyAlignment="1">
      <alignment horizontal="center" vertical="center" wrapText="1"/>
    </xf>
    <xf numFmtId="9" fontId="63" fillId="3" borderId="44" xfId="2" applyFont="1" applyFill="1" applyBorder="1" applyAlignment="1">
      <alignment horizontal="center" vertical="center" wrapText="1"/>
    </xf>
    <xf numFmtId="0" fontId="67" fillId="0" borderId="44" xfId="0" applyFont="1" applyBorder="1" applyAlignment="1">
      <alignment horizontal="center" vertical="center" wrapText="1"/>
    </xf>
    <xf numFmtId="0" fontId="10" fillId="0" borderId="44" xfId="12" applyFill="1" applyBorder="1" applyAlignment="1">
      <alignment horizontal="center" vertical="center"/>
    </xf>
    <xf numFmtId="0" fontId="56" fillId="7" borderId="44" xfId="0" applyFont="1" applyFill="1" applyBorder="1" applyAlignment="1">
      <alignment horizontal="center" vertical="center" wrapText="1"/>
    </xf>
    <xf numFmtId="0" fontId="59" fillId="7" borderId="44" xfId="0" applyFont="1" applyFill="1" applyBorder="1" applyAlignment="1">
      <alignment horizontal="center" vertical="center"/>
    </xf>
    <xf numFmtId="9" fontId="59" fillId="7" borderId="44" xfId="0" applyNumberFormat="1" applyFont="1" applyFill="1" applyBorder="1" applyAlignment="1">
      <alignment horizontal="center" vertical="center"/>
    </xf>
    <xf numFmtId="1" fontId="59" fillId="7" borderId="44" xfId="0" applyNumberFormat="1" applyFont="1" applyFill="1" applyBorder="1" applyAlignment="1">
      <alignment horizontal="center" vertical="center"/>
    </xf>
    <xf numFmtId="0" fontId="69" fillId="7" borderId="44" xfId="0" applyFont="1" applyFill="1" applyBorder="1" applyAlignment="1">
      <alignment horizontal="center" vertical="center"/>
    </xf>
    <xf numFmtId="0" fontId="56" fillId="23" borderId="44" xfId="0" applyFont="1" applyFill="1" applyBorder="1" applyAlignment="1">
      <alignment horizontal="center" vertical="center"/>
    </xf>
    <xf numFmtId="0" fontId="59" fillId="7" borderId="44" xfId="0" applyFont="1" applyFill="1" applyBorder="1" applyAlignment="1">
      <alignment horizontal="center" vertical="center" wrapText="1"/>
    </xf>
    <xf numFmtId="10" fontId="52" fillId="0" borderId="44" xfId="0" applyNumberFormat="1" applyFont="1" applyBorder="1" applyAlignment="1">
      <alignment horizontal="center"/>
    </xf>
    <xf numFmtId="0" fontId="47" fillId="0" borderId="45" xfId="0" applyFont="1" applyBorder="1" applyAlignment="1">
      <alignment horizontal="center" vertical="center" wrapText="1"/>
    </xf>
    <xf numFmtId="0" fontId="62" fillId="16" borderId="36" xfId="0" applyFont="1" applyFill="1" applyBorder="1" applyAlignment="1">
      <alignment horizontal="center" vertical="center"/>
    </xf>
    <xf numFmtId="0" fontId="62" fillId="16" borderId="3" xfId="0" applyFont="1" applyFill="1" applyBorder="1" applyAlignment="1">
      <alignment horizontal="center" vertical="center"/>
    </xf>
    <xf numFmtId="14" fontId="62" fillId="16" borderId="3" xfId="0" applyNumberFormat="1" applyFont="1" applyFill="1" applyBorder="1" applyAlignment="1">
      <alignment horizontal="center" vertical="center"/>
    </xf>
    <xf numFmtId="0" fontId="62" fillId="16" borderId="19" xfId="0" applyFont="1" applyFill="1" applyBorder="1" applyAlignment="1">
      <alignment horizontal="center" vertical="center"/>
    </xf>
    <xf numFmtId="0" fontId="62" fillId="16" borderId="19" xfId="0" applyFont="1" applyFill="1" applyBorder="1" applyAlignment="1">
      <alignment vertical="center" wrapText="1"/>
    </xf>
    <xf numFmtId="14" fontId="62" fillId="16" borderId="19" xfId="0" applyNumberFormat="1" applyFont="1" applyFill="1" applyBorder="1" applyAlignment="1">
      <alignment horizontal="center" vertical="center"/>
    </xf>
    <xf numFmtId="0" fontId="62" fillId="0" borderId="20" xfId="0" applyFont="1" applyBorder="1"/>
    <xf numFmtId="0" fontId="62" fillId="0" borderId="18" xfId="0" applyFont="1" applyBorder="1"/>
    <xf numFmtId="14" fontId="62" fillId="0" borderId="18" xfId="0" applyNumberFormat="1" applyFont="1" applyBorder="1"/>
    <xf numFmtId="0" fontId="62" fillId="0" borderId="18" xfId="0" applyFont="1" applyBorder="1" applyAlignment="1">
      <alignment horizontal="center"/>
    </xf>
    <xf numFmtId="0" fontId="62" fillId="0" borderId="1" xfId="0" applyFont="1" applyBorder="1" applyAlignment="1">
      <alignment wrapText="1"/>
    </xf>
    <xf numFmtId="0" fontId="62" fillId="0" borderId="14" xfId="0" applyFont="1" applyBorder="1"/>
    <xf numFmtId="14" fontId="62" fillId="0" borderId="1" xfId="0" applyNumberFormat="1" applyFont="1" applyBorder="1"/>
    <xf numFmtId="0" fontId="62" fillId="0" borderId="1" xfId="0" applyFont="1" applyBorder="1"/>
    <xf numFmtId="14" fontId="62" fillId="0" borderId="0" xfId="0" applyNumberFormat="1" applyFont="1" applyAlignment="1">
      <alignment horizontal="center"/>
    </xf>
    <xf numFmtId="0" fontId="62" fillId="0" borderId="0" xfId="0" applyFont="1"/>
    <xf numFmtId="0" fontId="62" fillId="0" borderId="0" xfId="0" applyFont="1" applyAlignment="1">
      <alignment wrapText="1"/>
    </xf>
    <xf numFmtId="14" fontId="62" fillId="0" borderId="0" xfId="0" applyNumberFormat="1" applyFont="1"/>
    <xf numFmtId="14" fontId="62" fillId="0" borderId="1" xfId="0" applyNumberFormat="1" applyFont="1" applyBorder="1" applyAlignment="1">
      <alignment horizontal="center"/>
    </xf>
    <xf numFmtId="0" fontId="52" fillId="0" borderId="0" xfId="0" applyFont="1" applyAlignment="1">
      <alignment wrapText="1"/>
    </xf>
    <xf numFmtId="0" fontId="57" fillId="0" borderId="18" xfId="12" applyFont="1" applyBorder="1" applyAlignment="1">
      <alignment horizontal="center" vertical="center" wrapText="1"/>
    </xf>
    <xf numFmtId="0" fontId="71" fillId="0" borderId="49" xfId="0" applyFont="1" applyBorder="1" applyAlignment="1">
      <alignment horizontal="left" vertical="center"/>
    </xf>
    <xf numFmtId="0" fontId="71" fillId="0" borderId="51" xfId="0" applyFont="1" applyBorder="1" applyAlignment="1">
      <alignment horizontal="left" vertical="center"/>
    </xf>
    <xf numFmtId="0" fontId="71" fillId="0" borderId="53" xfId="0" applyFont="1" applyBorder="1" applyAlignment="1">
      <alignment horizontal="left" vertical="center"/>
    </xf>
    <xf numFmtId="0" fontId="52" fillId="0" borderId="8" xfId="0" applyFont="1" applyBorder="1" applyAlignment="1">
      <alignment horizontal="left" vertical="center"/>
    </xf>
    <xf numFmtId="0" fontId="52" fillId="0" borderId="0" xfId="0" applyFont="1" applyAlignment="1">
      <alignment horizontal="left" vertical="center"/>
    </xf>
    <xf numFmtId="0" fontId="52" fillId="0" borderId="16" xfId="0" applyFont="1" applyBorder="1" applyAlignment="1">
      <alignment horizontal="left" vertical="center"/>
    </xf>
    <xf numFmtId="0" fontId="71" fillId="0" borderId="33" xfId="0" applyFont="1" applyBorder="1" applyAlignment="1">
      <alignment horizontal="center" vertical="center"/>
    </xf>
    <xf numFmtId="0" fontId="78" fillId="0" borderId="5" xfId="0" applyFont="1" applyBorder="1" applyAlignment="1">
      <alignment horizontal="center" vertical="center" textRotation="90" wrapText="1"/>
    </xf>
    <xf numFmtId="0" fontId="79" fillId="0" borderId="38" xfId="0" applyFont="1" applyBorder="1" applyAlignment="1">
      <alignment horizontal="center" vertical="center" textRotation="90" wrapText="1"/>
    </xf>
    <xf numFmtId="0" fontId="79" fillId="0" borderId="58" xfId="0" applyFont="1" applyBorder="1" applyAlignment="1">
      <alignment horizontal="center" vertical="center" textRotation="90" wrapText="1"/>
    </xf>
    <xf numFmtId="0" fontId="79" fillId="0" borderId="5" xfId="0" applyFont="1" applyBorder="1" applyAlignment="1">
      <alignment horizontal="center" vertical="center" textRotation="90" wrapText="1"/>
    </xf>
    <xf numFmtId="0" fontId="79" fillId="0" borderId="35" xfId="0" applyFont="1" applyBorder="1" applyAlignment="1">
      <alignment horizontal="center" vertical="center" textRotation="90" wrapText="1"/>
    </xf>
    <xf numFmtId="0" fontId="71" fillId="0" borderId="44" xfId="0" applyFont="1" applyBorder="1" applyAlignment="1">
      <alignment horizontal="center" vertical="center"/>
    </xf>
    <xf numFmtId="0" fontId="78" fillId="0" borderId="44" xfId="0" applyFont="1" applyBorder="1" applyAlignment="1">
      <alignment horizontal="center" vertical="center" textRotation="90" wrapText="1"/>
    </xf>
    <xf numFmtId="0" fontId="79" fillId="0" borderId="44" xfId="0" applyFont="1" applyBorder="1" applyAlignment="1">
      <alignment horizontal="center" vertical="center" textRotation="90" wrapText="1"/>
    </xf>
    <xf numFmtId="0" fontId="81" fillId="0" borderId="44" xfId="0" applyFont="1" applyBorder="1" applyAlignment="1">
      <alignment horizontal="left" vertical="center" wrapText="1"/>
    </xf>
    <xf numFmtId="9" fontId="52" fillId="10" borderId="1" xfId="2" applyFont="1" applyFill="1" applyBorder="1" applyAlignment="1">
      <alignment horizontal="center" vertical="center"/>
    </xf>
    <xf numFmtId="10" fontId="82" fillId="10" borderId="44" xfId="2" applyNumberFormat="1" applyFont="1" applyFill="1" applyBorder="1" applyAlignment="1">
      <alignment horizontal="center" vertical="center"/>
    </xf>
    <xf numFmtId="10" fontId="83" fillId="0" borderId="44" xfId="2" applyNumberFormat="1" applyFont="1" applyBorder="1" applyAlignment="1">
      <alignment horizontal="center" vertical="center"/>
    </xf>
    <xf numFmtId="9" fontId="52" fillId="0" borderId="44" xfId="2" applyFont="1" applyBorder="1" applyAlignment="1">
      <alignment horizontal="center" vertical="center"/>
    </xf>
    <xf numFmtId="10" fontId="52" fillId="0" borderId="44" xfId="0" applyNumberFormat="1" applyFont="1" applyBorder="1" applyAlignment="1">
      <alignment horizontal="center" vertical="center"/>
    </xf>
    <xf numFmtId="0" fontId="84" fillId="0" borderId="44" xfId="0" applyFont="1" applyBorder="1" applyAlignment="1">
      <alignment horizontal="center" vertical="center" wrapText="1"/>
    </xf>
    <xf numFmtId="10" fontId="71" fillId="0" borderId="44" xfId="0" applyNumberFormat="1" applyFont="1" applyBorder="1" applyAlignment="1">
      <alignment horizontal="center" vertical="center"/>
    </xf>
    <xf numFmtId="9" fontId="71" fillId="17" borderId="44" xfId="0" applyNumberFormat="1" applyFont="1" applyFill="1" applyBorder="1" applyAlignment="1">
      <alignment horizontal="center" vertical="center"/>
    </xf>
    <xf numFmtId="10" fontId="83" fillId="7" borderId="44" xfId="2" applyNumberFormat="1" applyFont="1" applyFill="1" applyBorder="1" applyAlignment="1">
      <alignment horizontal="center" vertical="center"/>
    </xf>
    <xf numFmtId="10" fontId="83" fillId="0" borderId="44" xfId="0" applyNumberFormat="1" applyFont="1" applyBorder="1" applyAlignment="1">
      <alignment horizontal="center" vertical="center"/>
    </xf>
    <xf numFmtId="9" fontId="52" fillId="10" borderId="3" xfId="2" applyFont="1" applyFill="1" applyBorder="1" applyAlignment="1">
      <alignment horizontal="center" vertical="center"/>
    </xf>
    <xf numFmtId="10" fontId="71" fillId="17" borderId="44" xfId="0" applyNumberFormat="1" applyFont="1" applyFill="1" applyBorder="1" applyAlignment="1">
      <alignment horizontal="center" vertical="center"/>
    </xf>
    <xf numFmtId="0" fontId="81" fillId="10" borderId="29" xfId="0" applyFont="1" applyFill="1" applyBorder="1" applyAlignment="1">
      <alignment horizontal="left" vertical="center" wrapText="1"/>
    </xf>
    <xf numFmtId="0" fontId="52" fillId="0" borderId="1" xfId="0" applyFont="1" applyBorder="1" applyAlignment="1">
      <alignment horizontal="center" vertical="center"/>
    </xf>
    <xf numFmtId="9" fontId="52" fillId="10" borderId="29" xfId="2" applyFont="1" applyFill="1" applyBorder="1" applyAlignment="1">
      <alignment horizontal="center" vertical="center"/>
    </xf>
    <xf numFmtId="0" fontId="71" fillId="17" borderId="44" xfId="0" applyFont="1" applyFill="1" applyBorder="1" applyAlignment="1">
      <alignment horizontal="center" vertical="center"/>
    </xf>
    <xf numFmtId="0" fontId="85" fillId="0" borderId="44" xfId="0" applyFont="1" applyBorder="1" applyAlignment="1">
      <alignment horizontal="left" vertical="center"/>
    </xf>
    <xf numFmtId="9" fontId="52" fillId="0" borderId="44" xfId="0" applyNumberFormat="1" applyFont="1" applyBorder="1" applyAlignment="1">
      <alignment horizontal="center" vertical="center"/>
    </xf>
    <xf numFmtId="10" fontId="86" fillId="0" borderId="44" xfId="0" applyNumberFormat="1" applyFont="1" applyBorder="1" applyAlignment="1">
      <alignment horizontal="center" vertical="center"/>
    </xf>
    <xf numFmtId="0" fontId="81" fillId="0" borderId="43" xfId="0" applyFont="1" applyBorder="1" applyAlignment="1">
      <alignment horizontal="left" vertical="center" wrapText="1"/>
    </xf>
    <xf numFmtId="0" fontId="52" fillId="0" borderId="44" xfId="0" applyFont="1" applyBorder="1" applyAlignment="1">
      <alignment horizontal="center"/>
    </xf>
    <xf numFmtId="167" fontId="52" fillId="0" borderId="44" xfId="0" applyNumberFormat="1" applyFont="1" applyBorder="1" applyAlignment="1">
      <alignment horizontal="center"/>
    </xf>
    <xf numFmtId="10" fontId="71" fillId="10" borderId="44" xfId="0" applyNumberFormat="1" applyFont="1" applyFill="1" applyBorder="1" applyAlignment="1">
      <alignment horizontal="center" vertical="center"/>
    </xf>
    <xf numFmtId="167" fontId="71" fillId="10" borderId="44" xfId="0" applyNumberFormat="1" applyFont="1" applyFill="1" applyBorder="1" applyAlignment="1">
      <alignment horizontal="center" vertical="center"/>
    </xf>
    <xf numFmtId="9" fontId="71" fillId="0" borderId="44" xfId="0" applyNumberFormat="1" applyFont="1" applyBorder="1" applyAlignment="1">
      <alignment horizontal="center" vertical="center"/>
    </xf>
    <xf numFmtId="0" fontId="52" fillId="0" borderId="44" xfId="0" applyFont="1" applyBorder="1" applyAlignment="1">
      <alignment horizontal="left" vertical="center"/>
    </xf>
    <xf numFmtId="10" fontId="52" fillId="0" borderId="44" xfId="0" applyNumberFormat="1" applyFont="1" applyBorder="1" applyAlignment="1">
      <alignment horizontal="left" vertical="center"/>
    </xf>
    <xf numFmtId="0" fontId="52" fillId="0" borderId="0" xfId="0" applyFont="1" applyAlignment="1">
      <alignment vertical="center"/>
    </xf>
    <xf numFmtId="0" fontId="93" fillId="24" borderId="44" xfId="0" applyFont="1" applyFill="1" applyBorder="1" applyAlignment="1">
      <alignment horizontal="center" vertical="center" wrapText="1"/>
    </xf>
    <xf numFmtId="0" fontId="93" fillId="5" borderId="44" xfId="0" applyFont="1" applyFill="1" applyBorder="1" applyAlignment="1">
      <alignment horizontal="center" vertical="center" wrapText="1"/>
    </xf>
    <xf numFmtId="0" fontId="93" fillId="4" borderId="44" xfId="0" applyFont="1" applyFill="1" applyBorder="1" applyAlignment="1">
      <alignment horizontal="center" vertical="center" wrapText="1"/>
    </xf>
    <xf numFmtId="166" fontId="59" fillId="0" borderId="44" xfId="1" applyNumberFormat="1" applyFont="1" applyFill="1" applyBorder="1" applyAlignment="1">
      <alignment horizontal="center" vertical="center"/>
    </xf>
    <xf numFmtId="0" fontId="59" fillId="0" borderId="44" xfId="0" applyFont="1" applyBorder="1" applyAlignment="1">
      <alignment horizontal="center"/>
    </xf>
    <xf numFmtId="0" fontId="93" fillId="0" borderId="44" xfId="0" applyFont="1" applyBorder="1" applyAlignment="1">
      <alignment horizontal="center" vertical="center" wrapText="1"/>
    </xf>
    <xf numFmtId="9" fontId="59" fillId="0" borderId="44" xfId="2" applyFont="1" applyBorder="1" applyAlignment="1">
      <alignment horizontal="center" vertical="center" wrapText="1"/>
    </xf>
    <xf numFmtId="166" fontId="59" fillId="0" borderId="44" xfId="1" applyNumberFormat="1" applyFont="1" applyBorder="1" applyAlignment="1">
      <alignment horizontal="center" wrapText="1"/>
    </xf>
    <xf numFmtId="0" fontId="59" fillId="0" borderId="44" xfId="0" applyFont="1" applyBorder="1" applyAlignment="1">
      <alignment horizontal="center" vertical="top" wrapText="1"/>
    </xf>
    <xf numFmtId="0" fontId="69" fillId="18" borderId="44" xfId="0" applyFont="1" applyFill="1" applyBorder="1" applyAlignment="1">
      <alignment horizontal="center" vertical="center"/>
    </xf>
    <xf numFmtId="0" fontId="68" fillId="10" borderId="44" xfId="0" applyFont="1" applyFill="1" applyBorder="1" applyAlignment="1">
      <alignment horizontal="center" vertical="center" wrapText="1"/>
    </xf>
    <xf numFmtId="0" fontId="68" fillId="0" borderId="44" xfId="0" applyFont="1" applyBorder="1" applyAlignment="1">
      <alignment horizontal="center" vertical="center" wrapText="1"/>
    </xf>
    <xf numFmtId="0" fontId="62" fillId="0" borderId="44" xfId="0" applyFont="1" applyBorder="1" applyAlignment="1">
      <alignment horizontal="center" wrapText="1"/>
    </xf>
    <xf numFmtId="0" fontId="94" fillId="0" borderId="44" xfId="0" applyFont="1" applyBorder="1" applyAlignment="1">
      <alignment horizontal="center" vertical="center"/>
    </xf>
    <xf numFmtId="0" fontId="94" fillId="10" borderId="44" xfId="0" applyFont="1" applyFill="1" applyBorder="1" applyAlignment="1">
      <alignment horizontal="center" vertical="center"/>
    </xf>
    <xf numFmtId="0" fontId="94" fillId="18" borderId="44" xfId="0" applyFont="1" applyFill="1" applyBorder="1" applyAlignment="1">
      <alignment horizontal="center" vertical="center"/>
    </xf>
    <xf numFmtId="0" fontId="94" fillId="20" borderId="44" xfId="0" applyFont="1" applyFill="1" applyBorder="1" applyAlignment="1">
      <alignment horizontal="center" vertical="center"/>
    </xf>
    <xf numFmtId="0" fontId="93" fillId="25" borderId="44" xfId="0" applyFont="1" applyFill="1" applyBorder="1" applyAlignment="1">
      <alignment horizontal="center" vertical="center" wrapText="1"/>
    </xf>
    <xf numFmtId="0" fontId="59" fillId="25" borderId="44" xfId="0" applyFont="1" applyFill="1" applyBorder="1" applyAlignment="1">
      <alignment horizontal="center" vertical="center" wrapText="1"/>
    </xf>
    <xf numFmtId="0" fontId="63" fillId="25" borderId="44" xfId="0" applyFont="1" applyFill="1" applyBorder="1" applyAlignment="1">
      <alignment horizontal="center" vertical="center" wrapText="1"/>
    </xf>
    <xf numFmtId="14" fontId="59" fillId="25" borderId="44" xfId="0" applyNumberFormat="1" applyFont="1" applyFill="1" applyBorder="1" applyAlignment="1">
      <alignment horizontal="center" vertical="center" wrapText="1"/>
    </xf>
    <xf numFmtId="9" fontId="93" fillId="25" borderId="44" xfId="2" applyFont="1" applyFill="1" applyBorder="1" applyAlignment="1">
      <alignment horizontal="center" vertical="center" wrapText="1"/>
    </xf>
    <xf numFmtId="9" fontId="59" fillId="25" borderId="44" xfId="2" applyFont="1" applyFill="1" applyBorder="1" applyAlignment="1">
      <alignment horizontal="center" vertical="center" wrapText="1"/>
    </xf>
    <xf numFmtId="0" fontId="62" fillId="25" borderId="44" xfId="0" applyFont="1" applyFill="1" applyBorder="1" applyAlignment="1">
      <alignment horizontal="center" vertical="center" wrapText="1"/>
    </xf>
    <xf numFmtId="0" fontId="53" fillId="25" borderId="44" xfId="0" applyFont="1" applyFill="1" applyBorder="1" applyAlignment="1">
      <alignment horizontal="center" vertical="center" wrapText="1"/>
    </xf>
    <xf numFmtId="14" fontId="62" fillId="25" borderId="44" xfId="0" applyNumberFormat="1" applyFont="1" applyFill="1" applyBorder="1" applyAlignment="1">
      <alignment horizontal="center" vertical="center" wrapText="1"/>
    </xf>
    <xf numFmtId="9" fontId="77" fillId="25" borderId="44" xfId="2" applyFont="1" applyFill="1" applyBorder="1" applyAlignment="1">
      <alignment horizontal="center" vertical="center" wrapText="1"/>
    </xf>
    <xf numFmtId="9" fontId="62" fillId="25" borderId="44" xfId="2" applyFont="1" applyFill="1" applyBorder="1" applyAlignment="1">
      <alignment horizontal="center" vertical="center" wrapText="1"/>
    </xf>
    <xf numFmtId="0" fontId="61" fillId="25" borderId="44" xfId="0" applyFont="1" applyFill="1" applyBorder="1" applyAlignment="1">
      <alignment horizontal="center" vertical="center" wrapText="1"/>
    </xf>
    <xf numFmtId="0" fontId="77" fillId="25" borderId="30" xfId="0" applyFont="1" applyFill="1" applyBorder="1" applyAlignment="1">
      <alignment horizontal="center" vertical="center" wrapText="1"/>
    </xf>
    <xf numFmtId="0" fontId="77" fillId="25" borderId="31" xfId="0" applyFont="1" applyFill="1" applyBorder="1" applyAlignment="1">
      <alignment horizontal="center" vertical="center" wrapText="1"/>
    </xf>
    <xf numFmtId="0" fontId="77" fillId="25" borderId="32" xfId="0" applyFont="1" applyFill="1" applyBorder="1" applyAlignment="1">
      <alignment horizontal="center" vertical="center" wrapText="1"/>
    </xf>
    <xf numFmtId="0" fontId="52" fillId="6" borderId="14" xfId="0" applyFont="1" applyFill="1" applyBorder="1" applyAlignment="1">
      <alignment horizontal="center" vertical="center" wrapText="1"/>
    </xf>
    <xf numFmtId="0" fontId="52" fillId="0" borderId="1" xfId="0" applyFont="1" applyBorder="1" applyAlignment="1">
      <alignment horizontal="center" vertical="center" wrapText="1"/>
    </xf>
    <xf numFmtId="0" fontId="98" fillId="7" borderId="1" xfId="0" applyFont="1" applyFill="1" applyBorder="1" applyAlignment="1">
      <alignment horizontal="center" vertical="center" wrapText="1"/>
    </xf>
    <xf numFmtId="0" fontId="98" fillId="0" borderId="1" xfId="0" applyFont="1" applyBorder="1" applyAlignment="1">
      <alignment horizontal="center" vertical="center" wrapText="1"/>
    </xf>
    <xf numFmtId="0" fontId="98" fillId="0" borderId="12" xfId="0" applyFont="1" applyBorder="1" applyAlignment="1">
      <alignment horizontal="center" vertical="center" wrapText="1"/>
    </xf>
    <xf numFmtId="0" fontId="52" fillId="0" borderId="12" xfId="0" applyFont="1" applyBorder="1" applyAlignment="1">
      <alignment horizontal="center" vertical="center" wrapText="1"/>
    </xf>
    <xf numFmtId="0" fontId="52" fillId="7" borderId="1" xfId="0" applyFont="1" applyFill="1" applyBorder="1" applyAlignment="1">
      <alignment horizontal="center" vertical="center" wrapText="1"/>
    </xf>
    <xf numFmtId="0" fontId="52" fillId="6" borderId="15" xfId="0" applyFont="1" applyFill="1" applyBorder="1" applyAlignment="1">
      <alignment horizontal="center" vertical="center" wrapText="1"/>
    </xf>
    <xf numFmtId="0" fontId="98" fillId="0" borderId="19" xfId="0" applyFont="1" applyBorder="1" applyAlignment="1">
      <alignment horizontal="center" vertical="center" wrapText="1"/>
    </xf>
    <xf numFmtId="0" fontId="98" fillId="7" borderId="19" xfId="0" applyFont="1" applyFill="1" applyBorder="1" applyAlignment="1">
      <alignment horizontal="center" vertical="center" wrapText="1"/>
    </xf>
    <xf numFmtId="0" fontId="52" fillId="0" borderId="19" xfId="0" applyFont="1" applyBorder="1" applyAlignment="1">
      <alignment horizontal="center" vertical="center" wrapText="1"/>
    </xf>
    <xf numFmtId="0" fontId="52" fillId="0" borderId="13" xfId="0" applyFont="1" applyBorder="1" applyAlignment="1">
      <alignment horizontal="center" vertical="center" wrapText="1"/>
    </xf>
    <xf numFmtId="0" fontId="52" fillId="0" borderId="0" xfId="0" applyFont="1"/>
    <xf numFmtId="0" fontId="27" fillId="0" borderId="17" xfId="0" applyFont="1" applyBorder="1" applyAlignment="1">
      <alignment vertical="center" wrapText="1"/>
    </xf>
    <xf numFmtId="0" fontId="101" fillId="0" borderId="9" xfId="0" applyFont="1" applyBorder="1" applyAlignment="1">
      <alignment vertical="center" wrapText="1"/>
    </xf>
    <xf numFmtId="0" fontId="62" fillId="0" borderId="21" xfId="0" applyFont="1" applyBorder="1" applyAlignment="1">
      <alignment horizontal="left" vertical="center" wrapText="1"/>
    </xf>
    <xf numFmtId="0" fontId="62" fillId="0" borderId="20" xfId="0" applyFont="1" applyBorder="1" applyAlignment="1">
      <alignment horizontal="left" vertical="center" wrapText="1"/>
    </xf>
    <xf numFmtId="0" fontId="62" fillId="0" borderId="12" xfId="0" applyFont="1" applyBorder="1" applyAlignment="1">
      <alignment horizontal="left" vertical="center" wrapText="1"/>
    </xf>
    <xf numFmtId="0" fontId="62" fillId="0" borderId="12" xfId="0" applyFont="1" applyBorder="1" applyAlignment="1">
      <alignment wrapText="1"/>
    </xf>
    <xf numFmtId="0" fontId="62" fillId="0" borderId="12" xfId="0" applyFont="1" applyBorder="1" applyAlignment="1">
      <alignment horizontal="left" vertical="center"/>
    </xf>
    <xf numFmtId="0" fontId="62" fillId="0" borderId="12" xfId="0" applyFont="1" applyBorder="1" applyAlignment="1">
      <alignment vertical="center" wrapText="1"/>
    </xf>
    <xf numFmtId="0" fontId="102" fillId="0" borderId="12" xfId="0" applyFont="1" applyBorder="1" applyAlignment="1">
      <alignment horizontal="left" vertical="center" wrapText="1"/>
    </xf>
    <xf numFmtId="0" fontId="102" fillId="0" borderId="12" xfId="0" applyFont="1" applyBorder="1" applyAlignment="1">
      <alignment horizontal="left" wrapText="1"/>
    </xf>
    <xf numFmtId="0" fontId="62" fillId="0" borderId="12" xfId="0" applyFont="1" applyBorder="1" applyAlignment="1">
      <alignment horizontal="left"/>
    </xf>
    <xf numFmtId="0" fontId="62" fillId="0" borderId="12" xfId="0" applyFont="1" applyBorder="1" applyAlignment="1">
      <alignment horizontal="left" wrapText="1"/>
    </xf>
    <xf numFmtId="0" fontId="62" fillId="0" borderId="14" xfId="0" applyFont="1" applyBorder="1" applyAlignment="1">
      <alignment horizontal="left" vertical="center" wrapText="1"/>
    </xf>
    <xf numFmtId="0" fontId="62" fillId="0" borderId="14" xfId="0" applyFont="1" applyBorder="1" applyAlignment="1">
      <alignment horizontal="left" wrapText="1"/>
    </xf>
    <xf numFmtId="0" fontId="62" fillId="0" borderId="14" xfId="0" applyFont="1" applyBorder="1" applyAlignment="1">
      <alignment vertical="center" wrapText="1"/>
    </xf>
    <xf numFmtId="0" fontId="62" fillId="10" borderId="12" xfId="0" applyFont="1" applyFill="1" applyBorder="1" applyAlignment="1">
      <alignment horizontal="left" wrapText="1"/>
    </xf>
    <xf numFmtId="0" fontId="62" fillId="10" borderId="14" xfId="0" applyFont="1" applyFill="1" applyBorder="1" applyAlignment="1">
      <alignment horizontal="left" wrapText="1"/>
    </xf>
    <xf numFmtId="0" fontId="102" fillId="0" borderId="14" xfId="0" applyFont="1" applyBorder="1" applyAlignment="1">
      <alignment horizontal="left" wrapText="1"/>
    </xf>
    <xf numFmtId="0" fontId="62" fillId="0" borderId="13" xfId="0" applyFont="1" applyBorder="1" applyAlignment="1">
      <alignment horizontal="left" wrapText="1"/>
    </xf>
    <xf numFmtId="0" fontId="62" fillId="0" borderId="15" xfId="0" applyFont="1" applyBorder="1" applyAlignment="1">
      <alignment horizontal="left" wrapText="1"/>
    </xf>
    <xf numFmtId="0" fontId="62" fillId="0" borderId="16" xfId="0" applyFont="1" applyBorder="1" applyAlignment="1">
      <alignment horizontal="left" vertical="center" wrapText="1"/>
    </xf>
    <xf numFmtId="0" fontId="62" fillId="0" borderId="16" xfId="0" applyFont="1" applyBorder="1" applyAlignment="1">
      <alignment vertical="center" wrapText="1"/>
    </xf>
    <xf numFmtId="0" fontId="62" fillId="0" borderId="16" xfId="0" applyFont="1" applyBorder="1" applyAlignment="1">
      <alignment horizontal="left" vertical="center"/>
    </xf>
    <xf numFmtId="0" fontId="62" fillId="0" borderId="16" xfId="0" applyFont="1" applyBorder="1" applyAlignment="1">
      <alignment horizontal="left" wrapText="1"/>
    </xf>
    <xf numFmtId="0" fontId="62" fillId="0" borderId="8" xfId="0" applyFont="1" applyBorder="1" applyAlignment="1">
      <alignment horizontal="left" vertical="center" wrapText="1"/>
    </xf>
    <xf numFmtId="0" fontId="62" fillId="0" borderId="16" xfId="0" applyFont="1" applyBorder="1" applyAlignment="1">
      <alignment horizontal="left"/>
    </xf>
    <xf numFmtId="0" fontId="102" fillId="0" borderId="16" xfId="0" applyFont="1" applyBorder="1" applyAlignment="1">
      <alignment horizontal="left" vertical="center" wrapText="1"/>
    </xf>
    <xf numFmtId="0" fontId="102" fillId="0" borderId="8" xfId="0" applyFont="1" applyBorder="1" applyAlignment="1">
      <alignment horizontal="left" vertical="center" wrapText="1"/>
    </xf>
    <xf numFmtId="0" fontId="62" fillId="0" borderId="8" xfId="0" applyFont="1" applyBorder="1" applyAlignment="1">
      <alignment horizontal="left" wrapText="1"/>
    </xf>
    <xf numFmtId="0" fontId="102" fillId="0" borderId="16" xfId="0" applyFont="1" applyBorder="1" applyAlignment="1">
      <alignment horizontal="left" wrapText="1"/>
    </xf>
    <xf numFmtId="0" fontId="102" fillId="0" borderId="8" xfId="0" applyFont="1" applyBorder="1" applyAlignment="1">
      <alignment horizontal="left" wrapText="1"/>
    </xf>
    <xf numFmtId="0" fontId="62" fillId="0" borderId="16" xfId="0" applyFont="1" applyBorder="1"/>
    <xf numFmtId="0" fontId="104" fillId="0" borderId="8" xfId="0" applyFont="1" applyBorder="1" applyAlignment="1">
      <alignment horizontal="center" vertical="center"/>
    </xf>
    <xf numFmtId="0" fontId="62" fillId="0" borderId="21" xfId="0" applyFont="1" applyBorder="1" applyAlignment="1">
      <alignment horizontal="left" vertical="center" wrapText="1" indent="1"/>
    </xf>
    <xf numFmtId="0" fontId="104" fillId="0" borderId="14" xfId="0" applyFont="1" applyBorder="1" applyAlignment="1">
      <alignment horizontal="center" vertical="center" wrapText="1"/>
    </xf>
    <xf numFmtId="0" fontId="62" fillId="0" borderId="12" xfId="0" applyFont="1" applyBorder="1" applyAlignment="1">
      <alignment horizontal="left" vertical="center" wrapText="1" indent="1"/>
    </xf>
    <xf numFmtId="0" fontId="104" fillId="0" borderId="9" xfId="0" applyFont="1" applyBorder="1" applyAlignment="1">
      <alignment horizontal="center" vertical="center"/>
    </xf>
    <xf numFmtId="0" fontId="62" fillId="0" borderId="13" xfId="0" applyFont="1" applyBorder="1" applyAlignment="1">
      <alignment horizontal="left" vertical="center" wrapText="1" indent="1"/>
    </xf>
    <xf numFmtId="0" fontId="104" fillId="0" borderId="8" xfId="0" applyFont="1" applyBorder="1" applyAlignment="1">
      <alignment horizontal="center"/>
    </xf>
    <xf numFmtId="0" fontId="104" fillId="0" borderId="8" xfId="0" applyFont="1" applyBorder="1" applyAlignment="1">
      <alignment horizontal="center" vertical="center" wrapText="1"/>
    </xf>
    <xf numFmtId="0" fontId="62" fillId="0" borderId="8" xfId="0" applyFont="1" applyBorder="1"/>
    <xf numFmtId="0" fontId="62" fillId="0" borderId="9" xfId="0" applyFont="1" applyBorder="1"/>
    <xf numFmtId="0" fontId="62" fillId="0" borderId="17" xfId="0" applyFont="1" applyBorder="1"/>
    <xf numFmtId="0" fontId="53" fillId="25" borderId="1" xfId="0" applyFont="1" applyFill="1" applyBorder="1" applyAlignment="1">
      <alignment horizontal="center" vertical="center"/>
    </xf>
    <xf numFmtId="0" fontId="53" fillId="24" borderId="19" xfId="0" applyFont="1" applyFill="1" applyBorder="1" applyAlignment="1">
      <alignment horizontal="center" vertical="center"/>
    </xf>
    <xf numFmtId="14" fontId="53" fillId="24" borderId="13" xfId="0" applyNumberFormat="1" applyFont="1" applyFill="1" applyBorder="1" applyAlignment="1">
      <alignment horizontal="center" vertical="center"/>
    </xf>
    <xf numFmtId="0" fontId="53" fillId="24" borderId="18" xfId="0" applyFont="1" applyFill="1" applyBorder="1" applyAlignment="1">
      <alignment horizontal="center"/>
    </xf>
    <xf numFmtId="14" fontId="53" fillId="24" borderId="21" xfId="0" applyNumberFormat="1" applyFont="1" applyFill="1" applyBorder="1" applyAlignment="1">
      <alignment horizontal="center"/>
    </xf>
    <xf numFmtId="0" fontId="53" fillId="24" borderId="1" xfId="0" applyFont="1" applyFill="1" applyBorder="1" applyAlignment="1">
      <alignment horizontal="center"/>
    </xf>
    <xf numFmtId="14" fontId="53" fillId="24" borderId="12" xfId="0" applyNumberFormat="1" applyFont="1" applyFill="1" applyBorder="1" applyAlignment="1">
      <alignment horizontal="center"/>
    </xf>
    <xf numFmtId="0" fontId="4" fillId="24" borderId="1" xfId="0" applyFont="1" applyFill="1" applyBorder="1" applyAlignment="1">
      <alignment horizontal="center"/>
    </xf>
    <xf numFmtId="14" fontId="4" fillId="24" borderId="12" xfId="0" applyNumberFormat="1" applyFont="1" applyFill="1" applyBorder="1" applyAlignment="1">
      <alignment horizontal="center"/>
    </xf>
    <xf numFmtId="0" fontId="4" fillId="24" borderId="4" xfId="0" applyFont="1" applyFill="1" applyBorder="1" applyAlignment="1">
      <alignment horizontal="center"/>
    </xf>
    <xf numFmtId="14" fontId="4" fillId="24" borderId="1" xfId="0" applyNumberFormat="1" applyFont="1" applyFill="1" applyBorder="1" applyAlignment="1">
      <alignment horizontal="center"/>
    </xf>
    <xf numFmtId="0" fontId="105" fillId="16" borderId="0" xfId="12" applyFont="1" applyFill="1" applyAlignment="1">
      <alignment wrapText="1"/>
    </xf>
    <xf numFmtId="0" fontId="77" fillId="24" borderId="30" xfId="0" applyFont="1" applyFill="1" applyBorder="1" applyAlignment="1">
      <alignment horizontal="center" vertical="center"/>
    </xf>
    <xf numFmtId="0" fontId="77" fillId="24" borderId="31" xfId="0" applyFont="1" applyFill="1" applyBorder="1" applyAlignment="1">
      <alignment horizontal="center" vertical="center"/>
    </xf>
    <xf numFmtId="0" fontId="77" fillId="24" borderId="32" xfId="0" applyFont="1" applyFill="1" applyBorder="1" applyAlignment="1">
      <alignment horizontal="center" vertical="center"/>
    </xf>
    <xf numFmtId="0" fontId="52" fillId="0" borderId="14" xfId="0" applyFont="1" applyBorder="1" applyAlignment="1">
      <alignment horizontal="center"/>
    </xf>
    <xf numFmtId="49" fontId="52" fillId="0" borderId="1" xfId="0" applyNumberFormat="1" applyFont="1" applyBorder="1" applyAlignment="1">
      <alignment horizontal="center"/>
    </xf>
    <xf numFmtId="14" fontId="52" fillId="0" borderId="1" xfId="0" applyNumberFormat="1" applyFont="1" applyBorder="1" applyAlignment="1">
      <alignment horizontal="center"/>
    </xf>
    <xf numFmtId="0" fontId="52" fillId="0" borderId="1" xfId="0" applyFont="1" applyBorder="1" applyAlignment="1">
      <alignment horizontal="center"/>
    </xf>
    <xf numFmtId="0" fontId="52" fillId="0" borderId="12" xfId="0" applyFont="1" applyBorder="1" applyAlignment="1">
      <alignment horizontal="center"/>
    </xf>
    <xf numFmtId="49" fontId="52" fillId="0" borderId="1" xfId="0" applyNumberFormat="1" applyFont="1" applyBorder="1" applyAlignment="1">
      <alignment horizontal="center" vertical="center"/>
    </xf>
    <xf numFmtId="14" fontId="52" fillId="0" borderId="1" xfId="0" applyNumberFormat="1" applyFont="1" applyBorder="1" applyAlignment="1">
      <alignment horizontal="center" vertical="center"/>
    </xf>
    <xf numFmtId="0" fontId="52" fillId="0" borderId="1" xfId="0" applyFont="1" applyBorder="1"/>
    <xf numFmtId="0" fontId="52" fillId="0" borderId="12" xfId="0" applyFont="1" applyBorder="1"/>
    <xf numFmtId="0" fontId="52" fillId="0" borderId="14" xfId="0" applyFont="1" applyBorder="1"/>
    <xf numFmtId="49" fontId="52" fillId="0" borderId="1" xfId="0" applyNumberFormat="1" applyFont="1" applyBorder="1"/>
    <xf numFmtId="0" fontId="52" fillId="0" borderId="15" xfId="0" applyFont="1" applyBorder="1"/>
    <xf numFmtId="49" fontId="52" fillId="0" borderId="19" xfId="0" applyNumberFormat="1" applyFont="1" applyBorder="1"/>
    <xf numFmtId="0" fontId="52" fillId="0" borderId="19" xfId="0" applyFont="1" applyBorder="1"/>
    <xf numFmtId="0" fontId="52" fillId="0" borderId="13" xfId="0" applyFont="1" applyBorder="1"/>
    <xf numFmtId="0" fontId="18" fillId="0" borderId="44" xfId="0" applyFont="1" applyBorder="1" applyAlignment="1">
      <alignment vertical="top" wrapText="1"/>
    </xf>
    <xf numFmtId="0" fontId="57" fillId="0" borderId="0" xfId="12" applyFont="1" applyAlignment="1">
      <alignment horizontal="center" vertical="center" wrapText="1"/>
    </xf>
    <xf numFmtId="0" fontId="57" fillId="0" borderId="1" xfId="12" applyFont="1" applyBorder="1" applyAlignment="1">
      <alignment horizontal="center" vertical="center" wrapText="1"/>
    </xf>
    <xf numFmtId="0" fontId="62" fillId="0" borderId="18" xfId="0" applyFont="1" applyBorder="1" applyAlignment="1">
      <alignment horizontal="center" vertical="center" wrapText="1"/>
    </xf>
    <xf numFmtId="14" fontId="62" fillId="0" borderId="18" xfId="0" applyNumberFormat="1" applyFont="1" applyBorder="1" applyAlignment="1">
      <alignment horizontal="center"/>
    </xf>
    <xf numFmtId="14" fontId="62" fillId="10" borderId="18" xfId="0" applyNumberFormat="1" applyFont="1" applyFill="1" applyBorder="1" applyAlignment="1">
      <alignment horizontal="center"/>
    </xf>
    <xf numFmtId="9" fontId="56" fillId="10" borderId="44" xfId="0" applyNumberFormat="1" applyFont="1" applyFill="1" applyBorder="1" applyAlignment="1">
      <alignment horizontal="center" vertical="center"/>
    </xf>
    <xf numFmtId="0" fontId="69" fillId="10" borderId="44" xfId="0" applyFont="1" applyFill="1" applyBorder="1" applyAlignment="1">
      <alignment horizontal="center" vertical="center"/>
    </xf>
    <xf numFmtId="0" fontId="68" fillId="10" borderId="44" xfId="0" applyFont="1" applyFill="1" applyBorder="1" applyAlignment="1">
      <alignment horizontal="center" vertical="center"/>
    </xf>
    <xf numFmtId="0" fontId="58" fillId="10" borderId="44" xfId="0" applyFont="1" applyFill="1" applyBorder="1" applyAlignment="1">
      <alignment horizontal="center" vertical="center"/>
    </xf>
    <xf numFmtId="9" fontId="53" fillId="10" borderId="44" xfId="2" applyFont="1" applyFill="1" applyBorder="1" applyAlignment="1">
      <alignment horizontal="center" vertical="center" wrapText="1"/>
    </xf>
    <xf numFmtId="9" fontId="18" fillId="7" borderId="44" xfId="0" applyNumberFormat="1" applyFont="1" applyFill="1" applyBorder="1" applyAlignment="1">
      <alignment horizontal="center" vertical="center"/>
    </xf>
    <xf numFmtId="0" fontId="106" fillId="0" borderId="0" xfId="0" applyFont="1" applyAlignment="1">
      <alignment horizontal="center" vertical="center"/>
    </xf>
    <xf numFmtId="0" fontId="106" fillId="0" borderId="0" xfId="0" applyFont="1" applyAlignment="1">
      <alignment horizontal="center" vertical="center" wrapText="1"/>
    </xf>
    <xf numFmtId="0" fontId="107" fillId="0" borderId="0" xfId="12" applyFont="1" applyAlignment="1">
      <alignment horizontal="center" vertical="center" wrapText="1"/>
    </xf>
    <xf numFmtId="0" fontId="10" fillId="0" borderId="18" xfId="13" applyBorder="1"/>
    <xf numFmtId="0" fontId="10" fillId="0" borderId="0" xfId="13"/>
    <xf numFmtId="0" fontId="74" fillId="0" borderId="63" xfId="0" applyFont="1" applyBorder="1" applyAlignment="1">
      <alignment horizontal="left" vertical="center" wrapText="1"/>
    </xf>
    <xf numFmtId="0" fontId="12" fillId="0" borderId="63" xfId="0" applyFont="1" applyBorder="1" applyAlignment="1">
      <alignment horizontal="center" vertical="top" wrapText="1"/>
    </xf>
    <xf numFmtId="0" fontId="12" fillId="0" borderId="64" xfId="0" applyFont="1" applyBorder="1" applyAlignment="1">
      <alignment horizontal="center" vertical="top" wrapText="1"/>
    </xf>
    <xf numFmtId="0" fontId="76" fillId="24" borderId="63" xfId="0" applyFont="1" applyFill="1" applyBorder="1" applyAlignment="1">
      <alignment horizontal="center" vertical="center" wrapText="1"/>
    </xf>
    <xf numFmtId="0" fontId="52" fillId="0" borderId="26" xfId="0" applyFont="1" applyBorder="1" applyAlignment="1">
      <alignment horizontal="center" vertical="center"/>
    </xf>
    <xf numFmtId="0" fontId="52" fillId="0" borderId="27" xfId="0" applyFont="1" applyBorder="1" applyAlignment="1">
      <alignment horizontal="center" vertical="center"/>
    </xf>
    <xf numFmtId="0" fontId="52" fillId="0" borderId="28" xfId="0" applyFont="1" applyBorder="1" applyAlignment="1">
      <alignment horizontal="center" vertical="center"/>
    </xf>
    <xf numFmtId="0" fontId="77" fillId="24" borderId="26" xfId="0" applyFont="1" applyFill="1" applyBorder="1" applyAlignment="1">
      <alignment horizontal="center" vertical="center"/>
    </xf>
    <xf numFmtId="0" fontId="77" fillId="24" borderId="27" xfId="0" applyFont="1" applyFill="1" applyBorder="1" applyAlignment="1">
      <alignment horizontal="center" vertical="center"/>
    </xf>
    <xf numFmtId="0" fontId="77" fillId="24" borderId="28" xfId="0" applyFont="1" applyFill="1" applyBorder="1" applyAlignment="1">
      <alignment horizontal="center" vertical="center"/>
    </xf>
    <xf numFmtId="0" fontId="62" fillId="0" borderId="26" xfId="0" applyFont="1" applyBorder="1" applyAlignment="1">
      <alignment horizontal="left" vertical="center" wrapText="1"/>
    </xf>
    <xf numFmtId="0" fontId="62" fillId="0" borderId="27" xfId="0" applyFont="1" applyBorder="1" applyAlignment="1">
      <alignment horizontal="left" vertical="center"/>
    </xf>
    <xf numFmtId="0" fontId="62" fillId="0" borderId="28" xfId="0" applyFont="1" applyBorder="1" applyAlignment="1">
      <alignment horizontal="left" vertical="center"/>
    </xf>
    <xf numFmtId="0" fontId="52" fillId="0" borderId="10" xfId="0" applyFont="1" applyBorder="1" applyAlignment="1">
      <alignment horizontal="center" vertical="center"/>
    </xf>
    <xf numFmtId="0" fontId="52" fillId="0" borderId="24" xfId="0" applyFont="1" applyBorder="1" applyAlignment="1">
      <alignment horizontal="center" vertical="center"/>
    </xf>
    <xf numFmtId="0" fontId="52" fillId="0" borderId="11" xfId="0" applyFont="1" applyBorder="1" applyAlignment="1">
      <alignment horizontal="center" vertical="center"/>
    </xf>
    <xf numFmtId="0" fontId="52" fillId="0" borderId="8" xfId="0" applyFont="1" applyBorder="1" applyAlignment="1">
      <alignment horizontal="center" vertical="center"/>
    </xf>
    <xf numFmtId="0" fontId="52" fillId="0" borderId="0" xfId="0" applyFont="1" applyAlignment="1">
      <alignment horizontal="center" vertical="center"/>
    </xf>
    <xf numFmtId="0" fontId="52" fillId="0" borderId="16" xfId="0" applyFont="1" applyBorder="1" applyAlignment="1">
      <alignment horizontal="center" vertical="center"/>
    </xf>
    <xf numFmtId="0" fontId="52" fillId="0" borderId="9" xfId="0" applyFont="1" applyBorder="1" applyAlignment="1">
      <alignment horizontal="center" vertical="center"/>
    </xf>
    <xf numFmtId="0" fontId="52" fillId="0" borderId="25" xfId="0" applyFont="1" applyBorder="1" applyAlignment="1">
      <alignment horizontal="center" vertical="center"/>
    </xf>
    <xf numFmtId="0" fontId="52" fillId="0" borderId="17" xfId="0" applyFont="1" applyBorder="1" applyAlignment="1">
      <alignment horizontal="center" vertical="center"/>
    </xf>
    <xf numFmtId="0" fontId="77" fillId="24" borderId="9" xfId="0" applyFont="1" applyFill="1" applyBorder="1" applyAlignment="1">
      <alignment horizontal="center" vertical="center"/>
    </xf>
    <xf numFmtId="0" fontId="77" fillId="24" borderId="25" xfId="0" applyFont="1" applyFill="1" applyBorder="1" applyAlignment="1">
      <alignment horizontal="center" vertical="center"/>
    </xf>
    <xf numFmtId="0" fontId="77" fillId="24" borderId="17" xfId="0" applyFont="1" applyFill="1" applyBorder="1" applyAlignment="1">
      <alignment horizontal="center" vertical="center"/>
    </xf>
    <xf numFmtId="0" fontId="52" fillId="0" borderId="10" xfId="0" applyFont="1" applyBorder="1" applyAlignment="1">
      <alignment horizontal="left" vertical="center" wrapText="1"/>
    </xf>
    <xf numFmtId="0" fontId="52" fillId="0" borderId="24" xfId="0" applyFont="1" applyBorder="1" applyAlignment="1">
      <alignment horizontal="left" vertical="center" wrapText="1"/>
    </xf>
    <xf numFmtId="0" fontId="52" fillId="0" borderId="11" xfId="0" applyFont="1" applyBorder="1" applyAlignment="1">
      <alignment horizontal="left" vertical="center" wrapText="1"/>
    </xf>
    <xf numFmtId="0" fontId="52" fillId="0" borderId="8" xfId="0" applyFont="1" applyBorder="1" applyAlignment="1">
      <alignment horizontal="left" vertical="center" wrapText="1"/>
    </xf>
    <xf numFmtId="0" fontId="52" fillId="0" borderId="0" xfId="0" applyFont="1" applyAlignment="1">
      <alignment horizontal="left" vertical="center" wrapText="1"/>
    </xf>
    <xf numFmtId="0" fontId="52" fillId="0" borderId="16" xfId="0" applyFont="1" applyBorder="1" applyAlignment="1">
      <alignment horizontal="left" vertical="center" wrapText="1"/>
    </xf>
    <xf numFmtId="0" fontId="52" fillId="0" borderId="9" xfId="0" applyFont="1" applyBorder="1" applyAlignment="1">
      <alignment horizontal="left" vertical="center" wrapText="1"/>
    </xf>
    <xf numFmtId="0" fontId="52" fillId="0" borderId="25" xfId="0" applyFont="1" applyBorder="1" applyAlignment="1">
      <alignment horizontal="left" vertical="center" wrapText="1"/>
    </xf>
    <xf numFmtId="0" fontId="52" fillId="0" borderId="17" xfId="0" applyFont="1" applyBorder="1" applyAlignment="1">
      <alignment horizontal="left" vertical="center" wrapText="1"/>
    </xf>
    <xf numFmtId="0" fontId="52" fillId="0" borderId="41" xfId="0" applyFont="1" applyBorder="1" applyAlignment="1">
      <alignment horizontal="left" vertical="center" wrapText="1"/>
    </xf>
    <xf numFmtId="0" fontId="52" fillId="0" borderId="48" xfId="0" applyFont="1" applyBorder="1" applyAlignment="1">
      <alignment horizontal="left" vertical="center" wrapText="1"/>
    </xf>
    <xf numFmtId="0" fontId="52" fillId="0" borderId="50" xfId="0" applyFont="1" applyBorder="1" applyAlignment="1">
      <alignment horizontal="left" vertical="center" wrapText="1"/>
    </xf>
    <xf numFmtId="0" fontId="52" fillId="0" borderId="2" xfId="0" applyFont="1" applyBorder="1" applyAlignment="1">
      <alignment horizontal="left" vertical="center" wrapText="1"/>
    </xf>
    <xf numFmtId="0" fontId="52" fillId="0" borderId="6" xfId="0" applyFont="1" applyBorder="1" applyAlignment="1">
      <alignment horizontal="left" vertical="center" wrapText="1"/>
    </xf>
    <xf numFmtId="0" fontId="52" fillId="0" borderId="52" xfId="0" applyFont="1" applyBorder="1" applyAlignment="1">
      <alignment horizontal="left" vertical="center" wrapText="1"/>
    </xf>
    <xf numFmtId="0" fontId="77" fillId="24" borderId="10" xfId="0" applyFont="1" applyFill="1" applyBorder="1" applyAlignment="1">
      <alignment horizontal="center" vertical="center"/>
    </xf>
    <xf numFmtId="0" fontId="77" fillId="24" borderId="24" xfId="0" applyFont="1" applyFill="1" applyBorder="1" applyAlignment="1">
      <alignment horizontal="center" vertical="center"/>
    </xf>
    <xf numFmtId="0" fontId="77" fillId="24" borderId="11" xfId="0" applyFont="1" applyFill="1" applyBorder="1" applyAlignment="1">
      <alignment horizontal="center" vertical="center"/>
    </xf>
    <xf numFmtId="0" fontId="62" fillId="0" borderId="54" xfId="0" applyFont="1" applyBorder="1" applyAlignment="1">
      <alignment horizontal="left" vertical="center" wrapText="1"/>
    </xf>
    <xf numFmtId="0" fontId="62" fillId="0" borderId="55" xfId="0" applyFont="1" applyBorder="1" applyAlignment="1">
      <alignment horizontal="left" vertical="center" wrapText="1"/>
    </xf>
    <xf numFmtId="0" fontId="62" fillId="0" borderId="56" xfId="0" applyFont="1" applyBorder="1" applyAlignment="1">
      <alignment horizontal="left" vertical="center" wrapText="1"/>
    </xf>
    <xf numFmtId="0" fontId="62" fillId="0" borderId="57" xfId="0" applyFont="1" applyBorder="1" applyAlignment="1">
      <alignment horizontal="left" vertical="center" wrapText="1"/>
    </xf>
    <xf numFmtId="0" fontId="38" fillId="0" borderId="44" xfId="0" applyFont="1" applyBorder="1" applyAlignment="1">
      <alignment horizontal="center" wrapText="1"/>
    </xf>
    <xf numFmtId="0" fontId="91" fillId="24" borderId="44" xfId="0" applyFont="1" applyFill="1" applyBorder="1" applyAlignment="1">
      <alignment horizontal="center" vertical="center" wrapText="1"/>
    </xf>
    <xf numFmtId="0" fontId="18" fillId="0" borderId="44" xfId="0" applyFont="1" applyBorder="1" applyAlignment="1">
      <alignment horizontal="center" wrapText="1"/>
    </xf>
    <xf numFmtId="0" fontId="92" fillId="2" borderId="44" xfId="0" applyFont="1" applyFill="1" applyBorder="1" applyAlignment="1">
      <alignment horizontal="center" vertical="center" wrapText="1"/>
    </xf>
    <xf numFmtId="0" fontId="93" fillId="24" borderId="44" xfId="0" applyFont="1" applyFill="1" applyBorder="1" applyAlignment="1">
      <alignment horizontal="center" vertical="center" wrapText="1"/>
    </xf>
    <xf numFmtId="0" fontId="93" fillId="25" borderId="44" xfId="0" applyFont="1" applyFill="1" applyBorder="1" applyAlignment="1">
      <alignment horizontal="center" vertical="center" wrapText="1"/>
    </xf>
    <xf numFmtId="10" fontId="0" fillId="0" borderId="0" xfId="0" applyNumberFormat="1" applyAlignment="1">
      <alignment horizontal="center"/>
    </xf>
    <xf numFmtId="0" fontId="34" fillId="3" borderId="2" xfId="0" applyFont="1" applyFill="1" applyBorder="1" applyAlignment="1">
      <alignment horizontal="center" vertical="center" wrapText="1"/>
    </xf>
    <xf numFmtId="0" fontId="34" fillId="3" borderId="60" xfId="0" applyFont="1" applyFill="1" applyBorder="1" applyAlignment="1">
      <alignment horizontal="center" vertical="center" wrapText="1"/>
    </xf>
    <xf numFmtId="0" fontId="34" fillId="3" borderId="29"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34" fillId="3" borderId="34" xfId="0" applyFont="1" applyFill="1" applyBorder="1" applyAlignment="1">
      <alignment horizontal="center" vertical="center" wrapText="1"/>
    </xf>
    <xf numFmtId="0" fontId="23" fillId="0" borderId="25" xfId="0" applyFont="1" applyBorder="1" applyAlignment="1">
      <alignment horizontal="center" wrapText="1"/>
    </xf>
    <xf numFmtId="0" fontId="23" fillId="0" borderId="47" xfId="0" applyFont="1" applyBorder="1" applyAlignment="1">
      <alignment horizontal="center" wrapText="1"/>
    </xf>
    <xf numFmtId="0" fontId="12" fillId="0" borderId="38" xfId="0" applyFont="1" applyBorder="1" applyAlignment="1">
      <alignment horizontal="left" vertical="top" wrapText="1"/>
    </xf>
    <xf numFmtId="0" fontId="12" fillId="0" borderId="0" xfId="0" applyFont="1" applyAlignment="1">
      <alignment horizontal="left" vertical="top" wrapText="1"/>
    </xf>
    <xf numFmtId="0" fontId="34" fillId="8" borderId="33" xfId="0" applyFont="1" applyFill="1" applyBorder="1" applyAlignment="1">
      <alignment horizontal="center" vertical="center" wrapText="1"/>
    </xf>
    <xf numFmtId="0" fontId="34" fillId="3" borderId="1" xfId="0" applyFont="1" applyFill="1" applyBorder="1" applyAlignment="1">
      <alignment horizontal="center" vertical="center" wrapText="1"/>
    </xf>
    <xf numFmtId="0" fontId="34" fillId="3" borderId="6" xfId="0" applyFont="1" applyFill="1" applyBorder="1" applyAlignment="1">
      <alignment horizontal="center" vertical="center" wrapText="1"/>
    </xf>
    <xf numFmtId="0" fontId="47" fillId="0" borderId="44" xfId="0" applyFont="1" applyBorder="1" applyAlignment="1">
      <alignment horizontal="center" wrapText="1"/>
    </xf>
    <xf numFmtId="0" fontId="50" fillId="0" borderId="44" xfId="0" applyFont="1" applyBorder="1" applyAlignment="1">
      <alignment horizontal="left" vertical="top" wrapText="1"/>
    </xf>
    <xf numFmtId="10" fontId="52" fillId="0" borderId="44" xfId="0" applyNumberFormat="1" applyFont="1" applyBorder="1" applyAlignment="1">
      <alignment horizontal="center"/>
    </xf>
    <xf numFmtId="0" fontId="53" fillId="8" borderId="44" xfId="0" applyFont="1" applyFill="1" applyBorder="1" applyAlignment="1">
      <alignment horizontal="center" vertical="center" wrapText="1"/>
    </xf>
    <xf numFmtId="0" fontId="53" fillId="3" borderId="44" xfId="0" applyFont="1" applyFill="1" applyBorder="1" applyAlignment="1">
      <alignment horizontal="center" vertical="center" wrapText="1"/>
    </xf>
    <xf numFmtId="0" fontId="93" fillId="24" borderId="0" xfId="0" applyFont="1" applyFill="1" applyAlignment="1">
      <alignment horizontal="center" vertical="center"/>
    </xf>
    <xf numFmtId="0" fontId="52" fillId="0" borderId="0" xfId="0" applyFont="1" applyAlignment="1">
      <alignment horizontal="center"/>
    </xf>
    <xf numFmtId="0" fontId="12" fillId="0" borderId="26" xfId="0" applyFont="1" applyBorder="1" applyAlignment="1">
      <alignment horizontal="left" vertical="top" wrapText="1"/>
    </xf>
    <xf numFmtId="0" fontId="12" fillId="0" borderId="27" xfId="0" applyFont="1" applyBorder="1" applyAlignment="1">
      <alignment horizontal="left" vertical="top" wrapText="1"/>
    </xf>
    <xf numFmtId="0" fontId="12" fillId="24" borderId="27" xfId="0" applyFont="1" applyFill="1" applyBorder="1" applyAlignment="1">
      <alignment horizontal="center" vertical="center" wrapText="1"/>
    </xf>
    <xf numFmtId="0" fontId="53" fillId="25" borderId="26" xfId="0" applyFont="1" applyFill="1" applyBorder="1" applyAlignment="1">
      <alignment horizontal="center" vertical="center"/>
    </xf>
    <xf numFmtId="0" fontId="53" fillId="25" borderId="28" xfId="0" applyFont="1" applyFill="1" applyBorder="1" applyAlignment="1">
      <alignment horizontal="center" vertical="center"/>
    </xf>
    <xf numFmtId="0" fontId="93" fillId="24" borderId="25" xfId="0" applyFont="1" applyFill="1" applyBorder="1" applyAlignment="1">
      <alignment horizontal="center" vertical="center" wrapText="1"/>
    </xf>
    <xf numFmtId="0" fontId="53" fillId="8" borderId="30" xfId="0" applyFont="1" applyFill="1" applyBorder="1" applyAlignment="1">
      <alignment horizontal="center" vertical="center" wrapText="1"/>
    </xf>
    <xf numFmtId="0" fontId="53" fillId="8" borderId="14" xfId="0" applyFont="1" applyFill="1" applyBorder="1" applyAlignment="1">
      <alignment horizontal="center" vertical="center" wrapText="1"/>
    </xf>
    <xf numFmtId="0" fontId="53" fillId="25" borderId="31" xfId="0" applyFont="1" applyFill="1" applyBorder="1" applyAlignment="1">
      <alignment horizontal="center" vertical="center" wrapText="1"/>
    </xf>
    <xf numFmtId="0" fontId="53" fillId="25" borderId="1" xfId="0" applyFont="1" applyFill="1" applyBorder="1" applyAlignment="1">
      <alignment horizontal="center" vertical="center" wrapText="1"/>
    </xf>
    <xf numFmtId="0" fontId="71" fillId="0" borderId="46" xfId="0" applyFont="1" applyBorder="1" applyAlignment="1">
      <alignment horizontal="left" vertical="center" wrapText="1"/>
    </xf>
    <xf numFmtId="0" fontId="71" fillId="0" borderId="27" xfId="0" applyFont="1" applyBorder="1" applyAlignment="1">
      <alignment horizontal="left" vertical="center" wrapText="1"/>
    </xf>
    <xf numFmtId="0" fontId="93" fillId="24" borderId="27" xfId="0" applyFont="1" applyFill="1" applyBorder="1" applyAlignment="1">
      <alignment horizontal="center" vertical="center" wrapText="1"/>
    </xf>
    <xf numFmtId="0" fontId="71" fillId="0" borderId="27" xfId="0" applyFont="1" applyBorder="1" applyAlignment="1">
      <alignment horizontal="center" vertical="center"/>
    </xf>
    <xf numFmtId="0" fontId="71" fillId="0" borderId="28" xfId="0" applyFont="1" applyBorder="1" applyAlignment="1">
      <alignment horizontal="center" vertical="center"/>
    </xf>
    <xf numFmtId="0" fontId="73" fillId="0" borderId="31" xfId="0" applyFont="1" applyBorder="1" applyAlignment="1">
      <alignment horizontal="center" vertical="center" wrapText="1"/>
    </xf>
    <xf numFmtId="0" fontId="73" fillId="0" borderId="1" xfId="0" applyFont="1" applyBorder="1" applyAlignment="1">
      <alignment horizontal="center" vertical="center" wrapText="1"/>
    </xf>
    <xf numFmtId="0" fontId="73" fillId="0" borderId="32" xfId="0" applyFont="1" applyBorder="1" applyAlignment="1">
      <alignment horizontal="center" vertical="center" wrapText="1"/>
    </xf>
    <xf numFmtId="0" fontId="73" fillId="0" borderId="12" xfId="0" applyFont="1" applyBorder="1" applyAlignment="1">
      <alignment horizontal="center" vertical="center" wrapText="1"/>
    </xf>
  </cellXfs>
  <cellStyles count="14">
    <cellStyle name="Comma 2" xfId="3" xr:uid="{72930762-5FB1-45C4-A369-15BD27BE001A}"/>
    <cellStyle name="Currency [0] 2" xfId="10" xr:uid="{8AB313EC-4358-45B7-AAF4-03596F43E5E4}"/>
    <cellStyle name="Hipervínculo" xfId="12" builtinId="8"/>
    <cellStyle name="Hyperlink" xfId="13" xr:uid="{00000000-000B-0000-0000-000008000000}"/>
    <cellStyle name="Millares [0] 2" xfId="4" xr:uid="{9B41C9EB-D5F1-4660-A8B3-D9DBCAED4898}"/>
    <cellStyle name="Moneda" xfId="1" builtinId="4"/>
    <cellStyle name="Normal" xfId="0" builtinId="0"/>
    <cellStyle name="Normal 2 2" xfId="11" xr:uid="{183CCD30-7E4C-404A-8DEE-88323703CA57}"/>
    <cellStyle name="Normal 4" xfId="6" xr:uid="{C29C2B7F-2F6E-4EDE-9211-FF66873C073F}"/>
    <cellStyle name="Normal 4 2" xfId="7" xr:uid="{68D1205C-D469-4349-BB5C-0DBBF42E8B19}"/>
    <cellStyle name="Normal 5" xfId="5" xr:uid="{C685ED61-9C07-45D4-8378-D14F084050A2}"/>
    <cellStyle name="Normal 5 2" xfId="8" xr:uid="{E7B5C7A0-8E48-4AEE-BC98-8BCAB4DE0927}"/>
    <cellStyle name="Porcentaje" xfId="2" builtinId="5"/>
    <cellStyle name="Porcentaje 2" xfId="9" xr:uid="{A29F389F-DE11-4840-A8A0-1AF9DF121913}"/>
  </cellStyles>
  <dxfs count="0"/>
  <tableStyles count="0" defaultTableStyle="TableStyleMedium2" defaultPivotStyle="PivotStyleLight16"/>
  <colors>
    <mruColors>
      <color rgb="FFFFFF00"/>
      <color rgb="FF46589C"/>
      <color rgb="FF676766"/>
      <color rgb="FF33CC33"/>
      <color rgb="FFFF3300"/>
      <color rgb="FF99FF66"/>
      <color rgb="FF66FF33"/>
      <color rgb="FFFF6600"/>
      <color rgb="FF00CC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baseline="0">
                <a:solidFill>
                  <a:schemeClr val="tx1">
                    <a:lumMod val="65000"/>
                    <a:lumOff val="35000"/>
                  </a:schemeClr>
                </a:solidFill>
                <a:latin typeface="Arial Nova" panose="020B0504020202020204" pitchFamily="34" charset="0"/>
                <a:ea typeface="+mn-ea"/>
                <a:cs typeface="+mn-cs"/>
              </a:defRPr>
            </a:pPr>
            <a:r>
              <a:rPr kumimoji="0" lang="es-ES" sz="1400" b="1" i="0" u="none" strike="noStrike" kern="0" cap="none" spc="0" normalizeH="0" baseline="0" noProof="0">
                <a:ln>
                  <a:noFill/>
                </a:ln>
                <a:solidFill>
                  <a:sysClr val="windowText" lastClr="000000">
                    <a:lumMod val="65000"/>
                    <a:lumOff val="35000"/>
                  </a:sysClr>
                </a:solidFill>
                <a:effectLst/>
                <a:uLnTx/>
                <a:uFillTx/>
                <a:latin typeface="Arial Nova" panose="020B0504020202020204" pitchFamily="34" charset="0"/>
              </a:rPr>
              <a:t>DISTRIBUCION DE ACCIONES ESTRATEGICAS PAI 2023</a:t>
            </a:r>
          </a:p>
        </c:rich>
      </c:tx>
      <c:overlay val="0"/>
      <c:spPr>
        <a:noFill/>
        <a:ln>
          <a:noFill/>
        </a:ln>
        <a:effectLst/>
      </c:spPr>
      <c:txPr>
        <a:bodyPr rot="0" spcFirstLastPara="1" vertOverflow="ellipsis" vert="horz" wrap="square" anchor="ctr" anchorCtr="1"/>
        <a:lstStyle/>
        <a:p>
          <a:pPr>
            <a:defRPr sz="1400" b="1" i="0" u="none" strike="noStrike" baseline="0">
              <a:solidFill>
                <a:schemeClr val="tx1">
                  <a:lumMod val="65000"/>
                  <a:lumOff val="35000"/>
                </a:schemeClr>
              </a:solidFill>
              <a:latin typeface="Arial Nova" panose="020B0504020202020204" pitchFamily="34" charset="0"/>
              <a:ea typeface="+mn-ea"/>
              <a:cs typeface="+mn-cs"/>
            </a:defRPr>
          </a:pPr>
          <a:endParaRPr lang="es-CO"/>
        </a:p>
      </c:txPr>
    </c:title>
    <c:autoTitleDeleted val="0"/>
    <c:plotArea>
      <c:layout/>
      <c:barChart>
        <c:barDir val="col"/>
        <c:grouping val="clustered"/>
        <c:varyColors val="0"/>
        <c:ser>
          <c:idx val="0"/>
          <c:order val="0"/>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solidFill>
                    <a:latin typeface="Arial Black" panose="020B0A04020102020204"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PAI!$A$8:$A$14</c:f>
              <c:strCache>
                <c:ptCount val="7"/>
                <c:pt idx="0">
                  <c:v>DIRECCIÓN GENERAL</c:v>
                </c:pt>
                <c:pt idx="1">
                  <c:v>SUBDIRECCIÓN GESTION CONTRACTUAL</c:v>
                </c:pt>
                <c:pt idx="2">
                  <c:v>SUBDIRECCIÓN NEGOCIOS</c:v>
                </c:pt>
                <c:pt idx="3">
                  <c:v>SUBDIRECCIÓN EMAE</c:v>
                </c:pt>
                <c:pt idx="4">
                  <c:v>SUBDIRECCIÓN IDT</c:v>
                </c:pt>
                <c:pt idx="5">
                  <c:v>SECRETARÍA GENERAL</c:v>
                </c:pt>
                <c:pt idx="6">
                  <c:v>DEC612 de 2018 </c:v>
                </c:pt>
              </c:strCache>
            </c:strRef>
          </c:cat>
          <c:val>
            <c:numRef>
              <c:f>PAI!$B$8:$B$14</c:f>
              <c:numCache>
                <c:formatCode>General</c:formatCode>
                <c:ptCount val="7"/>
                <c:pt idx="0">
                  <c:v>14</c:v>
                </c:pt>
                <c:pt idx="1">
                  <c:v>16</c:v>
                </c:pt>
                <c:pt idx="2">
                  <c:v>7</c:v>
                </c:pt>
                <c:pt idx="3">
                  <c:v>11</c:v>
                </c:pt>
                <c:pt idx="4">
                  <c:v>9</c:v>
                </c:pt>
                <c:pt idx="5">
                  <c:v>14</c:v>
                </c:pt>
                <c:pt idx="6">
                  <c:v>12</c:v>
                </c:pt>
              </c:numCache>
            </c:numRef>
          </c:val>
          <c:extLst>
            <c:ext xmlns:c16="http://schemas.microsoft.com/office/drawing/2014/chart" uri="{C3380CC4-5D6E-409C-BE32-E72D297353CC}">
              <c16:uniqueId val="{00000000-421C-4FF1-8092-582F4B3B94BA}"/>
            </c:ext>
          </c:extLst>
        </c:ser>
        <c:dLbls>
          <c:showLegendKey val="0"/>
          <c:showVal val="0"/>
          <c:showCatName val="0"/>
          <c:showSerName val="0"/>
          <c:showPercent val="0"/>
          <c:showBubbleSize val="0"/>
        </c:dLbls>
        <c:gapWidth val="150"/>
        <c:axId val="1389363247"/>
        <c:axId val="1389364495"/>
      </c:barChart>
      <c:catAx>
        <c:axId val="138936324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baseline="0">
                    <a:solidFill>
                      <a:schemeClr val="tx1">
                        <a:lumMod val="65000"/>
                        <a:lumOff val="35000"/>
                      </a:schemeClr>
                    </a:solidFill>
                    <a:latin typeface="Arial Nova" panose="020B0504020202020204" pitchFamily="34" charset="0"/>
                    <a:ea typeface="+mn-ea"/>
                    <a:cs typeface="+mn-cs"/>
                  </a:defRPr>
                </a:pPr>
                <a:r>
                  <a:rPr lang="es-CO">
                    <a:latin typeface="Arial Nova" panose="020B0504020202020204" pitchFamily="34" charset="0"/>
                  </a:rPr>
                  <a:t>ÁREAS DE LA</a:t>
                </a:r>
                <a:r>
                  <a:rPr lang="es-CO" baseline="0">
                    <a:latin typeface="Arial Nova" panose="020B0504020202020204" pitchFamily="34" charset="0"/>
                  </a:rPr>
                  <a:t> ANCPCCE</a:t>
                </a:r>
                <a:endParaRPr lang="es-CO">
                  <a:latin typeface="Arial Nova" panose="020B0504020202020204" pitchFamily="34" charset="0"/>
                </a:endParaRPr>
              </a:p>
            </c:rich>
          </c:tx>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Arial Nova" panose="020B0504020202020204" pitchFamily="34" charset="0"/>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Arial Nova Light" panose="020B0304020202020204" pitchFamily="34" charset="0"/>
                <a:ea typeface="+mn-ea"/>
                <a:cs typeface="+mn-cs"/>
              </a:defRPr>
            </a:pPr>
            <a:endParaRPr lang="es-CO"/>
          </a:p>
        </c:txPr>
        <c:crossAx val="1389364495"/>
        <c:crosses val="autoZero"/>
        <c:auto val="1"/>
        <c:lblAlgn val="ctr"/>
        <c:lblOffset val="100"/>
        <c:noMultiLvlLbl val="0"/>
      </c:catAx>
      <c:valAx>
        <c:axId val="1389364495"/>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15000"/>
                  <a:lumOff val="85000"/>
                </a:schemeClr>
              </a:solidFill>
              <a:round/>
            </a:ln>
            <a:effectLst/>
          </c:spPr>
        </c:minorGridlines>
        <c:title>
          <c:tx>
            <c:rich>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r>
                  <a:rPr lang="es-CO"/>
                  <a:t>NÚMERO</a:t>
                </a:r>
                <a:r>
                  <a:rPr lang="es-CO" baseline="0"/>
                  <a:t> DE ACCIONES</a:t>
                </a:r>
                <a:endParaRPr lang="es-CO"/>
              </a:p>
            </c:rich>
          </c:tx>
          <c:overlay val="0"/>
          <c:spPr>
            <a:noFill/>
            <a:ln>
              <a:noFill/>
            </a:ln>
            <a:effectLst/>
          </c:spPr>
          <c:txPr>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O"/>
          </a:p>
        </c:txPr>
        <c:crossAx val="13893632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chart" Target="../charts/chart1.xm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 Id="rId4" Type="http://schemas.openxmlformats.org/officeDocument/2006/relationships/image" Target="../media/image1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_rels/drawing8.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7.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xdr:from>
      <xdr:col>0</xdr:col>
      <xdr:colOff>336549</xdr:colOff>
      <xdr:row>18</xdr:row>
      <xdr:rowOff>169861</xdr:rowOff>
    </xdr:from>
    <xdr:to>
      <xdr:col>11</xdr:col>
      <xdr:colOff>1311275</xdr:colOff>
      <xdr:row>38</xdr:row>
      <xdr:rowOff>34925</xdr:rowOff>
    </xdr:to>
    <xdr:graphicFrame macro="">
      <xdr:nvGraphicFramePr>
        <xdr:cNvPr id="2" name="Gráfico 1">
          <a:extLst>
            <a:ext uri="{FF2B5EF4-FFF2-40B4-BE49-F238E27FC236}">
              <a16:creationId xmlns:a16="http://schemas.microsoft.com/office/drawing/2014/main" id="{5A532DD8-FF19-4CDF-BDCD-8C0718A402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838201</xdr:colOff>
      <xdr:row>42</xdr:row>
      <xdr:rowOff>133349</xdr:rowOff>
    </xdr:from>
    <xdr:to>
      <xdr:col>5</xdr:col>
      <xdr:colOff>526026</xdr:colOff>
      <xdr:row>42</xdr:row>
      <xdr:rowOff>2978151</xdr:rowOff>
    </xdr:to>
    <xdr:pic>
      <xdr:nvPicPr>
        <xdr:cNvPr id="5" name="Imagen 4">
          <a:extLst>
            <a:ext uri="{FF2B5EF4-FFF2-40B4-BE49-F238E27FC236}">
              <a16:creationId xmlns:a16="http://schemas.microsoft.com/office/drawing/2014/main" id="{9EC6A037-7962-4025-83C1-AD66D4B20EF8}"/>
            </a:ext>
          </a:extLst>
        </xdr:cNvPr>
        <xdr:cNvPicPr>
          <a:picLocks noChangeAspect="1"/>
        </xdr:cNvPicPr>
      </xdr:nvPicPr>
      <xdr:blipFill>
        <a:blip xmlns:r="http://schemas.openxmlformats.org/officeDocument/2006/relationships" r:embed="rId2"/>
        <a:stretch>
          <a:fillRect/>
        </a:stretch>
      </xdr:blipFill>
      <xdr:spPr>
        <a:xfrm>
          <a:off x="2228851" y="12134849"/>
          <a:ext cx="3845297" cy="2847977"/>
        </a:xfrm>
        <a:prstGeom prst="rect">
          <a:avLst/>
        </a:prstGeom>
      </xdr:spPr>
    </xdr:pic>
    <xdr:clientData/>
  </xdr:twoCellAnchor>
  <xdr:twoCellAnchor editAs="oneCell">
    <xdr:from>
      <xdr:col>23</xdr:col>
      <xdr:colOff>346364</xdr:colOff>
      <xdr:row>0</xdr:row>
      <xdr:rowOff>187615</xdr:rowOff>
    </xdr:from>
    <xdr:to>
      <xdr:col>25</xdr:col>
      <xdr:colOff>1053523</xdr:colOff>
      <xdr:row>0</xdr:row>
      <xdr:rowOff>1163523</xdr:rowOff>
    </xdr:to>
    <xdr:pic>
      <xdr:nvPicPr>
        <xdr:cNvPr id="4" name="Imagen 3" descr="Imagen que contiene Logotipo&#10;&#10;Descripción generada automáticamente">
          <a:extLst>
            <a:ext uri="{FF2B5EF4-FFF2-40B4-BE49-F238E27FC236}">
              <a16:creationId xmlns:a16="http://schemas.microsoft.com/office/drawing/2014/main" id="{FF7DCBA2-34C1-FD64-FF7D-ADF0A82E3B2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635114" y="187615"/>
          <a:ext cx="2727614" cy="975908"/>
        </a:xfrm>
        <a:prstGeom prst="rect">
          <a:avLst/>
        </a:prstGeom>
      </xdr:spPr>
    </xdr:pic>
    <xdr:clientData/>
  </xdr:twoCellAnchor>
  <xdr:twoCellAnchor editAs="oneCell">
    <xdr:from>
      <xdr:col>1</xdr:col>
      <xdr:colOff>57726</xdr:colOff>
      <xdr:row>0</xdr:row>
      <xdr:rowOff>86591</xdr:rowOff>
    </xdr:from>
    <xdr:to>
      <xdr:col>2</xdr:col>
      <xdr:colOff>981364</xdr:colOff>
      <xdr:row>0</xdr:row>
      <xdr:rowOff>860292</xdr:rowOff>
    </xdr:to>
    <xdr:pic>
      <xdr:nvPicPr>
        <xdr:cNvPr id="6" name="Imagen 5">
          <a:extLst>
            <a:ext uri="{FF2B5EF4-FFF2-40B4-BE49-F238E27FC236}">
              <a16:creationId xmlns:a16="http://schemas.microsoft.com/office/drawing/2014/main" id="{7FC95457-ADB9-AB05-2A48-16CF6BE9030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07044" y="86591"/>
          <a:ext cx="2222502" cy="7737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13</xdr:col>
      <xdr:colOff>2540000</xdr:colOff>
      <xdr:row>1</xdr:row>
      <xdr:rowOff>0</xdr:rowOff>
    </xdr:from>
    <xdr:ext cx="2010357" cy="455060"/>
    <xdr:sp macro="" textlink="">
      <xdr:nvSpPr>
        <xdr:cNvPr id="3" name="CuadroTexto 2">
          <a:extLst>
            <a:ext uri="{FF2B5EF4-FFF2-40B4-BE49-F238E27FC236}">
              <a16:creationId xmlns:a16="http://schemas.microsoft.com/office/drawing/2014/main" id="{4F4EA869-2C35-40E2-80CA-D13FE214D08F}"/>
            </a:ext>
          </a:extLst>
        </xdr:cNvPr>
        <xdr:cNvSpPr txBox="1"/>
      </xdr:nvSpPr>
      <xdr:spPr>
        <a:xfrm>
          <a:off x="17335500" y="158750"/>
          <a:ext cx="2010357" cy="4550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CO" sz="1100"/>
        </a:p>
      </xdr:txBody>
    </xdr:sp>
    <xdr:clientData/>
  </xdr:oneCellAnchor>
  <xdr:oneCellAnchor>
    <xdr:from>
      <xdr:col>13</xdr:col>
      <xdr:colOff>2540000</xdr:colOff>
      <xdr:row>72</xdr:row>
      <xdr:rowOff>0</xdr:rowOff>
    </xdr:from>
    <xdr:ext cx="2010357" cy="455060"/>
    <xdr:sp macro="" textlink="">
      <xdr:nvSpPr>
        <xdr:cNvPr id="4" name="CuadroTexto 3">
          <a:extLst>
            <a:ext uri="{FF2B5EF4-FFF2-40B4-BE49-F238E27FC236}">
              <a16:creationId xmlns:a16="http://schemas.microsoft.com/office/drawing/2014/main" id="{F54C93E2-1941-4DD7-AD35-67449AD908D4}"/>
            </a:ext>
          </a:extLst>
        </xdr:cNvPr>
        <xdr:cNvSpPr txBox="1"/>
      </xdr:nvSpPr>
      <xdr:spPr>
        <a:xfrm>
          <a:off x="17456150" y="6972300"/>
          <a:ext cx="2010357" cy="4550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CO" sz="1100"/>
        </a:p>
      </xdr:txBody>
    </xdr:sp>
    <xdr:clientData/>
  </xdr:oneCellAnchor>
  <xdr:twoCellAnchor editAs="oneCell">
    <xdr:from>
      <xdr:col>14</xdr:col>
      <xdr:colOff>214838</xdr:colOff>
      <xdr:row>0</xdr:row>
      <xdr:rowOff>380999</xdr:rowOff>
    </xdr:from>
    <xdr:to>
      <xdr:col>15</xdr:col>
      <xdr:colOff>1746250</xdr:colOff>
      <xdr:row>0</xdr:row>
      <xdr:rowOff>1428750</xdr:rowOff>
    </xdr:to>
    <xdr:pic>
      <xdr:nvPicPr>
        <xdr:cNvPr id="6" name="Imagen 5" descr="Imagen que contiene Logotipo&#10;&#10;Descripción generada automáticamente">
          <a:extLst>
            <a:ext uri="{FF2B5EF4-FFF2-40B4-BE49-F238E27FC236}">
              <a16:creationId xmlns:a16="http://schemas.microsoft.com/office/drawing/2014/main" id="{5ABD14D3-AA55-A658-4594-7F2C3167AB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99713" y="380999"/>
          <a:ext cx="2928412" cy="1047751"/>
        </a:xfrm>
        <a:prstGeom prst="rect">
          <a:avLst/>
        </a:prstGeom>
      </xdr:spPr>
    </xdr:pic>
    <xdr:clientData/>
  </xdr:twoCellAnchor>
  <xdr:twoCellAnchor editAs="oneCell">
    <xdr:from>
      <xdr:col>2</xdr:col>
      <xdr:colOff>127000</xdr:colOff>
      <xdr:row>0</xdr:row>
      <xdr:rowOff>79375</xdr:rowOff>
    </xdr:from>
    <xdr:to>
      <xdr:col>2</xdr:col>
      <xdr:colOff>2726307</xdr:colOff>
      <xdr:row>0</xdr:row>
      <xdr:rowOff>984250</xdr:rowOff>
    </xdr:to>
    <xdr:pic>
      <xdr:nvPicPr>
        <xdr:cNvPr id="5" name="Imagen 4">
          <a:extLst>
            <a:ext uri="{FF2B5EF4-FFF2-40B4-BE49-F238E27FC236}">
              <a16:creationId xmlns:a16="http://schemas.microsoft.com/office/drawing/2014/main" id="{72AEC87E-78F1-A516-9457-685C20F0DD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22500" y="79375"/>
          <a:ext cx="2599307" cy="904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209404</xdr:colOff>
      <xdr:row>0</xdr:row>
      <xdr:rowOff>1044628</xdr:rowOff>
    </xdr:from>
    <xdr:to>
      <xdr:col>4</xdr:col>
      <xdr:colOff>203534</xdr:colOff>
      <xdr:row>0</xdr:row>
      <xdr:rowOff>1189583</xdr:rowOff>
    </xdr:to>
    <xdr:pic>
      <xdr:nvPicPr>
        <xdr:cNvPr id="2" name="Imagen 1">
          <a:extLst>
            <a:ext uri="{FF2B5EF4-FFF2-40B4-BE49-F238E27FC236}">
              <a16:creationId xmlns:a16="http://schemas.microsoft.com/office/drawing/2014/main" id="{99ACBAFF-9AE6-4FF4-8D00-1F5152467B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flipV="1">
          <a:off x="2552554" y="1044628"/>
          <a:ext cx="6934680" cy="144955"/>
        </a:xfrm>
        <a:prstGeom prst="rect">
          <a:avLst/>
        </a:prstGeom>
      </xdr:spPr>
    </xdr:pic>
    <xdr:clientData/>
  </xdr:twoCellAnchor>
  <xdr:twoCellAnchor editAs="oneCell">
    <xdr:from>
      <xdr:col>25</xdr:col>
      <xdr:colOff>3105150</xdr:colOff>
      <xdr:row>0</xdr:row>
      <xdr:rowOff>1</xdr:rowOff>
    </xdr:from>
    <xdr:to>
      <xdr:col>25</xdr:col>
      <xdr:colOff>6175504</xdr:colOff>
      <xdr:row>0</xdr:row>
      <xdr:rowOff>1543051</xdr:rowOff>
    </xdr:to>
    <xdr:pic>
      <xdr:nvPicPr>
        <xdr:cNvPr id="3" name="Imagen 2">
          <a:extLst>
            <a:ext uri="{FF2B5EF4-FFF2-40B4-BE49-F238E27FC236}">
              <a16:creationId xmlns:a16="http://schemas.microsoft.com/office/drawing/2014/main" id="{82C876E8-89F1-46A1-8487-D0DE5B2088B9}"/>
            </a:ext>
          </a:extLst>
        </xdr:cNvPr>
        <xdr:cNvPicPr>
          <a:picLocks noChangeAspect="1"/>
        </xdr:cNvPicPr>
      </xdr:nvPicPr>
      <xdr:blipFill>
        <a:blip xmlns:r="http://schemas.openxmlformats.org/officeDocument/2006/relationships" r:embed="rId2"/>
        <a:stretch>
          <a:fillRect/>
        </a:stretch>
      </xdr:blipFill>
      <xdr:spPr>
        <a:xfrm>
          <a:off x="36147375" y="1"/>
          <a:ext cx="3070354" cy="1543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25</xdr:col>
      <xdr:colOff>3219450</xdr:colOff>
      <xdr:row>0</xdr:row>
      <xdr:rowOff>95250</xdr:rowOff>
    </xdr:from>
    <xdr:to>
      <xdr:col>26</xdr:col>
      <xdr:colOff>381000</xdr:colOff>
      <xdr:row>0</xdr:row>
      <xdr:rowOff>1506134</xdr:rowOff>
    </xdr:to>
    <xdr:pic>
      <xdr:nvPicPr>
        <xdr:cNvPr id="4" name="Imagen 3" descr="Imagen que contiene Logotipo&#10;&#10;Descripción generada automáticamente">
          <a:extLst>
            <a:ext uri="{FF2B5EF4-FFF2-40B4-BE49-F238E27FC236}">
              <a16:creationId xmlns:a16="http://schemas.microsoft.com/office/drawing/2014/main" id="{AC71C5C6-D095-3C18-9B68-46782D4D62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871650" y="95250"/>
          <a:ext cx="3943350" cy="14108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25</xdr:col>
      <xdr:colOff>3219450</xdr:colOff>
      <xdr:row>0</xdr:row>
      <xdr:rowOff>95250</xdr:rowOff>
    </xdr:from>
    <xdr:to>
      <xdr:col>26</xdr:col>
      <xdr:colOff>381000</xdr:colOff>
      <xdr:row>0</xdr:row>
      <xdr:rowOff>1506134</xdr:rowOff>
    </xdr:to>
    <xdr:pic>
      <xdr:nvPicPr>
        <xdr:cNvPr id="2" name="Imagen 1" descr="Imagen que contiene Logotipo&#10;&#10;Descripción generada automáticamente">
          <a:extLst>
            <a:ext uri="{FF2B5EF4-FFF2-40B4-BE49-F238E27FC236}">
              <a16:creationId xmlns:a16="http://schemas.microsoft.com/office/drawing/2014/main" id="{A93F4902-4ADD-40BD-BDF3-F5006B57F4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843075" y="95250"/>
          <a:ext cx="3943350" cy="14108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611188</xdr:colOff>
      <xdr:row>0</xdr:row>
      <xdr:rowOff>104776</xdr:rowOff>
    </xdr:from>
    <xdr:to>
      <xdr:col>18</xdr:col>
      <xdr:colOff>221457</xdr:colOff>
      <xdr:row>0</xdr:row>
      <xdr:rowOff>522895</xdr:rowOff>
    </xdr:to>
    <xdr:pic>
      <xdr:nvPicPr>
        <xdr:cNvPr id="2" name="0 Imagen">
          <a:extLst>
            <a:ext uri="{FF2B5EF4-FFF2-40B4-BE49-F238E27FC236}">
              <a16:creationId xmlns:a16="http://schemas.microsoft.com/office/drawing/2014/main" id="{AB86408C-354F-4DBF-8054-E4A3A0CEF8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814463" y="104776"/>
          <a:ext cx="1134269" cy="41811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1199029</xdr:colOff>
      <xdr:row>19</xdr:row>
      <xdr:rowOff>224118</xdr:rowOff>
    </xdr:from>
    <xdr:to>
      <xdr:col>4</xdr:col>
      <xdr:colOff>1445362</xdr:colOff>
      <xdr:row>24</xdr:row>
      <xdr:rowOff>101689</xdr:rowOff>
    </xdr:to>
    <xdr:pic>
      <xdr:nvPicPr>
        <xdr:cNvPr id="3" name="Imagen 2">
          <a:extLst>
            <a:ext uri="{FF2B5EF4-FFF2-40B4-BE49-F238E27FC236}">
              <a16:creationId xmlns:a16="http://schemas.microsoft.com/office/drawing/2014/main" id="{96C842DB-EA8D-477D-84A4-183F50CD1726}"/>
            </a:ext>
          </a:extLst>
        </xdr:cNvPr>
        <xdr:cNvPicPr>
          <a:picLocks noChangeAspect="1"/>
        </xdr:cNvPicPr>
      </xdr:nvPicPr>
      <xdr:blipFill>
        <a:blip xmlns:r="http://schemas.openxmlformats.org/officeDocument/2006/relationships" r:embed="rId2"/>
        <a:stretch>
          <a:fillRect/>
        </a:stretch>
      </xdr:blipFill>
      <xdr:spPr>
        <a:xfrm>
          <a:off x="3399304" y="26675043"/>
          <a:ext cx="10713748" cy="5938272"/>
        </a:xfrm>
        <a:prstGeom prst="rect">
          <a:avLst/>
        </a:prstGeom>
      </xdr:spPr>
    </xdr:pic>
    <xdr:clientData/>
  </xdr:twoCellAnchor>
  <xdr:twoCellAnchor editAs="oneCell">
    <xdr:from>
      <xdr:col>4</xdr:col>
      <xdr:colOff>2644589</xdr:colOff>
      <xdr:row>0</xdr:row>
      <xdr:rowOff>190499</xdr:rowOff>
    </xdr:from>
    <xdr:to>
      <xdr:col>4</xdr:col>
      <xdr:colOff>5401237</xdr:colOff>
      <xdr:row>0</xdr:row>
      <xdr:rowOff>1176795</xdr:rowOff>
    </xdr:to>
    <xdr:pic>
      <xdr:nvPicPr>
        <xdr:cNvPr id="7" name="Imagen 6" descr="Imagen que contiene Logotipo&#10;&#10;Descripción generada automáticamente">
          <a:extLst>
            <a:ext uri="{FF2B5EF4-FFF2-40B4-BE49-F238E27FC236}">
              <a16:creationId xmlns:a16="http://schemas.microsoft.com/office/drawing/2014/main" id="{A16DD57A-B34B-5E99-A407-01A62B52213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069236" y="190499"/>
          <a:ext cx="2756648" cy="986296"/>
        </a:xfrm>
        <a:prstGeom prst="rect">
          <a:avLst/>
        </a:prstGeom>
      </xdr:spPr>
    </xdr:pic>
    <xdr:clientData/>
  </xdr:twoCellAnchor>
  <xdr:twoCellAnchor editAs="oneCell">
    <xdr:from>
      <xdr:col>0</xdr:col>
      <xdr:colOff>1</xdr:colOff>
      <xdr:row>0</xdr:row>
      <xdr:rowOff>134472</xdr:rowOff>
    </xdr:from>
    <xdr:to>
      <xdr:col>1</xdr:col>
      <xdr:colOff>1120589</xdr:colOff>
      <xdr:row>0</xdr:row>
      <xdr:rowOff>789842</xdr:rowOff>
    </xdr:to>
    <xdr:pic>
      <xdr:nvPicPr>
        <xdr:cNvPr id="6" name="Imagen 5">
          <a:extLst>
            <a:ext uri="{FF2B5EF4-FFF2-40B4-BE49-F238E27FC236}">
              <a16:creationId xmlns:a16="http://schemas.microsoft.com/office/drawing/2014/main" id="{C2D53B2D-E2C6-83F5-35A1-0948AFA1748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 y="134472"/>
          <a:ext cx="1882588" cy="6553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2152650</xdr:colOff>
      <xdr:row>0</xdr:row>
      <xdr:rowOff>66675</xdr:rowOff>
    </xdr:from>
    <xdr:to>
      <xdr:col>3</xdr:col>
      <xdr:colOff>4175915</xdr:colOff>
      <xdr:row>0</xdr:row>
      <xdr:rowOff>790575</xdr:rowOff>
    </xdr:to>
    <xdr:pic>
      <xdr:nvPicPr>
        <xdr:cNvPr id="3" name="Imagen 2" descr="Imagen que contiene Logotipo&#10;&#10;Descripción generada automáticamente">
          <a:extLst>
            <a:ext uri="{FF2B5EF4-FFF2-40B4-BE49-F238E27FC236}">
              <a16:creationId xmlns:a16="http://schemas.microsoft.com/office/drawing/2014/main" id="{92D48C1C-1BF7-5AEE-B61A-45BF43C5AD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5050" y="66675"/>
          <a:ext cx="2023265" cy="723900"/>
        </a:xfrm>
        <a:prstGeom prst="rect">
          <a:avLst/>
        </a:prstGeom>
      </xdr:spPr>
    </xdr:pic>
    <xdr:clientData/>
  </xdr:twoCellAnchor>
  <xdr:twoCellAnchor editAs="oneCell">
    <xdr:from>
      <xdr:col>0</xdr:col>
      <xdr:colOff>38100</xdr:colOff>
      <xdr:row>0</xdr:row>
      <xdr:rowOff>57150</xdr:rowOff>
    </xdr:from>
    <xdr:to>
      <xdr:col>0</xdr:col>
      <xdr:colOff>1343025</xdr:colOff>
      <xdr:row>0</xdr:row>
      <xdr:rowOff>511423</xdr:rowOff>
    </xdr:to>
    <xdr:pic>
      <xdr:nvPicPr>
        <xdr:cNvPr id="4" name="Imagen 3">
          <a:extLst>
            <a:ext uri="{FF2B5EF4-FFF2-40B4-BE49-F238E27FC236}">
              <a16:creationId xmlns:a16="http://schemas.microsoft.com/office/drawing/2014/main" id="{B753D05C-BC6E-CD9C-4836-8EAE127868D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 y="57150"/>
          <a:ext cx="1304925" cy="45427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359833</xdr:colOff>
      <xdr:row>0</xdr:row>
      <xdr:rowOff>31750</xdr:rowOff>
    </xdr:from>
    <xdr:to>
      <xdr:col>13</xdr:col>
      <xdr:colOff>571499</xdr:colOff>
      <xdr:row>0</xdr:row>
      <xdr:rowOff>879946</xdr:rowOff>
    </xdr:to>
    <xdr:pic>
      <xdr:nvPicPr>
        <xdr:cNvPr id="5" name="Imagen 4" descr="Imagen que contiene Logotipo&#10;&#10;Descripción generada automáticamente">
          <a:extLst>
            <a:ext uri="{FF2B5EF4-FFF2-40B4-BE49-F238E27FC236}">
              <a16:creationId xmlns:a16="http://schemas.microsoft.com/office/drawing/2014/main" id="{66F545BD-2CC6-C9CD-84B6-A24E17286E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44083" y="31750"/>
          <a:ext cx="2370666" cy="848196"/>
        </a:xfrm>
        <a:prstGeom prst="rect">
          <a:avLst/>
        </a:prstGeom>
      </xdr:spPr>
    </xdr:pic>
    <xdr:clientData/>
  </xdr:twoCellAnchor>
  <xdr:twoCellAnchor editAs="oneCell">
    <xdr:from>
      <xdr:col>1</xdr:col>
      <xdr:colOff>52917</xdr:colOff>
      <xdr:row>0</xdr:row>
      <xdr:rowOff>31750</xdr:rowOff>
    </xdr:from>
    <xdr:to>
      <xdr:col>1</xdr:col>
      <xdr:colOff>1862667</xdr:colOff>
      <xdr:row>0</xdr:row>
      <xdr:rowOff>661763</xdr:rowOff>
    </xdr:to>
    <xdr:pic>
      <xdr:nvPicPr>
        <xdr:cNvPr id="4" name="Imagen 3">
          <a:extLst>
            <a:ext uri="{FF2B5EF4-FFF2-40B4-BE49-F238E27FC236}">
              <a16:creationId xmlns:a16="http://schemas.microsoft.com/office/drawing/2014/main" id="{504E74DE-6BBB-92D8-B587-480495B0C1F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7584" y="31750"/>
          <a:ext cx="1809750" cy="6300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olina.olivera/OneDrive%20-%20Colombia%20Compra%20Eficiente/Planeaci&#243;n/PAAC/PAAC%202020/Versiones%20del%20PAAC/PAAC%202020-%20Mapa%20de%20Riesgos%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RINA.BLANCO/AppData/Local/Microsoft/Windows/INetCache/Content.Outlook/ES21V02V/Plan%20de%20acci&#243;n%202021%20-%20Subdirecci&#243;n%20de%20Gesti&#243;n%20Contractu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indy.sierra/AppData/Local/Microsoft/Windows/INetCache/Content.Outlook/ZH63EB70/Plan%20de%20acci&#243;n%202021%20-%20Subdirecci&#243;n%20de%20Gesti&#243;n%20Contractual%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E-DES-FM-10"/>
      <sheetName val="PAAC 2020 V.P"/>
      <sheetName val="Riesgos Corrup Política vigente"/>
      <sheetName val="Riesgos de Corrup en actualizac"/>
      <sheetName val="Control de Cambios (2)"/>
      <sheetName val="CONTEXTO PROCESO"/>
      <sheetName val="Listas Nuevas"/>
      <sheetName val="MATRIZ DE CALIFICACIÓN"/>
    </sheetNames>
    <sheetDataSet>
      <sheetData sheetId="0" refreshError="1"/>
      <sheetData sheetId="1" refreshError="1"/>
      <sheetData sheetId="2" refreshError="1"/>
      <sheetData sheetId="3" refreshError="1"/>
      <sheetData sheetId="4" refreshError="1"/>
      <sheetData sheetId="5" refreshError="1"/>
      <sheetData sheetId="6">
        <row r="2">
          <cell r="A2" t="str">
            <v>Políticos</v>
          </cell>
          <cell r="B2" t="str">
            <v>Financieros</v>
          </cell>
          <cell r="C2" t="str">
            <v>Diseño del proceso</v>
          </cell>
          <cell r="E2" t="str">
            <v>Riesgo_Estratégico</v>
          </cell>
          <cell r="L2" t="str">
            <v>5. Se espera que el evento ocurra en la mayoría de las circunstancias
Orientador (Más de 1 vez al año)</v>
          </cell>
          <cell r="P2" t="str">
            <v>PREVENTIVOS</v>
          </cell>
          <cell r="R2" t="str">
            <v xml:space="preserve">CCE Instalaciones </v>
          </cell>
          <cell r="T2" t="str">
            <v>FUERTE</v>
          </cell>
        </row>
        <row r="3">
          <cell r="A3" t="str">
            <v>Económicos y financieros</v>
          </cell>
          <cell r="B3" t="str">
            <v>Personal</v>
          </cell>
          <cell r="C3" t="str">
            <v>Interacciones con otros procesos</v>
          </cell>
          <cell r="E3" t="str">
            <v>Riesgo_Gerencial</v>
          </cell>
          <cell r="L3" t="str">
            <v>4. El evento probablemente ocurrirá en la mayoría de las circunstancias
Orientador (Al menos de 1 vez en el último año)</v>
          </cell>
          <cell r="P3" t="str">
            <v>CORRECTIVOS</v>
          </cell>
          <cell r="R3" t="str">
            <v xml:space="preserve">Mesa de servicio </v>
          </cell>
          <cell r="T3" t="str">
            <v>MODERADO</v>
          </cell>
          <cell r="AM3" t="str">
            <v>Confidencialidad</v>
          </cell>
          <cell r="AR3" t="str">
            <v>Direccionamiento Estratégico</v>
          </cell>
        </row>
        <row r="4">
          <cell r="A4" t="str">
            <v>Sociales y culturales</v>
          </cell>
          <cell r="B4" t="str">
            <v>Procesos</v>
          </cell>
          <cell r="C4" t="str">
            <v>Transversalidad</v>
          </cell>
          <cell r="E4" t="str">
            <v>Riesgo_Operativo</v>
          </cell>
          <cell r="L4" t="str">
            <v>3. El evento podría ocurrir en algún momento
Orientador (Al menos de 1 vez en los últimos 2 años)</v>
          </cell>
          <cell r="R4" t="str">
            <v>Externos</v>
          </cell>
          <cell r="T4" t="str">
            <v>DÉBIL</v>
          </cell>
          <cell r="AM4" t="str">
            <v>Integridad</v>
          </cell>
          <cell r="AR4" t="str">
            <v xml:space="preserve">Evaluación del Sistema de Control Interno </v>
          </cell>
        </row>
        <row r="5">
          <cell r="A5" t="str">
            <v xml:space="preserve">Tecnológicos </v>
          </cell>
          <cell r="B5" t="str">
            <v>Tecnología</v>
          </cell>
          <cell r="C5" t="str">
            <v>Procedimientos asociados</v>
          </cell>
          <cell r="E5" t="str">
            <v>Riesgo_Financiero</v>
          </cell>
          <cell r="L5" t="str">
            <v>2. El evento puede ocurrir en algún momento
Orientador
(Al menos de 1 vez en los últimos 5 años)</v>
          </cell>
          <cell r="AM5" t="str">
            <v>Disponibilidad</v>
          </cell>
          <cell r="AR5" t="str">
            <v xml:space="preserve">Comunicación </v>
          </cell>
        </row>
        <row r="6">
          <cell r="A6" t="str">
            <v xml:space="preserve">Ambientales </v>
          </cell>
          <cell r="B6" t="str">
            <v>Estratégicos</v>
          </cell>
          <cell r="C6" t="str">
            <v>Responsables del proceso</v>
          </cell>
          <cell r="E6" t="str">
            <v>Riesgo_de_Tecnologico</v>
          </cell>
          <cell r="L6" t="str">
            <v>1. El evento puede ocurrir solo en circunstancias excepcionales.
Orientador (No se ha presentado en los últimos 5 años)</v>
          </cell>
          <cell r="AM6" t="str">
            <v>Confidencialidad e Integridad</v>
          </cell>
          <cell r="AR6" t="str">
            <v xml:space="preserve">Gestión de agregación de Demanda </v>
          </cell>
        </row>
        <row r="7">
          <cell r="A7" t="str">
            <v>Legales y reglamentarios</v>
          </cell>
          <cell r="B7" t="str">
            <v>Comunicación interna</v>
          </cell>
          <cell r="C7" t="str">
            <v>Comunicación entre los procesos</v>
          </cell>
          <cell r="E7" t="str">
            <v xml:space="preserve">Riesgo_de_Cumplimiento </v>
          </cell>
          <cell r="AM7" t="str">
            <v>Confidencialidad y Disponibilidad</v>
          </cell>
          <cell r="AR7" t="str">
            <v xml:space="preserve">Seguimiento normativo, legislativo y Judicial </v>
          </cell>
        </row>
        <row r="8">
          <cell r="C8" t="str">
            <v>Activos de seguridad digital del proceso</v>
          </cell>
          <cell r="E8" t="str">
            <v>Riesgo_de_Imagen_o_Reputacional</v>
          </cell>
          <cell r="AM8" t="str">
            <v>Integridad y Disponibilidad</v>
          </cell>
          <cell r="AR8" t="str">
            <v xml:space="preserve">Elaboración de instrumentos para el sistema de Compra Publica </v>
          </cell>
        </row>
        <row r="9">
          <cell r="E9" t="str">
            <v>Riesgo_Legal</v>
          </cell>
          <cell r="AM9" t="str">
            <v>Confidencialidad, Integridad y Disponibilidad</v>
          </cell>
          <cell r="AR9" t="str">
            <v>SECOP II</v>
          </cell>
        </row>
        <row r="10">
          <cell r="E10" t="str">
            <v>Riesgo_de_Corrupción</v>
          </cell>
          <cell r="H10" t="str">
            <v>3. Moderado</v>
          </cell>
          <cell r="I10" t="str">
            <v>2. Menor</v>
          </cell>
          <cell r="J10" t="str">
            <v>1.  Insignificante</v>
          </cell>
          <cell r="AR10" t="str">
            <v xml:space="preserve">Planeación de TI </v>
          </cell>
        </row>
        <row r="11">
          <cell r="E11" t="str">
            <v>Riesgo_Seguridad_Digital</v>
          </cell>
          <cell r="F11" t="str">
            <v>5. Catastrófico</v>
          </cell>
          <cell r="G11" t="str">
            <v>4. Mayor</v>
          </cell>
          <cell r="H11" t="str">
            <v>3. Moderado</v>
          </cell>
          <cell r="I11" t="str">
            <v>2. Menor</v>
          </cell>
          <cell r="J11" t="str">
            <v>1.  Insignificante</v>
          </cell>
          <cell r="AR11" t="str">
            <v xml:space="preserve">Gestión de aplicaciones </v>
          </cell>
        </row>
        <row r="12">
          <cell r="AR12" t="str">
            <v xml:space="preserve">Gestión de Operaciones </v>
          </cell>
        </row>
        <row r="13">
          <cell r="AR13" t="str">
            <v xml:space="preserve">Seguridad de la Información </v>
          </cell>
        </row>
        <row r="14">
          <cell r="AR14" t="str">
            <v xml:space="preserve">Gestión Financiera </v>
          </cell>
        </row>
        <row r="15">
          <cell r="AR15" t="str">
            <v xml:space="preserve">Gestión Contractual </v>
          </cell>
        </row>
        <row r="16">
          <cell r="AR16" t="str">
            <v xml:space="preserve">Gestión de Talento Humano </v>
          </cell>
        </row>
        <row r="17">
          <cell r="AR17" t="str">
            <v xml:space="preserve">Gestión Administrativa </v>
          </cell>
        </row>
        <row r="18">
          <cell r="AR18" t="str">
            <v xml:space="preserve">Gestión Jurídica </v>
          </cell>
        </row>
        <row r="19">
          <cell r="AR19" t="str">
            <v xml:space="preserve">Gestión Documental </v>
          </cell>
        </row>
        <row r="20">
          <cell r="AR20" t="str">
            <v>Atención a PQRSD</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PAI 2021"/>
      <sheetName val="Presupuesto 2021"/>
      <sheetName val="Consideraciones PAI"/>
      <sheetName val="Listas "/>
    </sheetNames>
    <sheetDataSet>
      <sheetData sheetId="0" refreshError="1"/>
      <sheetData sheetId="1">
        <row r="3">
          <cell r="F3">
            <v>79483870.967741936</v>
          </cell>
        </row>
        <row r="4">
          <cell r="F4">
            <v>141935483.87096775</v>
          </cell>
        </row>
        <row r="5">
          <cell r="F5">
            <v>104237419.35483871</v>
          </cell>
        </row>
        <row r="6">
          <cell r="F6">
            <v>104237419.35483871</v>
          </cell>
        </row>
        <row r="7">
          <cell r="F7">
            <v>34745806.451612905</v>
          </cell>
        </row>
        <row r="8">
          <cell r="F8">
            <v>73357741.935483873</v>
          </cell>
        </row>
        <row r="9">
          <cell r="F9">
            <v>130995968</v>
          </cell>
        </row>
        <row r="10">
          <cell r="F10">
            <v>100741935.48387097</v>
          </cell>
        </row>
        <row r="11">
          <cell r="F11">
            <v>106338709.67741935</v>
          </cell>
        </row>
        <row r="12">
          <cell r="F12">
            <v>25935483.870967742</v>
          </cell>
        </row>
        <row r="13">
          <cell r="F13">
            <v>16790322.580645163</v>
          </cell>
        </row>
        <row r="14">
          <cell r="F14">
            <v>918800161.54838717</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PAI 2021"/>
      <sheetName val="Presupuesto 2021"/>
      <sheetName val="Consideraciones PAI"/>
      <sheetName val="Listas "/>
    </sheetNames>
    <sheetDataSet>
      <sheetData sheetId="0"/>
      <sheetData sheetId="1">
        <row r="3">
          <cell r="F3">
            <v>79483870.967741936</v>
          </cell>
        </row>
        <row r="13">
          <cell r="F13">
            <v>16790322.580645163</v>
          </cell>
        </row>
        <row r="14">
          <cell r="F14">
            <v>918800161.54838717</v>
          </cell>
        </row>
      </sheetData>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Alejandro Garzon Arevalo" id="{C8BAE94A-2B48-4475-997F-182AAC9583F0}" userId="cb5414a4cb5c390a" providerId="Windows Live"/>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7" dT="2021-11-27T17:09:51.30" personId="{C8BAE94A-2B48-4475-997F-182AAC9583F0}" id="{46CCD8F5-2C4F-48B4-8707-7E9DB072B319}">
    <text>el semaforo deberia ir aqui dado que estos valores representan el porcentaje del cumplimiento real por areas  y por trimestre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ceficiente.sharepoint.com/:x:/s/ReportePlaneacinSubdireccinIDT/EZ80m2rJtHNPtxla76hN8eIBh0l8Blhdei0qAgKXFQNgsg?e=Kr2bms" TargetMode="External"/><Relationship Id="rId13" Type="http://schemas.openxmlformats.org/officeDocument/2006/relationships/hyperlink" Target="https://cceficiente.sharepoint.com/:f:/s/ReportePlaneacinEMAE/EhtDf_qYqq1MvxQl3F6ttAIB72mguO4MxlBJWIcnph-JUw?e=dedNxH" TargetMode="External"/><Relationship Id="rId18" Type="http://schemas.openxmlformats.org/officeDocument/2006/relationships/hyperlink" Target="https://cceficiente.sharepoint.com/:b:/s/ReportePlaneacinSubdireccinIDT/EeqIRqkkqjZGvQshRDHKD-ABFPnwVMmwymWAItbU3_7AfA?e=EFhq7O" TargetMode="External"/><Relationship Id="rId26" Type="http://schemas.openxmlformats.org/officeDocument/2006/relationships/printerSettings" Target="../printerSettings/printerSettings3.bin"/><Relationship Id="rId3" Type="http://schemas.openxmlformats.org/officeDocument/2006/relationships/hyperlink" Target="https://cceficiente.sharepoint.com/:b:/s/ReportePlaneacinEMAE/EZ8Pgq4v6fhLl77BOYxHaFQBS3epjOifxxdzCZVdG3AKfA?e=oJfPrB" TargetMode="External"/><Relationship Id="rId21" Type="http://schemas.openxmlformats.org/officeDocument/2006/relationships/hyperlink" Target="https://cceficiente.sharepoint.com/:b:/s/ReportePlaneacinSubdireccinIDT/EQDUtN2FT3VBvcD74bAmjOEBTk_2D56YiQzYtD5QztYxiA?e=0mDr0s" TargetMode="External"/><Relationship Id="rId7" Type="http://schemas.openxmlformats.org/officeDocument/2006/relationships/hyperlink" Target="https://cceficiente.sharepoint.com/:x:/s/ReportePlaneacin-Controlinterno/EStCex1MhX9LibAc3gODVUwBLs4_a37AVhFO6KBtdrdMng?e=G6t8MY" TargetMode="External"/><Relationship Id="rId12" Type="http://schemas.openxmlformats.org/officeDocument/2006/relationships/hyperlink" Target="https://cceficiente.sharepoint.com/:f:/s/ReportePlaneacin/EmOWVsIMbWZGnvNalXwdOCwBL74PSXsdT0kVZhKPtemCRQ?e=ZbFhXq" TargetMode="External"/><Relationship Id="rId17" Type="http://schemas.openxmlformats.org/officeDocument/2006/relationships/hyperlink" Target="https://cceficiente.sharepoint.com/:f:/s/PlaneacinDireccinGeneral/ErelK77f3KpAiUGuX3zIGc0Bfw5spbZ-NNLza4ccL8D-4A?e=o8nmq9" TargetMode="External"/><Relationship Id="rId25" Type="http://schemas.openxmlformats.org/officeDocument/2006/relationships/hyperlink" Target="https://cceficiente.sharepoint.com/:b:/s/ReportePlaneacin/EcNTLfwet0hNiHef-XMST9MBdFMbgGtz39fMp3DTxgtOJg?e=wiKbWu" TargetMode="External"/><Relationship Id="rId2" Type="http://schemas.openxmlformats.org/officeDocument/2006/relationships/hyperlink" Target="https://cceficiente.sharepoint.com/:f:/s/ReportePlaneacinEMAE/Ejvo7e5vA_VBkwttiAEid7IBQPw-VLKi32JomBuU7ek2Xw?e=5UvIP8" TargetMode="External"/><Relationship Id="rId16" Type="http://schemas.openxmlformats.org/officeDocument/2006/relationships/hyperlink" Target="https://cceficiente.sharepoint.com/:b:/s/RAESecretaraGeneral/EWOZapJdygBMo2ndsEBpt8sB_vmsw6lWCSatAj3m87nAzw?e=HpW4QZ" TargetMode="External"/><Relationship Id="rId20" Type="http://schemas.openxmlformats.org/officeDocument/2006/relationships/hyperlink" Target="https://cceficiente.sharepoint.com/:b:/s/ReportePlaneacinSubdireccinIDT/EQDUtN2FT3VBvcD74bAmjOEBTk_2D56YiQzYtD5QztYxiA?e=0mDr0s" TargetMode="External"/><Relationship Id="rId1" Type="http://schemas.openxmlformats.org/officeDocument/2006/relationships/hyperlink" Target="https://cceficiente.sharepoint.com/:x:/s/IndicadoresdelPlandeaccinNEGOCIOS/EcjzkVnTjwNLqI5EdEYIFdcBUkFQwIaQCA06ZQsv66YYeQ?e=nKHUgy" TargetMode="External"/><Relationship Id="rId6" Type="http://schemas.openxmlformats.org/officeDocument/2006/relationships/hyperlink" Target="https://cceficiente.sharepoint.com/:x:/s/ReportePlaneacinSubdireccinIDT/EeeR1T4CInRLtO5IFYdOpmcB1z04u_y7xtZ5YC11VkGtAQ?e=VYI01M" TargetMode="External"/><Relationship Id="rId11" Type="http://schemas.openxmlformats.org/officeDocument/2006/relationships/hyperlink" Target="https://cceficiente.sharepoint.com/:b:/s/ReportePlaneacin/Ed5o6KQUe35Or4VQNfw0nwwBdISIWji_Bt7t4WP1UKmzug?e=wkqiaG" TargetMode="External"/><Relationship Id="rId24" Type="http://schemas.openxmlformats.org/officeDocument/2006/relationships/hyperlink" Target="https://cceficiente.sharepoint.com/:b:/s/PlaneacinDireccinGeneral/EafLTR4hhRRGteoeaDObdcAB5zsHKNsU-Yt75viPIAD44A?e=gg0DSE" TargetMode="External"/><Relationship Id="rId5" Type="http://schemas.openxmlformats.org/officeDocument/2006/relationships/hyperlink" Target="https://cceficiente.sharepoint.com/:f:/s/ReportePlaneacinEMAE/EoYyznqU43ZKmkhdJgTHE_AB3SDt5Ow_-TQ8QvtQ53ttkw?e=kFyZsO" TargetMode="External"/><Relationship Id="rId15" Type="http://schemas.openxmlformats.org/officeDocument/2006/relationships/hyperlink" Target="https://cceficiente.sharepoint.com/:b:/s/RAESecretaraGeneral/ERI171NnV3FOmgHLSuC5wRsBTT_UHxMgy89e3_soS8sn2w?e=M0w1GH" TargetMode="External"/><Relationship Id="rId23" Type="http://schemas.openxmlformats.org/officeDocument/2006/relationships/hyperlink" Target="https://cceficiente.sharepoint.com/:b:/s/IndicadoresdelPlandeaccinNEGOCIOS/EZKJSpQcUndCslGFTHMyk_gB1NQ6q6yhsBkgrobH5TqD2Q?e=o1ZVQw" TargetMode="External"/><Relationship Id="rId10" Type="http://schemas.openxmlformats.org/officeDocument/2006/relationships/hyperlink" Target="https://cceficiente.sharepoint.com/:f:/s/ReportePlaneacin/EikjOS_0vERArKNQbUr0gNsBqnh8xlfCQ0DaVdvluUPkaw?e=yHXXer" TargetMode="External"/><Relationship Id="rId19" Type="http://schemas.openxmlformats.org/officeDocument/2006/relationships/hyperlink" Target="https://cceficiente.sharepoint.com/:x:/s/ReportePlaneacinSubdireccinIDT/EYOzLe9b0PBMsO8KDDk2dtUBU4-1ccbhnIyfmCW5y8p28w?e=DxEZQA" TargetMode="External"/><Relationship Id="rId4" Type="http://schemas.openxmlformats.org/officeDocument/2006/relationships/hyperlink" Target="https://cceficiente.sharepoint.com/:f:/s/PlaneacinDireccinGeneral/Ej5muRyxdrFPtbuZaO06EGMBTvMUfqV6RmSv3vOFDoNB1A?e=ARav5t" TargetMode="External"/><Relationship Id="rId9" Type="http://schemas.openxmlformats.org/officeDocument/2006/relationships/hyperlink" Target="https://cceficiente.sharepoint.com/:f:/s/ReportePlaneacinEMAE/EqOrLPqlRMlFtzXVGVE_CecBs2IiE2d67Z6G5NsE-It0XA?e=RhPRth" TargetMode="External"/><Relationship Id="rId14" Type="http://schemas.openxmlformats.org/officeDocument/2006/relationships/hyperlink" Target="https://cceficiente.sharepoint.com/:b:/s/ReportePlaneacinEMAE/EeD3DcfWyaNOqwRJVe4xpEMBbBEvMLVWS7eCt7D8YhePuw?e=GAmgUq" TargetMode="External"/><Relationship Id="rId22" Type="http://schemas.openxmlformats.org/officeDocument/2006/relationships/hyperlink" Target="https://cceficiente.sharepoint.com/:b:/s/ReportePlaneacinSubdireccinIDT/Ed-wizJJ3MhJo87bIKftCAYBGXmv5hwTabyH2xwV393sTQ?e=4XNFQb" TargetMode="External"/><Relationship Id="rId27"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6" Type="http://schemas.openxmlformats.org/officeDocument/2006/relationships/hyperlink" Target="https://cceficiente.sharepoint.com/:f:/s/ReportePlaneacin/EiytfegAosdLvl7yZjiq9rABXFB9V1767nTnszfQTRuEKw?e=24aBWI" TargetMode="External"/><Relationship Id="rId21" Type="http://schemas.openxmlformats.org/officeDocument/2006/relationships/hyperlink" Target="https://cceficiente.sharepoint.com/:f:/s/ReportePlaneacin/EmrYbK6OVBpArF5oSP0Fp2MBLBZ0Z9clakbf62A2i2YfLQ?e=yNh3oH" TargetMode="External"/><Relationship Id="rId34" Type="http://schemas.openxmlformats.org/officeDocument/2006/relationships/hyperlink" Target="https://cceficiente.sharepoint.com/:f:/s/PlaneacinDireccinGeneral/EhaJ_R44rk5Onj93JfxgqZABwLSR4wlgdpp0Y1WaQxGbjA?e=Sj2ASA" TargetMode="External"/><Relationship Id="rId42" Type="http://schemas.openxmlformats.org/officeDocument/2006/relationships/hyperlink" Target="https://cceficiente.sharepoint.com/:b:/s/ReportePlaneacinSubdireccinIDT/EZTl-HwmYo5JvJkuW0tb3GkBrpJaWbGBXdSzDK-EQd9e-g?e=zKeSTj" TargetMode="External"/><Relationship Id="rId47" Type="http://schemas.openxmlformats.org/officeDocument/2006/relationships/hyperlink" Target="https://cceficiente.sharepoint.com/:x:/s/ReportePlaneacinComunicaciones/EekTXEQZuBdGqJR4jahNPvABwbHtMTnsw9_BBNE8DE2waQ?e=U669Q5" TargetMode="External"/><Relationship Id="rId50" Type="http://schemas.openxmlformats.org/officeDocument/2006/relationships/hyperlink" Target="https://cceficiente.sharepoint.com/:b:/s/RAESecretaraGeneral/Eb9luNCqGI9FrDu70k1BMP0BnGHV2Zc6n8aUCqR3631q9A?e=mcjrQG" TargetMode="External"/><Relationship Id="rId55" Type="http://schemas.openxmlformats.org/officeDocument/2006/relationships/hyperlink" Target="https://cceficiente.sharepoint.com/:b:/s/ReportePlaneacinSubdireccinIDT/EUCajtaJ__xMiGyHiczPC9YBHAwh_-4U7JUrfEmTOizycw?e=K8uwdl" TargetMode="External"/><Relationship Id="rId63" Type="http://schemas.openxmlformats.org/officeDocument/2006/relationships/hyperlink" Target="https://cceficiente.sharepoint.com/:f:/s/PlaneacinDireccinGeneral/EivDP7q8xqxMrR0OhZ82SMcBz7qtjCOdqcRfspdrY0g4nw?e=MyhbmU" TargetMode="External"/><Relationship Id="rId7" Type="http://schemas.openxmlformats.org/officeDocument/2006/relationships/hyperlink" Target="https://cceficiente.sharepoint.com/:f:/s/ReportePlaneacinEMAE/ElqU7w9ItRBCvdyBga7pUAUB7MXDqVNL2_z0mfZys--Dnw?e=mEZuFs" TargetMode="External"/><Relationship Id="rId2" Type="http://schemas.openxmlformats.org/officeDocument/2006/relationships/hyperlink" Target="https://cceficiente.sharepoint.com/:f:/s/IndicadoresdelPlandeaccinNEGOCIOS/El5wBfzUIq9DqL8uDHyqYCEBrrygjlP3h7Uf7nyRmqEfgQ?e=VmZw7L" TargetMode="External"/><Relationship Id="rId16" Type="http://schemas.openxmlformats.org/officeDocument/2006/relationships/hyperlink" Target="https://www.colombiacompra.gov.co/content/informes-de-percepcion-canales-de-atencion" TargetMode="External"/><Relationship Id="rId29" Type="http://schemas.openxmlformats.org/officeDocument/2006/relationships/hyperlink" Target="https://cceficiente.sharepoint.com/:b:/s/ReportePlaneacin/EbG1I3x3RutHvvrVFYNq5asBE2R3wbiXBoR4TxrjgYOf8A?e=UVkmtd" TargetMode="External"/><Relationship Id="rId11" Type="http://schemas.openxmlformats.org/officeDocument/2006/relationships/hyperlink" Target="https://cceficiente.sharepoint.com/:f:/s/ReportePlaneacinEMAE/EnShKI2xYqRNhVe1EEaP70QB5YV0sPYTCS4zOKuHzUiiqw?e=AowkLR" TargetMode="External"/><Relationship Id="rId24" Type="http://schemas.openxmlformats.org/officeDocument/2006/relationships/hyperlink" Target="https://cceficiente.sharepoint.com/:f:/s/ReportePlaneacin/EnLnWxjZBdtNn6eOPe12XncB1ZGl3DM_01ABQdKzFYqUnA?e=MJPKSg" TargetMode="External"/><Relationship Id="rId32" Type="http://schemas.openxmlformats.org/officeDocument/2006/relationships/hyperlink" Target="https://cceficiente.sharepoint.com/:x:/s/ReportePlaneacin-Controlinterno/EbfzS_ZYr4FErkir5XG2hYoB--GY_QKyrSU1UNivpOrxBw?e=7nzWaP" TargetMode="External"/><Relationship Id="rId37" Type="http://schemas.openxmlformats.org/officeDocument/2006/relationships/hyperlink" Target="https://cceficiente.sharepoint.com/:b:/s/PlaneacinDireccinGeneral/EVi__n9_V1NGvJsFOAOCJOYBqzW21Oi2WMgQr0KjNfWKRw?e=ladc0j" TargetMode="External"/><Relationship Id="rId40" Type="http://schemas.openxmlformats.org/officeDocument/2006/relationships/hyperlink" Target="https://cceficiente.sharepoint.com/:f:/s/ReportePlaneacinSubdireccinIDT/Eql-CWgDKyhBgjRp29oHrsIBgXOZ5Y8gB1xqChxn2cytDA?e=VK3ZFA" TargetMode="External"/><Relationship Id="rId45" Type="http://schemas.openxmlformats.org/officeDocument/2006/relationships/hyperlink" Target="https://cceficiente.sharepoint.com/:b:/s/ReportePlaneacinSubdireccinIDT/EU98GSjJHxZPv-nZOAARDpoBzesBY30Y44Ig-G877mKmrw?e=P8CreO" TargetMode="External"/><Relationship Id="rId53" Type="http://schemas.openxmlformats.org/officeDocument/2006/relationships/hyperlink" Target="https://cceficiente.sharepoint.com/:b:/s/RAESecretaraGeneral/EUahUTFrObZIjucrQfQpN1wBdMud1J8Db_eYYR6f5GW61Q?e=ZJqQt3" TargetMode="External"/><Relationship Id="rId58" Type="http://schemas.openxmlformats.org/officeDocument/2006/relationships/hyperlink" Target="https://cceficiente.sharepoint.com/:f:/s/RAESecretaraGeneral/Ej_P3bm98-NPjD3CLvfBz_ABk2lLQVe_sU3H6IsNXJ9x7A?e=Du2Xju" TargetMode="External"/><Relationship Id="rId5" Type="http://schemas.openxmlformats.org/officeDocument/2006/relationships/hyperlink" Target="https://cceficiente.sharepoint.com/:f:/s/IndicadoresdelPlandeaccinNEGOCIOS/Et-1SxtjAbRMulrsnHz2CAUBaHrg83N7s9NAtxU6TiHqaQ?e=fJIFun" TargetMode="External"/><Relationship Id="rId61" Type="http://schemas.openxmlformats.org/officeDocument/2006/relationships/hyperlink" Target="https://cceficiente.sharepoint.com/:b:/s/RAESecretaraGeneral/ERXFBWKoA1NDlmhIT_W-TEcBPPZ9VFwKlNNrR1mgeUx78g?e=5z7tWS" TargetMode="External"/><Relationship Id="rId19" Type="http://schemas.openxmlformats.org/officeDocument/2006/relationships/hyperlink" Target="https://cceficiente.sharepoint.com/:f:/s/RAESecretaraGeneral/EnWImhfJFDdKliFjb6XskToBZ07flG2R7kQ7xTYbCJ7scQ?e=tT5iuv" TargetMode="External"/><Relationship Id="rId14" Type="http://schemas.openxmlformats.org/officeDocument/2006/relationships/hyperlink" Target="https://cceficiente.sharepoint.com/:f:/s/ReportePlaneacinEMAE/EviPlUHYbM5EmmvXRO7JKGQBhMdD27bvzdyJKyEJkozIHg?e=NHrUpz" TargetMode="External"/><Relationship Id="rId22" Type="http://schemas.openxmlformats.org/officeDocument/2006/relationships/hyperlink" Target="https://cceficiente.sharepoint.com/:f:/s/ReportePlaneacin/EolDYkt1_7dEqTBwjWXW8boBCMETZtq6_MWaF7h3Nw9bpg?e=Egn7M7" TargetMode="External"/><Relationship Id="rId27" Type="http://schemas.openxmlformats.org/officeDocument/2006/relationships/hyperlink" Target="https://cceficiente.sharepoint.com/:f:/s/ReportePlaneacin/ErYXQ9SQqqREmm8_l4mFUsQB8FC0n7ToLwuBS4FXIMzB6g?e=Ob2WTY" TargetMode="External"/><Relationship Id="rId30" Type="http://schemas.openxmlformats.org/officeDocument/2006/relationships/hyperlink" Target="https://cceficiente.sharepoint.com/:f:/s/ReportePlaneacin/EhpDQTL1G7tOk2pTwwMUv_kBFY4YB1ewlD6MeXUVei2Efw?e=HC7yKN" TargetMode="External"/><Relationship Id="rId35" Type="http://schemas.openxmlformats.org/officeDocument/2006/relationships/hyperlink" Target="https://cceficiente.sharepoint.com/:f:/s/RAESecretaraGeneral/Ep5BIY0hTmNGvh4hbU-dTKIBMsCXPjGKuF-TyG6dwg8rHg?e=vD27xc" TargetMode="External"/><Relationship Id="rId43" Type="http://schemas.openxmlformats.org/officeDocument/2006/relationships/hyperlink" Target="https://cceficiente.sharepoint.com/:b:/s/ReportePlaneacinSubdireccinIDT/ERIo3uoxHHZNrewYDv_L0MQBupnfo8ZE-Ufzt1f4N0lGhA?e=s0f6lQ" TargetMode="External"/><Relationship Id="rId48" Type="http://schemas.openxmlformats.org/officeDocument/2006/relationships/hyperlink" Target="https://cceficiente.sharepoint.com/:b:/s/RAESecretaraGeneral/EYIZQDZ83NlJn5nP-S8zKmYBNfVJLWLRtJZyDbFi28gotQ?e=kZk4CH" TargetMode="External"/><Relationship Id="rId56" Type="http://schemas.openxmlformats.org/officeDocument/2006/relationships/hyperlink" Target="https://cceficiente.sharepoint.com/:b:/s/ReportePlaneacinSubdireccinIDT/EZR8n36qWnlHgVkMUMWSXg4BCY0vDn76O3s52NJS3V30FQ?e=bfLvb4" TargetMode="External"/><Relationship Id="rId64" Type="http://schemas.openxmlformats.org/officeDocument/2006/relationships/printerSettings" Target="../printerSettings/printerSettings4.bin"/><Relationship Id="rId8" Type="http://schemas.openxmlformats.org/officeDocument/2006/relationships/hyperlink" Target="https://cceficiente.sharepoint.com/:f:/s/ReportePlaneacinEMAE/EuBVNFt5gQBJvJ8glkKjPAgBSb-Zpq8FZs5iSyc0YFIGOA?e=3kLNQO" TargetMode="External"/><Relationship Id="rId51" Type="http://schemas.openxmlformats.org/officeDocument/2006/relationships/hyperlink" Target="https://cceficiente.sharepoint.com/:b:/s/RAESecretaraGeneral/EYF20pTp1O9Jp85Tm7onypUBsRfFeRdXycDc0mBoqmIyfA?e=vWChMA" TargetMode="External"/><Relationship Id="rId3" Type="http://schemas.openxmlformats.org/officeDocument/2006/relationships/hyperlink" Target="https://cceficiente.sharepoint.com/:b:/s/IndicadoresdelPlandeaccinNEGOCIOS/EbTXpJMd6hdCvod5x6-1SxUBXdqNzIAfd3dtegzLlzt1Hw?e=BkMTm2" TargetMode="External"/><Relationship Id="rId12" Type="http://schemas.openxmlformats.org/officeDocument/2006/relationships/hyperlink" Target="https://cceficiente.sharepoint.com/:f:/s/ReportePlaneacinEMAE/EkG1foV3tXtAkivLMgGhVlEBhUWRd6L9bxTryO06SZI3lQ?e=3k8THI" TargetMode="External"/><Relationship Id="rId17" Type="http://schemas.openxmlformats.org/officeDocument/2006/relationships/hyperlink" Target="https://cceficiente.sharepoint.com/:f:/r/cce/Documentos%20compartidos/SG/08.GESTI%C3%93N%20DOCUMENTAL/2023/DG.SG.03.%20ACTAS/DG.SG.03.11%20Acta%20de%20Transferencias%20Documentales?csf=1&amp;web=1&amp;e=H33eOs" TargetMode="External"/><Relationship Id="rId25" Type="http://schemas.openxmlformats.org/officeDocument/2006/relationships/hyperlink" Target="https://cceficiente.sharepoint.com/:f:/s/ReportePlaneacin/EibEKkRqFExPop3Dix_vy6MBrH-nuC8AEu033_9uZ2KOzA?e=311fLA" TargetMode="External"/><Relationship Id="rId33" Type="http://schemas.openxmlformats.org/officeDocument/2006/relationships/hyperlink" Target="https://cceficiente.sharepoint.com/:f:/s/PlaneacinDireccinGeneral/EpnEeCOTH1BOnv3mLbKQFD8B_-hKZUKk9DkN1TpLQpYDWg?e=vLkaRb" TargetMode="External"/><Relationship Id="rId38" Type="http://schemas.openxmlformats.org/officeDocument/2006/relationships/hyperlink" Target="https://cceficiente.sharepoint.com/:f:/s/ReportePlaneacinSubdireccinIDT/Er7H5sAoMA1KtmEdHx9gu0IBefnu4kFZEvuXStJHMp2Zvg?e=RCiIym" TargetMode="External"/><Relationship Id="rId46" Type="http://schemas.openxmlformats.org/officeDocument/2006/relationships/hyperlink" Target="https://cceficiente.sharepoint.com/:f:/s/ReportePlaneacinSubdireccinIDT/Em6G5pIlEcBChoj9sXUuOdYBxCGx6ruTkmMIaGGJqxMJ7g?e=nHVTib" TargetMode="External"/><Relationship Id="rId59" Type="http://schemas.openxmlformats.org/officeDocument/2006/relationships/hyperlink" Target="https://cceficiente.sharepoint.com/:f:/s/RAESecretaraGeneral/Em-D0gjGCcJClrdwjZL7MmsBk2sNAjFHjBq1w-fZ8ZQqKw?e=zEwjR5" TargetMode="External"/><Relationship Id="rId20" Type="http://schemas.openxmlformats.org/officeDocument/2006/relationships/hyperlink" Target="https://cceficiente.sharepoint.com/:f:/s/RAESecretaraGeneral/Eslpwq0-HX5Mh2ndcNxZ4tsBi5Vkb5-1g1G1qmEiRPOhdg?e=gF1Rzi" TargetMode="External"/><Relationship Id="rId41" Type="http://schemas.openxmlformats.org/officeDocument/2006/relationships/hyperlink" Target="https://cceficiente.sharepoint.com/:b:/s/ReportePlaneacinSubdireccinIDT/EerwuniCN59MpilokLXjcwsBEGSLWU6OdhJg3B-dQKkr4w?e=X42oa9" TargetMode="External"/><Relationship Id="rId54" Type="http://schemas.openxmlformats.org/officeDocument/2006/relationships/hyperlink" Target="https://cceficiente.sharepoint.com/:b:/s/ReportePlaneacinSubdireccinIDT/EXrBnjbN5sZLkqr1rRl6W8MBO1mpaMdT4Xhy4U_3_c0cvA?e=d0W30a" TargetMode="External"/><Relationship Id="rId62" Type="http://schemas.openxmlformats.org/officeDocument/2006/relationships/hyperlink" Target="https://cceficiente.sharepoint.com/:b:/s/PlaneacinDireccinGeneral/EU3OVx_VyGhCpFudhKygNf0B-aBchHljnpCnaGi_wPK65Q?e=1V82Xa" TargetMode="External"/><Relationship Id="rId1" Type="http://schemas.openxmlformats.org/officeDocument/2006/relationships/hyperlink" Target="https://cceficiente.sharepoint.com/:f:/s/IndicadoresdelPlandeaccinNEGOCIOS/EkHPFIGIKs1Nno_k2W2x5YoBRQuQgctQnGsAwbQJUUndgw?e=7e16Tz" TargetMode="External"/><Relationship Id="rId6" Type="http://schemas.openxmlformats.org/officeDocument/2006/relationships/hyperlink" Target="https://cceficiente.sharepoint.com/:f:/s/ReportePlaneacinEMAE/EoTEDuniZ5lPliJwq42U3NYBTHO03XNMI-kX1c060_Ihzg?e=fpL85i" TargetMode="External"/><Relationship Id="rId15" Type="http://schemas.openxmlformats.org/officeDocument/2006/relationships/hyperlink" Target="https://cceficiente.sharepoint.com/:b:/s/RAESecretaraGeneral/EQS46UT9VvhNmHcwOjWGO0sBW3JKmJOCzfgMm-hwANVhjQ?e=MogKCG" TargetMode="External"/><Relationship Id="rId23" Type="http://schemas.openxmlformats.org/officeDocument/2006/relationships/hyperlink" Target="https://cceficiente.sharepoint.com/:f:/s/ReportePlaneacin/En0bR9sDaaFHidOsGXCUwakBXi0y2V9wxk9BXQ5ul-RuxQ?e=r1A6Sc" TargetMode="External"/><Relationship Id="rId28" Type="http://schemas.openxmlformats.org/officeDocument/2006/relationships/hyperlink" Target="https://cceficiente.sharepoint.com/:f:/s/ReportePlaneacin/ElvD3Rl62CtBgw4muMI2d0MBAuWS61HCFIhKgqY1nk0xOA?e=xdJ3lj" TargetMode="External"/><Relationship Id="rId36" Type="http://schemas.openxmlformats.org/officeDocument/2006/relationships/hyperlink" Target="https://cceficiente.sharepoint.com/:b:/s/IndicadoresdelPlandeaccinNEGOCIOS/EZ_MVUYUg95AkCVzvqicyVcBzz-7GtjCGlOIKAblJX7Hqw?e=VoPqG4" TargetMode="External"/><Relationship Id="rId49" Type="http://schemas.openxmlformats.org/officeDocument/2006/relationships/hyperlink" Target="https://cceficiente.sharepoint.com/:b:/s/RAESecretaraGeneral/EYIZQDZ83NlJn5nP-S8zKmYBNfVJLWLRtJZyDbFi28gotQ?e=kZk4CH" TargetMode="External"/><Relationship Id="rId57" Type="http://schemas.openxmlformats.org/officeDocument/2006/relationships/hyperlink" Target="https://cceficiente.sharepoint.com/:p:/s/PlaneacinDireccinGeneral/EZfUQ-sjHJpPul9BwPc2Dv8BcYfkm4MaY7xRql6erk9rNA?e=JvlRDf" TargetMode="External"/><Relationship Id="rId10" Type="http://schemas.openxmlformats.org/officeDocument/2006/relationships/hyperlink" Target="https://cceficiente.sharepoint.com/:f:/s/ReportePlaneacinEMAE/EhA65Gda9JRGs9_h4AD9WCAB9v-__aFVf2nDlsnX1IuoVA?e=ZD92uQ" TargetMode="External"/><Relationship Id="rId31" Type="http://schemas.openxmlformats.org/officeDocument/2006/relationships/hyperlink" Target="https://cceficiente.sharepoint.com/:f:/s/ProcesosMIPG/EpK5rMtT8oJEhAkWHRWEupoBCoNAbSKuxy7RTO1Q6cx4-w?e=ucw4x6" TargetMode="External"/><Relationship Id="rId44" Type="http://schemas.openxmlformats.org/officeDocument/2006/relationships/hyperlink" Target="https://cceficiente.sharepoint.com/:b:/s/ReportePlaneacinSubdireccinIDT/EVunvC7T57VOscofVINqNtEBHsaFOVCbHkJr5I-ieoqZpA?e=tnVEay" TargetMode="External"/><Relationship Id="rId52" Type="http://schemas.openxmlformats.org/officeDocument/2006/relationships/hyperlink" Target="https://cceficiente.sharepoint.com/:b:/s/RAESecretaraGeneral/EYF20pTp1O9Jp85Tm7onypUBsRfFeRdXycDc0mBoqmIyfA?e=rafn1R" TargetMode="External"/><Relationship Id="rId60" Type="http://schemas.openxmlformats.org/officeDocument/2006/relationships/hyperlink" Target="https://cceficiente.sharepoint.com/:f:/s/RAESecretaraGeneral/Ei4_r8SisOVDrB4hFSfWaBUBqldZ95vvlfhyiTt0MXaFbw?e=6LIXC8" TargetMode="External"/><Relationship Id="rId65" Type="http://schemas.openxmlformats.org/officeDocument/2006/relationships/drawing" Target="../drawings/drawing4.xml"/><Relationship Id="rId4" Type="http://schemas.openxmlformats.org/officeDocument/2006/relationships/hyperlink" Target="https://cceficiente.sharepoint.com/:b:/s/IndicadoresdelPlandeaccinNEGOCIOS/EYUrwYO42fRHq_O2nbRycZABdKj-O09m4yNEudcOCFYaqQ?e=4GrtJ5" TargetMode="External"/><Relationship Id="rId9" Type="http://schemas.openxmlformats.org/officeDocument/2006/relationships/hyperlink" Target="https://cceficiente.sharepoint.com/:f:/s/ReportePlaneacinEMAE/EtbvrE9p16VBnl0Joz1aasEBJxJg-nr56Ju5KcIsZthnYw?e=Vmsk6m" TargetMode="External"/><Relationship Id="rId13" Type="http://schemas.openxmlformats.org/officeDocument/2006/relationships/hyperlink" Target="https://cceficiente.sharepoint.com/:f:/s/ReportePlaneacinEMAE/ErjSu0jPQgNBqZ3a3R27onABaHfoBJ0Kr89TejwU0mPyww?e=5Tia6O" TargetMode="External"/><Relationship Id="rId18" Type="http://schemas.openxmlformats.org/officeDocument/2006/relationships/hyperlink" Target="https://cceficiente.sharepoint.com/:f:/r/cce/Documentos%20compartidos/SG/08.GESTI%C3%93N%20DOCUMENTAL/2021/DG.SG.26.%20INSTRUMENTOS%20ARCHIVISTICOS/DG.SG.26.3%20Inventarios%20Documentales%20de%20Archivo%20Central?csf=1&amp;web=1&amp;e=55TvQt" TargetMode="External"/><Relationship Id="rId39" Type="http://schemas.openxmlformats.org/officeDocument/2006/relationships/hyperlink" Target="https://cceficiente.sharepoint.com/:f:/s/ReportePlaneacinSubdireccinIDT/EtZIgiMNww9NjmUD0LXNjYMB8EtPhFtyXCjmVVtAXVeHVg?e=xFAEgo"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hyperlink" Target="https://cceficiente.sharepoint.com/:f:/s/ProcesosMIPG/EuHj8iYz20VHildnNkGSEJkBaIx3c6JF9HQMQce8fpKCTw?e=Xpq3qc" TargetMode="External"/><Relationship Id="rId13" Type="http://schemas.openxmlformats.org/officeDocument/2006/relationships/hyperlink" Target="https://cceficiente.sharepoint.com/:f:/s/ProcesosMIPG/Eu7fwmMpHrtHt_x8-1yR_MEBZVI-VYMfyPZHOUG8x5d_KQ?e=ryeMry" TargetMode="External"/><Relationship Id="rId18" Type="http://schemas.openxmlformats.org/officeDocument/2006/relationships/hyperlink" Target="https://cceficiente.sharepoint.com/:f:/s/ProcesosMIPG/EkEAagC0_GxKswKFf3bungIBs_Ys72hdiyO1lB35mfVW_Q?e=SDK9As" TargetMode="External"/><Relationship Id="rId26" Type="http://schemas.openxmlformats.org/officeDocument/2006/relationships/hyperlink" Target="https://cceficiente.sharepoint.com/:f:/s/ProcesosMIPG/EjZZf-q4tRtHvqKsWfgtf-wBciwzCSGrPT7Ws21goYxtJw?e=8UUtGX" TargetMode="External"/><Relationship Id="rId3" Type="http://schemas.openxmlformats.org/officeDocument/2006/relationships/hyperlink" Target="https://cceficiente.sharepoint.com/:b:/s/ProcesosMIPG/EXoFURVMiPJAuocFejJZabYBXjQ38KuQQxZaT0i3mJpSVw?e=UnbzMF" TargetMode="External"/><Relationship Id="rId21" Type="http://schemas.openxmlformats.org/officeDocument/2006/relationships/hyperlink" Target="https://cceficiente.sharepoint.com/:f:/s/ProcesosMIPG/EuwE4OFOaIZKnlFzgtRXGNoB5u_8KKyFMfspDFaApG1d8w?e=dfSV3k" TargetMode="External"/><Relationship Id="rId7" Type="http://schemas.openxmlformats.org/officeDocument/2006/relationships/hyperlink" Target="https://cceficiente.sharepoint.com/:f:/s/ProcesosMIPG/EuHj8iYz20VHildnNkGSEJkBaIx3c6JF9HQMQce8fpKCTw?e=Xpq3qc" TargetMode="External"/><Relationship Id="rId12" Type="http://schemas.openxmlformats.org/officeDocument/2006/relationships/hyperlink" Target="https://cceficiente.sharepoint.com/:f:/s/ProcesosMIPG/Eu7fwmMpHrtHt_x8-1yR_MEBZVI-VYMfyPZHOUG8x5d_KQ?e=ryeMry" TargetMode="External"/><Relationship Id="rId17" Type="http://schemas.openxmlformats.org/officeDocument/2006/relationships/hyperlink" Target="https://cceficiente.sharepoint.com/:f:/s/ProcesosMIPG/EkEAagC0_GxKswKFf3bungIBs_Ys72hdiyO1lB35mfVW_Q?e=SDK9As" TargetMode="External"/><Relationship Id="rId25" Type="http://schemas.openxmlformats.org/officeDocument/2006/relationships/hyperlink" Target="https://cceficiente.sharepoint.com/:f:/s/ProcesosMIPG/ErAgCRAzo1JMi2_vHi1sKZEB5ic3l6Nn8LNULuFt0vPkFw?e=z4RxLX" TargetMode="External"/><Relationship Id="rId2" Type="http://schemas.openxmlformats.org/officeDocument/2006/relationships/hyperlink" Target="https://cceficiente.sharepoint.com/:f:/s/ProcesosMIPG/EhvXQz-H4MpLljhkZfdNf50BwEC6gDBJlG-kqWIAt5TkZQ?e=FeykfU" TargetMode="External"/><Relationship Id="rId16" Type="http://schemas.openxmlformats.org/officeDocument/2006/relationships/hyperlink" Target="https://cceficiente.sharepoint.com/:f:/s/ProcesosMIPG/EmF_atc9CZ9GnP-ptP1WhnoBbH4jzkV2kzDXzTpY1wNPvA?e=37jyWX" TargetMode="External"/><Relationship Id="rId20" Type="http://schemas.openxmlformats.org/officeDocument/2006/relationships/hyperlink" Target="https://cceficiente.sharepoint.com/:f:/s/ProcesosMIPG/Eu3cTFCT35hPgrOi7x5cQb4BkoQ195nbagowbSgiKllzEQ?e=jQy7Nn" TargetMode="External"/><Relationship Id="rId29" Type="http://schemas.openxmlformats.org/officeDocument/2006/relationships/drawing" Target="../drawings/drawing8.xml"/><Relationship Id="rId1" Type="http://schemas.openxmlformats.org/officeDocument/2006/relationships/hyperlink" Target="https://cceficiente.sharepoint.com/:f:/s/ProcesosMIPG/EhvXQz-H4MpLljhkZfdNf50BwEC6gDBJlG-kqWIAt5TkZQ?e=FeykfU" TargetMode="External"/><Relationship Id="rId6" Type="http://schemas.openxmlformats.org/officeDocument/2006/relationships/hyperlink" Target="https://cceficiente.sharepoint.com/:f:/s/ProcesosMIPG/EuHj8iYz20VHildnNkGSEJkBaIx3c6JF9HQMQce8fpKCTw?e=Xpq3qc" TargetMode="External"/><Relationship Id="rId11" Type="http://schemas.openxmlformats.org/officeDocument/2006/relationships/hyperlink" Target="https://cceficiente.sharepoint.com/:f:/s/ProcesosMIPG/EhfRjIsDdTZJrHOtFPqVXRYBCXwXOt9OQIw42mgprv0p1w?e=U7QqI2" TargetMode="External"/><Relationship Id="rId24" Type="http://schemas.openxmlformats.org/officeDocument/2006/relationships/hyperlink" Target="https://cceficiente.sharepoint.com/:f:/s/ProcesosMIPG/EgqpTtBjP7JNllOg5KDo5MgBszBqOhrZn11N8WkmXsenbQ?e=GycVTx" TargetMode="External"/><Relationship Id="rId5" Type="http://schemas.openxmlformats.org/officeDocument/2006/relationships/hyperlink" Target="https://cceficiente.sharepoint.com/:f:/s/ProcesosMIPG/EuHj8iYz20VHildnNkGSEJkBaIx3c6JF9HQMQce8fpKCTw?e=Xpq3qc" TargetMode="External"/><Relationship Id="rId15" Type="http://schemas.openxmlformats.org/officeDocument/2006/relationships/hyperlink" Target="https://cceficiente.sharepoint.com/:f:/s/ProcesosMIPG/EmF_atc9CZ9GnP-ptP1WhnoBbH4jzkV2kzDXzTpY1wNPvA?e=37jyWX" TargetMode="External"/><Relationship Id="rId23" Type="http://schemas.openxmlformats.org/officeDocument/2006/relationships/hyperlink" Target="https://cceficiente.sharepoint.com/:f:/s/ProcesosMIPG/Ej6srxRGqLhHu4uQjH2HjmABCmYEHL2WJrNrklkXuJQZAw?e=QUsNnO" TargetMode="External"/><Relationship Id="rId28" Type="http://schemas.openxmlformats.org/officeDocument/2006/relationships/printerSettings" Target="../printerSettings/printerSettings7.bin"/><Relationship Id="rId10" Type="http://schemas.openxmlformats.org/officeDocument/2006/relationships/hyperlink" Target="https://cceficiente.sharepoint.com/:f:/s/ProcesosMIPG/EhfRjIsDdTZJrHOtFPqVXRYBCXwXOt9OQIw42mgprv0p1w?e=U7QqI2" TargetMode="External"/><Relationship Id="rId19" Type="http://schemas.openxmlformats.org/officeDocument/2006/relationships/hyperlink" Target="https://cceficiente.sharepoint.com/:f:/s/ProcesosMIPG/EgZ3fjAYtnJMqLP9o4_ICRYBfXM230QguOlqCeijbsDpNw?e=Vl9nfu" TargetMode="External"/><Relationship Id="rId4" Type="http://schemas.openxmlformats.org/officeDocument/2006/relationships/hyperlink" Target="https://cceficiente.sharepoint.com/:f:/s/ProcesosMIPG/Eoc2ySaIOgBErxuvkf_6xCIBm9fexO3_E0xGXvzmSobH0Q?e=7OSRHT" TargetMode="External"/><Relationship Id="rId9" Type="http://schemas.openxmlformats.org/officeDocument/2006/relationships/hyperlink" Target="https://cceficiente.sharepoint.com/:u:/s/ProcesosMIPG/Ee_xm5kC5TFFig-YfAQfdMcBqVD6ud3CDO4WIxz6M75n2Q?e=liiVE0" TargetMode="External"/><Relationship Id="rId14" Type="http://schemas.openxmlformats.org/officeDocument/2006/relationships/hyperlink" Target="https://cceficiente.sharepoint.com/:f:/s/ProcesosMIPG/EpK5rMtT8oJEhAkWHRWEupoBCoNAbSKuxy7RTO1Q6cx4-w?e=ucw4x6" TargetMode="External"/><Relationship Id="rId22" Type="http://schemas.openxmlformats.org/officeDocument/2006/relationships/hyperlink" Target="https://cceficiente.sharepoint.com/:f:/s/ProcesosMIPG/EuwE4OFOaIZKnlFzgtRXGNoB5u_8KKyFMfspDFaApG1d8w?e=dfSV3k" TargetMode="External"/><Relationship Id="rId27" Type="http://schemas.openxmlformats.org/officeDocument/2006/relationships/hyperlink" Target="https://cceficiente.sharepoint.com/:f:/s/ProcesosMIPG/EjZZf-q4tRtHvqKsWfgtf-wBciwzCSGrPT7Ws21goYxtJw?e=8UUtGX" TargetMode="External"/><Relationship Id="rId30"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B65ED-D893-4AA8-BDF1-BEBE4C0CE6C5}">
  <sheetPr codeName="Hoja1">
    <tabColor rgb="FF7030A0"/>
  </sheetPr>
  <dimension ref="A1:AB52"/>
  <sheetViews>
    <sheetView topLeftCell="F1" zoomScale="66" zoomScaleNormal="66" workbookViewId="0">
      <selection activeCell="N5" sqref="N5"/>
    </sheetView>
  </sheetViews>
  <sheetFormatPr baseColWidth="10" defaultColWidth="9.140625" defaultRowHeight="14.25" x14ac:dyDescent="0.25"/>
  <cols>
    <col min="1" max="1" width="30.7109375" style="7" customWidth="1"/>
    <col min="2" max="2" width="19.42578125" style="7" customWidth="1"/>
    <col min="3" max="3" width="15" style="7" customWidth="1"/>
    <col min="4" max="4" width="11.7109375" style="7" customWidth="1"/>
    <col min="5" max="5" width="13.140625" style="7" customWidth="1"/>
    <col min="6" max="6" width="12.5703125" style="7" customWidth="1"/>
    <col min="7" max="11" width="10.5703125" style="7" customWidth="1"/>
    <col min="12" max="12" width="24.85546875" style="7" customWidth="1"/>
    <col min="13" max="13" width="18.85546875" style="7" customWidth="1"/>
    <col min="14" max="14" width="27.85546875" style="7" customWidth="1"/>
    <col min="15" max="15" width="9.140625" style="7" customWidth="1"/>
    <col min="16" max="16" width="19.42578125" style="7" customWidth="1"/>
    <col min="17" max="17" width="17.5703125" style="7" customWidth="1"/>
    <col min="18" max="18" width="20.42578125" style="7" customWidth="1"/>
    <col min="19" max="19" width="14.42578125" style="7" customWidth="1"/>
    <col min="20" max="20" width="13.85546875" style="7" customWidth="1"/>
    <col min="21" max="21" width="14.28515625" style="7" customWidth="1"/>
    <col min="22" max="22" width="13.5703125" style="7" customWidth="1"/>
    <col min="23" max="23" width="14.28515625" style="7" customWidth="1"/>
    <col min="24" max="24" width="15" style="7" customWidth="1"/>
    <col min="25" max="25" width="15.28515625" style="7" customWidth="1"/>
    <col min="26" max="26" width="16.7109375" style="7" customWidth="1"/>
    <col min="27" max="27" width="13.7109375" style="7" customWidth="1"/>
    <col min="28" max="28" width="10.28515625" style="7" bestFit="1" customWidth="1"/>
    <col min="29" max="16384" width="9.140625" style="7"/>
  </cols>
  <sheetData>
    <row r="1" spans="1:28" ht="122.45" customHeight="1" thickBot="1" x14ac:dyDescent="0.3">
      <c r="A1" s="49" t="s">
        <v>0</v>
      </c>
      <c r="B1" s="445" t="s">
        <v>1</v>
      </c>
      <c r="C1" s="445"/>
      <c r="D1" s="445"/>
      <c r="E1" s="445"/>
      <c r="F1" s="448" t="s">
        <v>2</v>
      </c>
      <c r="G1" s="448"/>
      <c r="H1" s="448"/>
      <c r="I1" s="448"/>
      <c r="J1" s="448"/>
      <c r="K1" s="448"/>
      <c r="L1" s="448"/>
      <c r="M1" s="448"/>
      <c r="N1" s="448"/>
      <c r="O1" s="448"/>
      <c r="P1" s="448"/>
      <c r="Q1" s="448"/>
      <c r="R1" s="448"/>
      <c r="S1" s="448"/>
      <c r="T1" s="448"/>
      <c r="U1" s="448"/>
      <c r="V1" s="448"/>
      <c r="W1" s="448"/>
      <c r="X1" s="446"/>
      <c r="Y1" s="446"/>
      <c r="Z1" s="446"/>
      <c r="AA1" s="447"/>
    </row>
    <row r="2" spans="1:28" ht="59.45" customHeight="1" x14ac:dyDescent="0.25">
      <c r="A2" s="266" t="s">
        <v>3</v>
      </c>
      <c r="B2" s="479" t="s">
        <v>4</v>
      </c>
      <c r="C2" s="480"/>
      <c r="D2" s="480"/>
      <c r="E2" s="480"/>
      <c r="F2" s="480"/>
      <c r="G2" s="480"/>
      <c r="H2" s="480"/>
      <c r="I2" s="480"/>
      <c r="J2" s="480"/>
      <c r="K2" s="480"/>
      <c r="L2" s="480"/>
      <c r="M2" s="480"/>
      <c r="N2" s="480"/>
      <c r="O2" s="480"/>
      <c r="P2" s="480"/>
      <c r="Q2" s="480"/>
      <c r="R2" s="480"/>
      <c r="S2" s="480"/>
      <c r="T2" s="480"/>
      <c r="U2" s="480"/>
      <c r="V2" s="480"/>
      <c r="W2" s="480"/>
      <c r="X2" s="480"/>
      <c r="Y2" s="480"/>
      <c r="Z2" s="480"/>
      <c r="AA2" s="481"/>
    </row>
    <row r="3" spans="1:28" ht="53.25" customHeight="1" x14ac:dyDescent="0.25">
      <c r="A3" s="267" t="s">
        <v>5</v>
      </c>
      <c r="B3" s="482" t="s">
        <v>6</v>
      </c>
      <c r="C3" s="483"/>
      <c r="D3" s="483"/>
      <c r="E3" s="483"/>
      <c r="F3" s="483"/>
      <c r="G3" s="483"/>
      <c r="H3" s="483"/>
      <c r="I3" s="483"/>
      <c r="J3" s="483"/>
      <c r="K3" s="483"/>
      <c r="L3" s="483"/>
      <c r="M3" s="483"/>
      <c r="N3" s="483"/>
      <c r="O3" s="483"/>
      <c r="P3" s="483"/>
      <c r="Q3" s="483"/>
      <c r="R3" s="483"/>
      <c r="S3" s="483"/>
      <c r="T3" s="483"/>
      <c r="U3" s="483"/>
      <c r="V3" s="483"/>
      <c r="W3" s="483"/>
      <c r="X3" s="483"/>
      <c r="Y3" s="483"/>
      <c r="Z3" s="483"/>
      <c r="AA3" s="484"/>
    </row>
    <row r="4" spans="1:28" ht="43.5" customHeight="1" x14ac:dyDescent="0.25">
      <c r="A4" s="268" t="s">
        <v>7</v>
      </c>
      <c r="B4" s="488" t="s">
        <v>8</v>
      </c>
      <c r="C4" s="489"/>
      <c r="D4" s="489"/>
      <c r="E4" s="489"/>
      <c r="F4" s="489"/>
      <c r="G4" s="489"/>
      <c r="H4" s="489"/>
      <c r="I4" s="489"/>
      <c r="J4" s="489"/>
      <c r="K4" s="489"/>
      <c r="L4" s="489"/>
      <c r="M4" s="489"/>
      <c r="N4" s="489"/>
      <c r="O4" s="489"/>
      <c r="P4" s="489"/>
      <c r="Q4" s="489"/>
      <c r="R4" s="489"/>
      <c r="S4" s="489"/>
      <c r="T4" s="489"/>
      <c r="U4" s="489"/>
      <c r="V4" s="489"/>
      <c r="W4" s="489"/>
      <c r="X4" s="489"/>
      <c r="Y4" s="489"/>
      <c r="Z4" s="490"/>
      <c r="AA4" s="491"/>
    </row>
    <row r="5" spans="1:28" ht="14.1" customHeight="1" thickBot="1" x14ac:dyDescent="0.3">
      <c r="A5" s="269"/>
      <c r="B5" s="270"/>
      <c r="C5" s="270"/>
      <c r="D5" s="270"/>
      <c r="E5" s="270"/>
      <c r="F5" s="270"/>
      <c r="G5" s="270"/>
      <c r="H5" s="270"/>
      <c r="I5" s="270"/>
      <c r="J5" s="270"/>
      <c r="K5" s="270"/>
      <c r="L5" s="271"/>
      <c r="M5" s="270"/>
      <c r="N5" s="270"/>
      <c r="O5" s="270"/>
      <c r="P5" s="270"/>
      <c r="Q5" s="270"/>
      <c r="R5" s="270"/>
      <c r="S5" s="270"/>
      <c r="T5" s="270"/>
      <c r="U5" s="270"/>
      <c r="V5" s="270"/>
      <c r="W5" s="270"/>
      <c r="X5" s="270"/>
      <c r="Y5" s="270"/>
      <c r="Z5" s="270"/>
      <c r="AA5" s="270"/>
    </row>
    <row r="6" spans="1:28" ht="24.75" customHeight="1" thickBot="1" x14ac:dyDescent="0.3">
      <c r="A6" s="452" t="s">
        <v>9</v>
      </c>
      <c r="B6" s="453"/>
      <c r="C6" s="453"/>
      <c r="D6" s="453"/>
      <c r="E6" s="453"/>
      <c r="F6" s="453"/>
      <c r="G6" s="453"/>
      <c r="H6" s="453"/>
      <c r="I6" s="453"/>
      <c r="J6" s="453"/>
      <c r="K6" s="453"/>
      <c r="L6" s="454"/>
      <c r="M6" s="270"/>
      <c r="N6" s="485" t="s">
        <v>10</v>
      </c>
      <c r="O6" s="486"/>
      <c r="P6" s="486"/>
      <c r="Q6" s="486"/>
      <c r="R6" s="486"/>
      <c r="S6" s="486"/>
      <c r="T6" s="486"/>
      <c r="U6" s="486"/>
      <c r="V6" s="486"/>
      <c r="W6" s="486"/>
      <c r="X6" s="486"/>
      <c r="Y6" s="486"/>
      <c r="Z6" s="486"/>
      <c r="AA6" s="487"/>
    </row>
    <row r="7" spans="1:28" ht="129" customHeight="1" x14ac:dyDescent="0.25">
      <c r="A7" s="272" t="s">
        <v>11</v>
      </c>
      <c r="B7" s="273" t="s">
        <v>12</v>
      </c>
      <c r="C7" s="274" t="s">
        <v>13</v>
      </c>
      <c r="D7" s="275" t="s">
        <v>14</v>
      </c>
      <c r="E7" s="275" t="s">
        <v>15</v>
      </c>
      <c r="F7" s="275" t="s">
        <v>16</v>
      </c>
      <c r="G7" s="275" t="s">
        <v>17</v>
      </c>
      <c r="H7" s="276" t="s">
        <v>18</v>
      </c>
      <c r="I7" s="276" t="s">
        <v>19</v>
      </c>
      <c r="J7" s="276" t="s">
        <v>20</v>
      </c>
      <c r="K7" s="276" t="s">
        <v>21</v>
      </c>
      <c r="L7" s="277" t="s">
        <v>22</v>
      </c>
      <c r="M7" s="270"/>
      <c r="N7" s="278" t="s">
        <v>11</v>
      </c>
      <c r="O7" s="279" t="s">
        <v>12</v>
      </c>
      <c r="P7" s="280" t="s">
        <v>23</v>
      </c>
      <c r="Q7" s="280" t="s">
        <v>24</v>
      </c>
      <c r="R7" s="280" t="s">
        <v>25</v>
      </c>
      <c r="S7" s="280" t="s">
        <v>26</v>
      </c>
      <c r="T7" s="280" t="s">
        <v>27</v>
      </c>
      <c r="U7" s="280" t="s">
        <v>28</v>
      </c>
      <c r="V7" s="280" t="s">
        <v>29</v>
      </c>
      <c r="W7" s="280" t="s">
        <v>30</v>
      </c>
      <c r="X7" s="280" t="s">
        <v>31</v>
      </c>
      <c r="Y7" s="280" t="s">
        <v>32</v>
      </c>
      <c r="Z7" s="280" t="s">
        <v>33</v>
      </c>
      <c r="AA7" s="280" t="s">
        <v>34</v>
      </c>
    </row>
    <row r="8" spans="1:28" ht="30" customHeight="1" x14ac:dyDescent="0.25">
      <c r="A8" s="281" t="s">
        <v>35</v>
      </c>
      <c r="B8" s="173">
        <v>14</v>
      </c>
      <c r="C8" s="282">
        <v>0.1</v>
      </c>
      <c r="D8" s="283">
        <f>'PAI-Q1 '!N80</f>
        <v>0.12346153846153846</v>
      </c>
      <c r="E8" s="284">
        <f>'PAI-Q2'!O80</f>
        <v>0.406923076923077</v>
      </c>
      <c r="F8" s="283">
        <f>'PAI-Q1 '!P80</f>
        <v>0.66538461538461535</v>
      </c>
      <c r="G8" s="283">
        <f>'PAI-Q1 '!Q80</f>
        <v>1.0000000000000002</v>
      </c>
      <c r="H8" s="285">
        <f t="shared" ref="H8:H14" si="0">Q8*C8</f>
        <v>1.2346153846153847E-2</v>
      </c>
      <c r="I8" s="283">
        <f t="shared" ref="I8:I14" si="1">T8*C8</f>
        <v>4.0692307692307701E-2</v>
      </c>
      <c r="J8" s="285">
        <f t="shared" ref="J8:J14" si="2">W8*C8</f>
        <v>4.0692307692307701E-2</v>
      </c>
      <c r="K8" s="286">
        <f t="shared" ref="K8:K14" si="3">Z8*C8</f>
        <v>1.2346153846153847E-2</v>
      </c>
      <c r="L8" s="287" t="s">
        <v>36</v>
      </c>
      <c r="M8" s="270"/>
      <c r="N8" s="281" t="s">
        <v>35</v>
      </c>
      <c r="O8" s="173">
        <v>14</v>
      </c>
      <c r="P8" s="288">
        <f t="shared" ref="P8:P13" si="4">D8</f>
        <v>0.12346153846153846</v>
      </c>
      <c r="Q8" s="288">
        <f>'PAI-Q1 '!V80</f>
        <v>0.12346153846153846</v>
      </c>
      <c r="R8" s="289">
        <f>Q8/P8</f>
        <v>1</v>
      </c>
      <c r="S8" s="284">
        <f t="shared" ref="S8:S11" si="5">E8</f>
        <v>0.406923076923077</v>
      </c>
      <c r="T8" s="290">
        <f>'PAI-Q2'!W80</f>
        <v>0.406923076923077</v>
      </c>
      <c r="U8" s="289">
        <f>T8/S8</f>
        <v>1</v>
      </c>
      <c r="V8" s="284">
        <f t="shared" ref="V8:V13" si="6">F8</f>
        <v>0.66538461538461535</v>
      </c>
      <c r="W8" s="284">
        <f>'PAI-Q2'!O80</f>
        <v>0.406923076923077</v>
      </c>
      <c r="X8" s="289">
        <f>W8/V8</f>
        <v>0.61156069364161869</v>
      </c>
      <c r="Y8" s="291">
        <f t="shared" ref="Y8:Y13" si="7">G8</f>
        <v>1.0000000000000002</v>
      </c>
      <c r="Z8" s="291">
        <f>'PAI-Q1 '!Y80</f>
        <v>0.12346153846153846</v>
      </c>
      <c r="AA8" s="289">
        <f>Z8/Y8</f>
        <v>0.12346153846153843</v>
      </c>
      <c r="AB8" s="43"/>
    </row>
    <row r="9" spans="1:28" ht="41.45" customHeight="1" x14ac:dyDescent="0.25">
      <c r="A9" s="281" t="s">
        <v>37</v>
      </c>
      <c r="B9" s="173">
        <v>16</v>
      </c>
      <c r="C9" s="282">
        <v>0.18</v>
      </c>
      <c r="D9" s="283">
        <f>'PAI-Q1 '!N28</f>
        <v>0.11249999999999999</v>
      </c>
      <c r="E9" s="284">
        <f>'PAI-Q2'!O28</f>
        <v>0.35499999999999998</v>
      </c>
      <c r="F9" s="283">
        <f>'PAI-Q1 '!P28</f>
        <v>0.64750000000000019</v>
      </c>
      <c r="G9" s="283">
        <f>'PAI-Q1 '!Q28</f>
        <v>1.0000000000000002</v>
      </c>
      <c r="H9" s="285">
        <f t="shared" si="0"/>
        <v>2.0249999999999997E-2</v>
      </c>
      <c r="I9" s="283">
        <f t="shared" si="1"/>
        <v>6.3899999999999998E-2</v>
      </c>
      <c r="J9" s="285">
        <f t="shared" si="2"/>
        <v>6.3899999999999998E-2</v>
      </c>
      <c r="K9" s="286">
        <f t="shared" si="3"/>
        <v>2.0249999999999997E-2</v>
      </c>
      <c r="L9" s="287" t="s">
        <v>36</v>
      </c>
      <c r="M9" s="270"/>
      <c r="N9" s="281" t="s">
        <v>38</v>
      </c>
      <c r="O9" s="173">
        <v>16</v>
      </c>
      <c r="P9" s="288">
        <f t="shared" si="4"/>
        <v>0.11249999999999999</v>
      </c>
      <c r="Q9" s="288">
        <f>'PAI-Q1 '!V28</f>
        <v>0.11249999999999999</v>
      </c>
      <c r="R9" s="289">
        <f t="shared" ref="R9:R13" si="8">Q9/P9</f>
        <v>1</v>
      </c>
      <c r="S9" s="284">
        <f t="shared" si="5"/>
        <v>0.35499999999999998</v>
      </c>
      <c r="T9" s="290">
        <f>'PAI-Q2'!W28</f>
        <v>0.35499999999999998</v>
      </c>
      <c r="U9" s="289">
        <f t="shared" ref="U9:U14" si="9">T9/S9</f>
        <v>1</v>
      </c>
      <c r="V9" s="284">
        <f t="shared" si="6"/>
        <v>0.64750000000000019</v>
      </c>
      <c r="W9" s="284">
        <f>'PAI-Q2'!O28</f>
        <v>0.35499999999999998</v>
      </c>
      <c r="X9" s="289">
        <f t="shared" ref="X9:X14" si="10">W9/V9</f>
        <v>0.54826254826254806</v>
      </c>
      <c r="Y9" s="291">
        <f t="shared" si="7"/>
        <v>1.0000000000000002</v>
      </c>
      <c r="Z9" s="291">
        <f>'PAI-Q1 '!Y28</f>
        <v>0.11249999999999999</v>
      </c>
      <c r="AA9" s="289">
        <f t="shared" ref="AA9:AA14" si="11">Z9/Y9</f>
        <v>0.11249999999999996</v>
      </c>
      <c r="AB9" s="43"/>
    </row>
    <row r="10" spans="1:28" ht="30" customHeight="1" x14ac:dyDescent="0.25">
      <c r="A10" s="281" t="s">
        <v>39</v>
      </c>
      <c r="B10" s="173">
        <v>7</v>
      </c>
      <c r="C10" s="282">
        <v>0.18</v>
      </c>
      <c r="D10" s="283">
        <f>'PAI-Q1 '!N11</f>
        <v>4.4999999999999998E-2</v>
      </c>
      <c r="E10" s="284">
        <f>'PAI-Q2'!O11</f>
        <v>0.33500000000000002</v>
      </c>
      <c r="F10" s="283">
        <f>'PAI-Q1 '!P11</f>
        <v>0.52166666666666672</v>
      </c>
      <c r="G10" s="283">
        <f>'PAI-Q1 '!Q11</f>
        <v>1</v>
      </c>
      <c r="H10" s="285">
        <f t="shared" si="0"/>
        <v>8.0999999999999996E-3</v>
      </c>
      <c r="I10" s="283">
        <f t="shared" si="1"/>
        <v>6.0299999999999999E-2</v>
      </c>
      <c r="J10" s="285">
        <f t="shared" si="2"/>
        <v>6.0299999999999999E-2</v>
      </c>
      <c r="K10" s="286">
        <f t="shared" si="3"/>
        <v>8.0999999999999996E-3</v>
      </c>
      <c r="L10" s="287" t="s">
        <v>36</v>
      </c>
      <c r="M10" s="270"/>
      <c r="N10" s="281" t="s">
        <v>40</v>
      </c>
      <c r="O10" s="173">
        <v>7</v>
      </c>
      <c r="P10" s="288">
        <f t="shared" si="4"/>
        <v>4.4999999999999998E-2</v>
      </c>
      <c r="Q10" s="288">
        <f>'PAI-Q1 '!V11</f>
        <v>4.4999999999999998E-2</v>
      </c>
      <c r="R10" s="289">
        <f t="shared" si="8"/>
        <v>1</v>
      </c>
      <c r="S10" s="284">
        <f t="shared" si="5"/>
        <v>0.33500000000000002</v>
      </c>
      <c r="T10" s="290">
        <f>'PAI-Q2'!W11</f>
        <v>0.33500000000000002</v>
      </c>
      <c r="U10" s="289">
        <f t="shared" si="9"/>
        <v>1</v>
      </c>
      <c r="V10" s="284">
        <f t="shared" si="6"/>
        <v>0.52166666666666672</v>
      </c>
      <c r="W10" s="284">
        <f>'PAI-Q2'!O11</f>
        <v>0.33500000000000002</v>
      </c>
      <c r="X10" s="289">
        <f t="shared" si="10"/>
        <v>0.64217252396166136</v>
      </c>
      <c r="Y10" s="291">
        <f t="shared" si="7"/>
        <v>1</v>
      </c>
      <c r="Z10" s="291">
        <f>'PAI-Q1 '!Y11</f>
        <v>4.4999999999999998E-2</v>
      </c>
      <c r="AA10" s="289">
        <f t="shared" si="11"/>
        <v>4.4999999999999998E-2</v>
      </c>
    </row>
    <row r="11" spans="1:28" ht="30" customHeight="1" x14ac:dyDescent="0.25">
      <c r="A11" s="281" t="s">
        <v>41</v>
      </c>
      <c r="B11" s="173">
        <v>11</v>
      </c>
      <c r="C11" s="282">
        <v>0.18</v>
      </c>
      <c r="D11" s="283">
        <f>'PAI-Q1 '!N50</f>
        <v>0.17950000000000002</v>
      </c>
      <c r="E11" s="284">
        <f>'PAI-Q2'!O50</f>
        <v>0.50062411347517721</v>
      </c>
      <c r="F11" s="283">
        <f>'PAI-Q1 '!P50</f>
        <v>0.68066666666666664</v>
      </c>
      <c r="G11" s="283">
        <f>'PAI-Q1 '!Q50</f>
        <v>0.99999999999999989</v>
      </c>
      <c r="H11" s="285">
        <f t="shared" si="0"/>
        <v>3.2309999999999998E-2</v>
      </c>
      <c r="I11" s="283">
        <f t="shared" si="1"/>
        <v>9.0112340425531914E-2</v>
      </c>
      <c r="J11" s="285">
        <f t="shared" si="2"/>
        <v>9.01123404255319E-2</v>
      </c>
      <c r="K11" s="286">
        <f t="shared" si="3"/>
        <v>3.2309999999999998E-2</v>
      </c>
      <c r="L11" s="287" t="s">
        <v>36</v>
      </c>
      <c r="M11" s="270"/>
      <c r="N11" s="281" t="s">
        <v>42</v>
      </c>
      <c r="O11" s="173">
        <v>11</v>
      </c>
      <c r="P11" s="288">
        <f t="shared" si="4"/>
        <v>0.17950000000000002</v>
      </c>
      <c r="Q11" s="288">
        <f>'PAI-Q1 '!V50</f>
        <v>0.17949999999999999</v>
      </c>
      <c r="R11" s="289">
        <f t="shared" si="8"/>
        <v>0.99999999999999989</v>
      </c>
      <c r="S11" s="284">
        <f t="shared" si="5"/>
        <v>0.50062411347517721</v>
      </c>
      <c r="T11" s="290">
        <f>'PAI-Q2'!W50</f>
        <v>0.50062411347517732</v>
      </c>
      <c r="U11" s="289">
        <f t="shared" si="9"/>
        <v>1.0000000000000002</v>
      </c>
      <c r="V11" s="284">
        <f t="shared" si="6"/>
        <v>0.68066666666666664</v>
      </c>
      <c r="W11" s="284">
        <f>'PAI-Q2'!O50</f>
        <v>0.50062411347517721</v>
      </c>
      <c r="X11" s="289">
        <f t="shared" si="10"/>
        <v>0.73549086210848758</v>
      </c>
      <c r="Y11" s="291">
        <f t="shared" si="7"/>
        <v>0.99999999999999989</v>
      </c>
      <c r="Z11" s="291">
        <f>'PAI-Q1 '!Y50</f>
        <v>0.17949999999999999</v>
      </c>
      <c r="AA11" s="289">
        <f t="shared" si="11"/>
        <v>0.17950000000000002</v>
      </c>
      <c r="AB11" s="41"/>
    </row>
    <row r="12" spans="1:28" ht="30" customHeight="1" x14ac:dyDescent="0.25">
      <c r="A12" s="281" t="s">
        <v>43</v>
      </c>
      <c r="B12" s="173">
        <v>9</v>
      </c>
      <c r="C12" s="292">
        <v>0.18</v>
      </c>
      <c r="D12" s="283">
        <f>'PAI-Q1 '!N38</f>
        <v>0.17313636363636364</v>
      </c>
      <c r="E12" s="284">
        <f>'PAI-Q2'!O38</f>
        <v>0.52990909090909089</v>
      </c>
      <c r="F12" s="283">
        <f>'PAI-Q1 '!P38</f>
        <v>0.74745454545454537</v>
      </c>
      <c r="G12" s="283">
        <f>'PAI-Q1 '!Q38</f>
        <v>1</v>
      </c>
      <c r="H12" s="285">
        <f t="shared" si="0"/>
        <v>3.0624545454545453E-2</v>
      </c>
      <c r="I12" s="283">
        <f t="shared" si="1"/>
        <v>8.0263636363636356E-2</v>
      </c>
      <c r="J12" s="285">
        <f t="shared" si="2"/>
        <v>9.5383636363636351E-2</v>
      </c>
      <c r="K12" s="286">
        <f t="shared" si="3"/>
        <v>3.0624545454545453E-2</v>
      </c>
      <c r="L12" s="287" t="s">
        <v>36</v>
      </c>
      <c r="M12" s="270"/>
      <c r="N12" s="281" t="s">
        <v>44</v>
      </c>
      <c r="O12" s="173">
        <v>9</v>
      </c>
      <c r="P12" s="288">
        <f>D12</f>
        <v>0.17313636363636364</v>
      </c>
      <c r="Q12" s="288">
        <f>'PAI-Q1 '!V38</f>
        <v>0.17013636363636364</v>
      </c>
      <c r="R12" s="289">
        <f t="shared" si="8"/>
        <v>0.9826726174849042</v>
      </c>
      <c r="S12" s="284">
        <f>E12</f>
        <v>0.52990909090909089</v>
      </c>
      <c r="T12" s="290">
        <f>'PAI-Q2'!W38</f>
        <v>0.44590909090909092</v>
      </c>
      <c r="U12" s="293">
        <f t="shared" si="9"/>
        <v>0.84148224395265059</v>
      </c>
      <c r="V12" s="284">
        <f t="shared" si="6"/>
        <v>0.74745454545454537</v>
      </c>
      <c r="W12" s="284">
        <f>'PAI-Q2'!O38</f>
        <v>0.52990909090909089</v>
      </c>
      <c r="X12" s="289">
        <f t="shared" si="10"/>
        <v>0.70895159328630508</v>
      </c>
      <c r="Y12" s="291">
        <f t="shared" si="7"/>
        <v>1</v>
      </c>
      <c r="Z12" s="291">
        <f>'PAI-Q1 '!Y38</f>
        <v>0.17013636363636364</v>
      </c>
      <c r="AA12" s="289">
        <f t="shared" si="11"/>
        <v>0.17013636363636364</v>
      </c>
    </row>
    <row r="13" spans="1:28" ht="30" customHeight="1" x14ac:dyDescent="0.25">
      <c r="A13" s="281" t="s">
        <v>45</v>
      </c>
      <c r="B13" s="173">
        <v>14</v>
      </c>
      <c r="C13" s="282">
        <v>0.1</v>
      </c>
      <c r="D13" s="283">
        <f>'PAI-Q1 '!N65</f>
        <v>3.0833333333333334E-2</v>
      </c>
      <c r="E13" s="284">
        <f>'PAI-Q2'!O65</f>
        <v>0.56833333333333336</v>
      </c>
      <c r="F13" s="283">
        <f>'PAI-Q1 '!P65</f>
        <v>0.6991666666666666</v>
      </c>
      <c r="G13" s="283">
        <f>'PAI-Q1 '!Q65</f>
        <v>1.0000000000000002</v>
      </c>
      <c r="H13" s="285">
        <f t="shared" si="0"/>
        <v>3.0833333333333338E-3</v>
      </c>
      <c r="I13" s="283">
        <f t="shared" si="1"/>
        <v>4.1833333333333333E-2</v>
      </c>
      <c r="J13" s="285">
        <f t="shared" si="2"/>
        <v>5.683333333333334E-2</v>
      </c>
      <c r="K13" s="286">
        <f t="shared" si="3"/>
        <v>3.0833333333333338E-3</v>
      </c>
      <c r="L13" s="287" t="s">
        <v>36</v>
      </c>
      <c r="M13" s="270"/>
      <c r="N13" s="281" t="s">
        <v>45</v>
      </c>
      <c r="O13" s="173">
        <v>14</v>
      </c>
      <c r="P13" s="288">
        <f t="shared" si="4"/>
        <v>3.0833333333333334E-2</v>
      </c>
      <c r="Q13" s="288">
        <f>'PAI-Q1 '!V65</f>
        <v>3.0833333333333334E-2</v>
      </c>
      <c r="R13" s="289">
        <f t="shared" si="8"/>
        <v>1</v>
      </c>
      <c r="S13" s="284">
        <f>E13</f>
        <v>0.56833333333333336</v>
      </c>
      <c r="T13" s="290">
        <f>'PAI-Q2'!W65</f>
        <v>0.41833333333333333</v>
      </c>
      <c r="U13" s="293">
        <f t="shared" si="9"/>
        <v>0.73607038123167157</v>
      </c>
      <c r="V13" s="284">
        <f t="shared" si="6"/>
        <v>0.6991666666666666</v>
      </c>
      <c r="W13" s="284">
        <f>'PAI-Q2'!O65</f>
        <v>0.56833333333333336</v>
      </c>
      <c r="X13" s="289">
        <f t="shared" si="10"/>
        <v>0.81287246722288453</v>
      </c>
      <c r="Y13" s="291">
        <f t="shared" si="7"/>
        <v>1.0000000000000002</v>
      </c>
      <c r="Z13" s="291">
        <f>'PAI-Q1 '!Y65</f>
        <v>3.0833333333333334E-2</v>
      </c>
      <c r="AA13" s="289">
        <f t="shared" si="11"/>
        <v>3.0833333333333327E-2</v>
      </c>
    </row>
    <row r="14" spans="1:28" ht="30" customHeight="1" x14ac:dyDescent="0.25">
      <c r="A14" s="294" t="s">
        <v>46</v>
      </c>
      <c r="B14" s="295">
        <v>12</v>
      </c>
      <c r="C14" s="296">
        <v>0.08</v>
      </c>
      <c r="D14" s="283">
        <f>'PAI-Q1 '!N94</f>
        <v>0</v>
      </c>
      <c r="E14" s="284">
        <f>'PAI-Q2'!O94</f>
        <v>0.48416666666666663</v>
      </c>
      <c r="F14" s="283">
        <f>'PAI-Q1 '!P94</f>
        <v>0.51183333333333336</v>
      </c>
      <c r="G14" s="283">
        <f>'PAI-Q1 '!Q94</f>
        <v>0.99599999999999989</v>
      </c>
      <c r="H14" s="285">
        <f t="shared" si="0"/>
        <v>0</v>
      </c>
      <c r="I14" s="283">
        <f t="shared" si="1"/>
        <v>3.8733333333333335E-2</v>
      </c>
      <c r="J14" s="285">
        <f t="shared" si="2"/>
        <v>3.8733333333333335E-2</v>
      </c>
      <c r="K14" s="286">
        <f t="shared" si="3"/>
        <v>0</v>
      </c>
      <c r="L14" s="287" t="s">
        <v>36</v>
      </c>
      <c r="M14" s="270"/>
      <c r="N14" s="294" t="s">
        <v>46</v>
      </c>
      <c r="O14" s="295">
        <v>12</v>
      </c>
      <c r="P14" s="288">
        <f>D14</f>
        <v>0</v>
      </c>
      <c r="Q14" s="288">
        <f>'PAI-Q1 '!V94</f>
        <v>0</v>
      </c>
      <c r="R14" s="297"/>
      <c r="S14" s="284">
        <f>E14</f>
        <v>0.48416666666666663</v>
      </c>
      <c r="T14" s="290">
        <f>'PAI-Q2'!W94</f>
        <v>0.48416666666666663</v>
      </c>
      <c r="U14" s="289">
        <f t="shared" si="9"/>
        <v>1</v>
      </c>
      <c r="V14" s="284">
        <f>F14</f>
        <v>0.51183333333333336</v>
      </c>
      <c r="W14" s="284">
        <f>'PAI-Q2'!O94</f>
        <v>0.48416666666666663</v>
      </c>
      <c r="X14" s="289">
        <f t="shared" si="10"/>
        <v>0.94594594594594583</v>
      </c>
      <c r="Y14" s="291">
        <f>G14</f>
        <v>0.99599999999999989</v>
      </c>
      <c r="Z14" s="291">
        <f>'PAI-Q1 '!Y94</f>
        <v>0</v>
      </c>
      <c r="AA14" s="289">
        <f t="shared" si="11"/>
        <v>0</v>
      </c>
    </row>
    <row r="15" spans="1:28" ht="17.25" thickBot="1" x14ac:dyDescent="0.35">
      <c r="A15" s="298" t="s">
        <v>47</v>
      </c>
      <c r="B15" s="173">
        <f>SUM(B8:B14)</f>
        <v>83</v>
      </c>
      <c r="C15" s="299">
        <f>SUM(C8:C14)</f>
        <v>1</v>
      </c>
      <c r="D15" s="300"/>
      <c r="E15" s="300"/>
      <c r="F15" s="300"/>
      <c r="G15" s="300"/>
      <c r="H15" s="300"/>
      <c r="I15" s="300"/>
      <c r="J15" s="300"/>
      <c r="K15" s="300"/>
      <c r="L15" s="287"/>
      <c r="M15" s="270"/>
      <c r="N15" s="301" t="s">
        <v>48</v>
      </c>
      <c r="O15" s="302">
        <f>SUM(O8:O14)</f>
        <v>83</v>
      </c>
      <c r="P15" s="243">
        <f t="shared" ref="P15:W15" si="12">AVERAGE(P8:P14)</f>
        <v>9.4918747918747923E-2</v>
      </c>
      <c r="Q15" s="243">
        <f t="shared" si="12"/>
        <v>9.4490176490176478E-2</v>
      </c>
      <c r="R15" s="303">
        <f t="shared" si="12"/>
        <v>0.99711210291415064</v>
      </c>
      <c r="S15" s="303">
        <f t="shared" si="12"/>
        <v>0.4542794687581922</v>
      </c>
      <c r="T15" s="304">
        <f t="shared" si="12"/>
        <v>0.42085089732962072</v>
      </c>
      <c r="U15" s="305">
        <f t="shared" si="12"/>
        <v>0.93965037502633186</v>
      </c>
      <c r="V15" s="306">
        <f t="shared" si="12"/>
        <v>0.63909607059607065</v>
      </c>
      <c r="W15" s="306">
        <f t="shared" si="12"/>
        <v>0.4542794687581922</v>
      </c>
      <c r="X15" s="306">
        <f>AVERAGE(X8:X14)</f>
        <v>0.71503666206135019</v>
      </c>
      <c r="Y15" s="307"/>
      <c r="Z15" s="307"/>
      <c r="AA15" s="307"/>
    </row>
    <row r="16" spans="1:28" ht="18" thickTop="1" thickBot="1" x14ac:dyDescent="0.3">
      <c r="A16" s="307"/>
      <c r="B16" s="307"/>
      <c r="C16" s="307"/>
      <c r="D16" s="307"/>
      <c r="E16" s="307"/>
      <c r="F16" s="308"/>
      <c r="G16" s="307"/>
      <c r="H16" s="307"/>
      <c r="I16" s="307"/>
      <c r="J16" s="307"/>
      <c r="K16" s="307"/>
      <c r="L16" s="307"/>
      <c r="M16" s="270"/>
      <c r="N16" s="270"/>
      <c r="O16" s="270"/>
      <c r="P16" s="270"/>
      <c r="Q16" s="270"/>
      <c r="R16" s="270"/>
      <c r="S16" s="270"/>
      <c r="T16" s="270"/>
      <c r="U16" s="270"/>
      <c r="V16" s="270"/>
      <c r="W16" s="270"/>
      <c r="X16" s="270"/>
      <c r="Y16" s="270"/>
      <c r="Z16" s="270"/>
      <c r="AA16" s="270"/>
    </row>
    <row r="17" spans="1:27" ht="15" customHeight="1" thickBot="1" x14ac:dyDescent="0.3">
      <c r="A17" s="467" t="s">
        <v>49</v>
      </c>
      <c r="B17" s="468"/>
      <c r="C17" s="468"/>
      <c r="D17" s="468"/>
      <c r="E17" s="468"/>
      <c r="F17" s="468"/>
      <c r="G17" s="468"/>
      <c r="H17" s="468"/>
      <c r="I17" s="468"/>
      <c r="J17" s="468"/>
      <c r="K17" s="468"/>
      <c r="L17" s="469"/>
      <c r="M17" s="270"/>
      <c r="N17" s="452" t="s">
        <v>50</v>
      </c>
      <c r="O17" s="453"/>
      <c r="P17" s="453"/>
      <c r="Q17" s="453"/>
      <c r="R17" s="453"/>
      <c r="S17" s="453"/>
      <c r="T17" s="453"/>
      <c r="U17" s="453"/>
      <c r="V17" s="453"/>
      <c r="W17" s="453"/>
      <c r="X17" s="453"/>
      <c r="Y17" s="453"/>
      <c r="Z17" s="453"/>
      <c r="AA17" s="454"/>
    </row>
    <row r="18" spans="1:27" ht="14.45" customHeight="1" x14ac:dyDescent="0.25">
      <c r="A18" s="458"/>
      <c r="B18" s="459"/>
      <c r="C18" s="459"/>
      <c r="D18" s="459"/>
      <c r="E18" s="459"/>
      <c r="F18" s="459"/>
      <c r="G18" s="459"/>
      <c r="H18" s="459"/>
      <c r="I18" s="459"/>
      <c r="J18" s="459"/>
      <c r="K18" s="459"/>
      <c r="L18" s="460"/>
      <c r="M18" s="309"/>
      <c r="N18" s="470" t="s">
        <v>51</v>
      </c>
      <c r="O18" s="471"/>
      <c r="P18" s="471"/>
      <c r="Q18" s="471"/>
      <c r="R18" s="471"/>
      <c r="S18" s="471"/>
      <c r="T18" s="471"/>
      <c r="U18" s="471"/>
      <c r="V18" s="471"/>
      <c r="W18" s="471"/>
      <c r="X18" s="471"/>
      <c r="Y18" s="471"/>
      <c r="Z18" s="471"/>
      <c r="AA18" s="472"/>
    </row>
    <row r="19" spans="1:27" ht="16.5" x14ac:dyDescent="0.25">
      <c r="A19" s="461"/>
      <c r="B19" s="462"/>
      <c r="C19" s="462"/>
      <c r="D19" s="462"/>
      <c r="E19" s="462"/>
      <c r="F19" s="462"/>
      <c r="G19" s="462"/>
      <c r="H19" s="462"/>
      <c r="I19" s="462"/>
      <c r="J19" s="462"/>
      <c r="K19" s="462"/>
      <c r="L19" s="463"/>
      <c r="M19" s="309"/>
      <c r="N19" s="473"/>
      <c r="O19" s="474"/>
      <c r="P19" s="474"/>
      <c r="Q19" s="474"/>
      <c r="R19" s="474"/>
      <c r="S19" s="474"/>
      <c r="T19" s="474"/>
      <c r="U19" s="474"/>
      <c r="V19" s="474"/>
      <c r="W19" s="474"/>
      <c r="X19" s="474"/>
      <c r="Y19" s="474"/>
      <c r="Z19" s="474"/>
      <c r="AA19" s="475"/>
    </row>
    <row r="20" spans="1:27" ht="16.5" x14ac:dyDescent="0.25">
      <c r="A20" s="461"/>
      <c r="B20" s="462"/>
      <c r="C20" s="462"/>
      <c r="D20" s="462"/>
      <c r="E20" s="462"/>
      <c r="F20" s="462"/>
      <c r="G20" s="462"/>
      <c r="H20" s="462"/>
      <c r="I20" s="462"/>
      <c r="J20" s="462"/>
      <c r="K20" s="462"/>
      <c r="L20" s="463"/>
      <c r="M20" s="309"/>
      <c r="N20" s="473"/>
      <c r="O20" s="474"/>
      <c r="P20" s="474"/>
      <c r="Q20" s="474"/>
      <c r="R20" s="474"/>
      <c r="S20" s="474"/>
      <c r="T20" s="474"/>
      <c r="U20" s="474"/>
      <c r="V20" s="474"/>
      <c r="W20" s="474"/>
      <c r="X20" s="474"/>
      <c r="Y20" s="474"/>
      <c r="Z20" s="474"/>
      <c r="AA20" s="475"/>
    </row>
    <row r="21" spans="1:27" ht="16.5" x14ac:dyDescent="0.25">
      <c r="A21" s="461"/>
      <c r="B21" s="462"/>
      <c r="C21" s="462"/>
      <c r="D21" s="462"/>
      <c r="E21" s="462"/>
      <c r="F21" s="462"/>
      <c r="G21" s="462"/>
      <c r="H21" s="462"/>
      <c r="I21" s="462"/>
      <c r="J21" s="462"/>
      <c r="K21" s="462"/>
      <c r="L21" s="463"/>
      <c r="M21" s="309"/>
      <c r="N21" s="473"/>
      <c r="O21" s="474"/>
      <c r="P21" s="474"/>
      <c r="Q21" s="474"/>
      <c r="R21" s="474"/>
      <c r="S21" s="474"/>
      <c r="T21" s="474"/>
      <c r="U21" s="474"/>
      <c r="V21" s="474"/>
      <c r="W21" s="474"/>
      <c r="X21" s="474"/>
      <c r="Y21" s="474"/>
      <c r="Z21" s="474"/>
      <c r="AA21" s="475"/>
    </row>
    <row r="22" spans="1:27" ht="16.5" x14ac:dyDescent="0.25">
      <c r="A22" s="461"/>
      <c r="B22" s="462"/>
      <c r="C22" s="462"/>
      <c r="D22" s="462"/>
      <c r="E22" s="462"/>
      <c r="F22" s="462"/>
      <c r="G22" s="462"/>
      <c r="H22" s="462"/>
      <c r="I22" s="462"/>
      <c r="J22" s="462"/>
      <c r="K22" s="462"/>
      <c r="L22" s="463"/>
      <c r="M22" s="309"/>
      <c r="N22" s="473"/>
      <c r="O22" s="474"/>
      <c r="P22" s="474"/>
      <c r="Q22" s="474"/>
      <c r="R22" s="474"/>
      <c r="S22" s="474"/>
      <c r="T22" s="474"/>
      <c r="U22" s="474"/>
      <c r="V22" s="474"/>
      <c r="W22" s="474"/>
      <c r="X22" s="474"/>
      <c r="Y22" s="474"/>
      <c r="Z22" s="474"/>
      <c r="AA22" s="475"/>
    </row>
    <row r="23" spans="1:27" ht="16.5" x14ac:dyDescent="0.25">
      <c r="A23" s="461"/>
      <c r="B23" s="462"/>
      <c r="C23" s="462"/>
      <c r="D23" s="462"/>
      <c r="E23" s="462"/>
      <c r="F23" s="462"/>
      <c r="G23" s="462"/>
      <c r="H23" s="462"/>
      <c r="I23" s="462"/>
      <c r="J23" s="462"/>
      <c r="K23" s="462"/>
      <c r="L23" s="463"/>
      <c r="M23" s="309"/>
      <c r="N23" s="473"/>
      <c r="O23" s="474"/>
      <c r="P23" s="474"/>
      <c r="Q23" s="474"/>
      <c r="R23" s="474"/>
      <c r="S23" s="474"/>
      <c r="T23" s="474"/>
      <c r="U23" s="474"/>
      <c r="V23" s="474"/>
      <c r="W23" s="474"/>
      <c r="X23" s="474"/>
      <c r="Y23" s="474"/>
      <c r="Z23" s="474"/>
      <c r="AA23" s="475"/>
    </row>
    <row r="24" spans="1:27" ht="16.5" x14ac:dyDescent="0.25">
      <c r="A24" s="461"/>
      <c r="B24" s="462"/>
      <c r="C24" s="462"/>
      <c r="D24" s="462"/>
      <c r="E24" s="462"/>
      <c r="F24" s="462"/>
      <c r="G24" s="462"/>
      <c r="H24" s="462"/>
      <c r="I24" s="462"/>
      <c r="J24" s="462"/>
      <c r="K24" s="462"/>
      <c r="L24" s="463"/>
      <c r="M24" s="309"/>
      <c r="N24" s="473"/>
      <c r="O24" s="474"/>
      <c r="P24" s="474"/>
      <c r="Q24" s="474"/>
      <c r="R24" s="474"/>
      <c r="S24" s="474"/>
      <c r="T24" s="474"/>
      <c r="U24" s="474"/>
      <c r="V24" s="474"/>
      <c r="W24" s="474"/>
      <c r="X24" s="474"/>
      <c r="Y24" s="474"/>
      <c r="Z24" s="474"/>
      <c r="AA24" s="475"/>
    </row>
    <row r="25" spans="1:27" ht="16.5" x14ac:dyDescent="0.25">
      <c r="A25" s="461"/>
      <c r="B25" s="462"/>
      <c r="C25" s="462"/>
      <c r="D25" s="462"/>
      <c r="E25" s="462"/>
      <c r="F25" s="462"/>
      <c r="G25" s="462"/>
      <c r="H25" s="462"/>
      <c r="I25" s="462"/>
      <c r="J25" s="462"/>
      <c r="K25" s="462"/>
      <c r="L25" s="463"/>
      <c r="M25" s="309"/>
      <c r="N25" s="473"/>
      <c r="O25" s="474"/>
      <c r="P25" s="474"/>
      <c r="Q25" s="474"/>
      <c r="R25" s="474"/>
      <c r="S25" s="474"/>
      <c r="T25" s="474"/>
      <c r="U25" s="474"/>
      <c r="V25" s="474"/>
      <c r="W25" s="474"/>
      <c r="X25" s="474"/>
      <c r="Y25" s="474"/>
      <c r="Z25" s="474"/>
      <c r="AA25" s="475"/>
    </row>
    <row r="26" spans="1:27" ht="16.5" x14ac:dyDescent="0.25">
      <c r="A26" s="461"/>
      <c r="B26" s="462"/>
      <c r="C26" s="462"/>
      <c r="D26" s="462"/>
      <c r="E26" s="462"/>
      <c r="F26" s="462"/>
      <c r="G26" s="462"/>
      <c r="H26" s="462"/>
      <c r="I26" s="462"/>
      <c r="J26" s="462"/>
      <c r="K26" s="462"/>
      <c r="L26" s="463"/>
      <c r="M26" s="309"/>
      <c r="N26" s="473"/>
      <c r="O26" s="474"/>
      <c r="P26" s="474"/>
      <c r="Q26" s="474"/>
      <c r="R26" s="474"/>
      <c r="S26" s="474"/>
      <c r="T26" s="474"/>
      <c r="U26" s="474"/>
      <c r="V26" s="474"/>
      <c r="W26" s="474"/>
      <c r="X26" s="474"/>
      <c r="Y26" s="474"/>
      <c r="Z26" s="474"/>
      <c r="AA26" s="475"/>
    </row>
    <row r="27" spans="1:27" ht="16.5" x14ac:dyDescent="0.25">
      <c r="A27" s="461"/>
      <c r="B27" s="462"/>
      <c r="C27" s="462"/>
      <c r="D27" s="462"/>
      <c r="E27" s="462"/>
      <c r="F27" s="462"/>
      <c r="G27" s="462"/>
      <c r="H27" s="462"/>
      <c r="I27" s="462"/>
      <c r="J27" s="462"/>
      <c r="K27" s="462"/>
      <c r="L27" s="463"/>
      <c r="M27" s="309"/>
      <c r="N27" s="473"/>
      <c r="O27" s="474"/>
      <c r="P27" s="474"/>
      <c r="Q27" s="474"/>
      <c r="R27" s="474"/>
      <c r="S27" s="474"/>
      <c r="T27" s="474"/>
      <c r="U27" s="474"/>
      <c r="V27" s="474"/>
      <c r="W27" s="474"/>
      <c r="X27" s="474"/>
      <c r="Y27" s="474"/>
      <c r="Z27" s="474"/>
      <c r="AA27" s="475"/>
    </row>
    <row r="28" spans="1:27" ht="16.5" x14ac:dyDescent="0.25">
      <c r="A28" s="461"/>
      <c r="B28" s="462"/>
      <c r="C28" s="462"/>
      <c r="D28" s="462"/>
      <c r="E28" s="462"/>
      <c r="F28" s="462"/>
      <c r="G28" s="462"/>
      <c r="H28" s="462"/>
      <c r="I28" s="462"/>
      <c r="J28" s="462"/>
      <c r="K28" s="462"/>
      <c r="L28" s="463"/>
      <c r="M28" s="309"/>
      <c r="N28" s="473"/>
      <c r="O28" s="474"/>
      <c r="P28" s="474"/>
      <c r="Q28" s="474"/>
      <c r="R28" s="474"/>
      <c r="S28" s="474"/>
      <c r="T28" s="474"/>
      <c r="U28" s="474"/>
      <c r="V28" s="474"/>
      <c r="W28" s="474"/>
      <c r="X28" s="474"/>
      <c r="Y28" s="474"/>
      <c r="Z28" s="474"/>
      <c r="AA28" s="475"/>
    </row>
    <row r="29" spans="1:27" ht="16.5" x14ac:dyDescent="0.25">
      <c r="A29" s="461"/>
      <c r="B29" s="462"/>
      <c r="C29" s="462"/>
      <c r="D29" s="462"/>
      <c r="E29" s="462"/>
      <c r="F29" s="462"/>
      <c r="G29" s="462"/>
      <c r="H29" s="462"/>
      <c r="I29" s="462"/>
      <c r="J29" s="462"/>
      <c r="K29" s="462"/>
      <c r="L29" s="463"/>
      <c r="M29" s="309"/>
      <c r="N29" s="473"/>
      <c r="O29" s="474"/>
      <c r="P29" s="474"/>
      <c r="Q29" s="474"/>
      <c r="R29" s="474"/>
      <c r="S29" s="474"/>
      <c r="T29" s="474"/>
      <c r="U29" s="474"/>
      <c r="V29" s="474"/>
      <c r="W29" s="474"/>
      <c r="X29" s="474"/>
      <c r="Y29" s="474"/>
      <c r="Z29" s="474"/>
      <c r="AA29" s="475"/>
    </row>
    <row r="30" spans="1:27" ht="16.5" x14ac:dyDescent="0.25">
      <c r="A30" s="461"/>
      <c r="B30" s="462"/>
      <c r="C30" s="462"/>
      <c r="D30" s="462"/>
      <c r="E30" s="462"/>
      <c r="F30" s="462"/>
      <c r="G30" s="462"/>
      <c r="H30" s="462"/>
      <c r="I30" s="462"/>
      <c r="J30" s="462"/>
      <c r="K30" s="462"/>
      <c r="L30" s="463"/>
      <c r="M30" s="309"/>
      <c r="N30" s="473"/>
      <c r="O30" s="474"/>
      <c r="P30" s="474"/>
      <c r="Q30" s="474"/>
      <c r="R30" s="474"/>
      <c r="S30" s="474"/>
      <c r="T30" s="474"/>
      <c r="U30" s="474"/>
      <c r="V30" s="474"/>
      <c r="W30" s="474"/>
      <c r="X30" s="474"/>
      <c r="Y30" s="474"/>
      <c r="Z30" s="474"/>
      <c r="AA30" s="475"/>
    </row>
    <row r="31" spans="1:27" ht="16.5" x14ac:dyDescent="0.25">
      <c r="A31" s="461"/>
      <c r="B31" s="462"/>
      <c r="C31" s="462"/>
      <c r="D31" s="462"/>
      <c r="E31" s="462"/>
      <c r="F31" s="462"/>
      <c r="G31" s="462"/>
      <c r="H31" s="462"/>
      <c r="I31" s="462"/>
      <c r="J31" s="462"/>
      <c r="K31" s="462"/>
      <c r="L31" s="463"/>
      <c r="M31" s="309"/>
      <c r="N31" s="473"/>
      <c r="O31" s="474"/>
      <c r="P31" s="474"/>
      <c r="Q31" s="474"/>
      <c r="R31" s="474"/>
      <c r="S31" s="474"/>
      <c r="T31" s="474"/>
      <c r="U31" s="474"/>
      <c r="V31" s="474"/>
      <c r="W31" s="474"/>
      <c r="X31" s="474"/>
      <c r="Y31" s="474"/>
      <c r="Z31" s="474"/>
      <c r="AA31" s="475"/>
    </row>
    <row r="32" spans="1:27" ht="16.5" x14ac:dyDescent="0.25">
      <c r="A32" s="461"/>
      <c r="B32" s="462"/>
      <c r="C32" s="462"/>
      <c r="D32" s="462"/>
      <c r="E32" s="462"/>
      <c r="F32" s="462"/>
      <c r="G32" s="462"/>
      <c r="H32" s="462"/>
      <c r="I32" s="462"/>
      <c r="J32" s="462"/>
      <c r="K32" s="462"/>
      <c r="L32" s="463"/>
      <c r="M32" s="309"/>
      <c r="N32" s="473"/>
      <c r="O32" s="474"/>
      <c r="P32" s="474"/>
      <c r="Q32" s="474"/>
      <c r="R32" s="474"/>
      <c r="S32" s="474"/>
      <c r="T32" s="474"/>
      <c r="U32" s="474"/>
      <c r="V32" s="474"/>
      <c r="W32" s="474"/>
      <c r="X32" s="474"/>
      <c r="Y32" s="474"/>
      <c r="Z32" s="474"/>
      <c r="AA32" s="475"/>
    </row>
    <row r="33" spans="1:27" ht="16.5" x14ac:dyDescent="0.25">
      <c r="A33" s="461"/>
      <c r="B33" s="462"/>
      <c r="C33" s="462"/>
      <c r="D33" s="462"/>
      <c r="E33" s="462"/>
      <c r="F33" s="462"/>
      <c r="G33" s="462"/>
      <c r="H33" s="462"/>
      <c r="I33" s="462"/>
      <c r="J33" s="462"/>
      <c r="K33" s="462"/>
      <c r="L33" s="463"/>
      <c r="M33" s="309"/>
      <c r="N33" s="473"/>
      <c r="O33" s="474"/>
      <c r="P33" s="474"/>
      <c r="Q33" s="474"/>
      <c r="R33" s="474"/>
      <c r="S33" s="474"/>
      <c r="T33" s="474"/>
      <c r="U33" s="474"/>
      <c r="V33" s="474"/>
      <c r="W33" s="474"/>
      <c r="X33" s="474"/>
      <c r="Y33" s="474"/>
      <c r="Z33" s="474"/>
      <c r="AA33" s="475"/>
    </row>
    <row r="34" spans="1:27" ht="16.5" x14ac:dyDescent="0.25">
      <c r="A34" s="461"/>
      <c r="B34" s="462"/>
      <c r="C34" s="462"/>
      <c r="D34" s="462"/>
      <c r="E34" s="462"/>
      <c r="F34" s="462"/>
      <c r="G34" s="462"/>
      <c r="H34" s="462"/>
      <c r="I34" s="462"/>
      <c r="J34" s="462"/>
      <c r="K34" s="462"/>
      <c r="L34" s="463"/>
      <c r="M34" s="309"/>
      <c r="N34" s="473"/>
      <c r="O34" s="474"/>
      <c r="P34" s="474"/>
      <c r="Q34" s="474"/>
      <c r="R34" s="474"/>
      <c r="S34" s="474"/>
      <c r="T34" s="474"/>
      <c r="U34" s="474"/>
      <c r="V34" s="474"/>
      <c r="W34" s="474"/>
      <c r="X34" s="474"/>
      <c r="Y34" s="474"/>
      <c r="Z34" s="474"/>
      <c r="AA34" s="475"/>
    </row>
    <row r="35" spans="1:27" ht="16.5" x14ac:dyDescent="0.25">
      <c r="A35" s="461"/>
      <c r="B35" s="462"/>
      <c r="C35" s="462"/>
      <c r="D35" s="462"/>
      <c r="E35" s="462"/>
      <c r="F35" s="462"/>
      <c r="G35" s="462"/>
      <c r="H35" s="462"/>
      <c r="I35" s="462"/>
      <c r="J35" s="462"/>
      <c r="K35" s="462"/>
      <c r="L35" s="463"/>
      <c r="M35" s="309"/>
      <c r="N35" s="473"/>
      <c r="O35" s="474"/>
      <c r="P35" s="474"/>
      <c r="Q35" s="474"/>
      <c r="R35" s="474"/>
      <c r="S35" s="474"/>
      <c r="T35" s="474"/>
      <c r="U35" s="474"/>
      <c r="V35" s="474"/>
      <c r="W35" s="474"/>
      <c r="X35" s="474"/>
      <c r="Y35" s="474"/>
      <c r="Z35" s="474"/>
      <c r="AA35" s="475"/>
    </row>
    <row r="36" spans="1:27" ht="16.5" x14ac:dyDescent="0.25">
      <c r="A36" s="461"/>
      <c r="B36" s="462"/>
      <c r="C36" s="462"/>
      <c r="D36" s="462"/>
      <c r="E36" s="462"/>
      <c r="F36" s="462"/>
      <c r="G36" s="462"/>
      <c r="H36" s="462"/>
      <c r="I36" s="462"/>
      <c r="J36" s="462"/>
      <c r="K36" s="462"/>
      <c r="L36" s="463"/>
      <c r="M36" s="309"/>
      <c r="N36" s="473"/>
      <c r="O36" s="474"/>
      <c r="P36" s="474"/>
      <c r="Q36" s="474"/>
      <c r="R36" s="474"/>
      <c r="S36" s="474"/>
      <c r="T36" s="474"/>
      <c r="U36" s="474"/>
      <c r="V36" s="474"/>
      <c r="W36" s="474"/>
      <c r="X36" s="474"/>
      <c r="Y36" s="474"/>
      <c r="Z36" s="474"/>
      <c r="AA36" s="475"/>
    </row>
    <row r="37" spans="1:27" ht="16.5" x14ac:dyDescent="0.25">
      <c r="A37" s="461"/>
      <c r="B37" s="462"/>
      <c r="C37" s="462"/>
      <c r="D37" s="462"/>
      <c r="E37" s="462"/>
      <c r="F37" s="462"/>
      <c r="G37" s="462"/>
      <c r="H37" s="462"/>
      <c r="I37" s="462"/>
      <c r="J37" s="462"/>
      <c r="K37" s="462"/>
      <c r="L37" s="463"/>
      <c r="M37" s="309"/>
      <c r="N37" s="473"/>
      <c r="O37" s="474"/>
      <c r="P37" s="474"/>
      <c r="Q37" s="474"/>
      <c r="R37" s="474"/>
      <c r="S37" s="474"/>
      <c r="T37" s="474"/>
      <c r="U37" s="474"/>
      <c r="V37" s="474"/>
      <c r="W37" s="474"/>
      <c r="X37" s="474"/>
      <c r="Y37" s="474"/>
      <c r="Z37" s="474"/>
      <c r="AA37" s="475"/>
    </row>
    <row r="38" spans="1:27" ht="16.5" x14ac:dyDescent="0.25">
      <c r="A38" s="461"/>
      <c r="B38" s="462"/>
      <c r="C38" s="462"/>
      <c r="D38" s="462"/>
      <c r="E38" s="462"/>
      <c r="F38" s="462"/>
      <c r="G38" s="462"/>
      <c r="H38" s="462"/>
      <c r="I38" s="462"/>
      <c r="J38" s="462"/>
      <c r="K38" s="462"/>
      <c r="L38" s="463"/>
      <c r="M38" s="309"/>
      <c r="N38" s="473"/>
      <c r="O38" s="474"/>
      <c r="P38" s="474"/>
      <c r="Q38" s="474"/>
      <c r="R38" s="474"/>
      <c r="S38" s="474"/>
      <c r="T38" s="474"/>
      <c r="U38" s="474"/>
      <c r="V38" s="474"/>
      <c r="W38" s="474"/>
      <c r="X38" s="474"/>
      <c r="Y38" s="474"/>
      <c r="Z38" s="474"/>
      <c r="AA38" s="475"/>
    </row>
    <row r="39" spans="1:27" ht="16.5" x14ac:dyDescent="0.25">
      <c r="A39" s="461"/>
      <c r="B39" s="462"/>
      <c r="C39" s="462"/>
      <c r="D39" s="462"/>
      <c r="E39" s="462"/>
      <c r="F39" s="462"/>
      <c r="G39" s="462"/>
      <c r="H39" s="462"/>
      <c r="I39" s="462"/>
      <c r="J39" s="462"/>
      <c r="K39" s="462"/>
      <c r="L39" s="463"/>
      <c r="M39" s="309"/>
      <c r="N39" s="473"/>
      <c r="O39" s="474"/>
      <c r="P39" s="474"/>
      <c r="Q39" s="474"/>
      <c r="R39" s="474"/>
      <c r="S39" s="474"/>
      <c r="T39" s="474"/>
      <c r="U39" s="474"/>
      <c r="V39" s="474"/>
      <c r="W39" s="474"/>
      <c r="X39" s="474"/>
      <c r="Y39" s="474"/>
      <c r="Z39" s="474"/>
      <c r="AA39" s="475"/>
    </row>
    <row r="40" spans="1:27" ht="17.25" thickBot="1" x14ac:dyDescent="0.3">
      <c r="A40" s="464"/>
      <c r="B40" s="465"/>
      <c r="C40" s="465"/>
      <c r="D40" s="465"/>
      <c r="E40" s="465"/>
      <c r="F40" s="465"/>
      <c r="G40" s="465"/>
      <c r="H40" s="465"/>
      <c r="I40" s="465"/>
      <c r="J40" s="465"/>
      <c r="K40" s="465"/>
      <c r="L40" s="466"/>
      <c r="M40" s="309"/>
      <c r="N40" s="476"/>
      <c r="O40" s="477"/>
      <c r="P40" s="477"/>
      <c r="Q40" s="477"/>
      <c r="R40" s="477"/>
      <c r="S40" s="477"/>
      <c r="T40" s="477"/>
      <c r="U40" s="477"/>
      <c r="V40" s="477"/>
      <c r="W40" s="477"/>
      <c r="X40" s="477"/>
      <c r="Y40" s="477"/>
      <c r="Z40" s="477"/>
      <c r="AA40" s="478"/>
    </row>
    <row r="41" spans="1:27" ht="17.25" thickBot="1" x14ac:dyDescent="0.3">
      <c r="A41" s="269"/>
      <c r="B41" s="270"/>
      <c r="C41" s="270"/>
      <c r="D41" s="270"/>
      <c r="E41" s="270"/>
      <c r="F41" s="270"/>
      <c r="G41" s="270"/>
      <c r="H41" s="270"/>
      <c r="I41" s="270"/>
      <c r="J41" s="270"/>
      <c r="K41" s="270"/>
      <c r="L41" s="271"/>
      <c r="M41" s="270"/>
      <c r="N41" s="270"/>
      <c r="O41" s="270"/>
      <c r="P41" s="270"/>
      <c r="Q41" s="270"/>
      <c r="R41" s="270"/>
      <c r="S41" s="270"/>
      <c r="T41" s="270"/>
      <c r="U41" s="270"/>
      <c r="V41" s="270"/>
      <c r="W41" s="270"/>
      <c r="X41" s="270"/>
      <c r="Y41" s="270"/>
      <c r="Z41" s="270"/>
      <c r="AA41" s="270"/>
    </row>
    <row r="42" spans="1:27" ht="17.25" thickBot="1" x14ac:dyDescent="0.3">
      <c r="A42" s="452" t="s">
        <v>52</v>
      </c>
      <c r="B42" s="453"/>
      <c r="C42" s="453"/>
      <c r="D42" s="453"/>
      <c r="E42" s="453"/>
      <c r="F42" s="453"/>
      <c r="G42" s="453"/>
      <c r="H42" s="453"/>
      <c r="I42" s="453"/>
      <c r="J42" s="453"/>
      <c r="K42" s="453"/>
      <c r="L42" s="454"/>
      <c r="M42" s="270"/>
      <c r="N42" s="452" t="s">
        <v>53</v>
      </c>
      <c r="O42" s="453"/>
      <c r="P42" s="453"/>
      <c r="Q42" s="453"/>
      <c r="R42" s="453"/>
      <c r="S42" s="453"/>
      <c r="T42" s="453"/>
      <c r="U42" s="453"/>
      <c r="V42" s="453"/>
      <c r="W42" s="453"/>
      <c r="X42" s="453"/>
      <c r="Y42" s="453"/>
      <c r="Z42" s="453"/>
      <c r="AA42" s="454"/>
    </row>
    <row r="43" spans="1:27" ht="246.6" customHeight="1" thickBot="1" x14ac:dyDescent="0.3">
      <c r="A43" s="449"/>
      <c r="B43" s="450"/>
      <c r="C43" s="450"/>
      <c r="D43" s="450"/>
      <c r="E43" s="450"/>
      <c r="F43" s="450"/>
      <c r="G43" s="450"/>
      <c r="H43" s="450"/>
      <c r="I43" s="450"/>
      <c r="J43" s="450"/>
      <c r="K43" s="450"/>
      <c r="L43" s="451"/>
      <c r="M43" s="270"/>
      <c r="N43" s="455" t="s">
        <v>54</v>
      </c>
      <c r="O43" s="456"/>
      <c r="P43" s="456"/>
      <c r="Q43" s="456"/>
      <c r="R43" s="456"/>
      <c r="S43" s="456"/>
      <c r="T43" s="456"/>
      <c r="U43" s="456"/>
      <c r="V43" s="456"/>
      <c r="W43" s="456"/>
      <c r="X43" s="456"/>
      <c r="Y43" s="456"/>
      <c r="Z43" s="456"/>
      <c r="AA43" s="457"/>
    </row>
    <row r="46" spans="1:27" ht="78" hidden="1" thickBot="1" x14ac:dyDescent="0.3">
      <c r="B46" s="14" t="s">
        <v>55</v>
      </c>
      <c r="C46" s="15" t="s">
        <v>56</v>
      </c>
      <c r="D46" s="34"/>
      <c r="E46" s="38"/>
    </row>
    <row r="47" spans="1:27" hidden="1" x14ac:dyDescent="0.25">
      <c r="B47" s="13"/>
      <c r="C47" s="16" t="s">
        <v>57</v>
      </c>
      <c r="D47" s="35"/>
      <c r="E47" s="39"/>
    </row>
    <row r="48" spans="1:27" hidden="1" x14ac:dyDescent="0.25">
      <c r="B48" s="9"/>
      <c r="C48" s="17" t="s">
        <v>58</v>
      </c>
      <c r="D48" s="36"/>
      <c r="E48" s="39"/>
    </row>
    <row r="49" spans="2:5" hidden="1" x14ac:dyDescent="0.25">
      <c r="B49" s="10"/>
      <c r="C49" s="17" t="s">
        <v>59</v>
      </c>
      <c r="D49" s="36"/>
      <c r="E49" s="39"/>
    </row>
    <row r="50" spans="2:5" hidden="1" x14ac:dyDescent="0.25">
      <c r="B50" s="11"/>
      <c r="C50" s="17" t="s">
        <v>60</v>
      </c>
      <c r="D50" s="36"/>
      <c r="E50" s="39"/>
    </row>
    <row r="51" spans="2:5" ht="15" hidden="1" thickBot="1" x14ac:dyDescent="0.3">
      <c r="B51" s="12"/>
      <c r="C51" s="18" t="s">
        <v>61</v>
      </c>
      <c r="D51" s="37"/>
      <c r="E51" s="39"/>
    </row>
    <row r="52" spans="2:5" hidden="1" x14ac:dyDescent="0.25"/>
  </sheetData>
  <sheetProtection algorithmName="SHA-512" hashValue="gMy4T6SLwsMvt9d9lMweio/l+wRnQgO6gSnHOIvnpBIP5+uq3EHeM6aLNg06QrqItz3KXrRTjWQGjwI0iKuMlg==" saltValue="IceuqoJEusWunlHOj3erQA==" spinCount="100000" sheet="1" deleteColumns="0" deleteRows="0"/>
  <mergeCells count="16">
    <mergeCell ref="B1:E1"/>
    <mergeCell ref="X1:AA1"/>
    <mergeCell ref="F1:W1"/>
    <mergeCell ref="A43:L43"/>
    <mergeCell ref="N42:AA42"/>
    <mergeCell ref="N43:AA43"/>
    <mergeCell ref="A18:L40"/>
    <mergeCell ref="A17:L17"/>
    <mergeCell ref="N17:AA17"/>
    <mergeCell ref="N18:AA40"/>
    <mergeCell ref="B2:AA2"/>
    <mergeCell ref="B3:AA3"/>
    <mergeCell ref="A42:L42"/>
    <mergeCell ref="A6:L6"/>
    <mergeCell ref="N6:AA6"/>
    <mergeCell ref="B4:AA4"/>
  </mergeCells>
  <phoneticPr fontId="9" type="noConversion"/>
  <dataValidations count="1">
    <dataValidation type="list" allowBlank="1" showInputMessage="1" showErrorMessage="1" sqref="L8:L15" xr:uid="{18A5DF68-1B78-45C7-B112-ACF541BECFA7}">
      <formula1>#REF!</formula1>
    </dataValidation>
  </dataValidations>
  <pageMargins left="0.25" right="0.25" top="0.75" bottom="0.75" header="0.3" footer="0.3"/>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FBBDA-9A17-44C6-A4CC-D85FFF363F53}">
  <sheetPr codeName="Hoja9">
    <tabColor theme="7" tint="0.79998168889431442"/>
  </sheetPr>
  <dimension ref="A1:F8"/>
  <sheetViews>
    <sheetView view="pageLayout" zoomScale="89" zoomScaleNormal="100" zoomScalePageLayoutView="89" workbookViewId="0">
      <selection activeCell="F12" sqref="F12"/>
    </sheetView>
  </sheetViews>
  <sheetFormatPr baseColWidth="10" defaultColWidth="11.42578125" defaultRowHeight="14.25" x14ac:dyDescent="0.2"/>
  <cols>
    <col min="1" max="1" width="18.85546875" style="2" customWidth="1"/>
    <col min="2" max="2" width="11.5703125" style="2" customWidth="1"/>
    <col min="3" max="3" width="18.5703125" style="2" customWidth="1"/>
    <col min="4" max="4" width="23" style="2" customWidth="1"/>
    <col min="5" max="5" width="21.140625" style="2" customWidth="1"/>
    <col min="6" max="6" width="33" style="2" customWidth="1"/>
    <col min="7" max="16384" width="11.42578125" style="2"/>
  </cols>
  <sheetData>
    <row r="1" spans="1:6" x14ac:dyDescent="0.2">
      <c r="A1" s="410" t="s">
        <v>1007</v>
      </c>
      <c r="B1" s="411" t="s">
        <v>1008</v>
      </c>
      <c r="C1" s="411" t="s">
        <v>1009</v>
      </c>
      <c r="D1" s="411" t="s">
        <v>1010</v>
      </c>
      <c r="E1" s="411" t="s">
        <v>1011</v>
      </c>
      <c r="F1" s="412" t="s">
        <v>1012</v>
      </c>
    </row>
    <row r="2" spans="1:6" ht="16.5" x14ac:dyDescent="0.3">
      <c r="A2" s="413" t="s">
        <v>1013</v>
      </c>
      <c r="B2" s="414" t="s">
        <v>1014</v>
      </c>
      <c r="C2" s="415">
        <v>43816</v>
      </c>
      <c r="D2" s="416" t="s">
        <v>1015</v>
      </c>
      <c r="E2" s="416" t="s">
        <v>1016</v>
      </c>
      <c r="F2" s="417" t="s">
        <v>1017</v>
      </c>
    </row>
    <row r="3" spans="1:6" ht="16.5" x14ac:dyDescent="0.3">
      <c r="A3" s="413" t="s">
        <v>1013</v>
      </c>
      <c r="B3" s="414" t="s">
        <v>1018</v>
      </c>
      <c r="C3" s="415">
        <v>44235</v>
      </c>
      <c r="D3" s="416" t="s">
        <v>1016</v>
      </c>
      <c r="E3" s="416" t="s">
        <v>1016</v>
      </c>
      <c r="F3" s="417" t="s">
        <v>1019</v>
      </c>
    </row>
    <row r="4" spans="1:6" ht="16.5" x14ac:dyDescent="0.3">
      <c r="A4" s="413" t="s">
        <v>1013</v>
      </c>
      <c r="B4" s="414" t="s">
        <v>1020</v>
      </c>
      <c r="C4" s="415">
        <v>44545</v>
      </c>
      <c r="D4" s="416" t="s">
        <v>1021</v>
      </c>
      <c r="E4" s="416" t="s">
        <v>1016</v>
      </c>
      <c r="F4" s="417" t="s">
        <v>1022</v>
      </c>
    </row>
    <row r="5" spans="1:6" ht="16.5" x14ac:dyDescent="0.3">
      <c r="A5" s="413"/>
      <c r="B5" s="418"/>
      <c r="C5" s="419"/>
      <c r="D5" s="416"/>
      <c r="E5" s="420"/>
      <c r="F5" s="421"/>
    </row>
    <row r="6" spans="1:6" ht="16.5" x14ac:dyDescent="0.3">
      <c r="A6" s="422"/>
      <c r="B6" s="423"/>
      <c r="C6" s="420"/>
      <c r="D6" s="420"/>
      <c r="E6" s="420"/>
      <c r="F6" s="421"/>
    </row>
    <row r="7" spans="1:6" ht="16.5" x14ac:dyDescent="0.3">
      <c r="A7" s="422"/>
      <c r="B7" s="423"/>
      <c r="C7" s="420"/>
      <c r="D7" s="420"/>
      <c r="E7" s="420"/>
      <c r="F7" s="421"/>
    </row>
    <row r="8" spans="1:6" ht="17.25" thickBot="1" x14ac:dyDescent="0.35">
      <c r="A8" s="424"/>
      <c r="B8" s="425"/>
      <c r="C8" s="426"/>
      <c r="D8" s="426"/>
      <c r="E8" s="426"/>
      <c r="F8" s="427"/>
    </row>
  </sheetData>
  <sheetProtection algorithmName="SHA-512" hashValue="UY8ucxzcz0VC247vp+6rSt+/gZNc5eRrHGDgqADFAxOfaQpcKTx3SEHYrFlxXSstEOk4Y6+xBgAGD83CzP/XDw==" saltValue="bVKF4bHZBDDmDob1LBHpgQ==" spinCount="100000" sheet="1" objects="1" scenarios="1"/>
  <pageMargins left="0.59055118110236227" right="0.23622047244094491" top="1.4747191011235956" bottom="1.1811023622047245" header="0.31496062992125984" footer="0.31496062992125984"/>
  <pageSetup orientation="landscape" r:id="rId1"/>
  <headerFooter>
    <oddHeader>&amp;L&amp;"Geomanist Bold,Normal"
&amp;G
&amp;"Geomanist Light,Normal"&amp;12CCE-DES-FM-15
&amp;C
&amp;"Century Gothic,Negrita"&amp;K46589CCONTROL DE CAMBIOS DEL FORMATO&amp;R&amp;G</oddHeader>
    <oddFooter>&amp;C&amp;"Arial Narrow,Normal"&amp;K02-021&amp;G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536A9-C44D-4463-AED6-316C86656C19}">
  <sheetPr codeName="Hoja2">
    <tabColor rgb="FF33CC33"/>
  </sheetPr>
  <dimension ref="A1:AB94"/>
  <sheetViews>
    <sheetView topLeftCell="D16" zoomScale="60" zoomScaleNormal="60" workbookViewId="0">
      <selection activeCell="D5" sqref="D5"/>
    </sheetView>
  </sheetViews>
  <sheetFormatPr baseColWidth="10" defaultColWidth="8.7109375" defaultRowHeight="12.75" x14ac:dyDescent="0.2"/>
  <cols>
    <col min="1" max="1" width="13" style="3" customWidth="1"/>
    <col min="2" max="2" width="18.42578125" style="3" customWidth="1"/>
    <col min="3" max="3" width="71.85546875" style="3" customWidth="1"/>
    <col min="4" max="4" width="90.7109375" style="3" customWidth="1"/>
    <col min="5" max="5" width="21.5703125" style="6" customWidth="1"/>
    <col min="6" max="6" width="18.5703125" style="6" customWidth="1"/>
    <col min="7" max="7" width="58.85546875" style="3" customWidth="1"/>
    <col min="8" max="8" width="53.7109375" style="3" customWidth="1"/>
    <col min="9" max="9" width="8.7109375" style="6"/>
    <col min="10" max="10" width="8.85546875" style="6" customWidth="1"/>
    <col min="11" max="12" width="8.7109375" style="6"/>
    <col min="13" max="13" width="10.28515625" style="3" bestFit="1" customWidth="1"/>
    <col min="14" max="14" width="65.140625" style="6" customWidth="1"/>
    <col min="15" max="15" width="20.85546875" style="3" customWidth="1"/>
    <col min="16" max="16" width="28" style="3" customWidth="1"/>
    <col min="17" max="17" width="19" style="3" hidden="1" customWidth="1"/>
    <col min="18" max="18" width="16.42578125" style="3" hidden="1" customWidth="1"/>
    <col min="19" max="20" width="16.140625" style="3" hidden="1" customWidth="1"/>
    <col min="21" max="21" width="13.5703125" style="3" hidden="1" customWidth="1"/>
    <col min="22" max="22" width="17.42578125" style="3" hidden="1" customWidth="1"/>
    <col min="23" max="23" width="18.42578125" style="3" hidden="1" customWidth="1"/>
    <col min="24" max="24" width="17.7109375" style="3" hidden="1" customWidth="1"/>
    <col min="25" max="26" width="9.85546875" style="3" hidden="1" customWidth="1"/>
    <col min="27" max="27" width="19.140625" style="3" hidden="1" customWidth="1"/>
    <col min="28" max="28" width="14.28515625" style="3" hidden="1" customWidth="1"/>
    <col min="29" max="16384" width="8.7109375" style="3"/>
  </cols>
  <sheetData>
    <row r="1" spans="1:28" ht="134.25" customHeight="1" x14ac:dyDescent="0.75">
      <c r="A1" s="492" t="s">
        <v>62</v>
      </c>
      <c r="B1" s="492"/>
      <c r="C1" s="428" t="s">
        <v>63</v>
      </c>
      <c r="D1" s="493" t="s">
        <v>1023</v>
      </c>
      <c r="E1" s="493"/>
      <c r="F1" s="493"/>
      <c r="G1" s="493"/>
      <c r="H1" s="493"/>
      <c r="I1" s="493"/>
      <c r="J1" s="493"/>
      <c r="K1" s="493"/>
      <c r="L1" s="493"/>
      <c r="M1" s="493"/>
      <c r="N1" s="493"/>
      <c r="O1" s="494"/>
      <c r="P1" s="494"/>
      <c r="Q1" s="67"/>
      <c r="R1" s="67"/>
      <c r="S1" s="67"/>
      <c r="T1" s="67"/>
      <c r="U1" s="67"/>
      <c r="V1" s="67"/>
      <c r="W1" s="67"/>
      <c r="X1" s="67"/>
      <c r="Y1" s="67"/>
      <c r="Z1" s="67"/>
      <c r="AA1" s="67"/>
      <c r="AB1" s="67"/>
    </row>
    <row r="2" spans="1:28" ht="64.5" customHeight="1" x14ac:dyDescent="0.2">
      <c r="A2" s="495" t="s">
        <v>64</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row>
    <row r="3" spans="1:28" ht="15" x14ac:dyDescent="0.2">
      <c r="A3" s="496" t="s">
        <v>65</v>
      </c>
      <c r="B3" s="497" t="s">
        <v>66</v>
      </c>
      <c r="C3" s="497"/>
      <c r="D3" s="497"/>
      <c r="E3" s="497" t="s">
        <v>67</v>
      </c>
      <c r="F3" s="497"/>
      <c r="G3" s="497" t="s">
        <v>68</v>
      </c>
      <c r="H3" s="497"/>
      <c r="I3" s="497"/>
      <c r="J3" s="497"/>
      <c r="K3" s="497"/>
      <c r="L3" s="497"/>
      <c r="M3" s="497"/>
      <c r="N3" s="497"/>
      <c r="O3" s="497"/>
      <c r="P3" s="497"/>
      <c r="Q3" s="497"/>
      <c r="R3" s="497"/>
      <c r="S3" s="497"/>
      <c r="T3" s="327"/>
      <c r="U3" s="497" t="s">
        <v>69</v>
      </c>
      <c r="V3" s="497"/>
      <c r="W3" s="497"/>
      <c r="X3" s="497"/>
      <c r="Y3" s="497"/>
      <c r="Z3" s="497"/>
      <c r="AA3" s="497"/>
      <c r="AB3" s="497"/>
    </row>
    <row r="4" spans="1:28" ht="60" x14ac:dyDescent="0.2">
      <c r="A4" s="496"/>
      <c r="B4" s="310" t="s">
        <v>70</v>
      </c>
      <c r="C4" s="310" t="s">
        <v>71</v>
      </c>
      <c r="D4" s="310" t="s">
        <v>72</v>
      </c>
      <c r="E4" s="310" t="s">
        <v>73</v>
      </c>
      <c r="F4" s="310" t="s">
        <v>74</v>
      </c>
      <c r="G4" s="310" t="s">
        <v>75</v>
      </c>
      <c r="H4" s="310" t="s">
        <v>76</v>
      </c>
      <c r="I4" s="310" t="s">
        <v>77</v>
      </c>
      <c r="J4" s="310" t="s">
        <v>78</v>
      </c>
      <c r="K4" s="310" t="s">
        <v>79</v>
      </c>
      <c r="L4" s="310" t="s">
        <v>80</v>
      </c>
      <c r="M4" s="310" t="s">
        <v>81</v>
      </c>
      <c r="N4" s="310" t="s">
        <v>82</v>
      </c>
      <c r="O4" s="311" t="s">
        <v>83</v>
      </c>
      <c r="P4" s="311" t="s">
        <v>84</v>
      </c>
      <c r="Q4" s="311" t="s">
        <v>85</v>
      </c>
      <c r="R4" s="311" t="s">
        <v>86</v>
      </c>
      <c r="S4" s="311" t="s">
        <v>87</v>
      </c>
      <c r="T4" s="311" t="s">
        <v>88</v>
      </c>
      <c r="U4" s="312" t="s">
        <v>89</v>
      </c>
      <c r="V4" s="312" t="s">
        <v>90</v>
      </c>
      <c r="W4" s="312" t="s">
        <v>91</v>
      </c>
      <c r="X4" s="312" t="s">
        <v>92</v>
      </c>
      <c r="Y4" s="312" t="s">
        <v>93</v>
      </c>
      <c r="Z4" s="312" t="s">
        <v>94</v>
      </c>
      <c r="AA4" s="312" t="s">
        <v>95</v>
      </c>
      <c r="AB4" s="312" t="s">
        <v>96</v>
      </c>
    </row>
    <row r="5" spans="1:28" ht="66.75" customHeight="1" x14ac:dyDescent="0.2">
      <c r="A5" s="145">
        <v>1</v>
      </c>
      <c r="B5" s="323" t="s">
        <v>97</v>
      </c>
      <c r="C5" s="150" t="s">
        <v>98</v>
      </c>
      <c r="D5" s="440" t="s">
        <v>99</v>
      </c>
      <c r="E5" s="148">
        <v>44927</v>
      </c>
      <c r="F5" s="149">
        <v>45291</v>
      </c>
      <c r="G5" s="150" t="s">
        <v>100</v>
      </c>
      <c r="H5" s="147" t="s">
        <v>101</v>
      </c>
      <c r="I5" s="147">
        <v>0</v>
      </c>
      <c r="J5" s="151">
        <v>1</v>
      </c>
      <c r="K5" s="151">
        <v>3</v>
      </c>
      <c r="L5" s="151">
        <v>4</v>
      </c>
      <c r="M5" s="152">
        <v>0.2</v>
      </c>
      <c r="N5" s="147" t="s">
        <v>102</v>
      </c>
      <c r="O5" s="147" t="s">
        <v>103</v>
      </c>
      <c r="P5" s="147" t="s">
        <v>104</v>
      </c>
      <c r="Q5" s="180" t="s">
        <v>105</v>
      </c>
      <c r="R5" s="161"/>
      <c r="S5" s="161"/>
      <c r="T5" s="180" t="s">
        <v>106</v>
      </c>
      <c r="U5" s="161">
        <v>2021</v>
      </c>
      <c r="V5" s="161" t="s">
        <v>107</v>
      </c>
      <c r="W5" s="161" t="s">
        <v>108</v>
      </c>
      <c r="X5" s="180" t="s">
        <v>109</v>
      </c>
      <c r="Y5" s="227" t="s">
        <v>110</v>
      </c>
      <c r="Z5" s="161" t="s">
        <v>111</v>
      </c>
      <c r="AA5" s="313">
        <v>3200000000</v>
      </c>
      <c r="AB5" s="313" t="e">
        <f>AA5*#REF!</f>
        <v>#REF!</v>
      </c>
    </row>
    <row r="6" spans="1:28" ht="73.5" customHeight="1" x14ac:dyDescent="0.3">
      <c r="A6" s="145">
        <v>2</v>
      </c>
      <c r="B6" s="323" t="s">
        <v>112</v>
      </c>
      <c r="C6" s="147" t="s">
        <v>113</v>
      </c>
      <c r="D6" s="147" t="s">
        <v>114</v>
      </c>
      <c r="E6" s="148">
        <v>44927</v>
      </c>
      <c r="F6" s="149">
        <v>45291</v>
      </c>
      <c r="G6" s="147" t="s">
        <v>115</v>
      </c>
      <c r="H6" s="147" t="s">
        <v>116</v>
      </c>
      <c r="I6" s="151">
        <v>0</v>
      </c>
      <c r="J6" s="151">
        <v>0</v>
      </c>
      <c r="K6" s="151">
        <v>1</v>
      </c>
      <c r="L6" s="151">
        <v>2</v>
      </c>
      <c r="M6" s="152">
        <v>0.2</v>
      </c>
      <c r="N6" s="147" t="s">
        <v>102</v>
      </c>
      <c r="O6" s="147" t="s">
        <v>103</v>
      </c>
      <c r="P6" s="147" t="s">
        <v>104</v>
      </c>
      <c r="Q6" s="180" t="s">
        <v>105</v>
      </c>
      <c r="R6" s="314"/>
      <c r="S6" s="314"/>
      <c r="T6" s="180" t="s">
        <v>106</v>
      </c>
      <c r="U6" s="161">
        <v>2021</v>
      </c>
      <c r="V6" s="161" t="s">
        <v>107</v>
      </c>
      <c r="W6" s="161" t="s">
        <v>108</v>
      </c>
      <c r="X6" s="180" t="s">
        <v>109</v>
      </c>
      <c r="Y6" s="227" t="s">
        <v>110</v>
      </c>
      <c r="Z6" s="161" t="s">
        <v>111</v>
      </c>
      <c r="AA6" s="313">
        <v>3200000000</v>
      </c>
      <c r="AB6" s="313" t="e">
        <f>AA6*#REF!</f>
        <v>#REF!</v>
      </c>
    </row>
    <row r="7" spans="1:28" ht="86.25" x14ac:dyDescent="0.3">
      <c r="A7" s="145">
        <v>3</v>
      </c>
      <c r="B7" s="323" t="s">
        <v>117</v>
      </c>
      <c r="C7" s="147" t="s">
        <v>118</v>
      </c>
      <c r="D7" s="147" t="s">
        <v>119</v>
      </c>
      <c r="E7" s="148">
        <v>44927</v>
      </c>
      <c r="F7" s="149">
        <v>45291</v>
      </c>
      <c r="G7" s="147" t="s">
        <v>120</v>
      </c>
      <c r="H7" s="147" t="s">
        <v>121</v>
      </c>
      <c r="I7" s="151">
        <v>0</v>
      </c>
      <c r="J7" s="151">
        <v>1</v>
      </c>
      <c r="K7" s="151">
        <v>0</v>
      </c>
      <c r="L7" s="151">
        <v>1</v>
      </c>
      <c r="M7" s="152">
        <v>0.2</v>
      </c>
      <c r="N7" s="147" t="s">
        <v>122</v>
      </c>
      <c r="O7" s="147" t="s">
        <v>103</v>
      </c>
      <c r="P7" s="147" t="s">
        <v>104</v>
      </c>
      <c r="Q7" s="180" t="s">
        <v>105</v>
      </c>
      <c r="R7" s="314"/>
      <c r="S7" s="314"/>
      <c r="T7" s="180" t="s">
        <v>123</v>
      </c>
      <c r="U7" s="161">
        <v>2021</v>
      </c>
      <c r="V7" s="161" t="s">
        <v>107</v>
      </c>
      <c r="W7" s="161" t="s">
        <v>108</v>
      </c>
      <c r="X7" s="180" t="s">
        <v>109</v>
      </c>
      <c r="Y7" s="227" t="s">
        <v>110</v>
      </c>
      <c r="Z7" s="161" t="s">
        <v>111</v>
      </c>
      <c r="AA7" s="313">
        <v>3200000000</v>
      </c>
      <c r="AB7" s="313" t="e">
        <f>AA7*#REF!</f>
        <v>#REF!</v>
      </c>
    </row>
    <row r="8" spans="1:28" ht="86.25" x14ac:dyDescent="0.3">
      <c r="A8" s="145">
        <v>4</v>
      </c>
      <c r="B8" s="323" t="s">
        <v>124</v>
      </c>
      <c r="C8" s="147" t="s">
        <v>125</v>
      </c>
      <c r="D8" s="147" t="s">
        <v>126</v>
      </c>
      <c r="E8" s="148">
        <v>44927</v>
      </c>
      <c r="F8" s="149">
        <v>45291</v>
      </c>
      <c r="G8" s="147" t="s">
        <v>127</v>
      </c>
      <c r="H8" s="147" t="s">
        <v>128</v>
      </c>
      <c r="I8" s="151">
        <v>0</v>
      </c>
      <c r="J8" s="151">
        <v>1</v>
      </c>
      <c r="K8" s="151">
        <v>0</v>
      </c>
      <c r="L8" s="151">
        <v>1</v>
      </c>
      <c r="M8" s="152">
        <v>0.2</v>
      </c>
      <c r="N8" s="147" t="s">
        <v>122</v>
      </c>
      <c r="O8" s="147" t="s">
        <v>103</v>
      </c>
      <c r="P8" s="147" t="s">
        <v>104</v>
      </c>
      <c r="Q8" s="180" t="s">
        <v>105</v>
      </c>
      <c r="R8" s="314"/>
      <c r="S8" s="314"/>
      <c r="T8" s="180" t="s">
        <v>123</v>
      </c>
      <c r="U8" s="161">
        <v>2021</v>
      </c>
      <c r="V8" s="161" t="s">
        <v>107</v>
      </c>
      <c r="W8" s="161" t="s">
        <v>108</v>
      </c>
      <c r="X8" s="180" t="s">
        <v>109</v>
      </c>
      <c r="Y8" s="227" t="s">
        <v>110</v>
      </c>
      <c r="Z8" s="161" t="s">
        <v>111</v>
      </c>
      <c r="AA8" s="313">
        <v>3200000000</v>
      </c>
      <c r="AB8" s="313" t="e">
        <f>AA8*#REF!</f>
        <v>#REF!</v>
      </c>
    </row>
    <row r="9" spans="1:28" ht="76.5" customHeight="1" x14ac:dyDescent="0.3">
      <c r="A9" s="145">
        <v>5</v>
      </c>
      <c r="B9" s="323" t="s">
        <v>129</v>
      </c>
      <c r="C9" s="147" t="s">
        <v>130</v>
      </c>
      <c r="D9" s="147" t="s">
        <v>131</v>
      </c>
      <c r="E9" s="148">
        <v>44927</v>
      </c>
      <c r="F9" s="149">
        <v>45291</v>
      </c>
      <c r="G9" s="160" t="s">
        <v>132</v>
      </c>
      <c r="H9" s="147" t="s">
        <v>133</v>
      </c>
      <c r="I9" s="151">
        <v>5</v>
      </c>
      <c r="J9" s="151">
        <v>5</v>
      </c>
      <c r="K9" s="151">
        <v>5</v>
      </c>
      <c r="L9" s="151">
        <v>5</v>
      </c>
      <c r="M9" s="152">
        <v>0.16</v>
      </c>
      <c r="N9" s="147" t="s">
        <v>134</v>
      </c>
      <c r="O9" s="147" t="s">
        <v>103</v>
      </c>
      <c r="P9" s="147" t="s">
        <v>104</v>
      </c>
      <c r="Q9" s="180" t="s">
        <v>105</v>
      </c>
      <c r="R9" s="314"/>
      <c r="S9" s="314"/>
      <c r="T9" s="180">
        <v>80121601</v>
      </c>
      <c r="U9" s="161">
        <v>2021</v>
      </c>
      <c r="V9" s="161" t="s">
        <v>107</v>
      </c>
      <c r="W9" s="161" t="s">
        <v>108</v>
      </c>
      <c r="X9" s="180" t="s">
        <v>135</v>
      </c>
      <c r="Y9" s="227" t="s">
        <v>136</v>
      </c>
      <c r="Z9" s="161" t="s">
        <v>111</v>
      </c>
      <c r="AA9" s="313">
        <f>'[2]Presupuesto 2021'!$F$14</f>
        <v>918800161.54838717</v>
      </c>
      <c r="AB9" s="313">
        <f>'[2]Presupuesto 2021'!F10</f>
        <v>100741935.48387097</v>
      </c>
    </row>
    <row r="10" spans="1:28" ht="69.75" customHeight="1" x14ac:dyDescent="0.3">
      <c r="A10" s="145">
        <v>6</v>
      </c>
      <c r="B10" s="323" t="s">
        <v>137</v>
      </c>
      <c r="C10" s="147" t="s">
        <v>138</v>
      </c>
      <c r="D10" s="147" t="s">
        <v>139</v>
      </c>
      <c r="E10" s="148">
        <v>44927</v>
      </c>
      <c r="F10" s="149">
        <v>45291</v>
      </c>
      <c r="G10" s="147" t="s">
        <v>140</v>
      </c>
      <c r="H10" s="147" t="s">
        <v>141</v>
      </c>
      <c r="I10" s="147">
        <v>1</v>
      </c>
      <c r="J10" s="147">
        <v>1</v>
      </c>
      <c r="K10" s="147">
        <v>1</v>
      </c>
      <c r="L10" s="147">
        <v>1</v>
      </c>
      <c r="M10" s="163">
        <v>0.02</v>
      </c>
      <c r="N10" s="163" t="s">
        <v>142</v>
      </c>
      <c r="O10" s="147" t="s">
        <v>103</v>
      </c>
      <c r="P10" s="147" t="s">
        <v>104</v>
      </c>
      <c r="Q10" s="180"/>
      <c r="R10" s="314"/>
      <c r="S10" s="314"/>
      <c r="T10" s="180"/>
      <c r="U10" s="161"/>
      <c r="V10" s="161"/>
      <c r="W10" s="161"/>
      <c r="X10" s="180"/>
      <c r="Y10" s="227"/>
      <c r="Z10" s="161"/>
      <c r="AA10" s="313"/>
      <c r="AB10" s="313"/>
    </row>
    <row r="11" spans="1:28" ht="80.25" customHeight="1" x14ac:dyDescent="0.3">
      <c r="A11" s="145">
        <v>7</v>
      </c>
      <c r="B11" s="323" t="s">
        <v>143</v>
      </c>
      <c r="C11" s="164" t="s">
        <v>144</v>
      </c>
      <c r="D11" s="164" t="s">
        <v>145</v>
      </c>
      <c r="E11" s="165">
        <v>44958</v>
      </c>
      <c r="F11" s="165">
        <v>45077</v>
      </c>
      <c r="G11" s="164" t="s">
        <v>146</v>
      </c>
      <c r="H11" s="164" t="s">
        <v>147</v>
      </c>
      <c r="I11" s="166">
        <v>0</v>
      </c>
      <c r="J11" s="166">
        <v>1</v>
      </c>
      <c r="K11" s="166">
        <v>0</v>
      </c>
      <c r="L11" s="166">
        <v>0</v>
      </c>
      <c r="M11" s="167">
        <v>0.02</v>
      </c>
      <c r="N11" s="163" t="s">
        <v>142</v>
      </c>
      <c r="O11" s="147" t="s">
        <v>148</v>
      </c>
      <c r="P11" s="147" t="s">
        <v>149</v>
      </c>
      <c r="Q11" s="180"/>
      <c r="R11" s="314"/>
      <c r="S11" s="314"/>
      <c r="T11" s="180"/>
      <c r="U11" s="161"/>
      <c r="V11" s="161"/>
      <c r="W11" s="161"/>
      <c r="X11" s="180"/>
      <c r="Y11" s="227"/>
      <c r="Z11" s="161"/>
      <c r="AA11" s="313"/>
      <c r="AB11" s="313"/>
    </row>
    <row r="12" spans="1:28" ht="34.5" x14ac:dyDescent="0.3">
      <c r="A12" s="328"/>
      <c r="B12" s="329" t="s">
        <v>150</v>
      </c>
      <c r="C12" s="328"/>
      <c r="D12" s="328"/>
      <c r="E12" s="330"/>
      <c r="F12" s="330"/>
      <c r="G12" s="328"/>
      <c r="H12" s="328"/>
      <c r="I12" s="328"/>
      <c r="J12" s="328"/>
      <c r="K12" s="328"/>
      <c r="L12" s="328"/>
      <c r="M12" s="331">
        <f>SUM(M5:M11)</f>
        <v>1</v>
      </c>
      <c r="N12" s="332"/>
      <c r="O12" s="328"/>
      <c r="P12" s="328"/>
      <c r="Q12" s="180" t="s">
        <v>105</v>
      </c>
      <c r="R12" s="314"/>
      <c r="S12" s="314"/>
      <c r="T12" s="180"/>
      <c r="U12" s="161"/>
      <c r="V12" s="161"/>
      <c r="W12" s="161"/>
      <c r="X12" s="180"/>
      <c r="Y12" s="227"/>
      <c r="Z12" s="161"/>
      <c r="AA12" s="313"/>
      <c r="AB12" s="313"/>
    </row>
    <row r="13" spans="1:28" ht="89.25" customHeight="1" x14ac:dyDescent="0.3">
      <c r="A13" s="145">
        <v>8</v>
      </c>
      <c r="B13" s="324" t="s">
        <v>151</v>
      </c>
      <c r="C13" s="164" t="s">
        <v>152</v>
      </c>
      <c r="D13" s="164" t="s">
        <v>153</v>
      </c>
      <c r="E13" s="165">
        <v>44927</v>
      </c>
      <c r="F13" s="165">
        <v>45291</v>
      </c>
      <c r="G13" s="164" t="s">
        <v>154</v>
      </c>
      <c r="H13" s="164" t="s">
        <v>155</v>
      </c>
      <c r="I13" s="166">
        <v>0</v>
      </c>
      <c r="J13" s="166">
        <v>0</v>
      </c>
      <c r="K13" s="166">
        <v>0</v>
      </c>
      <c r="L13" s="166">
        <v>1</v>
      </c>
      <c r="M13" s="167">
        <v>0.1</v>
      </c>
      <c r="N13" s="210" t="s">
        <v>156</v>
      </c>
      <c r="O13" s="164" t="s">
        <v>157</v>
      </c>
      <c r="P13" s="164" t="s">
        <v>158</v>
      </c>
      <c r="Q13" s="180" t="s">
        <v>105</v>
      </c>
      <c r="R13" s="314"/>
      <c r="S13" s="314"/>
      <c r="T13" s="180"/>
      <c r="U13" s="161"/>
      <c r="V13" s="161"/>
      <c r="W13" s="161"/>
      <c r="X13" s="180"/>
      <c r="Y13" s="227"/>
      <c r="Z13" s="161"/>
      <c r="AA13" s="313"/>
      <c r="AB13" s="313"/>
    </row>
    <row r="14" spans="1:28" ht="87" customHeight="1" x14ac:dyDescent="0.3">
      <c r="A14" s="145">
        <v>9</v>
      </c>
      <c r="B14" s="324" t="s">
        <v>159</v>
      </c>
      <c r="C14" s="164" t="s">
        <v>160</v>
      </c>
      <c r="D14" s="164" t="s">
        <v>161</v>
      </c>
      <c r="E14" s="165">
        <v>44927</v>
      </c>
      <c r="F14" s="165">
        <v>45291</v>
      </c>
      <c r="G14" s="164" t="s">
        <v>154</v>
      </c>
      <c r="H14" s="164" t="s">
        <v>155</v>
      </c>
      <c r="I14" s="166">
        <v>0</v>
      </c>
      <c r="J14" s="166">
        <v>0</v>
      </c>
      <c r="K14" s="166">
        <v>0</v>
      </c>
      <c r="L14" s="166">
        <v>1</v>
      </c>
      <c r="M14" s="167">
        <v>0.1</v>
      </c>
      <c r="N14" s="210" t="s">
        <v>156</v>
      </c>
      <c r="O14" s="164" t="s">
        <v>157</v>
      </c>
      <c r="P14" s="164" t="s">
        <v>158</v>
      </c>
      <c r="Q14" s="180" t="s">
        <v>105</v>
      </c>
      <c r="R14" s="314"/>
      <c r="S14" s="314"/>
      <c r="T14" s="180">
        <v>80121601</v>
      </c>
      <c r="U14" s="161">
        <v>2021</v>
      </c>
      <c r="V14" s="161" t="s">
        <v>107</v>
      </c>
      <c r="W14" s="161" t="s">
        <v>108</v>
      </c>
      <c r="X14" s="180" t="s">
        <v>135</v>
      </c>
      <c r="Y14" s="227" t="s">
        <v>136</v>
      </c>
      <c r="Z14" s="161" t="s">
        <v>111</v>
      </c>
      <c r="AA14" s="313">
        <f>'[2]Presupuesto 2021'!$F$14</f>
        <v>918800161.54838717</v>
      </c>
      <c r="AB14" s="313">
        <f>'[2]Presupuesto 2021'!F4+'[2]Presupuesto 2021'!F6+'[2]Presupuesto 2021'!F9+'[2]Presupuesto 2021'!F11</f>
        <v>483507580.90322584</v>
      </c>
    </row>
    <row r="15" spans="1:28" ht="109.5" customHeight="1" x14ac:dyDescent="0.3">
      <c r="A15" s="145">
        <v>10</v>
      </c>
      <c r="B15" s="324" t="s">
        <v>162</v>
      </c>
      <c r="C15" s="164" t="s">
        <v>163</v>
      </c>
      <c r="D15" s="164" t="s">
        <v>164</v>
      </c>
      <c r="E15" s="165">
        <v>44927</v>
      </c>
      <c r="F15" s="165">
        <v>45291</v>
      </c>
      <c r="G15" s="164" t="s">
        <v>165</v>
      </c>
      <c r="H15" s="164" t="s">
        <v>166</v>
      </c>
      <c r="I15" s="166">
        <v>1</v>
      </c>
      <c r="J15" s="166">
        <v>1</v>
      </c>
      <c r="K15" s="166">
        <v>1</v>
      </c>
      <c r="L15" s="166">
        <v>1</v>
      </c>
      <c r="M15" s="167">
        <v>0.2</v>
      </c>
      <c r="N15" s="210" t="s">
        <v>167</v>
      </c>
      <c r="O15" s="164" t="s">
        <v>157</v>
      </c>
      <c r="P15" s="164" t="s">
        <v>158</v>
      </c>
      <c r="Q15" s="180" t="s">
        <v>105</v>
      </c>
      <c r="R15" s="314"/>
      <c r="S15" s="314"/>
      <c r="T15" s="180">
        <v>80121601</v>
      </c>
      <c r="U15" s="161">
        <v>2021</v>
      </c>
      <c r="V15" s="161" t="s">
        <v>107</v>
      </c>
      <c r="W15" s="161" t="s">
        <v>108</v>
      </c>
      <c r="X15" s="180" t="s">
        <v>135</v>
      </c>
      <c r="Y15" s="227" t="s">
        <v>136</v>
      </c>
      <c r="Z15" s="161" t="s">
        <v>111</v>
      </c>
      <c r="AA15" s="313">
        <f>'[2]Presupuesto 2021'!$F$14</f>
        <v>918800161.54838717</v>
      </c>
      <c r="AB15" s="313">
        <f>('[2]Presupuesto 2021'!$F$5+'[2]Presupuesto 2021'!$F$7+'[2]Presupuesto 2021'!$F$8+'[2]Presupuesto 2021'!$F$12)/2</f>
        <v>119138225.80645162</v>
      </c>
    </row>
    <row r="16" spans="1:28" ht="51.75" x14ac:dyDescent="0.3">
      <c r="A16" s="145">
        <v>11</v>
      </c>
      <c r="B16" s="323" t="s">
        <v>168</v>
      </c>
      <c r="C16" s="164" t="s">
        <v>169</v>
      </c>
      <c r="D16" s="164" t="s">
        <v>170</v>
      </c>
      <c r="E16" s="165">
        <v>44927</v>
      </c>
      <c r="F16" s="165">
        <v>45016</v>
      </c>
      <c r="G16" s="164" t="s">
        <v>171</v>
      </c>
      <c r="H16" s="164" t="s">
        <v>172</v>
      </c>
      <c r="I16" s="166">
        <v>1</v>
      </c>
      <c r="J16" s="166">
        <v>0</v>
      </c>
      <c r="K16" s="166">
        <v>0</v>
      </c>
      <c r="L16" s="166">
        <v>0</v>
      </c>
      <c r="M16" s="167">
        <v>0.03</v>
      </c>
      <c r="N16" s="210" t="s">
        <v>173</v>
      </c>
      <c r="O16" s="164" t="s">
        <v>157</v>
      </c>
      <c r="P16" s="164" t="s">
        <v>158</v>
      </c>
      <c r="Q16" s="180" t="s">
        <v>105</v>
      </c>
      <c r="R16" s="314"/>
      <c r="S16" s="314"/>
      <c r="T16" s="180"/>
      <c r="U16" s="161"/>
      <c r="V16" s="161"/>
      <c r="W16" s="161"/>
      <c r="X16" s="180"/>
      <c r="Y16" s="227"/>
      <c r="Z16" s="161"/>
      <c r="AA16" s="313"/>
      <c r="AB16" s="313"/>
    </row>
    <row r="17" spans="1:28" ht="51.75" x14ac:dyDescent="0.3">
      <c r="A17" s="145">
        <v>12</v>
      </c>
      <c r="B17" s="323" t="s">
        <v>174</v>
      </c>
      <c r="C17" s="164" t="s">
        <v>175</v>
      </c>
      <c r="D17" s="164" t="s">
        <v>176</v>
      </c>
      <c r="E17" s="165">
        <v>45017</v>
      </c>
      <c r="F17" s="165">
        <v>45107</v>
      </c>
      <c r="G17" s="164" t="s">
        <v>171</v>
      </c>
      <c r="H17" s="164" t="s">
        <v>172</v>
      </c>
      <c r="I17" s="166">
        <v>0</v>
      </c>
      <c r="J17" s="166">
        <v>1</v>
      </c>
      <c r="K17" s="166">
        <v>0</v>
      </c>
      <c r="L17" s="166">
        <v>0</v>
      </c>
      <c r="M17" s="167">
        <v>0.03</v>
      </c>
      <c r="N17" s="210" t="s">
        <v>173</v>
      </c>
      <c r="O17" s="164" t="s">
        <v>157</v>
      </c>
      <c r="P17" s="164" t="s">
        <v>158</v>
      </c>
      <c r="Q17" s="180" t="s">
        <v>105</v>
      </c>
      <c r="R17" s="314"/>
      <c r="S17" s="314"/>
      <c r="T17" s="180"/>
      <c r="U17" s="161"/>
      <c r="V17" s="161"/>
      <c r="W17" s="161"/>
      <c r="X17" s="180"/>
      <c r="Y17" s="227"/>
      <c r="Z17" s="161"/>
      <c r="AA17" s="313"/>
      <c r="AB17" s="313"/>
    </row>
    <row r="18" spans="1:28" ht="51.75" x14ac:dyDescent="0.3">
      <c r="A18" s="145">
        <v>13</v>
      </c>
      <c r="B18" s="323" t="s">
        <v>177</v>
      </c>
      <c r="C18" s="164" t="s">
        <v>178</v>
      </c>
      <c r="D18" s="164" t="s">
        <v>179</v>
      </c>
      <c r="E18" s="165">
        <v>44927</v>
      </c>
      <c r="F18" s="165">
        <v>45291</v>
      </c>
      <c r="G18" s="164" t="s">
        <v>180</v>
      </c>
      <c r="H18" s="164" t="s">
        <v>181</v>
      </c>
      <c r="I18" s="166">
        <v>0</v>
      </c>
      <c r="J18" s="166">
        <v>6</v>
      </c>
      <c r="K18" s="166">
        <v>0</v>
      </c>
      <c r="L18" s="166">
        <v>6</v>
      </c>
      <c r="M18" s="167">
        <v>0.03</v>
      </c>
      <c r="N18" s="210" t="s">
        <v>173</v>
      </c>
      <c r="O18" s="164" t="s">
        <v>157</v>
      </c>
      <c r="P18" s="164" t="s">
        <v>158</v>
      </c>
      <c r="Q18" s="180" t="s">
        <v>105</v>
      </c>
      <c r="R18" s="314"/>
      <c r="S18" s="314"/>
      <c r="T18" s="180"/>
      <c r="U18" s="161"/>
      <c r="V18" s="161"/>
      <c r="W18" s="161"/>
      <c r="X18" s="180"/>
      <c r="Y18" s="227"/>
      <c r="Z18" s="161"/>
      <c r="AA18" s="313"/>
      <c r="AB18" s="313"/>
    </row>
    <row r="19" spans="1:28" ht="86.25" x14ac:dyDescent="0.3">
      <c r="A19" s="145">
        <v>14</v>
      </c>
      <c r="B19" s="323" t="s">
        <v>182</v>
      </c>
      <c r="C19" s="164" t="s">
        <v>183</v>
      </c>
      <c r="D19" s="164" t="s">
        <v>184</v>
      </c>
      <c r="E19" s="165">
        <v>45108</v>
      </c>
      <c r="F19" s="165">
        <v>45199</v>
      </c>
      <c r="G19" s="164" t="s">
        <v>171</v>
      </c>
      <c r="H19" s="164" t="s">
        <v>172</v>
      </c>
      <c r="I19" s="166">
        <v>0</v>
      </c>
      <c r="J19" s="166">
        <v>0</v>
      </c>
      <c r="K19" s="166">
        <v>1</v>
      </c>
      <c r="L19" s="166">
        <v>0</v>
      </c>
      <c r="M19" s="167">
        <v>0.03</v>
      </c>
      <c r="N19" s="210" t="s">
        <v>173</v>
      </c>
      <c r="O19" s="164" t="s">
        <v>157</v>
      </c>
      <c r="P19" s="164" t="s">
        <v>158</v>
      </c>
      <c r="Q19" s="180" t="s">
        <v>105</v>
      </c>
      <c r="R19" s="314"/>
      <c r="S19" s="314"/>
      <c r="T19" s="180">
        <v>80121601</v>
      </c>
      <c r="U19" s="161">
        <v>2021</v>
      </c>
      <c r="V19" s="161" t="s">
        <v>107</v>
      </c>
      <c r="W19" s="161" t="s">
        <v>108</v>
      </c>
      <c r="X19" s="180" t="s">
        <v>135</v>
      </c>
      <c r="Y19" s="227" t="s">
        <v>136</v>
      </c>
      <c r="Z19" s="161" t="s">
        <v>111</v>
      </c>
      <c r="AA19" s="313">
        <f>'[2]Presupuesto 2021'!$F$14</f>
        <v>918800161.54838717</v>
      </c>
      <c r="AB19" s="313">
        <f>('[2]Presupuesto 2021'!$F$5+'[2]Presupuesto 2021'!$F$7+'[2]Presupuesto 2021'!$F$8+'[2]Presupuesto 2021'!$F$12)/2</f>
        <v>119138225.80645162</v>
      </c>
    </row>
    <row r="20" spans="1:28" ht="86.25" x14ac:dyDescent="0.3">
      <c r="A20" s="145">
        <v>15</v>
      </c>
      <c r="B20" s="323" t="s">
        <v>185</v>
      </c>
      <c r="C20" s="164" t="s">
        <v>186</v>
      </c>
      <c r="D20" s="164" t="s">
        <v>187</v>
      </c>
      <c r="E20" s="165">
        <v>45200</v>
      </c>
      <c r="F20" s="165">
        <v>45291</v>
      </c>
      <c r="G20" s="164" t="s">
        <v>171</v>
      </c>
      <c r="H20" s="164" t="s">
        <v>172</v>
      </c>
      <c r="I20" s="166">
        <v>0</v>
      </c>
      <c r="J20" s="166">
        <v>0</v>
      </c>
      <c r="K20" s="166">
        <v>0</v>
      </c>
      <c r="L20" s="166">
        <v>1</v>
      </c>
      <c r="M20" s="167">
        <v>0.03</v>
      </c>
      <c r="N20" s="210" t="s">
        <v>173</v>
      </c>
      <c r="O20" s="164" t="s">
        <v>157</v>
      </c>
      <c r="P20" s="164" t="s">
        <v>158</v>
      </c>
      <c r="Q20" s="180" t="s">
        <v>105</v>
      </c>
      <c r="R20" s="314"/>
      <c r="S20" s="314"/>
      <c r="T20" s="180">
        <v>80121601</v>
      </c>
      <c r="U20" s="161">
        <v>2021</v>
      </c>
      <c r="V20" s="161" t="s">
        <v>107</v>
      </c>
      <c r="W20" s="161" t="s">
        <v>108</v>
      </c>
      <c r="X20" s="180" t="s">
        <v>135</v>
      </c>
      <c r="Y20" s="227" t="s">
        <v>136</v>
      </c>
      <c r="Z20" s="161" t="s">
        <v>111</v>
      </c>
      <c r="AA20" s="313">
        <f>'[2]Presupuesto 2021'!$F$14</f>
        <v>918800161.54838717</v>
      </c>
      <c r="AB20" s="313">
        <f>('[2]Presupuesto 2021'!$F$3+'[2]Presupuesto 2021'!$F$13)</f>
        <v>96274193.548387095</v>
      </c>
    </row>
    <row r="21" spans="1:28" ht="86.25" x14ac:dyDescent="0.3">
      <c r="A21" s="145">
        <v>16</v>
      </c>
      <c r="B21" s="323" t="s">
        <v>188</v>
      </c>
      <c r="C21" s="164" t="s">
        <v>189</v>
      </c>
      <c r="D21" s="164" t="s">
        <v>190</v>
      </c>
      <c r="E21" s="165">
        <v>44927</v>
      </c>
      <c r="F21" s="165">
        <v>45291</v>
      </c>
      <c r="G21" s="164" t="s">
        <v>191</v>
      </c>
      <c r="H21" s="164" t="s">
        <v>192</v>
      </c>
      <c r="I21" s="166">
        <v>1</v>
      </c>
      <c r="J21" s="166">
        <v>1</v>
      </c>
      <c r="K21" s="166">
        <v>1</v>
      </c>
      <c r="L21" s="166">
        <v>1</v>
      </c>
      <c r="M21" s="167">
        <v>0.03</v>
      </c>
      <c r="N21" s="210" t="s">
        <v>167</v>
      </c>
      <c r="O21" s="164" t="s">
        <v>157</v>
      </c>
      <c r="P21" s="164" t="s">
        <v>158</v>
      </c>
      <c r="Q21" s="180" t="s">
        <v>105</v>
      </c>
      <c r="R21" s="314"/>
      <c r="S21" s="314"/>
      <c r="T21" s="180">
        <v>80121601</v>
      </c>
      <c r="U21" s="161">
        <v>2021</v>
      </c>
      <c r="V21" s="161" t="s">
        <v>107</v>
      </c>
      <c r="W21" s="161" t="s">
        <v>108</v>
      </c>
      <c r="X21" s="180" t="s">
        <v>135</v>
      </c>
      <c r="Y21" s="227" t="s">
        <v>136</v>
      </c>
      <c r="Z21" s="161" t="s">
        <v>111</v>
      </c>
      <c r="AA21" s="313">
        <f>'[3]Presupuesto 2021'!$F$14</f>
        <v>918800161.54838717</v>
      </c>
      <c r="AB21" s="313">
        <f>('[3]Presupuesto 2021'!$F$3+'[3]Presupuesto 2021'!$F$13)/2</f>
        <v>48137096.774193548</v>
      </c>
    </row>
    <row r="22" spans="1:28" ht="78.75" customHeight="1" x14ac:dyDescent="0.3">
      <c r="A22" s="145">
        <v>17</v>
      </c>
      <c r="B22" s="323" t="s">
        <v>193</v>
      </c>
      <c r="C22" s="164" t="s">
        <v>194</v>
      </c>
      <c r="D22" s="164" t="s">
        <v>195</v>
      </c>
      <c r="E22" s="165">
        <v>44927</v>
      </c>
      <c r="F22" s="165">
        <v>45291</v>
      </c>
      <c r="G22" s="164" t="s">
        <v>196</v>
      </c>
      <c r="H22" s="164" t="s">
        <v>197</v>
      </c>
      <c r="I22" s="166">
        <v>0</v>
      </c>
      <c r="J22" s="166">
        <v>1</v>
      </c>
      <c r="K22" s="166">
        <v>1</v>
      </c>
      <c r="L22" s="166">
        <v>1</v>
      </c>
      <c r="M22" s="167">
        <v>0.09</v>
      </c>
      <c r="N22" s="210" t="s">
        <v>134</v>
      </c>
      <c r="O22" s="164" t="s">
        <v>157</v>
      </c>
      <c r="P22" s="164" t="s">
        <v>158</v>
      </c>
      <c r="Q22" s="180" t="s">
        <v>105</v>
      </c>
      <c r="R22" s="314"/>
      <c r="S22" s="314"/>
      <c r="T22" s="180">
        <v>80121601</v>
      </c>
      <c r="U22" s="161">
        <v>2021</v>
      </c>
      <c r="V22" s="161" t="s">
        <v>107</v>
      </c>
      <c r="W22" s="161" t="s">
        <v>108</v>
      </c>
      <c r="X22" s="180" t="s">
        <v>135</v>
      </c>
      <c r="Y22" s="227" t="s">
        <v>136</v>
      </c>
      <c r="Z22" s="161" t="s">
        <v>111</v>
      </c>
      <c r="AA22" s="313">
        <f>'[3]Presupuesto 2021'!$F$14</f>
        <v>918800161.54838717</v>
      </c>
      <c r="AB22" s="313">
        <f>('[3]Presupuesto 2021'!$F$3+'[3]Presupuesto 2021'!$F$13)/2</f>
        <v>48137096.774193548</v>
      </c>
    </row>
    <row r="23" spans="1:28" ht="51.75" x14ac:dyDescent="0.2">
      <c r="A23" s="145">
        <v>18</v>
      </c>
      <c r="B23" s="324" t="s">
        <v>198</v>
      </c>
      <c r="C23" s="164" t="s">
        <v>199</v>
      </c>
      <c r="D23" s="164" t="s">
        <v>200</v>
      </c>
      <c r="E23" s="165">
        <v>44927</v>
      </c>
      <c r="F23" s="165">
        <v>45291</v>
      </c>
      <c r="G23" s="164" t="s">
        <v>201</v>
      </c>
      <c r="H23" s="164" t="s">
        <v>202</v>
      </c>
      <c r="I23" s="166">
        <v>0</v>
      </c>
      <c r="J23" s="166">
        <v>4</v>
      </c>
      <c r="K23" s="166">
        <v>0</v>
      </c>
      <c r="L23" s="166">
        <v>4</v>
      </c>
      <c r="M23" s="167">
        <v>0.03</v>
      </c>
      <c r="N23" s="210" t="s">
        <v>167</v>
      </c>
      <c r="O23" s="164" t="s">
        <v>157</v>
      </c>
      <c r="P23" s="164" t="s">
        <v>158</v>
      </c>
      <c r="Q23" s="315"/>
      <c r="R23" s="315"/>
      <c r="S23" s="315"/>
      <c r="T23" s="315"/>
      <c r="U23" s="315"/>
      <c r="V23" s="315"/>
      <c r="W23" s="315"/>
      <c r="X23" s="315"/>
      <c r="Y23" s="315"/>
      <c r="Z23" s="315"/>
      <c r="AA23" s="315"/>
      <c r="AB23" s="315"/>
    </row>
    <row r="24" spans="1:28" ht="103.5" x14ac:dyDescent="0.2">
      <c r="A24" s="145">
        <v>19</v>
      </c>
      <c r="B24" s="323" t="s">
        <v>203</v>
      </c>
      <c r="C24" s="164" t="s">
        <v>204</v>
      </c>
      <c r="D24" s="164" t="s">
        <v>205</v>
      </c>
      <c r="E24" s="165">
        <v>44927</v>
      </c>
      <c r="F24" s="165">
        <v>45291</v>
      </c>
      <c r="G24" s="164" t="s">
        <v>206</v>
      </c>
      <c r="H24" s="164" t="s">
        <v>207</v>
      </c>
      <c r="I24" s="166">
        <v>0</v>
      </c>
      <c r="J24" s="166">
        <v>1</v>
      </c>
      <c r="K24" s="166">
        <v>1</v>
      </c>
      <c r="L24" s="166">
        <v>1</v>
      </c>
      <c r="M24" s="167">
        <v>0.03</v>
      </c>
      <c r="N24" s="210" t="s">
        <v>142</v>
      </c>
      <c r="O24" s="164" t="s">
        <v>157</v>
      </c>
      <c r="P24" s="164" t="s">
        <v>158</v>
      </c>
      <c r="Q24" s="180" t="s">
        <v>208</v>
      </c>
      <c r="R24" s="180"/>
      <c r="S24" s="180" t="s">
        <v>209</v>
      </c>
      <c r="T24" s="180" t="s">
        <v>209</v>
      </c>
      <c r="U24" s="180">
        <v>2021</v>
      </c>
      <c r="V24" s="161" t="s">
        <v>107</v>
      </c>
      <c r="W24" s="161" t="s">
        <v>108</v>
      </c>
      <c r="X24" s="161" t="s">
        <v>210</v>
      </c>
      <c r="Y24" s="180" t="s">
        <v>211</v>
      </c>
      <c r="Z24" s="227" t="s">
        <v>111</v>
      </c>
      <c r="AA24" s="161">
        <v>3781987657</v>
      </c>
      <c r="AB24" s="313">
        <v>3781987657</v>
      </c>
    </row>
    <row r="25" spans="1:28" ht="103.5" x14ac:dyDescent="0.2">
      <c r="A25" s="145">
        <v>20</v>
      </c>
      <c r="B25" s="323" t="s">
        <v>212</v>
      </c>
      <c r="C25" s="164" t="s">
        <v>213</v>
      </c>
      <c r="D25" s="164" t="s">
        <v>214</v>
      </c>
      <c r="E25" s="165">
        <v>44927</v>
      </c>
      <c r="F25" s="165">
        <v>45291</v>
      </c>
      <c r="G25" s="164" t="s">
        <v>215</v>
      </c>
      <c r="H25" s="164" t="s">
        <v>216</v>
      </c>
      <c r="I25" s="166">
        <v>0</v>
      </c>
      <c r="J25" s="166">
        <v>1</v>
      </c>
      <c r="K25" s="166">
        <v>2</v>
      </c>
      <c r="L25" s="166">
        <v>2</v>
      </c>
      <c r="M25" s="167">
        <v>0.1</v>
      </c>
      <c r="N25" s="210" t="s">
        <v>173</v>
      </c>
      <c r="O25" s="164" t="s">
        <v>157</v>
      </c>
      <c r="P25" s="164" t="s">
        <v>158</v>
      </c>
      <c r="Q25" s="180" t="s">
        <v>208</v>
      </c>
      <c r="R25" s="180"/>
      <c r="S25" s="180" t="s">
        <v>209</v>
      </c>
      <c r="T25" s="180" t="s">
        <v>209</v>
      </c>
      <c r="U25" s="180">
        <v>2021</v>
      </c>
      <c r="V25" s="161" t="s">
        <v>107</v>
      </c>
      <c r="W25" s="161" t="s">
        <v>108</v>
      </c>
      <c r="X25" s="161" t="s">
        <v>210</v>
      </c>
      <c r="Y25" s="180" t="s">
        <v>211</v>
      </c>
      <c r="Z25" s="227" t="s">
        <v>111</v>
      </c>
      <c r="AA25" s="161">
        <v>3127823490</v>
      </c>
      <c r="AB25" s="313">
        <v>3127823490</v>
      </c>
    </row>
    <row r="26" spans="1:28" ht="85.5" customHeight="1" x14ac:dyDescent="0.2">
      <c r="A26" s="145">
        <v>21</v>
      </c>
      <c r="B26" s="323" t="s">
        <v>217</v>
      </c>
      <c r="C26" s="164" t="s">
        <v>218</v>
      </c>
      <c r="D26" s="164" t="s">
        <v>219</v>
      </c>
      <c r="E26" s="165">
        <v>44927</v>
      </c>
      <c r="F26" s="165">
        <v>45291</v>
      </c>
      <c r="G26" s="164" t="s">
        <v>220</v>
      </c>
      <c r="H26" s="164" t="s">
        <v>221</v>
      </c>
      <c r="I26" s="166">
        <v>0</v>
      </c>
      <c r="J26" s="166">
        <v>0</v>
      </c>
      <c r="K26" s="166">
        <v>0</v>
      </c>
      <c r="L26" s="166">
        <v>2</v>
      </c>
      <c r="M26" s="167">
        <v>0.03</v>
      </c>
      <c r="N26" s="210" t="s">
        <v>167</v>
      </c>
      <c r="O26" s="164" t="s">
        <v>157</v>
      </c>
      <c r="P26" s="164" t="s">
        <v>158</v>
      </c>
      <c r="Q26" s="180" t="s">
        <v>105</v>
      </c>
      <c r="R26" s="180"/>
      <c r="S26" s="161">
        <v>81111504</v>
      </c>
      <c r="T26" s="161">
        <v>81111504</v>
      </c>
      <c r="U26" s="180">
        <v>2021</v>
      </c>
      <c r="V26" s="161" t="s">
        <v>107</v>
      </c>
      <c r="W26" s="161" t="s">
        <v>108</v>
      </c>
      <c r="X26" s="161" t="s">
        <v>210</v>
      </c>
      <c r="Y26" s="180" t="s">
        <v>211</v>
      </c>
      <c r="Z26" s="227" t="s">
        <v>111</v>
      </c>
      <c r="AA26" s="161">
        <v>97376000</v>
      </c>
      <c r="AB26" s="313">
        <v>97376000</v>
      </c>
    </row>
    <row r="27" spans="1:28" ht="86.25" x14ac:dyDescent="0.2">
      <c r="A27" s="145">
        <v>22</v>
      </c>
      <c r="B27" s="323" t="s">
        <v>222</v>
      </c>
      <c r="C27" s="164" t="s">
        <v>144</v>
      </c>
      <c r="D27" s="164" t="s">
        <v>145</v>
      </c>
      <c r="E27" s="165">
        <v>44958</v>
      </c>
      <c r="F27" s="165">
        <v>45077</v>
      </c>
      <c r="G27" s="164" t="s">
        <v>223</v>
      </c>
      <c r="H27" s="164" t="s">
        <v>147</v>
      </c>
      <c r="I27" s="166">
        <v>0</v>
      </c>
      <c r="J27" s="166">
        <v>1</v>
      </c>
      <c r="K27" s="166">
        <v>0</v>
      </c>
      <c r="L27" s="166">
        <v>0</v>
      </c>
      <c r="M27" s="167">
        <v>0.04</v>
      </c>
      <c r="N27" s="210" t="s">
        <v>142</v>
      </c>
      <c r="O27" s="164" t="s">
        <v>157</v>
      </c>
      <c r="P27" s="164" t="s">
        <v>158</v>
      </c>
      <c r="Q27" s="180" t="s">
        <v>105</v>
      </c>
      <c r="R27" s="180"/>
      <c r="S27" s="161">
        <v>81111504</v>
      </c>
      <c r="T27" s="161">
        <v>81111504</v>
      </c>
      <c r="U27" s="180">
        <v>2021</v>
      </c>
      <c r="V27" s="161" t="s">
        <v>107</v>
      </c>
      <c r="W27" s="161" t="s">
        <v>108</v>
      </c>
      <c r="X27" s="161" t="s">
        <v>210</v>
      </c>
      <c r="Y27" s="180" t="s">
        <v>211</v>
      </c>
      <c r="Z27" s="227" t="s">
        <v>111</v>
      </c>
      <c r="AA27" s="161">
        <v>93573667</v>
      </c>
      <c r="AB27" s="313">
        <v>93573667</v>
      </c>
    </row>
    <row r="28" spans="1:28" ht="55.5" customHeight="1" x14ac:dyDescent="0.2">
      <c r="A28" s="145">
        <v>23</v>
      </c>
      <c r="B28" s="323" t="s">
        <v>224</v>
      </c>
      <c r="C28" s="147" t="s">
        <v>138</v>
      </c>
      <c r="D28" s="147" t="s">
        <v>139</v>
      </c>
      <c r="E28" s="148">
        <v>44927</v>
      </c>
      <c r="F28" s="149">
        <v>45291</v>
      </c>
      <c r="G28" s="147" t="s">
        <v>140</v>
      </c>
      <c r="H28" s="147" t="s">
        <v>141</v>
      </c>
      <c r="I28" s="147">
        <v>1</v>
      </c>
      <c r="J28" s="147">
        <v>1</v>
      </c>
      <c r="K28" s="147">
        <v>1</v>
      </c>
      <c r="L28" s="147">
        <v>1</v>
      </c>
      <c r="M28" s="163">
        <v>0.1</v>
      </c>
      <c r="N28" s="163" t="s">
        <v>142</v>
      </c>
      <c r="O28" s="164" t="s">
        <v>157</v>
      </c>
      <c r="P28" s="164" t="s">
        <v>158</v>
      </c>
      <c r="Q28" s="180"/>
      <c r="R28" s="180"/>
      <c r="S28" s="161"/>
      <c r="T28" s="161"/>
      <c r="U28" s="180"/>
      <c r="V28" s="161"/>
      <c r="W28" s="161"/>
      <c r="X28" s="161"/>
      <c r="Y28" s="180"/>
      <c r="Z28" s="227"/>
      <c r="AA28" s="161"/>
      <c r="AB28" s="313"/>
    </row>
    <row r="29" spans="1:28" ht="46.5" customHeight="1" x14ac:dyDescent="0.2">
      <c r="A29" s="328"/>
      <c r="B29" s="329" t="s">
        <v>225</v>
      </c>
      <c r="C29" s="328"/>
      <c r="D29" s="328"/>
      <c r="E29" s="330"/>
      <c r="F29" s="330"/>
      <c r="G29" s="328"/>
      <c r="H29" s="328"/>
      <c r="I29" s="328"/>
      <c r="J29" s="328"/>
      <c r="K29" s="328"/>
      <c r="L29" s="328"/>
      <c r="M29" s="331">
        <f>SUM(M13:M28)</f>
        <v>1.0000000000000002</v>
      </c>
      <c r="N29" s="332"/>
      <c r="O29" s="328"/>
      <c r="P29" s="328"/>
      <c r="Q29" s="180"/>
      <c r="R29" s="180"/>
      <c r="S29" s="161"/>
      <c r="T29" s="161"/>
      <c r="U29" s="180"/>
      <c r="V29" s="161"/>
      <c r="W29" s="161"/>
      <c r="X29" s="161"/>
      <c r="Y29" s="180"/>
      <c r="Z29" s="227"/>
      <c r="AA29" s="161"/>
      <c r="AB29" s="313"/>
    </row>
    <row r="30" spans="1:28" ht="86.25" x14ac:dyDescent="0.2">
      <c r="A30" s="145">
        <v>24</v>
      </c>
      <c r="B30" s="324" t="s">
        <v>226</v>
      </c>
      <c r="C30" s="227" t="s">
        <v>227</v>
      </c>
      <c r="D30" s="180" t="s">
        <v>228</v>
      </c>
      <c r="E30" s="165">
        <v>44949</v>
      </c>
      <c r="F30" s="165">
        <v>45275</v>
      </c>
      <c r="G30" s="164" t="s">
        <v>229</v>
      </c>
      <c r="H30" s="164" t="s">
        <v>230</v>
      </c>
      <c r="I30" s="167">
        <v>0.25</v>
      </c>
      <c r="J30" s="167">
        <v>0.27</v>
      </c>
      <c r="K30" s="167">
        <v>0.24</v>
      </c>
      <c r="L30" s="167">
        <v>0.24</v>
      </c>
      <c r="M30" s="167">
        <v>0.15</v>
      </c>
      <c r="N30" s="316" t="s">
        <v>231</v>
      </c>
      <c r="O30" s="180" t="s">
        <v>232</v>
      </c>
      <c r="P30" s="180" t="s">
        <v>233</v>
      </c>
      <c r="Q30" s="180" t="s">
        <v>105</v>
      </c>
      <c r="R30" s="180"/>
      <c r="S30" s="161">
        <v>81111504</v>
      </c>
      <c r="T30" s="161">
        <v>81111504</v>
      </c>
      <c r="U30" s="180">
        <v>2021</v>
      </c>
      <c r="V30" s="161" t="s">
        <v>107</v>
      </c>
      <c r="W30" s="161" t="s">
        <v>108</v>
      </c>
      <c r="X30" s="161" t="s">
        <v>210</v>
      </c>
      <c r="Y30" s="180" t="s">
        <v>211</v>
      </c>
      <c r="Z30" s="227" t="s">
        <v>111</v>
      </c>
      <c r="AA30" s="161">
        <v>111666667</v>
      </c>
      <c r="AB30" s="313">
        <v>111666667</v>
      </c>
    </row>
    <row r="31" spans="1:28" ht="86.25" x14ac:dyDescent="0.2">
      <c r="A31" s="145">
        <v>25</v>
      </c>
      <c r="B31" s="324" t="s">
        <v>234</v>
      </c>
      <c r="C31" s="180" t="s">
        <v>235</v>
      </c>
      <c r="D31" s="180" t="s">
        <v>236</v>
      </c>
      <c r="E31" s="165">
        <v>44949</v>
      </c>
      <c r="F31" s="165">
        <v>45291</v>
      </c>
      <c r="G31" s="164" t="s">
        <v>237</v>
      </c>
      <c r="H31" s="164" t="s">
        <v>238</v>
      </c>
      <c r="I31" s="167">
        <v>0.25</v>
      </c>
      <c r="J31" s="167">
        <v>0.33</v>
      </c>
      <c r="K31" s="167">
        <v>0.21</v>
      </c>
      <c r="L31" s="167">
        <v>0.21</v>
      </c>
      <c r="M31" s="167">
        <v>0.15</v>
      </c>
      <c r="N31" s="316" t="s">
        <v>231</v>
      </c>
      <c r="O31" s="180" t="s">
        <v>232</v>
      </c>
      <c r="P31" s="180" t="s">
        <v>233</v>
      </c>
      <c r="Q31" s="180" t="s">
        <v>105</v>
      </c>
      <c r="R31" s="180"/>
      <c r="S31" s="161" t="s">
        <v>239</v>
      </c>
      <c r="T31" s="161" t="s">
        <v>239</v>
      </c>
      <c r="U31" s="180">
        <v>2021</v>
      </c>
      <c r="V31" s="161" t="s">
        <v>107</v>
      </c>
      <c r="W31" s="161" t="s">
        <v>108</v>
      </c>
      <c r="X31" s="161" t="s">
        <v>210</v>
      </c>
      <c r="Y31" s="180" t="s">
        <v>211</v>
      </c>
      <c r="Z31" s="227" t="s">
        <v>111</v>
      </c>
      <c r="AA31" s="161">
        <v>150384333</v>
      </c>
      <c r="AB31" s="313">
        <v>150384333</v>
      </c>
    </row>
    <row r="32" spans="1:28" ht="86.25" x14ac:dyDescent="0.3">
      <c r="A32" s="145">
        <v>26</v>
      </c>
      <c r="B32" s="324" t="s">
        <v>240</v>
      </c>
      <c r="C32" s="180" t="s">
        <v>241</v>
      </c>
      <c r="D32" s="180" t="s">
        <v>242</v>
      </c>
      <c r="E32" s="181">
        <v>44949</v>
      </c>
      <c r="F32" s="181">
        <v>45275</v>
      </c>
      <c r="G32" s="164" t="s">
        <v>243</v>
      </c>
      <c r="H32" s="183" t="s">
        <v>244</v>
      </c>
      <c r="I32" s="167">
        <v>0.15</v>
      </c>
      <c r="J32" s="167">
        <v>0.25</v>
      </c>
      <c r="K32" s="167">
        <v>0.25</v>
      </c>
      <c r="L32" s="167">
        <v>0.35</v>
      </c>
      <c r="M32" s="167">
        <v>0.08</v>
      </c>
      <c r="N32" s="316" t="s">
        <v>245</v>
      </c>
      <c r="O32" s="180" t="s">
        <v>232</v>
      </c>
      <c r="P32" s="180" t="s">
        <v>233</v>
      </c>
      <c r="Q32" s="180" t="s">
        <v>105</v>
      </c>
      <c r="R32" s="180"/>
      <c r="S32" s="161">
        <v>81111501</v>
      </c>
      <c r="T32" s="161">
        <v>81111501</v>
      </c>
      <c r="U32" s="180">
        <v>2021</v>
      </c>
      <c r="V32" s="161" t="s">
        <v>107</v>
      </c>
      <c r="W32" s="161" t="s">
        <v>108</v>
      </c>
      <c r="X32" s="161" t="s">
        <v>210</v>
      </c>
      <c r="Y32" s="180" t="s">
        <v>211</v>
      </c>
      <c r="Z32" s="227" t="s">
        <v>111</v>
      </c>
      <c r="AA32" s="161">
        <v>86360000</v>
      </c>
      <c r="AB32" s="313">
        <v>86360000</v>
      </c>
    </row>
    <row r="33" spans="1:28" ht="86.25" x14ac:dyDescent="0.2">
      <c r="A33" s="145">
        <v>27</v>
      </c>
      <c r="B33" s="324" t="s">
        <v>246</v>
      </c>
      <c r="C33" s="180" t="s">
        <v>247</v>
      </c>
      <c r="D33" s="180" t="s">
        <v>248</v>
      </c>
      <c r="E33" s="181">
        <v>44949</v>
      </c>
      <c r="F33" s="181">
        <v>45291</v>
      </c>
      <c r="G33" s="164" t="s">
        <v>249</v>
      </c>
      <c r="H33" s="164" t="s">
        <v>250</v>
      </c>
      <c r="I33" s="184">
        <v>1</v>
      </c>
      <c r="J33" s="184">
        <v>2</v>
      </c>
      <c r="K33" s="184">
        <v>1</v>
      </c>
      <c r="L33" s="184">
        <v>1</v>
      </c>
      <c r="M33" s="167">
        <v>0.13</v>
      </c>
      <c r="N33" s="210" t="s">
        <v>142</v>
      </c>
      <c r="O33" s="180" t="s">
        <v>232</v>
      </c>
      <c r="P33" s="180" t="s">
        <v>233</v>
      </c>
      <c r="Q33" s="180" t="s">
        <v>105</v>
      </c>
      <c r="R33" s="180"/>
      <c r="S33" s="161" t="s">
        <v>251</v>
      </c>
      <c r="T33" s="161" t="s">
        <v>251</v>
      </c>
      <c r="U33" s="180">
        <v>2021</v>
      </c>
      <c r="V33" s="161" t="s">
        <v>107</v>
      </c>
      <c r="W33" s="161" t="s">
        <v>108</v>
      </c>
      <c r="X33" s="161" t="s">
        <v>210</v>
      </c>
      <c r="Y33" s="180" t="s">
        <v>211</v>
      </c>
      <c r="Z33" s="227" t="s">
        <v>111</v>
      </c>
      <c r="AA33" s="161">
        <v>792855100</v>
      </c>
      <c r="AB33" s="313">
        <v>792855100</v>
      </c>
    </row>
    <row r="34" spans="1:28" ht="86.25" x14ac:dyDescent="0.2">
      <c r="A34" s="145">
        <v>28</v>
      </c>
      <c r="B34" s="324" t="s">
        <v>252</v>
      </c>
      <c r="C34" s="180" t="s">
        <v>253</v>
      </c>
      <c r="D34" s="180" t="s">
        <v>254</v>
      </c>
      <c r="E34" s="181">
        <v>44949</v>
      </c>
      <c r="F34" s="165">
        <v>45077</v>
      </c>
      <c r="G34" s="164" t="s">
        <v>255</v>
      </c>
      <c r="H34" s="180" t="s">
        <v>256</v>
      </c>
      <c r="I34" s="185">
        <v>0</v>
      </c>
      <c r="J34" s="185">
        <v>1</v>
      </c>
      <c r="K34" s="185">
        <v>0</v>
      </c>
      <c r="L34" s="185">
        <v>0</v>
      </c>
      <c r="M34" s="185">
        <v>0.02</v>
      </c>
      <c r="N34" s="210" t="s">
        <v>142</v>
      </c>
      <c r="O34" s="180" t="s">
        <v>232</v>
      </c>
      <c r="P34" s="180" t="s">
        <v>233</v>
      </c>
      <c r="Q34" s="180" t="s">
        <v>105</v>
      </c>
      <c r="R34" s="180"/>
      <c r="S34" s="161" t="s">
        <v>251</v>
      </c>
      <c r="T34" s="161" t="s">
        <v>251</v>
      </c>
      <c r="U34" s="180">
        <v>2021</v>
      </c>
      <c r="V34" s="161" t="s">
        <v>107</v>
      </c>
      <c r="W34" s="161" t="s">
        <v>108</v>
      </c>
      <c r="X34" s="161" t="s">
        <v>210</v>
      </c>
      <c r="Y34" s="180" t="s">
        <v>211</v>
      </c>
      <c r="Z34" s="227" t="s">
        <v>111</v>
      </c>
      <c r="AA34" s="161"/>
      <c r="AB34" s="313"/>
    </row>
    <row r="35" spans="1:28" ht="81" customHeight="1" x14ac:dyDescent="0.2">
      <c r="A35" s="145">
        <v>29</v>
      </c>
      <c r="B35" s="324" t="s">
        <v>257</v>
      </c>
      <c r="C35" s="164" t="s">
        <v>258</v>
      </c>
      <c r="D35" s="164" t="s">
        <v>259</v>
      </c>
      <c r="E35" s="165">
        <v>44949</v>
      </c>
      <c r="F35" s="165">
        <v>45291</v>
      </c>
      <c r="G35" s="164" t="s">
        <v>260</v>
      </c>
      <c r="H35" s="164" t="s">
        <v>261</v>
      </c>
      <c r="I35" s="166">
        <v>10</v>
      </c>
      <c r="J35" s="166">
        <v>100</v>
      </c>
      <c r="K35" s="166">
        <v>135</v>
      </c>
      <c r="L35" s="166">
        <v>55</v>
      </c>
      <c r="M35" s="167">
        <v>0.15</v>
      </c>
      <c r="N35" s="210" t="s">
        <v>262</v>
      </c>
      <c r="O35" s="180" t="s">
        <v>232</v>
      </c>
      <c r="P35" s="180" t="s">
        <v>233</v>
      </c>
      <c r="Q35" s="315"/>
      <c r="R35" s="315"/>
      <c r="S35" s="315"/>
      <c r="T35" s="315"/>
      <c r="U35" s="315"/>
      <c r="V35" s="315"/>
      <c r="W35" s="315"/>
      <c r="X35" s="315"/>
      <c r="Y35" s="315"/>
      <c r="Z35" s="315"/>
      <c r="AA35" s="315"/>
      <c r="AB35" s="315"/>
    </row>
    <row r="36" spans="1:28" ht="89.25" customHeight="1" x14ac:dyDescent="0.3">
      <c r="A36" s="145">
        <v>30</v>
      </c>
      <c r="B36" s="324" t="s">
        <v>263</v>
      </c>
      <c r="C36" s="164" t="s">
        <v>264</v>
      </c>
      <c r="D36" s="164" t="s">
        <v>265</v>
      </c>
      <c r="E36" s="165">
        <v>44949</v>
      </c>
      <c r="F36" s="165">
        <v>45291</v>
      </c>
      <c r="G36" s="164" t="s">
        <v>266</v>
      </c>
      <c r="H36" s="164" t="s">
        <v>267</v>
      </c>
      <c r="I36" s="166">
        <v>50</v>
      </c>
      <c r="J36" s="166">
        <v>100</v>
      </c>
      <c r="K36" s="166">
        <v>200</v>
      </c>
      <c r="L36" s="166">
        <v>200</v>
      </c>
      <c r="M36" s="167">
        <v>0.15</v>
      </c>
      <c r="N36" s="164" t="s">
        <v>262</v>
      </c>
      <c r="O36" s="180" t="s">
        <v>232</v>
      </c>
      <c r="P36" s="180" t="s">
        <v>233</v>
      </c>
      <c r="Q36" s="180"/>
      <c r="R36" s="183"/>
      <c r="S36" s="183"/>
      <c r="T36" s="183"/>
      <c r="U36" s="183"/>
      <c r="V36" s="183"/>
      <c r="W36" s="180"/>
      <c r="X36" s="183"/>
      <c r="Y36" s="183"/>
      <c r="Z36" s="183"/>
      <c r="AA36" s="317">
        <v>1000000000</v>
      </c>
      <c r="AB36" s="317">
        <v>100000000</v>
      </c>
    </row>
    <row r="37" spans="1:28" ht="51.75" x14ac:dyDescent="0.3">
      <c r="A37" s="145">
        <v>31</v>
      </c>
      <c r="B37" s="324" t="s">
        <v>268</v>
      </c>
      <c r="C37" s="180" t="s">
        <v>269</v>
      </c>
      <c r="D37" s="180" t="s">
        <v>270</v>
      </c>
      <c r="E37" s="181">
        <v>44949</v>
      </c>
      <c r="F37" s="181">
        <v>45291</v>
      </c>
      <c r="G37" s="187" t="s">
        <v>271</v>
      </c>
      <c r="H37" s="188" t="s">
        <v>272</v>
      </c>
      <c r="I37" s="166">
        <v>10</v>
      </c>
      <c r="J37" s="166">
        <v>15</v>
      </c>
      <c r="K37" s="166">
        <v>15</v>
      </c>
      <c r="L37" s="166">
        <v>10</v>
      </c>
      <c r="M37" s="167">
        <v>0.15</v>
      </c>
      <c r="N37" s="210" t="s">
        <v>262</v>
      </c>
      <c r="O37" s="180" t="s">
        <v>232</v>
      </c>
      <c r="P37" s="180" t="s">
        <v>233</v>
      </c>
      <c r="Q37" s="180"/>
      <c r="R37" s="183"/>
      <c r="S37" s="183"/>
      <c r="T37" s="183"/>
      <c r="U37" s="183"/>
      <c r="V37" s="183"/>
      <c r="W37" s="180"/>
      <c r="X37" s="183"/>
      <c r="Y37" s="183"/>
      <c r="Z37" s="183"/>
      <c r="AA37" s="183"/>
      <c r="AB37" s="183"/>
    </row>
    <row r="38" spans="1:28" ht="51.75" x14ac:dyDescent="0.3">
      <c r="A38" s="145">
        <v>32</v>
      </c>
      <c r="B38" s="323" t="s">
        <v>273</v>
      </c>
      <c r="C38" s="147" t="s">
        <v>138</v>
      </c>
      <c r="D38" s="147" t="s">
        <v>139</v>
      </c>
      <c r="E38" s="148">
        <v>44927</v>
      </c>
      <c r="F38" s="149">
        <v>45291</v>
      </c>
      <c r="G38" s="147" t="s">
        <v>140</v>
      </c>
      <c r="H38" s="147" t="s">
        <v>141</v>
      </c>
      <c r="I38" s="147">
        <v>1</v>
      </c>
      <c r="J38" s="147">
        <v>1</v>
      </c>
      <c r="K38" s="147">
        <v>1</v>
      </c>
      <c r="L38" s="147">
        <v>1</v>
      </c>
      <c r="M38" s="163">
        <v>0.02</v>
      </c>
      <c r="N38" s="163" t="s">
        <v>142</v>
      </c>
      <c r="O38" s="180" t="s">
        <v>232</v>
      </c>
      <c r="P38" s="180" t="s">
        <v>233</v>
      </c>
      <c r="Q38" s="180"/>
      <c r="R38" s="183"/>
      <c r="S38" s="183"/>
      <c r="T38" s="183"/>
      <c r="U38" s="183"/>
      <c r="V38" s="183"/>
      <c r="W38" s="180"/>
      <c r="X38" s="183"/>
      <c r="Y38" s="183"/>
      <c r="Z38" s="183"/>
      <c r="AA38" s="183"/>
      <c r="AB38" s="183"/>
    </row>
    <row r="39" spans="1:28" s="4" customFormat="1" ht="27" customHeight="1" x14ac:dyDescent="0.3">
      <c r="A39" s="328"/>
      <c r="B39" s="329" t="s">
        <v>274</v>
      </c>
      <c r="C39" s="328"/>
      <c r="D39" s="328"/>
      <c r="E39" s="330"/>
      <c r="F39" s="330"/>
      <c r="G39" s="328"/>
      <c r="H39" s="328"/>
      <c r="I39" s="328"/>
      <c r="J39" s="328"/>
      <c r="K39" s="328"/>
      <c r="L39" s="328"/>
      <c r="M39" s="331">
        <f>SUM(M30:M38)</f>
        <v>1</v>
      </c>
      <c r="N39" s="332"/>
      <c r="O39" s="328"/>
      <c r="P39" s="328"/>
      <c r="Q39" s="180"/>
      <c r="R39" s="183"/>
      <c r="S39" s="183"/>
      <c r="T39" s="183"/>
      <c r="U39" s="183"/>
      <c r="V39" s="183"/>
      <c r="W39" s="180"/>
      <c r="X39" s="183"/>
      <c r="Y39" s="183"/>
      <c r="Z39" s="183"/>
      <c r="AA39" s="317">
        <v>1000000000</v>
      </c>
      <c r="AB39" s="317">
        <v>100000000</v>
      </c>
    </row>
    <row r="40" spans="1:28" s="4" customFormat="1" ht="87" customHeight="1" x14ac:dyDescent="0.3">
      <c r="A40" s="145">
        <v>33</v>
      </c>
      <c r="B40" s="325" t="s">
        <v>275</v>
      </c>
      <c r="C40" s="190" t="s">
        <v>276</v>
      </c>
      <c r="D40" s="190" t="s">
        <v>277</v>
      </c>
      <c r="E40" s="191">
        <v>44942</v>
      </c>
      <c r="F40" s="191">
        <v>45291</v>
      </c>
      <c r="G40" s="192" t="s">
        <v>278</v>
      </c>
      <c r="H40" s="192" t="s">
        <v>279</v>
      </c>
      <c r="I40" s="193">
        <v>3</v>
      </c>
      <c r="J40" s="193">
        <v>6</v>
      </c>
      <c r="K40" s="193">
        <v>6</v>
      </c>
      <c r="L40" s="193">
        <v>6</v>
      </c>
      <c r="M40" s="194">
        <v>0.35</v>
      </c>
      <c r="N40" s="147" t="s">
        <v>173</v>
      </c>
      <c r="O40" s="147" t="s">
        <v>280</v>
      </c>
      <c r="P40" s="147" t="s">
        <v>281</v>
      </c>
      <c r="Q40" s="180"/>
      <c r="R40" s="183"/>
      <c r="S40" s="183"/>
      <c r="T40" s="183"/>
      <c r="U40" s="183"/>
      <c r="V40" s="183"/>
      <c r="W40" s="180"/>
      <c r="X40" s="183"/>
      <c r="Y40" s="183"/>
      <c r="Z40" s="183"/>
      <c r="AA40" s="183"/>
      <c r="AB40" s="183"/>
    </row>
    <row r="41" spans="1:28" ht="86.25" x14ac:dyDescent="0.3">
      <c r="A41" s="145">
        <v>34</v>
      </c>
      <c r="B41" s="326" t="s">
        <v>282</v>
      </c>
      <c r="C41" s="150" t="s">
        <v>283</v>
      </c>
      <c r="D41" s="192" t="s">
        <v>284</v>
      </c>
      <c r="E41" s="197">
        <v>44942</v>
      </c>
      <c r="F41" s="197">
        <v>45291</v>
      </c>
      <c r="G41" s="192" t="s">
        <v>285</v>
      </c>
      <c r="H41" s="192" t="s">
        <v>286</v>
      </c>
      <c r="I41" s="193">
        <v>1</v>
      </c>
      <c r="J41" s="193">
        <v>2</v>
      </c>
      <c r="K41" s="193">
        <v>1</v>
      </c>
      <c r="L41" s="193">
        <v>1</v>
      </c>
      <c r="M41" s="194">
        <v>0.1</v>
      </c>
      <c r="N41" s="210" t="s">
        <v>287</v>
      </c>
      <c r="O41" s="147" t="s">
        <v>280</v>
      </c>
      <c r="P41" s="147" t="s">
        <v>281</v>
      </c>
      <c r="Q41" s="180"/>
      <c r="R41" s="183"/>
      <c r="S41" s="183"/>
      <c r="T41" s="183"/>
      <c r="U41" s="183"/>
      <c r="V41" s="183"/>
      <c r="W41" s="180"/>
      <c r="X41" s="183"/>
      <c r="Y41" s="183"/>
      <c r="Z41" s="183"/>
      <c r="AA41" s="183"/>
      <c r="AB41" s="183"/>
    </row>
    <row r="42" spans="1:28" ht="90" customHeight="1" x14ac:dyDescent="0.3">
      <c r="A42" s="145">
        <v>35</v>
      </c>
      <c r="B42" s="325" t="s">
        <v>288</v>
      </c>
      <c r="C42" s="147" t="s">
        <v>289</v>
      </c>
      <c r="D42" s="190" t="s">
        <v>290</v>
      </c>
      <c r="E42" s="191">
        <v>44942</v>
      </c>
      <c r="F42" s="191">
        <v>45291</v>
      </c>
      <c r="G42" s="190" t="s">
        <v>291</v>
      </c>
      <c r="H42" s="190" t="s">
        <v>250</v>
      </c>
      <c r="I42" s="196">
        <v>0</v>
      </c>
      <c r="J42" s="196">
        <v>1</v>
      </c>
      <c r="K42" s="196">
        <v>1</v>
      </c>
      <c r="L42" s="196">
        <v>1</v>
      </c>
      <c r="M42" s="194">
        <v>0.05</v>
      </c>
      <c r="N42" s="147" t="s">
        <v>173</v>
      </c>
      <c r="O42" s="147" t="s">
        <v>280</v>
      </c>
      <c r="P42" s="147" t="s">
        <v>281</v>
      </c>
      <c r="Q42" s="180"/>
      <c r="R42" s="183"/>
      <c r="S42" s="183"/>
      <c r="T42" s="183"/>
      <c r="U42" s="183"/>
      <c r="V42" s="183"/>
      <c r="W42" s="180"/>
      <c r="X42" s="183"/>
      <c r="Y42" s="183"/>
      <c r="Z42" s="183"/>
      <c r="AA42" s="183"/>
      <c r="AB42" s="183"/>
    </row>
    <row r="43" spans="1:28" ht="69" x14ac:dyDescent="0.3">
      <c r="A43" s="145">
        <v>36</v>
      </c>
      <c r="B43" s="325" t="s">
        <v>292</v>
      </c>
      <c r="C43" s="150" t="s">
        <v>293</v>
      </c>
      <c r="D43" s="192" t="s">
        <v>294</v>
      </c>
      <c r="E43" s="197">
        <v>44942</v>
      </c>
      <c r="F43" s="197">
        <v>45291</v>
      </c>
      <c r="G43" s="192" t="s">
        <v>295</v>
      </c>
      <c r="H43" s="192" t="s">
        <v>296</v>
      </c>
      <c r="I43" s="193">
        <v>0</v>
      </c>
      <c r="J43" s="196">
        <v>1</v>
      </c>
      <c r="K43" s="196">
        <v>0</v>
      </c>
      <c r="L43" s="196">
        <v>1</v>
      </c>
      <c r="M43" s="194">
        <v>0.12</v>
      </c>
      <c r="N43" s="190" t="s">
        <v>173</v>
      </c>
      <c r="O43" s="147" t="s">
        <v>280</v>
      </c>
      <c r="P43" s="147" t="s">
        <v>281</v>
      </c>
      <c r="Q43" s="180"/>
      <c r="R43" s="183"/>
      <c r="S43" s="183"/>
      <c r="T43" s="183"/>
      <c r="U43" s="183"/>
      <c r="V43" s="183"/>
      <c r="W43" s="180"/>
      <c r="X43" s="183"/>
      <c r="Y43" s="183"/>
      <c r="Z43" s="183"/>
      <c r="AA43" s="183"/>
      <c r="AB43" s="183"/>
    </row>
    <row r="44" spans="1:28" ht="111.95" customHeight="1" x14ac:dyDescent="0.3">
      <c r="A44" s="145">
        <v>37</v>
      </c>
      <c r="B44" s="325" t="s">
        <v>297</v>
      </c>
      <c r="C44" s="150" t="s">
        <v>298</v>
      </c>
      <c r="D44" s="192" t="s">
        <v>299</v>
      </c>
      <c r="E44" s="197">
        <v>44942</v>
      </c>
      <c r="F44" s="197">
        <v>45291</v>
      </c>
      <c r="G44" s="192" t="s">
        <v>300</v>
      </c>
      <c r="H44" s="192" t="s">
        <v>301</v>
      </c>
      <c r="I44" s="193">
        <v>1</v>
      </c>
      <c r="J44" s="196">
        <v>0</v>
      </c>
      <c r="K44" s="196">
        <v>0</v>
      </c>
      <c r="L44" s="196">
        <v>0</v>
      </c>
      <c r="M44" s="194">
        <v>0.05</v>
      </c>
      <c r="N44" s="190" t="s">
        <v>173</v>
      </c>
      <c r="O44" s="147" t="s">
        <v>280</v>
      </c>
      <c r="P44" s="147" t="s">
        <v>281</v>
      </c>
      <c r="Q44" s="180"/>
      <c r="R44" s="183"/>
      <c r="S44" s="183"/>
      <c r="T44" s="183"/>
      <c r="U44" s="183"/>
      <c r="V44" s="183"/>
      <c r="W44" s="180"/>
      <c r="X44" s="183"/>
      <c r="Y44" s="183"/>
      <c r="Z44" s="183"/>
      <c r="AA44" s="183"/>
      <c r="AB44" s="183"/>
    </row>
    <row r="45" spans="1:28" ht="119.25" customHeight="1" x14ac:dyDescent="0.3">
      <c r="A45" s="145">
        <v>38</v>
      </c>
      <c r="B45" s="325" t="s">
        <v>302</v>
      </c>
      <c r="C45" s="150" t="s">
        <v>303</v>
      </c>
      <c r="D45" s="192" t="s">
        <v>304</v>
      </c>
      <c r="E45" s="197">
        <v>44942</v>
      </c>
      <c r="F45" s="197">
        <v>45291</v>
      </c>
      <c r="G45" s="198" t="s">
        <v>305</v>
      </c>
      <c r="H45" s="192" t="s">
        <v>306</v>
      </c>
      <c r="I45" s="193">
        <v>4</v>
      </c>
      <c r="J45" s="196">
        <v>2</v>
      </c>
      <c r="K45" s="196">
        <v>2</v>
      </c>
      <c r="L45" s="196">
        <v>2</v>
      </c>
      <c r="M45" s="194">
        <v>0.08</v>
      </c>
      <c r="N45" s="190" t="s">
        <v>307</v>
      </c>
      <c r="O45" s="147" t="s">
        <v>280</v>
      </c>
      <c r="P45" s="147" t="s">
        <v>281</v>
      </c>
      <c r="Q45" s="180"/>
      <c r="R45" s="183"/>
      <c r="S45" s="183"/>
      <c r="T45" s="183"/>
      <c r="U45" s="183"/>
      <c r="V45" s="183"/>
      <c r="W45" s="180"/>
      <c r="X45" s="183"/>
      <c r="Y45" s="183"/>
      <c r="Z45" s="183"/>
      <c r="AA45" s="183"/>
      <c r="AB45" s="183"/>
    </row>
    <row r="46" spans="1:28" ht="69" x14ac:dyDescent="0.3">
      <c r="A46" s="145">
        <v>39</v>
      </c>
      <c r="B46" s="325" t="s">
        <v>308</v>
      </c>
      <c r="C46" s="192" t="s">
        <v>309</v>
      </c>
      <c r="D46" s="150" t="s">
        <v>310</v>
      </c>
      <c r="E46" s="197">
        <v>44942</v>
      </c>
      <c r="F46" s="197">
        <v>45291</v>
      </c>
      <c r="G46" s="150" t="s">
        <v>311</v>
      </c>
      <c r="H46" s="192" t="s">
        <v>312</v>
      </c>
      <c r="I46" s="193">
        <v>0</v>
      </c>
      <c r="J46" s="193">
        <v>2</v>
      </c>
      <c r="K46" s="193">
        <v>1</v>
      </c>
      <c r="L46" s="193">
        <v>1</v>
      </c>
      <c r="M46" s="194">
        <v>0.08</v>
      </c>
      <c r="N46" s="190" t="s">
        <v>307</v>
      </c>
      <c r="O46" s="147" t="s">
        <v>280</v>
      </c>
      <c r="P46" s="147" t="s">
        <v>281</v>
      </c>
      <c r="Q46" s="183"/>
      <c r="R46" s="183"/>
      <c r="S46" s="183"/>
      <c r="T46" s="183"/>
      <c r="U46" s="183"/>
      <c r="V46" s="183"/>
      <c r="W46" s="183"/>
      <c r="X46" s="183"/>
      <c r="Y46" s="183"/>
      <c r="Z46" s="183"/>
      <c r="AA46" s="183"/>
      <c r="AB46" s="183"/>
    </row>
    <row r="47" spans="1:28" ht="69" x14ac:dyDescent="0.3">
      <c r="A47" s="145">
        <v>40</v>
      </c>
      <c r="B47" s="325" t="s">
        <v>313</v>
      </c>
      <c r="C47" s="150" t="s">
        <v>314</v>
      </c>
      <c r="D47" s="150" t="s">
        <v>315</v>
      </c>
      <c r="E47" s="197">
        <v>44942</v>
      </c>
      <c r="F47" s="197">
        <v>45291</v>
      </c>
      <c r="G47" s="150" t="s">
        <v>316</v>
      </c>
      <c r="H47" s="192" t="s">
        <v>317</v>
      </c>
      <c r="I47" s="193">
        <v>0</v>
      </c>
      <c r="J47" s="196">
        <v>0</v>
      </c>
      <c r="K47" s="196">
        <v>0</v>
      </c>
      <c r="L47" s="196">
        <v>1</v>
      </c>
      <c r="M47" s="199">
        <v>0.05</v>
      </c>
      <c r="N47" s="190" t="s">
        <v>173</v>
      </c>
      <c r="O47" s="147" t="s">
        <v>280</v>
      </c>
      <c r="P47" s="147" t="s">
        <v>281</v>
      </c>
      <c r="Q47" s="183"/>
      <c r="R47" s="183"/>
      <c r="S47" s="183"/>
      <c r="T47" s="183"/>
      <c r="U47" s="183"/>
      <c r="V47" s="183"/>
      <c r="W47" s="183"/>
      <c r="X47" s="183"/>
      <c r="Y47" s="183"/>
      <c r="Z47" s="183"/>
      <c r="AA47" s="183"/>
      <c r="AB47" s="183"/>
    </row>
    <row r="48" spans="1:28" ht="120.75" x14ac:dyDescent="0.3">
      <c r="A48" s="145">
        <v>41</v>
      </c>
      <c r="B48" s="325" t="s">
        <v>318</v>
      </c>
      <c r="C48" s="150" t="s">
        <v>319</v>
      </c>
      <c r="D48" s="192" t="s">
        <v>320</v>
      </c>
      <c r="E48" s="197">
        <v>44942</v>
      </c>
      <c r="F48" s="197">
        <v>45291</v>
      </c>
      <c r="G48" s="198" t="s">
        <v>321</v>
      </c>
      <c r="H48" s="192" t="s">
        <v>322</v>
      </c>
      <c r="I48" s="193">
        <v>10</v>
      </c>
      <c r="J48" s="193">
        <v>17</v>
      </c>
      <c r="K48" s="193">
        <v>10</v>
      </c>
      <c r="L48" s="193">
        <v>10</v>
      </c>
      <c r="M48" s="194">
        <v>0.08</v>
      </c>
      <c r="N48" s="210" t="s">
        <v>262</v>
      </c>
      <c r="O48" s="147" t="s">
        <v>280</v>
      </c>
      <c r="P48" s="147" t="s">
        <v>281</v>
      </c>
      <c r="Q48" s="183"/>
      <c r="R48" s="183"/>
      <c r="S48" s="183"/>
      <c r="T48" s="183"/>
      <c r="U48" s="183"/>
      <c r="V48" s="183"/>
      <c r="W48" s="183"/>
      <c r="X48" s="183"/>
      <c r="Y48" s="183"/>
      <c r="Z48" s="183"/>
      <c r="AA48" s="183"/>
      <c r="AB48" s="183"/>
    </row>
    <row r="49" spans="1:28" ht="79.5" customHeight="1" x14ac:dyDescent="0.3">
      <c r="A49" s="145">
        <v>42</v>
      </c>
      <c r="B49" s="325" t="s">
        <v>323</v>
      </c>
      <c r="C49" s="147" t="s">
        <v>324</v>
      </c>
      <c r="D49" s="180" t="s">
        <v>145</v>
      </c>
      <c r="E49" s="191">
        <v>44928</v>
      </c>
      <c r="F49" s="191">
        <v>45077</v>
      </c>
      <c r="G49" s="190" t="s">
        <v>255</v>
      </c>
      <c r="H49" s="190" t="s">
        <v>325</v>
      </c>
      <c r="I49" s="196">
        <v>0</v>
      </c>
      <c r="J49" s="196">
        <v>1</v>
      </c>
      <c r="K49" s="196">
        <v>0</v>
      </c>
      <c r="L49" s="196">
        <v>0</v>
      </c>
      <c r="M49" s="194">
        <v>0.02</v>
      </c>
      <c r="N49" s="190" t="s">
        <v>142</v>
      </c>
      <c r="O49" s="192" t="s">
        <v>326</v>
      </c>
      <c r="P49" s="190" t="s">
        <v>327</v>
      </c>
      <c r="Q49" s="183"/>
      <c r="R49" s="183"/>
      <c r="S49" s="183"/>
      <c r="T49" s="183"/>
      <c r="U49" s="183"/>
      <c r="V49" s="183"/>
      <c r="W49" s="183"/>
      <c r="X49" s="183"/>
      <c r="Y49" s="183"/>
      <c r="Z49" s="183"/>
      <c r="AA49" s="183"/>
      <c r="AB49" s="183"/>
    </row>
    <row r="50" spans="1:28" ht="129.94999999999999" customHeight="1" x14ac:dyDescent="0.3">
      <c r="A50" s="145">
        <v>43</v>
      </c>
      <c r="B50" s="325" t="s">
        <v>328</v>
      </c>
      <c r="C50" s="147" t="s">
        <v>138</v>
      </c>
      <c r="D50" s="147" t="s">
        <v>139</v>
      </c>
      <c r="E50" s="148">
        <v>44927</v>
      </c>
      <c r="F50" s="149">
        <v>45291</v>
      </c>
      <c r="G50" s="147" t="s">
        <v>140</v>
      </c>
      <c r="H50" s="147" t="s">
        <v>141</v>
      </c>
      <c r="I50" s="147">
        <v>1</v>
      </c>
      <c r="J50" s="147">
        <v>1</v>
      </c>
      <c r="K50" s="147">
        <v>1</v>
      </c>
      <c r="L50" s="147">
        <v>1</v>
      </c>
      <c r="M50" s="163">
        <v>0.02</v>
      </c>
      <c r="N50" s="163" t="s">
        <v>142</v>
      </c>
      <c r="O50" s="147" t="s">
        <v>280</v>
      </c>
      <c r="P50" s="147" t="s">
        <v>281</v>
      </c>
      <c r="Q50" s="183"/>
      <c r="R50" s="183"/>
      <c r="S50" s="183"/>
      <c r="T50" s="183"/>
      <c r="U50" s="183"/>
      <c r="V50" s="183"/>
      <c r="W50" s="183"/>
      <c r="X50" s="183"/>
      <c r="Y50" s="183"/>
      <c r="Z50" s="183"/>
      <c r="AA50" s="183"/>
      <c r="AB50" s="183"/>
    </row>
    <row r="51" spans="1:28" ht="20.25" customHeight="1" x14ac:dyDescent="0.3">
      <c r="A51" s="328"/>
      <c r="B51" s="329" t="s">
        <v>329</v>
      </c>
      <c r="C51" s="328"/>
      <c r="D51" s="328"/>
      <c r="E51" s="330"/>
      <c r="F51" s="330"/>
      <c r="G51" s="328"/>
      <c r="H51" s="328"/>
      <c r="I51" s="328"/>
      <c r="J51" s="328"/>
      <c r="K51" s="328"/>
      <c r="L51" s="328"/>
      <c r="M51" s="331">
        <f>SUM(M40:M50)</f>
        <v>0.99999999999999989</v>
      </c>
      <c r="N51" s="332"/>
      <c r="O51" s="328"/>
      <c r="P51" s="328"/>
      <c r="Q51" s="183"/>
      <c r="R51" s="183"/>
      <c r="S51" s="183"/>
      <c r="T51" s="183"/>
      <c r="U51" s="183"/>
      <c r="V51" s="183"/>
      <c r="W51" s="183"/>
      <c r="X51" s="183"/>
      <c r="Y51" s="183"/>
      <c r="Z51" s="183"/>
      <c r="AA51" s="183"/>
      <c r="AB51" s="183"/>
    </row>
    <row r="52" spans="1:28" ht="77.25" customHeight="1" x14ac:dyDescent="0.3">
      <c r="A52" s="145">
        <v>44</v>
      </c>
      <c r="B52" s="325" t="s">
        <v>330</v>
      </c>
      <c r="C52" s="230" t="s">
        <v>331</v>
      </c>
      <c r="D52" s="180" t="s">
        <v>332</v>
      </c>
      <c r="E52" s="200">
        <v>44958</v>
      </c>
      <c r="F52" s="200">
        <v>45291</v>
      </c>
      <c r="G52" s="180" t="s">
        <v>333</v>
      </c>
      <c r="H52" s="180" t="s">
        <v>334</v>
      </c>
      <c r="I52" s="166">
        <v>0</v>
      </c>
      <c r="J52" s="166">
        <v>0</v>
      </c>
      <c r="K52" s="166">
        <v>0</v>
      </c>
      <c r="L52" s="166">
        <v>1</v>
      </c>
      <c r="M52" s="167">
        <v>0.1</v>
      </c>
      <c r="N52" s="180" t="s">
        <v>142</v>
      </c>
      <c r="O52" s="164" t="s">
        <v>335</v>
      </c>
      <c r="P52" s="180" t="s">
        <v>336</v>
      </c>
      <c r="Q52" s="183"/>
      <c r="R52" s="183"/>
      <c r="S52" s="183"/>
      <c r="T52" s="183"/>
      <c r="U52" s="183"/>
      <c r="V52" s="183"/>
      <c r="W52" s="183"/>
      <c r="X52" s="183"/>
      <c r="Y52" s="183"/>
      <c r="Z52" s="183"/>
      <c r="AA52" s="183"/>
      <c r="AB52" s="183"/>
    </row>
    <row r="53" spans="1:28" ht="69.75" customHeight="1" x14ac:dyDescent="0.3">
      <c r="A53" s="145">
        <v>45</v>
      </c>
      <c r="B53" s="325" t="s">
        <v>337</v>
      </c>
      <c r="C53" s="203" t="s">
        <v>338</v>
      </c>
      <c r="D53" s="201" t="s">
        <v>339</v>
      </c>
      <c r="E53" s="202">
        <v>44958</v>
      </c>
      <c r="F53" s="165">
        <v>45199</v>
      </c>
      <c r="G53" s="203" t="s">
        <v>340</v>
      </c>
      <c r="H53" s="180" t="s">
        <v>341</v>
      </c>
      <c r="I53" s="166">
        <v>1</v>
      </c>
      <c r="J53" s="166">
        <v>1</v>
      </c>
      <c r="K53" s="166">
        <v>1</v>
      </c>
      <c r="L53" s="166">
        <v>0</v>
      </c>
      <c r="M53" s="167">
        <v>7.0000000000000007E-2</v>
      </c>
      <c r="N53" s="180" t="s">
        <v>142</v>
      </c>
      <c r="O53" s="164" t="s">
        <v>335</v>
      </c>
      <c r="P53" s="180" t="s">
        <v>336</v>
      </c>
      <c r="Q53" s="183"/>
      <c r="R53" s="183"/>
      <c r="S53" s="183"/>
      <c r="T53" s="183"/>
      <c r="U53" s="183"/>
      <c r="V53" s="183"/>
      <c r="W53" s="183"/>
      <c r="X53" s="183"/>
      <c r="Y53" s="183"/>
      <c r="Z53" s="183"/>
      <c r="AA53" s="183"/>
      <c r="AB53" s="183"/>
    </row>
    <row r="54" spans="1:28" ht="75.75" customHeight="1" x14ac:dyDescent="0.3">
      <c r="A54" s="145">
        <v>46</v>
      </c>
      <c r="B54" s="325" t="s">
        <v>342</v>
      </c>
      <c r="C54" s="203" t="s">
        <v>343</v>
      </c>
      <c r="D54" s="180" t="s">
        <v>344</v>
      </c>
      <c r="E54" s="200">
        <v>44958</v>
      </c>
      <c r="F54" s="200">
        <v>45077</v>
      </c>
      <c r="G54" s="201" t="s">
        <v>345</v>
      </c>
      <c r="H54" s="204" t="s">
        <v>346</v>
      </c>
      <c r="I54" s="166">
        <v>0</v>
      </c>
      <c r="J54" s="166">
        <v>6</v>
      </c>
      <c r="K54" s="166">
        <v>0</v>
      </c>
      <c r="L54" s="166">
        <v>0</v>
      </c>
      <c r="M54" s="167">
        <v>0.05</v>
      </c>
      <c r="N54" s="180" t="s">
        <v>142</v>
      </c>
      <c r="O54" s="164" t="s">
        <v>347</v>
      </c>
      <c r="P54" s="180" t="s">
        <v>348</v>
      </c>
      <c r="Q54" s="183"/>
      <c r="R54" s="183"/>
      <c r="S54" s="183"/>
      <c r="T54" s="183"/>
      <c r="U54" s="183"/>
      <c r="V54" s="183"/>
      <c r="W54" s="183"/>
      <c r="X54" s="183"/>
      <c r="Y54" s="183"/>
      <c r="Z54" s="183"/>
      <c r="AA54" s="183"/>
      <c r="AB54" s="183"/>
    </row>
    <row r="55" spans="1:28" ht="34.5" x14ac:dyDescent="0.3">
      <c r="A55" s="145">
        <v>47</v>
      </c>
      <c r="B55" s="325" t="s">
        <v>349</v>
      </c>
      <c r="C55" s="203" t="s">
        <v>350</v>
      </c>
      <c r="D55" s="203" t="s">
        <v>351</v>
      </c>
      <c r="E55" s="202">
        <v>44928</v>
      </c>
      <c r="F55" s="202">
        <v>45077</v>
      </c>
      <c r="G55" s="203" t="s">
        <v>352</v>
      </c>
      <c r="H55" s="204" t="s">
        <v>353</v>
      </c>
      <c r="I55" s="166">
        <v>0</v>
      </c>
      <c r="J55" s="166">
        <v>1</v>
      </c>
      <c r="K55" s="166">
        <v>0</v>
      </c>
      <c r="L55" s="166">
        <v>0</v>
      </c>
      <c r="M55" s="167">
        <v>7.0000000000000007E-2</v>
      </c>
      <c r="N55" s="180" t="s">
        <v>142</v>
      </c>
      <c r="O55" s="164" t="s">
        <v>347</v>
      </c>
      <c r="P55" s="180" t="s">
        <v>348</v>
      </c>
      <c r="Q55" s="183"/>
      <c r="R55" s="183"/>
      <c r="S55" s="183"/>
      <c r="T55" s="183"/>
      <c r="U55" s="183"/>
      <c r="V55" s="183"/>
      <c r="W55" s="183"/>
      <c r="X55" s="183"/>
      <c r="Y55" s="183"/>
      <c r="Z55" s="183"/>
      <c r="AA55" s="183"/>
      <c r="AB55" s="183"/>
    </row>
    <row r="56" spans="1:28" ht="46.5" customHeight="1" x14ac:dyDescent="0.3">
      <c r="A56" s="145">
        <v>48</v>
      </c>
      <c r="B56" s="325" t="s">
        <v>354</v>
      </c>
      <c r="C56" s="203" t="s">
        <v>355</v>
      </c>
      <c r="D56" s="164" t="s">
        <v>356</v>
      </c>
      <c r="E56" s="165">
        <v>44958</v>
      </c>
      <c r="F56" s="165">
        <v>45107</v>
      </c>
      <c r="G56" s="164" t="s">
        <v>357</v>
      </c>
      <c r="H56" s="164" t="s">
        <v>358</v>
      </c>
      <c r="I56" s="166">
        <v>0</v>
      </c>
      <c r="J56" s="166">
        <v>1</v>
      </c>
      <c r="K56" s="166">
        <v>0</v>
      </c>
      <c r="L56" s="166">
        <v>0</v>
      </c>
      <c r="M56" s="167">
        <v>0.06</v>
      </c>
      <c r="N56" s="180" t="s">
        <v>142</v>
      </c>
      <c r="O56" s="164" t="s">
        <v>335</v>
      </c>
      <c r="P56" s="180" t="s">
        <v>348</v>
      </c>
      <c r="Q56" s="183"/>
      <c r="R56" s="183"/>
      <c r="S56" s="183"/>
      <c r="T56" s="183"/>
      <c r="U56" s="183"/>
      <c r="V56" s="183"/>
      <c r="W56" s="183"/>
      <c r="X56" s="183"/>
      <c r="Y56" s="183"/>
      <c r="Z56" s="183"/>
      <c r="AA56" s="183"/>
      <c r="AB56" s="183"/>
    </row>
    <row r="57" spans="1:28" ht="51.75" x14ac:dyDescent="0.3">
      <c r="A57" s="145">
        <v>49</v>
      </c>
      <c r="B57" s="325" t="s">
        <v>359</v>
      </c>
      <c r="C57" s="203" t="s">
        <v>360</v>
      </c>
      <c r="D57" s="164" t="s">
        <v>361</v>
      </c>
      <c r="E57" s="165">
        <v>44958</v>
      </c>
      <c r="F57" s="165">
        <v>45076</v>
      </c>
      <c r="G57" s="164" t="s">
        <v>362</v>
      </c>
      <c r="H57" s="180" t="s">
        <v>334</v>
      </c>
      <c r="I57" s="166">
        <v>0</v>
      </c>
      <c r="J57" s="166">
        <v>1</v>
      </c>
      <c r="K57" s="166">
        <v>0</v>
      </c>
      <c r="L57" s="166">
        <v>0</v>
      </c>
      <c r="M57" s="167">
        <v>0.1</v>
      </c>
      <c r="N57" s="180" t="s">
        <v>142</v>
      </c>
      <c r="O57" s="164" t="s">
        <v>347</v>
      </c>
      <c r="P57" s="180" t="s">
        <v>348</v>
      </c>
      <c r="Q57" s="183"/>
      <c r="R57" s="183"/>
      <c r="S57" s="183"/>
      <c r="T57" s="183"/>
      <c r="U57" s="183"/>
      <c r="V57" s="183"/>
      <c r="W57" s="183"/>
      <c r="X57" s="183"/>
      <c r="Y57" s="183"/>
      <c r="Z57" s="183"/>
      <c r="AA57" s="183"/>
      <c r="AB57" s="183"/>
    </row>
    <row r="58" spans="1:28" ht="34.5" x14ac:dyDescent="0.3">
      <c r="A58" s="145">
        <v>50</v>
      </c>
      <c r="B58" s="325" t="s">
        <v>363</v>
      </c>
      <c r="C58" s="203" t="s">
        <v>364</v>
      </c>
      <c r="D58" s="164" t="s">
        <v>365</v>
      </c>
      <c r="E58" s="165">
        <v>44958</v>
      </c>
      <c r="F58" s="165">
        <v>45275</v>
      </c>
      <c r="G58" s="164" t="s">
        <v>366</v>
      </c>
      <c r="H58" s="180" t="s">
        <v>334</v>
      </c>
      <c r="I58" s="166">
        <v>0</v>
      </c>
      <c r="J58" s="166">
        <v>1</v>
      </c>
      <c r="K58" s="166">
        <v>0</v>
      </c>
      <c r="L58" s="166">
        <v>1</v>
      </c>
      <c r="M58" s="167">
        <v>0.1</v>
      </c>
      <c r="N58" s="180" t="s">
        <v>142</v>
      </c>
      <c r="O58" s="164" t="s">
        <v>335</v>
      </c>
      <c r="P58" s="180" t="s">
        <v>336</v>
      </c>
      <c r="Q58" s="183"/>
      <c r="R58" s="183"/>
      <c r="S58" s="183"/>
      <c r="T58" s="183"/>
      <c r="U58" s="183"/>
      <c r="V58" s="183"/>
      <c r="W58" s="183"/>
      <c r="X58" s="183"/>
      <c r="Y58" s="183"/>
      <c r="Z58" s="183"/>
      <c r="AA58" s="183"/>
      <c r="AB58" s="183"/>
    </row>
    <row r="59" spans="1:28" ht="99.75" customHeight="1" x14ac:dyDescent="0.3">
      <c r="A59" s="145">
        <v>51</v>
      </c>
      <c r="B59" s="325" t="s">
        <v>367</v>
      </c>
      <c r="C59" s="203" t="s">
        <v>368</v>
      </c>
      <c r="D59" s="164" t="s">
        <v>369</v>
      </c>
      <c r="E59" s="165">
        <v>44958</v>
      </c>
      <c r="F59" s="165">
        <v>45107</v>
      </c>
      <c r="G59" s="180" t="s">
        <v>370</v>
      </c>
      <c r="H59" s="180" t="s">
        <v>334</v>
      </c>
      <c r="I59" s="166">
        <v>0</v>
      </c>
      <c r="J59" s="166">
        <v>1</v>
      </c>
      <c r="K59" s="166">
        <v>0</v>
      </c>
      <c r="L59" s="166">
        <v>0</v>
      </c>
      <c r="M59" s="167">
        <v>0.05</v>
      </c>
      <c r="N59" s="180" t="s">
        <v>142</v>
      </c>
      <c r="O59" s="164" t="s">
        <v>335</v>
      </c>
      <c r="P59" s="180" t="s">
        <v>336</v>
      </c>
      <c r="Q59" s="183"/>
      <c r="R59" s="183"/>
      <c r="S59" s="183"/>
      <c r="T59" s="183"/>
      <c r="U59" s="183"/>
      <c r="V59" s="183"/>
      <c r="W59" s="183"/>
      <c r="X59" s="183"/>
      <c r="Y59" s="183"/>
      <c r="Z59" s="183"/>
      <c r="AA59" s="183"/>
      <c r="AB59" s="183"/>
    </row>
    <row r="60" spans="1:28" ht="60" customHeight="1" x14ac:dyDescent="0.3">
      <c r="A60" s="145">
        <v>52</v>
      </c>
      <c r="B60" s="325" t="s">
        <v>371</v>
      </c>
      <c r="C60" s="203" t="s">
        <v>372</v>
      </c>
      <c r="D60" s="164" t="s">
        <v>373</v>
      </c>
      <c r="E60" s="165">
        <v>44958</v>
      </c>
      <c r="F60" s="165">
        <v>45199</v>
      </c>
      <c r="G60" s="164" t="s">
        <v>374</v>
      </c>
      <c r="H60" s="180" t="s">
        <v>334</v>
      </c>
      <c r="I60" s="166">
        <v>0</v>
      </c>
      <c r="J60" s="166">
        <v>0</v>
      </c>
      <c r="K60" s="166">
        <v>1</v>
      </c>
      <c r="L60" s="166">
        <v>0</v>
      </c>
      <c r="M60" s="167">
        <v>0.1</v>
      </c>
      <c r="N60" s="180" t="s">
        <v>142</v>
      </c>
      <c r="O60" s="164" t="s">
        <v>335</v>
      </c>
      <c r="P60" s="180" t="s">
        <v>336</v>
      </c>
      <c r="Q60" s="183"/>
      <c r="R60" s="183"/>
      <c r="S60" s="183"/>
      <c r="T60" s="183"/>
      <c r="U60" s="183"/>
      <c r="V60" s="183"/>
      <c r="W60" s="183"/>
      <c r="X60" s="183"/>
      <c r="Y60" s="183"/>
      <c r="Z60" s="183"/>
      <c r="AA60" s="183"/>
      <c r="AB60" s="183"/>
    </row>
    <row r="61" spans="1:28" ht="112.5" customHeight="1" x14ac:dyDescent="0.3">
      <c r="A61" s="145">
        <v>53</v>
      </c>
      <c r="B61" s="325" t="s">
        <v>375</v>
      </c>
      <c r="C61" s="180" t="s">
        <v>376</v>
      </c>
      <c r="D61" s="180" t="s">
        <v>377</v>
      </c>
      <c r="E61" s="200">
        <v>44958</v>
      </c>
      <c r="F61" s="200">
        <v>45275</v>
      </c>
      <c r="G61" s="180" t="s">
        <v>378</v>
      </c>
      <c r="H61" s="180" t="s">
        <v>334</v>
      </c>
      <c r="I61" s="166">
        <v>0</v>
      </c>
      <c r="J61" s="166">
        <v>2</v>
      </c>
      <c r="K61" s="166">
        <v>0</v>
      </c>
      <c r="L61" s="166">
        <v>1</v>
      </c>
      <c r="M61" s="167">
        <v>0.1</v>
      </c>
      <c r="N61" s="180" t="s">
        <v>142</v>
      </c>
      <c r="O61" s="164" t="s">
        <v>335</v>
      </c>
      <c r="P61" s="180" t="s">
        <v>336</v>
      </c>
      <c r="Q61" s="183"/>
      <c r="R61" s="183"/>
      <c r="S61" s="183"/>
      <c r="T61" s="183"/>
      <c r="U61" s="183"/>
      <c r="V61" s="183"/>
      <c r="W61" s="183"/>
      <c r="X61" s="183"/>
      <c r="Y61" s="183"/>
      <c r="Z61" s="183"/>
      <c r="AA61" s="183"/>
      <c r="AB61" s="183"/>
    </row>
    <row r="62" spans="1:28" ht="64.5" customHeight="1" x14ac:dyDescent="0.3">
      <c r="A62" s="145">
        <v>54</v>
      </c>
      <c r="B62" s="325" t="s">
        <v>379</v>
      </c>
      <c r="C62" s="203" t="s">
        <v>380</v>
      </c>
      <c r="D62" s="164" t="s">
        <v>381</v>
      </c>
      <c r="E62" s="165">
        <v>44958</v>
      </c>
      <c r="F62" s="165">
        <v>45291</v>
      </c>
      <c r="G62" s="187" t="s">
        <v>382</v>
      </c>
      <c r="H62" s="180" t="s">
        <v>341</v>
      </c>
      <c r="I62" s="166">
        <v>0</v>
      </c>
      <c r="J62" s="166">
        <v>1</v>
      </c>
      <c r="K62" s="166">
        <v>0</v>
      </c>
      <c r="L62" s="166">
        <v>1</v>
      </c>
      <c r="M62" s="167">
        <v>7.0000000000000007E-2</v>
      </c>
      <c r="N62" s="180" t="s">
        <v>142</v>
      </c>
      <c r="O62" s="164" t="s">
        <v>335</v>
      </c>
      <c r="P62" s="180" t="s">
        <v>336</v>
      </c>
      <c r="Q62" s="183"/>
      <c r="R62" s="183"/>
      <c r="S62" s="183"/>
      <c r="T62" s="183"/>
      <c r="U62" s="183"/>
      <c r="V62" s="183"/>
      <c r="W62" s="183"/>
      <c r="X62" s="183"/>
      <c r="Y62" s="183"/>
      <c r="Z62" s="183"/>
      <c r="AA62" s="183"/>
      <c r="AB62" s="183"/>
    </row>
    <row r="63" spans="1:28" ht="57.75" customHeight="1" x14ac:dyDescent="0.3">
      <c r="A63" s="145">
        <v>55</v>
      </c>
      <c r="B63" s="325" t="s">
        <v>383</v>
      </c>
      <c r="C63" s="203" t="s">
        <v>384</v>
      </c>
      <c r="D63" s="164" t="s">
        <v>385</v>
      </c>
      <c r="E63" s="165">
        <v>44928</v>
      </c>
      <c r="F63" s="165">
        <v>45230</v>
      </c>
      <c r="G63" s="164" t="s">
        <v>386</v>
      </c>
      <c r="H63" s="180" t="s">
        <v>334</v>
      </c>
      <c r="I63" s="166">
        <v>0</v>
      </c>
      <c r="J63" s="166">
        <v>0</v>
      </c>
      <c r="K63" s="166">
        <v>0</v>
      </c>
      <c r="L63" s="166">
        <v>1</v>
      </c>
      <c r="M63" s="167">
        <v>0.05</v>
      </c>
      <c r="N63" s="180" t="s">
        <v>142</v>
      </c>
      <c r="O63" s="164" t="s">
        <v>335</v>
      </c>
      <c r="P63" s="180" t="s">
        <v>336</v>
      </c>
      <c r="Q63" s="183"/>
      <c r="R63" s="183"/>
      <c r="S63" s="183"/>
      <c r="T63" s="183"/>
      <c r="U63" s="183"/>
      <c r="V63" s="183"/>
      <c r="W63" s="183"/>
      <c r="X63" s="183"/>
      <c r="Y63" s="183"/>
      <c r="Z63" s="183"/>
      <c r="AA63" s="183"/>
      <c r="AB63" s="183"/>
    </row>
    <row r="64" spans="1:28" ht="69" customHeight="1" x14ac:dyDescent="0.3">
      <c r="A64" s="145">
        <v>56</v>
      </c>
      <c r="B64" s="325" t="s">
        <v>387</v>
      </c>
      <c r="C64" s="203" t="s">
        <v>388</v>
      </c>
      <c r="D64" s="164" t="s">
        <v>389</v>
      </c>
      <c r="E64" s="165">
        <v>44928</v>
      </c>
      <c r="F64" s="165">
        <v>45291</v>
      </c>
      <c r="G64" s="187" t="s">
        <v>390</v>
      </c>
      <c r="H64" s="180" t="s">
        <v>391</v>
      </c>
      <c r="I64" s="166">
        <v>0</v>
      </c>
      <c r="J64" s="166">
        <v>1</v>
      </c>
      <c r="K64" s="166">
        <v>0</v>
      </c>
      <c r="L64" s="166">
        <v>1</v>
      </c>
      <c r="M64" s="167">
        <v>0.05</v>
      </c>
      <c r="N64" s="180" t="s">
        <v>142</v>
      </c>
      <c r="O64" s="164" t="s">
        <v>335</v>
      </c>
      <c r="P64" s="180" t="s">
        <v>336</v>
      </c>
      <c r="Q64" s="183"/>
      <c r="R64" s="183"/>
      <c r="S64" s="183"/>
      <c r="T64" s="183"/>
      <c r="U64" s="183"/>
      <c r="V64" s="183"/>
      <c r="W64" s="183"/>
      <c r="X64" s="183"/>
      <c r="Y64" s="183"/>
      <c r="Z64" s="183"/>
      <c r="AA64" s="183"/>
      <c r="AB64" s="183"/>
    </row>
    <row r="65" spans="1:28" ht="60.75" customHeight="1" x14ac:dyDescent="0.3">
      <c r="A65" s="145">
        <v>57</v>
      </c>
      <c r="B65" s="325" t="s">
        <v>392</v>
      </c>
      <c r="C65" s="147" t="s">
        <v>138</v>
      </c>
      <c r="D65" s="147" t="s">
        <v>139</v>
      </c>
      <c r="E65" s="148">
        <v>44927</v>
      </c>
      <c r="F65" s="149">
        <v>45291</v>
      </c>
      <c r="G65" s="147" t="s">
        <v>140</v>
      </c>
      <c r="H65" s="147" t="s">
        <v>141</v>
      </c>
      <c r="I65" s="147">
        <v>1</v>
      </c>
      <c r="J65" s="147">
        <v>1</v>
      </c>
      <c r="K65" s="147">
        <v>1</v>
      </c>
      <c r="L65" s="147">
        <v>1</v>
      </c>
      <c r="M65" s="163">
        <v>0.03</v>
      </c>
      <c r="N65" s="163" t="s">
        <v>142</v>
      </c>
      <c r="O65" s="164" t="s">
        <v>335</v>
      </c>
      <c r="P65" s="180" t="s">
        <v>336</v>
      </c>
      <c r="Q65" s="183"/>
      <c r="R65" s="183"/>
      <c r="S65" s="183"/>
      <c r="T65" s="183"/>
      <c r="U65" s="183"/>
      <c r="V65" s="183"/>
      <c r="W65" s="183"/>
      <c r="X65" s="183"/>
      <c r="Y65" s="183"/>
      <c r="Z65" s="183"/>
      <c r="AA65" s="183"/>
      <c r="AB65" s="183"/>
    </row>
    <row r="66" spans="1:28" ht="38.25" customHeight="1" x14ac:dyDescent="0.3">
      <c r="A66" s="328"/>
      <c r="B66" s="327" t="s">
        <v>393</v>
      </c>
      <c r="C66" s="328"/>
      <c r="D66" s="328"/>
      <c r="E66" s="330"/>
      <c r="F66" s="330"/>
      <c r="G66" s="328"/>
      <c r="H66" s="328"/>
      <c r="I66" s="328"/>
      <c r="J66" s="328"/>
      <c r="K66" s="328"/>
      <c r="L66" s="328"/>
      <c r="M66" s="331">
        <f>SUM(M52:M65)</f>
        <v>1.0000000000000002</v>
      </c>
      <c r="N66" s="332"/>
      <c r="O66" s="328"/>
      <c r="P66" s="328"/>
      <c r="Q66" s="183"/>
      <c r="R66" s="183"/>
      <c r="S66" s="183"/>
      <c r="T66" s="183"/>
      <c r="U66" s="183"/>
      <c r="V66" s="183"/>
      <c r="W66" s="183"/>
      <c r="X66" s="183"/>
      <c r="Y66" s="183"/>
      <c r="Z66" s="183"/>
      <c r="AA66" s="183"/>
      <c r="AB66" s="183"/>
    </row>
    <row r="67" spans="1:28" ht="201" customHeight="1" x14ac:dyDescent="0.3">
      <c r="A67" s="145">
        <v>58</v>
      </c>
      <c r="B67" s="325" t="s">
        <v>394</v>
      </c>
      <c r="C67" s="180" t="s">
        <v>395</v>
      </c>
      <c r="D67" s="180" t="s">
        <v>396</v>
      </c>
      <c r="E67" s="181">
        <v>44958</v>
      </c>
      <c r="F67" s="181">
        <v>45291</v>
      </c>
      <c r="G67" s="180" t="s">
        <v>397</v>
      </c>
      <c r="H67" s="180" t="s">
        <v>398</v>
      </c>
      <c r="I67" s="180">
        <v>3</v>
      </c>
      <c r="J67" s="180">
        <v>3</v>
      </c>
      <c r="K67" s="180">
        <v>3</v>
      </c>
      <c r="L67" s="180">
        <v>4</v>
      </c>
      <c r="M67" s="209">
        <v>0.08</v>
      </c>
      <c r="N67" s="180" t="s">
        <v>399</v>
      </c>
      <c r="O67" s="180" t="s">
        <v>400</v>
      </c>
      <c r="P67" s="180" t="s">
        <v>401</v>
      </c>
      <c r="Q67" s="183"/>
      <c r="R67" s="183"/>
      <c r="S67" s="183"/>
      <c r="T67" s="183"/>
      <c r="U67" s="183"/>
      <c r="V67" s="183"/>
      <c r="W67" s="183"/>
      <c r="X67" s="183"/>
      <c r="Y67" s="183"/>
      <c r="Z67" s="183"/>
      <c r="AA67" s="183"/>
      <c r="AB67" s="183"/>
    </row>
    <row r="68" spans="1:28" ht="64.5" customHeight="1" x14ac:dyDescent="0.3">
      <c r="A68" s="145">
        <v>59</v>
      </c>
      <c r="B68" s="325" t="s">
        <v>402</v>
      </c>
      <c r="C68" s="164" t="s">
        <v>403</v>
      </c>
      <c r="D68" s="164" t="s">
        <v>404</v>
      </c>
      <c r="E68" s="165">
        <v>44958</v>
      </c>
      <c r="F68" s="165">
        <v>45291</v>
      </c>
      <c r="G68" s="164" t="s">
        <v>405</v>
      </c>
      <c r="H68" s="164" t="s">
        <v>406</v>
      </c>
      <c r="I68" s="167">
        <v>0</v>
      </c>
      <c r="J68" s="167">
        <v>0</v>
      </c>
      <c r="K68" s="167">
        <v>0.75</v>
      </c>
      <c r="L68" s="167">
        <v>0.25</v>
      </c>
      <c r="M68" s="167">
        <v>0.08</v>
      </c>
      <c r="N68" s="180" t="s">
        <v>399</v>
      </c>
      <c r="O68" s="180" t="s">
        <v>407</v>
      </c>
      <c r="P68" s="180" t="s">
        <v>408</v>
      </c>
      <c r="Q68" s="183"/>
      <c r="R68" s="183"/>
      <c r="S68" s="183"/>
      <c r="T68" s="183"/>
      <c r="U68" s="183"/>
      <c r="V68" s="183"/>
      <c r="W68" s="183"/>
      <c r="X68" s="183"/>
      <c r="Y68" s="183"/>
      <c r="Z68" s="183"/>
      <c r="AA68" s="183"/>
      <c r="AB68" s="183"/>
    </row>
    <row r="69" spans="1:28" s="51" customFormat="1" ht="69.75" customHeight="1" x14ac:dyDescent="0.3">
      <c r="A69" s="145">
        <v>60</v>
      </c>
      <c r="B69" s="325" t="s">
        <v>409</v>
      </c>
      <c r="C69" s="164" t="s">
        <v>410</v>
      </c>
      <c r="D69" s="164" t="s">
        <v>411</v>
      </c>
      <c r="E69" s="165">
        <v>44958</v>
      </c>
      <c r="F69" s="165">
        <v>45291</v>
      </c>
      <c r="G69" s="164" t="s">
        <v>412</v>
      </c>
      <c r="H69" s="164" t="s">
        <v>413</v>
      </c>
      <c r="I69" s="167">
        <v>0</v>
      </c>
      <c r="J69" s="167">
        <v>0.5</v>
      </c>
      <c r="K69" s="167">
        <v>0</v>
      </c>
      <c r="L69" s="167">
        <v>0.5</v>
      </c>
      <c r="M69" s="167">
        <v>0.08</v>
      </c>
      <c r="N69" s="180" t="s">
        <v>399</v>
      </c>
      <c r="O69" s="180" t="s">
        <v>407</v>
      </c>
      <c r="P69" s="180" t="s">
        <v>408</v>
      </c>
      <c r="Q69" s="183"/>
      <c r="R69" s="183"/>
      <c r="S69" s="183"/>
      <c r="T69" s="183"/>
      <c r="U69" s="183"/>
      <c r="V69" s="183"/>
      <c r="W69" s="183"/>
      <c r="X69" s="183"/>
      <c r="Y69" s="183"/>
      <c r="Z69" s="183"/>
      <c r="AA69" s="183"/>
      <c r="AB69" s="183"/>
    </row>
    <row r="70" spans="1:28" s="51" customFormat="1" ht="69.75" customHeight="1" x14ac:dyDescent="0.3">
      <c r="A70" s="145">
        <v>61</v>
      </c>
      <c r="B70" s="325" t="s">
        <v>414</v>
      </c>
      <c r="C70" s="164" t="s">
        <v>415</v>
      </c>
      <c r="D70" s="164" t="s">
        <v>416</v>
      </c>
      <c r="E70" s="165">
        <v>44928</v>
      </c>
      <c r="F70" s="165">
        <v>45107</v>
      </c>
      <c r="G70" s="164" t="s">
        <v>417</v>
      </c>
      <c r="H70" s="164" t="s">
        <v>418</v>
      </c>
      <c r="I70" s="164">
        <v>0</v>
      </c>
      <c r="J70" s="164">
        <v>1</v>
      </c>
      <c r="K70" s="164">
        <v>0</v>
      </c>
      <c r="L70" s="164">
        <v>0</v>
      </c>
      <c r="M70" s="210">
        <v>0.08</v>
      </c>
      <c r="N70" s="210" t="s">
        <v>419</v>
      </c>
      <c r="O70" s="164" t="s">
        <v>420</v>
      </c>
      <c r="P70" s="164" t="s">
        <v>421</v>
      </c>
      <c r="Q70" s="183"/>
      <c r="R70" s="183"/>
      <c r="S70" s="183"/>
      <c r="T70" s="183"/>
      <c r="U70" s="183"/>
      <c r="V70" s="183"/>
      <c r="W70" s="183"/>
      <c r="X70" s="183"/>
      <c r="Y70" s="183"/>
      <c r="Z70" s="183"/>
      <c r="AA70" s="183"/>
      <c r="AB70" s="183"/>
    </row>
    <row r="71" spans="1:28" ht="63.75" customHeight="1" x14ac:dyDescent="0.3">
      <c r="A71" s="145">
        <v>62</v>
      </c>
      <c r="B71" s="325" t="s">
        <v>422</v>
      </c>
      <c r="C71" s="318" t="s">
        <v>423</v>
      </c>
      <c r="D71" s="318" t="s">
        <v>424</v>
      </c>
      <c r="E71" s="165">
        <v>44928</v>
      </c>
      <c r="F71" s="165">
        <v>45015</v>
      </c>
      <c r="G71" s="183" t="s">
        <v>425</v>
      </c>
      <c r="H71" s="164" t="s">
        <v>418</v>
      </c>
      <c r="I71" s="164">
        <v>1</v>
      </c>
      <c r="J71" s="164">
        <v>0</v>
      </c>
      <c r="K71" s="164">
        <v>0</v>
      </c>
      <c r="L71" s="164">
        <v>0</v>
      </c>
      <c r="M71" s="210">
        <v>0.08</v>
      </c>
      <c r="N71" s="180" t="s">
        <v>426</v>
      </c>
      <c r="O71" s="164" t="s">
        <v>427</v>
      </c>
      <c r="P71" s="164" t="s">
        <v>428</v>
      </c>
      <c r="Q71" s="183"/>
      <c r="R71" s="183"/>
      <c r="S71" s="183"/>
      <c r="T71" s="183"/>
      <c r="U71" s="183"/>
      <c r="V71" s="183"/>
      <c r="W71" s="183"/>
      <c r="X71" s="183"/>
      <c r="Y71" s="183"/>
      <c r="Z71" s="183"/>
      <c r="AA71" s="183"/>
      <c r="AB71" s="183"/>
    </row>
    <row r="72" spans="1:28" ht="38.25" customHeight="1" x14ac:dyDescent="0.3">
      <c r="A72" s="145">
        <v>63</v>
      </c>
      <c r="B72" s="325" t="s">
        <v>429</v>
      </c>
      <c r="C72" s="164" t="s">
        <v>430</v>
      </c>
      <c r="D72" s="164" t="s">
        <v>431</v>
      </c>
      <c r="E72" s="165">
        <v>44986</v>
      </c>
      <c r="F72" s="165">
        <v>45230</v>
      </c>
      <c r="G72" s="164" t="s">
        <v>432</v>
      </c>
      <c r="H72" s="164" t="s">
        <v>418</v>
      </c>
      <c r="I72" s="164">
        <v>0</v>
      </c>
      <c r="J72" s="164">
        <v>0</v>
      </c>
      <c r="K72" s="164">
        <v>0</v>
      </c>
      <c r="L72" s="164">
        <v>1</v>
      </c>
      <c r="M72" s="210">
        <v>0.08</v>
      </c>
      <c r="N72" s="210" t="s">
        <v>287</v>
      </c>
      <c r="O72" s="164" t="s">
        <v>433</v>
      </c>
      <c r="P72" s="164" t="s">
        <v>434</v>
      </c>
      <c r="Q72" s="183"/>
      <c r="R72" s="183"/>
      <c r="S72" s="183"/>
      <c r="T72" s="183"/>
      <c r="U72" s="183"/>
      <c r="V72" s="183"/>
      <c r="W72" s="183"/>
      <c r="X72" s="183"/>
      <c r="Y72" s="183"/>
      <c r="Z72" s="183"/>
      <c r="AA72" s="183"/>
      <c r="AB72" s="183"/>
    </row>
    <row r="73" spans="1:28" ht="44.25" customHeight="1" x14ac:dyDescent="0.3">
      <c r="A73" s="145">
        <v>64</v>
      </c>
      <c r="B73" s="319" t="s">
        <v>435</v>
      </c>
      <c r="C73" s="164" t="s">
        <v>436</v>
      </c>
      <c r="D73" s="164" t="s">
        <v>437</v>
      </c>
      <c r="E73" s="165">
        <v>45048</v>
      </c>
      <c r="F73" s="165">
        <v>45291</v>
      </c>
      <c r="G73" s="164" t="s">
        <v>438</v>
      </c>
      <c r="H73" s="164" t="s">
        <v>418</v>
      </c>
      <c r="I73" s="164">
        <v>0</v>
      </c>
      <c r="J73" s="164">
        <v>0</v>
      </c>
      <c r="K73" s="164">
        <v>0</v>
      </c>
      <c r="L73" s="320">
        <v>0</v>
      </c>
      <c r="M73" s="210">
        <v>0</v>
      </c>
      <c r="N73" s="210" t="s">
        <v>439</v>
      </c>
      <c r="O73" s="164" t="s">
        <v>232</v>
      </c>
      <c r="P73" s="164" t="s">
        <v>440</v>
      </c>
      <c r="Q73" s="183"/>
      <c r="R73" s="183"/>
      <c r="S73" s="183"/>
      <c r="T73" s="183"/>
      <c r="U73" s="183"/>
      <c r="V73" s="183"/>
      <c r="W73" s="183"/>
      <c r="X73" s="183"/>
      <c r="Y73" s="183"/>
      <c r="Z73" s="183"/>
      <c r="AA73" s="183"/>
      <c r="AB73" s="183"/>
    </row>
    <row r="74" spans="1:28" ht="92.25" customHeight="1" x14ac:dyDescent="0.3">
      <c r="A74" s="145">
        <v>65</v>
      </c>
      <c r="B74" s="325" t="s">
        <v>441</v>
      </c>
      <c r="C74" s="180" t="s">
        <v>442</v>
      </c>
      <c r="D74" s="180" t="s">
        <v>145</v>
      </c>
      <c r="E74" s="181">
        <v>44958</v>
      </c>
      <c r="F74" s="148">
        <v>45077</v>
      </c>
      <c r="G74" s="180" t="s">
        <v>223</v>
      </c>
      <c r="H74" s="180" t="s">
        <v>147</v>
      </c>
      <c r="I74" s="180">
        <v>0</v>
      </c>
      <c r="J74" s="164">
        <v>1</v>
      </c>
      <c r="K74" s="180">
        <v>0</v>
      </c>
      <c r="L74" s="180">
        <v>0</v>
      </c>
      <c r="M74" s="210">
        <v>7.0000000000000007E-2</v>
      </c>
      <c r="N74" s="210" t="s">
        <v>142</v>
      </c>
      <c r="O74" s="164" t="s">
        <v>443</v>
      </c>
      <c r="P74" s="164" t="s">
        <v>444</v>
      </c>
      <c r="Q74" s="183"/>
      <c r="R74" s="183"/>
      <c r="S74" s="183"/>
      <c r="T74" s="183"/>
      <c r="U74" s="183"/>
      <c r="V74" s="183"/>
      <c r="W74" s="183"/>
      <c r="X74" s="183"/>
      <c r="Y74" s="183"/>
      <c r="Z74" s="183"/>
      <c r="AA74" s="183"/>
      <c r="AB74" s="183"/>
    </row>
    <row r="75" spans="1:28" ht="57.75" customHeight="1" x14ac:dyDescent="0.3">
      <c r="A75" s="145">
        <v>66</v>
      </c>
      <c r="B75" s="325" t="s">
        <v>445</v>
      </c>
      <c r="C75" s="147" t="s">
        <v>138</v>
      </c>
      <c r="D75" s="147" t="s">
        <v>139</v>
      </c>
      <c r="E75" s="148">
        <v>44927</v>
      </c>
      <c r="F75" s="149">
        <v>45291</v>
      </c>
      <c r="G75" s="147" t="s">
        <v>140</v>
      </c>
      <c r="H75" s="147" t="s">
        <v>141</v>
      </c>
      <c r="I75" s="147">
        <v>1</v>
      </c>
      <c r="J75" s="147">
        <v>1</v>
      </c>
      <c r="K75" s="147">
        <v>1</v>
      </c>
      <c r="L75" s="147">
        <v>1</v>
      </c>
      <c r="M75" s="212">
        <v>7.0000000000000007E-2</v>
      </c>
      <c r="N75" s="212" t="s">
        <v>142</v>
      </c>
      <c r="O75" s="164" t="s">
        <v>446</v>
      </c>
      <c r="P75" s="164" t="s">
        <v>447</v>
      </c>
      <c r="Q75" s="183"/>
      <c r="R75" s="183"/>
      <c r="S75" s="183"/>
      <c r="T75" s="183"/>
      <c r="U75" s="183"/>
      <c r="V75" s="183"/>
      <c r="W75" s="183"/>
      <c r="X75" s="183"/>
      <c r="Y75" s="183"/>
      <c r="Z75" s="183"/>
      <c r="AA75" s="183"/>
      <c r="AB75" s="183"/>
    </row>
    <row r="76" spans="1:28" ht="153.75" customHeight="1" x14ac:dyDescent="0.3">
      <c r="A76" s="321">
        <v>67</v>
      </c>
      <c r="B76" s="325" t="s">
        <v>448</v>
      </c>
      <c r="C76" s="164" t="s">
        <v>449</v>
      </c>
      <c r="D76" s="164" t="s">
        <v>450</v>
      </c>
      <c r="E76" s="165">
        <v>45170</v>
      </c>
      <c r="F76" s="165">
        <v>45275</v>
      </c>
      <c r="G76" s="164" t="s">
        <v>451</v>
      </c>
      <c r="H76" s="164" t="s">
        <v>452</v>
      </c>
      <c r="I76" s="164">
        <v>0</v>
      </c>
      <c r="J76" s="164">
        <v>0</v>
      </c>
      <c r="K76" s="164">
        <v>0</v>
      </c>
      <c r="L76" s="164">
        <v>1</v>
      </c>
      <c r="M76" s="210">
        <v>0.1</v>
      </c>
      <c r="N76" s="210" t="s">
        <v>142</v>
      </c>
      <c r="O76" s="164" t="s">
        <v>453</v>
      </c>
      <c r="P76" s="164" t="s">
        <v>454</v>
      </c>
      <c r="Q76" s="183"/>
      <c r="R76" s="183"/>
      <c r="S76" s="183"/>
      <c r="T76" s="183"/>
      <c r="U76" s="183"/>
      <c r="V76" s="183"/>
      <c r="W76" s="183"/>
      <c r="X76" s="183"/>
      <c r="Y76" s="183"/>
      <c r="Z76" s="183"/>
      <c r="AA76" s="183"/>
      <c r="AB76" s="183"/>
    </row>
    <row r="77" spans="1:28" ht="129" customHeight="1" x14ac:dyDescent="0.3">
      <c r="A77" s="321">
        <v>68</v>
      </c>
      <c r="B77" s="325" t="s">
        <v>455</v>
      </c>
      <c r="C77" s="164" t="s">
        <v>456</v>
      </c>
      <c r="D77" s="164" t="s">
        <v>457</v>
      </c>
      <c r="E77" s="165">
        <v>45061</v>
      </c>
      <c r="F77" s="165">
        <v>45275</v>
      </c>
      <c r="G77" s="164" t="s">
        <v>458</v>
      </c>
      <c r="H77" s="164" t="s">
        <v>452</v>
      </c>
      <c r="I77" s="164">
        <v>0</v>
      </c>
      <c r="J77" s="164">
        <v>0</v>
      </c>
      <c r="K77" s="164">
        <v>0</v>
      </c>
      <c r="L77" s="164">
        <v>1</v>
      </c>
      <c r="M77" s="210">
        <v>0.1</v>
      </c>
      <c r="N77" s="210" t="s">
        <v>142</v>
      </c>
      <c r="O77" s="164" t="s">
        <v>453</v>
      </c>
      <c r="P77" s="164" t="s">
        <v>454</v>
      </c>
      <c r="Q77" s="183"/>
      <c r="R77" s="183"/>
      <c r="S77" s="183"/>
      <c r="T77" s="183"/>
      <c r="U77" s="183"/>
      <c r="V77" s="183"/>
      <c r="W77" s="183"/>
      <c r="X77" s="183"/>
      <c r="Y77" s="183"/>
      <c r="Z77" s="183"/>
      <c r="AA77" s="183"/>
      <c r="AB77" s="183"/>
    </row>
    <row r="78" spans="1:28" ht="129" customHeight="1" x14ac:dyDescent="0.3">
      <c r="A78" s="321">
        <v>69</v>
      </c>
      <c r="B78" s="325" t="s">
        <v>459</v>
      </c>
      <c r="C78" s="164" t="s">
        <v>460</v>
      </c>
      <c r="D78" s="164" t="s">
        <v>461</v>
      </c>
      <c r="E78" s="165">
        <v>44958</v>
      </c>
      <c r="F78" s="165">
        <v>45291</v>
      </c>
      <c r="G78" s="164" t="s">
        <v>462</v>
      </c>
      <c r="H78" s="164" t="s">
        <v>463</v>
      </c>
      <c r="I78" s="164">
        <v>1</v>
      </c>
      <c r="J78" s="164">
        <v>1</v>
      </c>
      <c r="K78" s="164">
        <v>1</v>
      </c>
      <c r="L78" s="164">
        <v>1</v>
      </c>
      <c r="M78" s="209">
        <v>0.08</v>
      </c>
      <c r="N78" s="164" t="s">
        <v>464</v>
      </c>
      <c r="O78" s="164" t="s">
        <v>465</v>
      </c>
      <c r="P78" s="164" t="s">
        <v>466</v>
      </c>
      <c r="Q78" s="183"/>
      <c r="R78" s="183"/>
      <c r="S78" s="183"/>
      <c r="T78" s="183"/>
      <c r="U78" s="183"/>
      <c r="V78" s="183"/>
      <c r="W78" s="183"/>
      <c r="X78" s="183"/>
      <c r="Y78" s="183"/>
      <c r="Z78" s="183"/>
      <c r="AA78" s="183"/>
      <c r="AB78" s="183"/>
    </row>
    <row r="79" spans="1:28" ht="129" customHeight="1" x14ac:dyDescent="0.3">
      <c r="A79" s="321">
        <v>70</v>
      </c>
      <c r="B79" s="325" t="s">
        <v>467</v>
      </c>
      <c r="C79" s="164" t="s">
        <v>468</v>
      </c>
      <c r="D79" s="164" t="s">
        <v>469</v>
      </c>
      <c r="E79" s="165">
        <v>44958</v>
      </c>
      <c r="F79" s="165">
        <v>45291</v>
      </c>
      <c r="G79" s="164" t="s">
        <v>470</v>
      </c>
      <c r="H79" s="164" t="s">
        <v>471</v>
      </c>
      <c r="I79" s="164">
        <v>0</v>
      </c>
      <c r="J79" s="164">
        <v>1</v>
      </c>
      <c r="K79" s="164">
        <v>0</v>
      </c>
      <c r="L79" s="164">
        <v>1</v>
      </c>
      <c r="M79" s="209">
        <v>0.05</v>
      </c>
      <c r="N79" s="164" t="s">
        <v>464</v>
      </c>
      <c r="O79" s="164" t="s">
        <v>465</v>
      </c>
      <c r="P79" s="164" t="s">
        <v>466</v>
      </c>
      <c r="Q79" s="183"/>
      <c r="R79" s="183"/>
      <c r="S79" s="183"/>
      <c r="T79" s="183"/>
      <c r="U79" s="183"/>
      <c r="V79" s="183"/>
      <c r="W79" s="183"/>
      <c r="X79" s="183"/>
      <c r="Y79" s="183"/>
      <c r="Z79" s="183"/>
      <c r="AA79" s="183"/>
      <c r="AB79" s="183"/>
    </row>
    <row r="80" spans="1:28" ht="129" customHeight="1" x14ac:dyDescent="0.3">
      <c r="A80" s="321">
        <v>71</v>
      </c>
      <c r="B80" s="325" t="s">
        <v>472</v>
      </c>
      <c r="C80" s="164" t="s">
        <v>473</v>
      </c>
      <c r="D80" s="164" t="s">
        <v>474</v>
      </c>
      <c r="E80" s="165">
        <v>44958</v>
      </c>
      <c r="F80" s="165">
        <v>45291</v>
      </c>
      <c r="G80" s="164" t="s">
        <v>475</v>
      </c>
      <c r="H80" s="164" t="s">
        <v>476</v>
      </c>
      <c r="I80" s="164">
        <v>0</v>
      </c>
      <c r="J80" s="164">
        <v>0</v>
      </c>
      <c r="K80" s="164">
        <v>0</v>
      </c>
      <c r="L80" s="164">
        <v>1</v>
      </c>
      <c r="M80" s="209">
        <v>0.05</v>
      </c>
      <c r="N80" s="164" t="s">
        <v>477</v>
      </c>
      <c r="O80" s="164" t="s">
        <v>465</v>
      </c>
      <c r="P80" s="164" t="s">
        <v>466</v>
      </c>
      <c r="Q80" s="183"/>
      <c r="R80" s="183"/>
      <c r="S80" s="183"/>
      <c r="T80" s="183"/>
      <c r="U80" s="183"/>
      <c r="V80" s="183"/>
      <c r="W80" s="183"/>
      <c r="X80" s="183"/>
      <c r="Y80" s="183"/>
      <c r="Z80" s="183"/>
      <c r="AA80" s="183"/>
      <c r="AB80" s="183"/>
    </row>
    <row r="81" spans="1:28" ht="36.75" customHeight="1" x14ac:dyDescent="0.25">
      <c r="A81" s="333"/>
      <c r="B81" s="334" t="s">
        <v>478</v>
      </c>
      <c r="C81" s="333"/>
      <c r="D81" s="333"/>
      <c r="E81" s="335"/>
      <c r="F81" s="335"/>
      <c r="G81" s="333"/>
      <c r="H81" s="333"/>
      <c r="I81" s="333"/>
      <c r="J81" s="333"/>
      <c r="K81" s="333"/>
      <c r="L81" s="333"/>
      <c r="M81" s="336">
        <f>SUM(M67:M80)</f>
        <v>1</v>
      </c>
      <c r="N81" s="337"/>
      <c r="O81" s="333"/>
      <c r="P81" s="333"/>
      <c r="Q81" s="322"/>
      <c r="R81" s="322"/>
      <c r="S81" s="322"/>
      <c r="T81" s="322"/>
      <c r="U81" s="322"/>
      <c r="V81" s="322"/>
      <c r="W81" s="322"/>
      <c r="X81" s="322"/>
      <c r="Y81" s="322"/>
      <c r="Z81" s="322"/>
      <c r="AA81" s="322"/>
      <c r="AB81" s="322"/>
    </row>
    <row r="82" spans="1:28" ht="124.5" customHeight="1" x14ac:dyDescent="0.25">
      <c r="A82" s="145">
        <v>72</v>
      </c>
      <c r="B82" s="325" t="s">
        <v>479</v>
      </c>
      <c r="C82" s="203" t="s">
        <v>480</v>
      </c>
      <c r="D82" s="203" t="s">
        <v>481</v>
      </c>
      <c r="E82" s="202">
        <v>44958</v>
      </c>
      <c r="F82" s="202">
        <v>45275</v>
      </c>
      <c r="G82" s="204" t="s">
        <v>482</v>
      </c>
      <c r="H82" s="204" t="s">
        <v>483</v>
      </c>
      <c r="I82" s="204">
        <v>0</v>
      </c>
      <c r="J82" s="204">
        <v>1</v>
      </c>
      <c r="K82" s="204">
        <v>0</v>
      </c>
      <c r="L82" s="204">
        <v>1</v>
      </c>
      <c r="M82" s="215">
        <v>8.3000000000000004E-2</v>
      </c>
      <c r="N82" s="210" t="s">
        <v>142</v>
      </c>
      <c r="O82" s="164" t="s">
        <v>335</v>
      </c>
      <c r="P82" s="180" t="s">
        <v>336</v>
      </c>
      <c r="Q82" s="322"/>
      <c r="R82" s="322"/>
      <c r="S82" s="322"/>
      <c r="T82" s="322"/>
      <c r="U82" s="322"/>
      <c r="V82" s="322"/>
      <c r="W82" s="322"/>
      <c r="X82" s="322"/>
      <c r="Y82" s="322"/>
      <c r="Z82" s="322"/>
      <c r="AA82" s="322"/>
      <c r="AB82" s="322"/>
    </row>
    <row r="83" spans="1:28" ht="129.75" customHeight="1" x14ac:dyDescent="0.25">
      <c r="A83" s="145">
        <v>73</v>
      </c>
      <c r="B83" s="325" t="s">
        <v>484</v>
      </c>
      <c r="C83" s="234" t="s">
        <v>485</v>
      </c>
      <c r="D83" s="203" t="s">
        <v>486</v>
      </c>
      <c r="E83" s="202">
        <v>44958</v>
      </c>
      <c r="F83" s="202">
        <v>45275</v>
      </c>
      <c r="G83" s="204" t="s">
        <v>487</v>
      </c>
      <c r="H83" s="164" t="s">
        <v>483</v>
      </c>
      <c r="I83" s="180">
        <v>0</v>
      </c>
      <c r="J83" s="180">
        <v>1</v>
      </c>
      <c r="K83" s="180">
        <v>0</v>
      </c>
      <c r="L83" s="180">
        <v>1</v>
      </c>
      <c r="M83" s="215">
        <v>8.3000000000000004E-2</v>
      </c>
      <c r="N83" s="210" t="s">
        <v>142</v>
      </c>
      <c r="O83" s="164" t="s">
        <v>335</v>
      </c>
      <c r="P83" s="180" t="s">
        <v>336</v>
      </c>
      <c r="Q83" s="322"/>
      <c r="R83" s="322"/>
      <c r="S83" s="322"/>
      <c r="T83" s="322"/>
      <c r="U83" s="322"/>
      <c r="V83" s="322"/>
      <c r="W83" s="322"/>
      <c r="X83" s="322"/>
      <c r="Y83" s="322"/>
      <c r="Z83" s="322"/>
      <c r="AA83" s="322"/>
      <c r="AB83" s="322"/>
    </row>
    <row r="84" spans="1:28" ht="113.25" customHeight="1" x14ac:dyDescent="0.25">
      <c r="A84" s="145">
        <v>74</v>
      </c>
      <c r="B84" s="325" t="s">
        <v>488</v>
      </c>
      <c r="C84" s="234" t="s">
        <v>489</v>
      </c>
      <c r="D84" s="203" t="s">
        <v>490</v>
      </c>
      <c r="E84" s="202">
        <v>44958</v>
      </c>
      <c r="F84" s="202">
        <v>45275</v>
      </c>
      <c r="G84" s="204" t="s">
        <v>491</v>
      </c>
      <c r="H84" s="164" t="s">
        <v>483</v>
      </c>
      <c r="I84" s="180">
        <v>0</v>
      </c>
      <c r="J84" s="180">
        <v>1</v>
      </c>
      <c r="K84" s="180">
        <v>0</v>
      </c>
      <c r="L84" s="180">
        <v>1</v>
      </c>
      <c r="M84" s="215">
        <v>8.3000000000000004E-2</v>
      </c>
      <c r="N84" s="210" t="s">
        <v>142</v>
      </c>
      <c r="O84" s="164" t="s">
        <v>335</v>
      </c>
      <c r="P84" s="180" t="s">
        <v>336</v>
      </c>
      <c r="Q84" s="322"/>
      <c r="R84" s="322"/>
      <c r="S84" s="322"/>
      <c r="T84" s="322"/>
      <c r="U84" s="322"/>
      <c r="V84" s="322"/>
      <c r="W84" s="322"/>
      <c r="X84" s="322"/>
      <c r="Y84" s="322"/>
      <c r="Z84" s="322"/>
      <c r="AA84" s="322"/>
      <c r="AB84" s="322"/>
    </row>
    <row r="85" spans="1:28" ht="129" customHeight="1" x14ac:dyDescent="0.25">
      <c r="A85" s="145">
        <v>75</v>
      </c>
      <c r="B85" s="325" t="s">
        <v>492</v>
      </c>
      <c r="C85" s="234" t="s">
        <v>493</v>
      </c>
      <c r="D85" s="203" t="s">
        <v>494</v>
      </c>
      <c r="E85" s="202">
        <v>44958</v>
      </c>
      <c r="F85" s="202">
        <v>45275</v>
      </c>
      <c r="G85" s="204" t="s">
        <v>495</v>
      </c>
      <c r="H85" s="164" t="s">
        <v>483</v>
      </c>
      <c r="I85" s="180">
        <v>0</v>
      </c>
      <c r="J85" s="180">
        <v>1</v>
      </c>
      <c r="K85" s="180">
        <v>0</v>
      </c>
      <c r="L85" s="180">
        <v>1</v>
      </c>
      <c r="M85" s="215">
        <v>8.3000000000000004E-2</v>
      </c>
      <c r="N85" s="210" t="s">
        <v>142</v>
      </c>
      <c r="O85" s="164" t="s">
        <v>335</v>
      </c>
      <c r="P85" s="180" t="s">
        <v>336</v>
      </c>
      <c r="Q85" s="322"/>
      <c r="R85" s="322"/>
      <c r="S85" s="322"/>
      <c r="T85" s="322"/>
      <c r="U85" s="322"/>
      <c r="V85" s="322"/>
      <c r="W85" s="322"/>
      <c r="X85" s="322"/>
      <c r="Y85" s="322"/>
      <c r="Z85" s="322"/>
      <c r="AA85" s="322"/>
      <c r="AB85" s="322"/>
    </row>
    <row r="86" spans="1:28" ht="112.5" customHeight="1" x14ac:dyDescent="0.25">
      <c r="A86" s="145">
        <v>76</v>
      </c>
      <c r="B86" s="325" t="s">
        <v>496</v>
      </c>
      <c r="C86" s="234" t="s">
        <v>497</v>
      </c>
      <c r="D86" s="203" t="s">
        <v>498</v>
      </c>
      <c r="E86" s="202">
        <v>44958</v>
      </c>
      <c r="F86" s="202">
        <v>45275</v>
      </c>
      <c r="G86" s="204" t="s">
        <v>499</v>
      </c>
      <c r="H86" s="164" t="s">
        <v>483</v>
      </c>
      <c r="I86" s="180">
        <v>0</v>
      </c>
      <c r="J86" s="180">
        <v>1</v>
      </c>
      <c r="K86" s="180">
        <v>0</v>
      </c>
      <c r="L86" s="180">
        <v>1</v>
      </c>
      <c r="M86" s="215">
        <v>8.3000000000000004E-2</v>
      </c>
      <c r="N86" s="210" t="s">
        <v>142</v>
      </c>
      <c r="O86" s="164" t="s">
        <v>335</v>
      </c>
      <c r="P86" s="180" t="s">
        <v>336</v>
      </c>
      <c r="Q86" s="322"/>
      <c r="R86" s="322"/>
      <c r="S86" s="322"/>
      <c r="T86" s="322"/>
      <c r="U86" s="322"/>
      <c r="V86" s="322"/>
      <c r="W86" s="322"/>
      <c r="X86" s="322"/>
      <c r="Y86" s="322"/>
      <c r="Z86" s="322"/>
      <c r="AA86" s="322"/>
      <c r="AB86" s="322"/>
    </row>
    <row r="87" spans="1:28" ht="190.5" customHeight="1" x14ac:dyDescent="0.25">
      <c r="A87" s="145">
        <v>77</v>
      </c>
      <c r="B87" s="325" t="s">
        <v>500</v>
      </c>
      <c r="C87" s="234" t="s">
        <v>501</v>
      </c>
      <c r="D87" s="203" t="s">
        <v>490</v>
      </c>
      <c r="E87" s="202">
        <v>44958</v>
      </c>
      <c r="F87" s="202">
        <v>45275</v>
      </c>
      <c r="G87" s="204" t="s">
        <v>502</v>
      </c>
      <c r="H87" s="164" t="s">
        <v>483</v>
      </c>
      <c r="I87" s="180">
        <v>0</v>
      </c>
      <c r="J87" s="180">
        <v>1</v>
      </c>
      <c r="K87" s="180">
        <v>0</v>
      </c>
      <c r="L87" s="180">
        <v>1</v>
      </c>
      <c r="M87" s="215">
        <v>8.3000000000000004E-2</v>
      </c>
      <c r="N87" s="210" t="s">
        <v>142</v>
      </c>
      <c r="O87" s="164" t="s">
        <v>335</v>
      </c>
      <c r="P87" s="180" t="s">
        <v>336</v>
      </c>
      <c r="Q87" s="322"/>
      <c r="R87" s="322"/>
      <c r="S87" s="322"/>
      <c r="T87" s="322"/>
      <c r="U87" s="322"/>
      <c r="V87" s="322"/>
      <c r="W87" s="322"/>
      <c r="X87" s="322"/>
      <c r="Y87" s="322"/>
      <c r="Z87" s="322"/>
      <c r="AA87" s="322"/>
      <c r="AB87" s="322"/>
    </row>
    <row r="88" spans="1:28" ht="144" customHeight="1" x14ac:dyDescent="0.25">
      <c r="A88" s="145">
        <v>78</v>
      </c>
      <c r="B88" s="325" t="s">
        <v>503</v>
      </c>
      <c r="C88" s="234" t="s">
        <v>504</v>
      </c>
      <c r="D88" s="203" t="s">
        <v>481</v>
      </c>
      <c r="E88" s="202">
        <v>44958</v>
      </c>
      <c r="F88" s="202">
        <v>45275</v>
      </c>
      <c r="G88" s="204" t="s">
        <v>505</v>
      </c>
      <c r="H88" s="164" t="s">
        <v>483</v>
      </c>
      <c r="I88" s="180">
        <v>0</v>
      </c>
      <c r="J88" s="180">
        <v>1</v>
      </c>
      <c r="K88" s="180">
        <v>0</v>
      </c>
      <c r="L88" s="180">
        <v>1</v>
      </c>
      <c r="M88" s="215">
        <v>8.3000000000000004E-2</v>
      </c>
      <c r="N88" s="210" t="s">
        <v>142</v>
      </c>
      <c r="O88" s="164" t="s">
        <v>335</v>
      </c>
      <c r="P88" s="180" t="s">
        <v>336</v>
      </c>
      <c r="Q88" s="322"/>
      <c r="R88" s="322"/>
      <c r="S88" s="322"/>
      <c r="T88" s="322"/>
      <c r="U88" s="322"/>
      <c r="V88" s="322"/>
      <c r="W88" s="322"/>
      <c r="X88" s="322"/>
      <c r="Y88" s="322"/>
      <c r="Z88" s="322"/>
      <c r="AA88" s="322"/>
      <c r="AB88" s="322"/>
    </row>
    <row r="89" spans="1:28" ht="123" customHeight="1" x14ac:dyDescent="0.25">
      <c r="A89" s="145">
        <v>79</v>
      </c>
      <c r="B89" s="325" t="s">
        <v>506</v>
      </c>
      <c r="C89" s="234" t="s">
        <v>507</v>
      </c>
      <c r="D89" s="203" t="s">
        <v>481</v>
      </c>
      <c r="E89" s="202">
        <v>44958</v>
      </c>
      <c r="F89" s="202">
        <v>45275</v>
      </c>
      <c r="G89" s="204" t="s">
        <v>508</v>
      </c>
      <c r="H89" s="164" t="s">
        <v>483</v>
      </c>
      <c r="I89" s="180">
        <v>0</v>
      </c>
      <c r="J89" s="180">
        <v>1</v>
      </c>
      <c r="K89" s="180">
        <v>0</v>
      </c>
      <c r="L89" s="180">
        <v>1</v>
      </c>
      <c r="M89" s="215">
        <v>8.3000000000000004E-2</v>
      </c>
      <c r="N89" s="210" t="s">
        <v>142</v>
      </c>
      <c r="O89" s="164" t="s">
        <v>335</v>
      </c>
      <c r="P89" s="180" t="s">
        <v>336</v>
      </c>
      <c r="Q89" s="322"/>
      <c r="R89" s="322"/>
      <c r="S89" s="322"/>
      <c r="T89" s="322"/>
      <c r="U89" s="322"/>
      <c r="V89" s="322"/>
      <c r="W89" s="322"/>
      <c r="X89" s="322"/>
      <c r="Y89" s="322"/>
      <c r="Z89" s="322"/>
      <c r="AA89" s="322"/>
      <c r="AB89" s="322"/>
    </row>
    <row r="90" spans="1:28" ht="56.25" customHeight="1" x14ac:dyDescent="0.25">
      <c r="A90" s="145">
        <v>80</v>
      </c>
      <c r="B90" s="325" t="s">
        <v>509</v>
      </c>
      <c r="C90" s="234" t="s">
        <v>510</v>
      </c>
      <c r="D90" s="203" t="s">
        <v>511</v>
      </c>
      <c r="E90" s="202">
        <v>44958</v>
      </c>
      <c r="F90" s="202">
        <v>45291</v>
      </c>
      <c r="G90" s="204" t="s">
        <v>512</v>
      </c>
      <c r="H90" s="164" t="s">
        <v>513</v>
      </c>
      <c r="I90" s="180">
        <v>0</v>
      </c>
      <c r="J90" s="164">
        <v>1</v>
      </c>
      <c r="K90" s="180">
        <v>1</v>
      </c>
      <c r="L90" s="180">
        <v>1</v>
      </c>
      <c r="M90" s="215">
        <v>8.3000000000000004E-2</v>
      </c>
      <c r="N90" s="210" t="s">
        <v>142</v>
      </c>
      <c r="O90" s="164" t="s">
        <v>453</v>
      </c>
      <c r="P90" s="180" t="s">
        <v>454</v>
      </c>
      <c r="Q90" s="322"/>
      <c r="R90" s="322"/>
      <c r="S90" s="322"/>
      <c r="T90" s="322"/>
      <c r="U90" s="322"/>
      <c r="V90" s="322"/>
      <c r="W90" s="322"/>
      <c r="X90" s="322"/>
      <c r="Y90" s="322"/>
      <c r="Z90" s="322"/>
      <c r="AA90" s="322"/>
      <c r="AB90" s="322"/>
    </row>
    <row r="91" spans="1:28" ht="51" customHeight="1" x14ac:dyDescent="0.25">
      <c r="A91" s="145">
        <v>81</v>
      </c>
      <c r="B91" s="325" t="s">
        <v>514</v>
      </c>
      <c r="C91" s="180" t="s">
        <v>515</v>
      </c>
      <c r="D91" s="180" t="s">
        <v>516</v>
      </c>
      <c r="E91" s="202">
        <v>44958</v>
      </c>
      <c r="F91" s="202">
        <v>45275</v>
      </c>
      <c r="G91" s="164" t="s">
        <v>517</v>
      </c>
      <c r="H91" s="164" t="s">
        <v>483</v>
      </c>
      <c r="I91" s="166">
        <v>0</v>
      </c>
      <c r="J91" s="166">
        <v>1</v>
      </c>
      <c r="K91" s="166">
        <v>0</v>
      </c>
      <c r="L91" s="166">
        <v>1</v>
      </c>
      <c r="M91" s="215">
        <v>8.3000000000000004E-2</v>
      </c>
      <c r="N91" s="210" t="s">
        <v>142</v>
      </c>
      <c r="O91" s="180" t="s">
        <v>232</v>
      </c>
      <c r="P91" s="180" t="s">
        <v>233</v>
      </c>
      <c r="Q91" s="322"/>
      <c r="R91" s="322"/>
      <c r="S91" s="322"/>
      <c r="T91" s="322"/>
      <c r="U91" s="322"/>
      <c r="V91" s="322"/>
      <c r="W91" s="322"/>
      <c r="X91" s="322"/>
      <c r="Y91" s="322"/>
      <c r="Z91" s="322"/>
      <c r="AA91" s="322"/>
      <c r="AB91" s="322"/>
    </row>
    <row r="92" spans="1:28" ht="44.25" customHeight="1" x14ac:dyDescent="0.25">
      <c r="A92" s="145">
        <v>82</v>
      </c>
      <c r="B92" s="325" t="s">
        <v>518</v>
      </c>
      <c r="C92" s="180" t="s">
        <v>519</v>
      </c>
      <c r="D92" s="180" t="s">
        <v>520</v>
      </c>
      <c r="E92" s="202">
        <v>44958</v>
      </c>
      <c r="F92" s="202">
        <v>45275</v>
      </c>
      <c r="G92" s="164" t="s">
        <v>521</v>
      </c>
      <c r="H92" s="164" t="s">
        <v>483</v>
      </c>
      <c r="I92" s="166">
        <v>0</v>
      </c>
      <c r="J92" s="166">
        <v>1</v>
      </c>
      <c r="K92" s="166">
        <v>0</v>
      </c>
      <c r="L92" s="166">
        <v>1</v>
      </c>
      <c r="M92" s="215">
        <v>8.3000000000000004E-2</v>
      </c>
      <c r="N92" s="210" t="s">
        <v>142</v>
      </c>
      <c r="O92" s="180" t="s">
        <v>232</v>
      </c>
      <c r="P92" s="180" t="s">
        <v>233</v>
      </c>
      <c r="Q92" s="322"/>
      <c r="R92" s="322"/>
      <c r="S92" s="322"/>
      <c r="T92" s="322"/>
      <c r="U92" s="322"/>
      <c r="V92" s="322"/>
      <c r="W92" s="322"/>
      <c r="X92" s="322"/>
      <c r="Y92" s="322"/>
      <c r="Z92" s="322"/>
      <c r="AA92" s="322"/>
      <c r="AB92" s="322"/>
    </row>
    <row r="93" spans="1:28" ht="109.5" customHeight="1" x14ac:dyDescent="0.25">
      <c r="A93" s="145">
        <v>83</v>
      </c>
      <c r="B93" s="325" t="s">
        <v>522</v>
      </c>
      <c r="C93" s="180" t="s">
        <v>523</v>
      </c>
      <c r="D93" s="180" t="s">
        <v>494</v>
      </c>
      <c r="E93" s="202">
        <v>44958</v>
      </c>
      <c r="F93" s="202">
        <v>45275</v>
      </c>
      <c r="G93" s="164" t="s">
        <v>524</v>
      </c>
      <c r="H93" s="164" t="s">
        <v>483</v>
      </c>
      <c r="I93" s="166">
        <v>0</v>
      </c>
      <c r="J93" s="166">
        <v>1</v>
      </c>
      <c r="K93" s="166">
        <v>0</v>
      </c>
      <c r="L93" s="166">
        <v>1</v>
      </c>
      <c r="M93" s="215">
        <v>8.3000000000000004E-2</v>
      </c>
      <c r="N93" s="210" t="s">
        <v>142</v>
      </c>
      <c r="O93" s="180" t="s">
        <v>232</v>
      </c>
      <c r="P93" s="180" t="s">
        <v>233</v>
      </c>
      <c r="Q93" s="322"/>
      <c r="R93" s="322"/>
      <c r="S93" s="322"/>
      <c r="T93" s="322"/>
      <c r="U93" s="322"/>
      <c r="V93" s="322"/>
      <c r="W93" s="322"/>
      <c r="X93" s="322"/>
      <c r="Y93" s="322"/>
      <c r="Z93" s="322"/>
      <c r="AA93" s="322"/>
      <c r="AB93" s="322"/>
    </row>
    <row r="94" spans="1:28" ht="27" x14ac:dyDescent="0.25">
      <c r="A94" s="333"/>
      <c r="B94" s="338" t="s">
        <v>525</v>
      </c>
      <c r="C94" s="333"/>
      <c r="D94" s="333"/>
      <c r="E94" s="335"/>
      <c r="F94" s="335"/>
      <c r="G94" s="333"/>
      <c r="H94" s="333"/>
      <c r="I94" s="333"/>
      <c r="J94" s="333"/>
      <c r="K94" s="333"/>
      <c r="L94" s="333"/>
      <c r="M94" s="331">
        <f>SUM(M82:M93)</f>
        <v>0.99599999999999989</v>
      </c>
      <c r="N94" s="337"/>
      <c r="O94" s="333"/>
      <c r="P94" s="333"/>
      <c r="Q94" s="322"/>
      <c r="R94" s="322"/>
      <c r="S94" s="322"/>
      <c r="T94" s="322"/>
      <c r="U94" s="322"/>
      <c r="V94" s="322"/>
      <c r="W94" s="322"/>
      <c r="X94" s="322"/>
      <c r="Y94" s="322"/>
      <c r="Z94" s="322"/>
      <c r="AA94" s="322"/>
      <c r="AB94" s="322"/>
    </row>
  </sheetData>
  <sheetProtection algorithmName="SHA-512" hashValue="KZa7Fqel5T7vHXaEFkfnh5dxhQUjgG7FnvZovAFYqdLctSfmH9QaA7Z+n/yKS+z6izJVKQeCQDUmivGv6Sqz+g==" saltValue="id1Ljk40HHJnSoFi4W7UUw==" spinCount="100000" sheet="1" deleteColumns="0" deleteRows="0"/>
  <mergeCells count="10">
    <mergeCell ref="A1:B1"/>
    <mergeCell ref="D1:N1"/>
    <mergeCell ref="O1:P1"/>
    <mergeCell ref="A2:AB2"/>
    <mergeCell ref="A3:A4"/>
    <mergeCell ref="B3:D3"/>
    <mergeCell ref="E3:F3"/>
    <mergeCell ref="G3:N3"/>
    <mergeCell ref="O3:S3"/>
    <mergeCell ref="U3:AB3"/>
  </mergeCells>
  <phoneticPr fontId="9"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4B158-F5F8-4F8B-8334-6BA96BC57402}">
  <sheetPr codeName="Hoja3">
    <tabColor rgb="FF33CC33"/>
  </sheetPr>
  <dimension ref="A1:AA95"/>
  <sheetViews>
    <sheetView topLeftCell="A25" zoomScale="60" zoomScaleNormal="60" workbookViewId="0">
      <selection activeCell="I33" sqref="I33"/>
    </sheetView>
  </sheetViews>
  <sheetFormatPr baseColWidth="10" defaultColWidth="11.42578125" defaultRowHeight="15" x14ac:dyDescent="0.25"/>
  <cols>
    <col min="1" max="1" width="7.140625" customWidth="1"/>
    <col min="2" max="2" width="28" customWidth="1"/>
    <col min="3" max="3" width="57.140625" customWidth="1"/>
    <col min="4" max="4" width="47.28515625" customWidth="1"/>
    <col min="5" max="5" width="15.7109375" customWidth="1"/>
    <col min="6" max="6" width="17.42578125" customWidth="1"/>
    <col min="7" max="7" width="38.5703125" customWidth="1"/>
    <col min="8" max="8" width="23.5703125" customWidth="1"/>
    <col min="14" max="14" width="21.85546875" style="42" customWidth="1"/>
    <col min="15" max="15" width="18.5703125" style="42" customWidth="1"/>
    <col min="16" max="16" width="21.140625" style="42" customWidth="1"/>
    <col min="17" max="17" width="19.7109375" style="42" customWidth="1"/>
    <col min="18" max="18" width="21.42578125" customWidth="1"/>
    <col min="19" max="19" width="20.28515625" customWidth="1"/>
    <col min="20" max="20" width="21.7109375" customWidth="1"/>
    <col min="21" max="25" width="18.5703125" customWidth="1"/>
    <col min="26" max="26" width="101.7109375" customWidth="1"/>
    <col min="27" max="27" width="50.85546875" customWidth="1"/>
  </cols>
  <sheetData>
    <row r="1" spans="1:27" ht="126" customHeight="1" thickBot="1" x14ac:dyDescent="1.7">
      <c r="A1" s="504" t="s">
        <v>526</v>
      </c>
      <c r="B1" s="505"/>
      <c r="C1" s="506" t="s">
        <v>527</v>
      </c>
      <c r="D1" s="507"/>
      <c r="E1" s="507"/>
      <c r="F1" s="507"/>
      <c r="G1" s="507"/>
      <c r="H1" s="507"/>
      <c r="I1" s="507"/>
      <c r="J1" s="507"/>
      <c r="K1" s="507"/>
      <c r="L1" s="507"/>
      <c r="M1" s="507"/>
      <c r="N1" s="507"/>
      <c r="O1" s="507"/>
      <c r="P1" s="507"/>
      <c r="Q1" s="507"/>
      <c r="R1" s="507"/>
      <c r="S1" s="507"/>
      <c r="T1" s="507"/>
      <c r="U1" s="507"/>
      <c r="V1" s="507"/>
      <c r="W1" s="507"/>
      <c r="X1" s="507"/>
      <c r="Y1" s="507"/>
      <c r="Z1" s="498"/>
      <c r="AA1" s="498"/>
    </row>
    <row r="2" spans="1:27" ht="14.45" customHeight="1" x14ac:dyDescent="0.25">
      <c r="A2" s="508" t="s">
        <v>528</v>
      </c>
      <c r="B2" s="509" t="s">
        <v>66</v>
      </c>
      <c r="C2" s="509"/>
      <c r="D2" s="509"/>
      <c r="E2" s="509" t="s">
        <v>67</v>
      </c>
      <c r="F2" s="509"/>
      <c r="G2" s="499" t="s">
        <v>68</v>
      </c>
      <c r="H2" s="510"/>
      <c r="I2" s="510"/>
      <c r="J2" s="510"/>
      <c r="K2" s="510"/>
      <c r="L2" s="510"/>
      <c r="M2" s="510"/>
      <c r="N2" s="90"/>
      <c r="O2" s="90"/>
      <c r="P2" s="90"/>
      <c r="Q2" s="90"/>
      <c r="R2" s="501" t="s">
        <v>529</v>
      </c>
      <c r="S2" s="502"/>
      <c r="T2" s="502"/>
      <c r="U2" s="502"/>
      <c r="V2" s="502"/>
      <c r="W2" s="502"/>
      <c r="X2" s="502"/>
      <c r="Y2" s="502"/>
      <c r="Z2" s="502"/>
      <c r="AA2" s="503"/>
    </row>
    <row r="3" spans="1:27" ht="51.75" customHeight="1" x14ac:dyDescent="0.25">
      <c r="A3" s="508"/>
      <c r="B3" s="91" t="s">
        <v>70</v>
      </c>
      <c r="C3" s="91" t="s">
        <v>71</v>
      </c>
      <c r="D3" s="91" t="s">
        <v>72</v>
      </c>
      <c r="E3" s="91" t="s">
        <v>73</v>
      </c>
      <c r="F3" s="91" t="s">
        <v>74</v>
      </c>
      <c r="G3" s="91" t="s">
        <v>530</v>
      </c>
      <c r="H3" s="91" t="s">
        <v>76</v>
      </c>
      <c r="I3" s="91" t="s">
        <v>77</v>
      </c>
      <c r="J3" s="91" t="s">
        <v>78</v>
      </c>
      <c r="K3" s="91" t="s">
        <v>79</v>
      </c>
      <c r="L3" s="91" t="s">
        <v>80</v>
      </c>
      <c r="M3" s="91" t="s">
        <v>81</v>
      </c>
      <c r="N3" s="92" t="s">
        <v>531</v>
      </c>
      <c r="O3" s="92" t="s">
        <v>532</v>
      </c>
      <c r="P3" s="92" t="s">
        <v>533</v>
      </c>
      <c r="Q3" s="92" t="s">
        <v>534</v>
      </c>
      <c r="R3" s="91" t="s">
        <v>535</v>
      </c>
      <c r="S3" s="91" t="s">
        <v>536</v>
      </c>
      <c r="T3" s="91" t="s">
        <v>537</v>
      </c>
      <c r="U3" s="91" t="s">
        <v>538</v>
      </c>
      <c r="V3" s="91" t="s">
        <v>539</v>
      </c>
      <c r="W3" s="91" t="s">
        <v>540</v>
      </c>
      <c r="X3" s="91" t="s">
        <v>541</v>
      </c>
      <c r="Y3" s="91" t="s">
        <v>542</v>
      </c>
      <c r="Z3" s="499" t="s">
        <v>543</v>
      </c>
      <c r="AA3" s="500"/>
    </row>
    <row r="4" spans="1:27" ht="99" customHeight="1" x14ac:dyDescent="0.25">
      <c r="A4" s="52">
        <v>1</v>
      </c>
      <c r="B4" s="107" t="s">
        <v>97</v>
      </c>
      <c r="C4" s="109" t="s">
        <v>544</v>
      </c>
      <c r="D4" s="50" t="s">
        <v>545</v>
      </c>
      <c r="E4" s="53">
        <v>44927</v>
      </c>
      <c r="F4" s="54">
        <v>45291</v>
      </c>
      <c r="G4" s="50" t="s">
        <v>546</v>
      </c>
      <c r="H4" s="50" t="s">
        <v>101</v>
      </c>
      <c r="I4" s="50">
        <v>0</v>
      </c>
      <c r="J4" s="55">
        <v>1</v>
      </c>
      <c r="K4" s="55">
        <v>3</v>
      </c>
      <c r="L4" s="55">
        <v>4</v>
      </c>
      <c r="M4" s="56">
        <v>0.2</v>
      </c>
      <c r="N4" s="124">
        <f>$M4*(SUM($I4:I4)/SUM($I4:$L4))</f>
        <v>0</v>
      </c>
      <c r="O4" s="124">
        <f>$M4*(SUM($I4:J4)/SUM($I4:$L4))</f>
        <v>2.5000000000000001E-2</v>
      </c>
      <c r="P4" s="124">
        <f>$M4*(SUM($I4:K4)/SUM($I4:$L4))</f>
        <v>0.1</v>
      </c>
      <c r="Q4" s="124">
        <f>$M4*(SUM($I4:L4)/SUM($I4:$L4))</f>
        <v>0.2</v>
      </c>
      <c r="R4" s="55"/>
      <c r="S4" s="55"/>
      <c r="T4" s="55"/>
      <c r="U4" s="55"/>
      <c r="V4" s="124">
        <f>$M4*SUM($R4:R4)/SUM($I4:$L4)</f>
        <v>0</v>
      </c>
      <c r="W4" s="124">
        <f>$M4*SUM($R4:S4)/SUM($I4:$L4)</f>
        <v>0</v>
      </c>
      <c r="X4" s="124">
        <f>$M4*SUM($R4:T4)/SUM($I4:$L4)</f>
        <v>0</v>
      </c>
      <c r="Y4" s="124">
        <f>$M4*SUM($R4:U4)/SUM($I4:$L4)</f>
        <v>0</v>
      </c>
      <c r="Z4" s="125"/>
      <c r="AA4" s="55"/>
    </row>
    <row r="5" spans="1:27" ht="111" customHeight="1" x14ac:dyDescent="0.25">
      <c r="A5" s="52">
        <v>2</v>
      </c>
      <c r="B5" s="107" t="s">
        <v>112</v>
      </c>
      <c r="C5" s="109" t="s">
        <v>113</v>
      </c>
      <c r="D5" s="50" t="s">
        <v>114</v>
      </c>
      <c r="E5" s="53">
        <v>44927</v>
      </c>
      <c r="F5" s="54">
        <v>45291</v>
      </c>
      <c r="G5" s="50" t="s">
        <v>115</v>
      </c>
      <c r="H5" s="50" t="s">
        <v>116</v>
      </c>
      <c r="I5" s="55">
        <v>0</v>
      </c>
      <c r="J5" s="55">
        <v>0</v>
      </c>
      <c r="K5" s="55">
        <v>1</v>
      </c>
      <c r="L5" s="55">
        <v>2</v>
      </c>
      <c r="M5" s="56">
        <v>0.2</v>
      </c>
      <c r="N5" s="124">
        <f>$M5*(SUM($I5:I5)/SUM($I5:$L5))</f>
        <v>0</v>
      </c>
      <c r="O5" s="124">
        <f>$M5*(SUM($I5:J5)/SUM($I5:$L5))</f>
        <v>0</v>
      </c>
      <c r="P5" s="124">
        <f>$M5*(SUM($I5:K5)/SUM($I5:$L5))</f>
        <v>6.6666666666666666E-2</v>
      </c>
      <c r="Q5" s="124">
        <f>$M5*(SUM($I5:L5)/SUM($I5:$L5))</f>
        <v>0.2</v>
      </c>
      <c r="R5" s="55"/>
      <c r="S5" s="55"/>
      <c r="T5" s="55"/>
      <c r="U5" s="55"/>
      <c r="V5" s="124">
        <f>$M5*SUM($R5:R5)/SUM($I5:$L5)</f>
        <v>0</v>
      </c>
      <c r="W5" s="124">
        <f>$M5*SUM($R5:S5)/SUM($I5:$L5)</f>
        <v>0</v>
      </c>
      <c r="X5" s="124">
        <f>$M5*SUM($R5:T5)/SUM($I5:$L5)</f>
        <v>0</v>
      </c>
      <c r="Y5" s="124">
        <f>$M5*SUM($R5:U5)/SUM($I5:$L5)</f>
        <v>0</v>
      </c>
      <c r="Z5" s="125"/>
      <c r="AA5" s="55"/>
    </row>
    <row r="6" spans="1:27" ht="91.5" customHeight="1" x14ac:dyDescent="0.25">
      <c r="A6" s="52">
        <v>3</v>
      </c>
      <c r="B6" s="107" t="s">
        <v>117</v>
      </c>
      <c r="C6" s="109" t="s">
        <v>118</v>
      </c>
      <c r="D6" s="50" t="s">
        <v>119</v>
      </c>
      <c r="E6" s="53">
        <v>44927</v>
      </c>
      <c r="F6" s="54">
        <v>45291</v>
      </c>
      <c r="G6" s="50" t="s">
        <v>120</v>
      </c>
      <c r="H6" s="50" t="s">
        <v>121</v>
      </c>
      <c r="I6" s="55">
        <v>0</v>
      </c>
      <c r="J6" s="55">
        <v>1</v>
      </c>
      <c r="K6" s="55">
        <v>0</v>
      </c>
      <c r="L6" s="55">
        <v>1</v>
      </c>
      <c r="M6" s="56">
        <v>0.2</v>
      </c>
      <c r="N6" s="124">
        <f>$M6*(SUM($I6:I6)/SUM($I6:$L6))</f>
        <v>0</v>
      </c>
      <c r="O6" s="124">
        <f>$M6*(SUM($I6:J6)/SUM($I6:$L6))</f>
        <v>0.1</v>
      </c>
      <c r="P6" s="124">
        <f>$M6*(SUM($I6:K6)/SUM($I6:$L6))</f>
        <v>0.1</v>
      </c>
      <c r="Q6" s="124">
        <f>$M6*(SUM($I6:L6)/SUM($I6:$L6))</f>
        <v>0.2</v>
      </c>
      <c r="R6" s="55"/>
      <c r="S6" s="55"/>
      <c r="T6" s="55"/>
      <c r="U6" s="55"/>
      <c r="V6" s="124">
        <f>$M6*SUM($R6:R6)/SUM($I6:$L6)</f>
        <v>0</v>
      </c>
      <c r="W6" s="124">
        <f>$M6*SUM($R6:S6)/SUM($I6:$L6)</f>
        <v>0</v>
      </c>
      <c r="X6" s="124">
        <f>$M6*SUM($R6:T6)/SUM($I6:$L6)</f>
        <v>0</v>
      </c>
      <c r="Y6" s="124">
        <f>$M6*SUM($R6:U6)/SUM($I6:$L6)</f>
        <v>0</v>
      </c>
      <c r="Z6" s="125"/>
      <c r="AA6" s="55"/>
    </row>
    <row r="7" spans="1:27" ht="111.75" customHeight="1" x14ac:dyDescent="0.25">
      <c r="A7" s="52">
        <v>4</v>
      </c>
      <c r="B7" s="107" t="s">
        <v>124</v>
      </c>
      <c r="C7" s="109" t="s">
        <v>125</v>
      </c>
      <c r="D7" s="50" t="s">
        <v>126</v>
      </c>
      <c r="E7" s="53">
        <v>44927</v>
      </c>
      <c r="F7" s="54">
        <v>45291</v>
      </c>
      <c r="G7" s="50" t="s">
        <v>127</v>
      </c>
      <c r="H7" s="50" t="s">
        <v>128</v>
      </c>
      <c r="I7" s="55">
        <v>0</v>
      </c>
      <c r="J7" s="55">
        <v>1</v>
      </c>
      <c r="K7" s="55">
        <v>0</v>
      </c>
      <c r="L7" s="55">
        <v>1</v>
      </c>
      <c r="M7" s="56">
        <v>0.2</v>
      </c>
      <c r="N7" s="124">
        <f>$M7*(SUM($I7:I7)/SUM($I7:$L7))</f>
        <v>0</v>
      </c>
      <c r="O7" s="124">
        <f>$M7*(SUM($I7:J7)/SUM($I7:$L7))</f>
        <v>0.1</v>
      </c>
      <c r="P7" s="124">
        <f>$M7*(SUM($I7:K7)/SUM($I7:$L7))</f>
        <v>0.1</v>
      </c>
      <c r="Q7" s="124">
        <f>$M7*(SUM($I7:L7)/SUM($I7:$L7))</f>
        <v>0.2</v>
      </c>
      <c r="R7" s="55"/>
      <c r="S7" s="55"/>
      <c r="T7" s="55"/>
      <c r="U7" s="55"/>
      <c r="V7" s="124">
        <f>$M7*SUM($R7:R7)/SUM($I7:$L7)</f>
        <v>0</v>
      </c>
      <c r="W7" s="124">
        <f>$M7*SUM($R7:S7)/SUM($I7:$L7)</f>
        <v>0</v>
      </c>
      <c r="X7" s="124">
        <f>$M7*SUM($R7:T7)/SUM($I7:$L7)</f>
        <v>0</v>
      </c>
      <c r="Y7" s="124">
        <f>$M7*SUM($R7:U7)/SUM($I7:$L7)</f>
        <v>0</v>
      </c>
      <c r="Z7" s="125"/>
      <c r="AA7" s="55"/>
    </row>
    <row r="8" spans="1:27" ht="141.75" x14ac:dyDescent="0.25">
      <c r="A8" s="52">
        <v>5</v>
      </c>
      <c r="B8" s="108" t="s">
        <v>129</v>
      </c>
      <c r="C8" s="109" t="s">
        <v>130</v>
      </c>
      <c r="D8" s="50" t="s">
        <v>131</v>
      </c>
      <c r="E8" s="53">
        <v>44927</v>
      </c>
      <c r="F8" s="54">
        <v>45291</v>
      </c>
      <c r="G8" s="59" t="s">
        <v>132</v>
      </c>
      <c r="H8" s="50" t="s">
        <v>133</v>
      </c>
      <c r="I8" s="102">
        <v>5</v>
      </c>
      <c r="J8" s="55">
        <v>5</v>
      </c>
      <c r="K8" s="55">
        <v>5</v>
      </c>
      <c r="L8" s="55">
        <v>5</v>
      </c>
      <c r="M8" s="56">
        <v>0.16</v>
      </c>
      <c r="N8" s="124">
        <f>$M8*(SUM($I8:I8)/SUM($I8:$L8))</f>
        <v>0.04</v>
      </c>
      <c r="O8" s="124">
        <f>$M8*(SUM($I8:J8)/SUM($I8:$L8))</f>
        <v>0.08</v>
      </c>
      <c r="P8" s="124">
        <f>$M8*(SUM($I8:K8)/SUM($I8:$L8))</f>
        <v>0.12</v>
      </c>
      <c r="Q8" s="124">
        <f>$M8*(SUM($I8:L8)/SUM($I8:$L8))</f>
        <v>0.16</v>
      </c>
      <c r="R8" s="58">
        <v>5</v>
      </c>
      <c r="S8" s="55"/>
      <c r="T8" s="55"/>
      <c r="U8" s="55"/>
      <c r="V8" s="124">
        <f>$M8*SUM($R8:R8)/SUM($I8:$L8)</f>
        <v>0.04</v>
      </c>
      <c r="W8" s="124">
        <f>$M8*SUM($R8:S8)/SUM($I8:$L8)</f>
        <v>0.04</v>
      </c>
      <c r="X8" s="124">
        <f>$M8*SUM($R8:T8)/SUM($I8:$L8)</f>
        <v>0.04</v>
      </c>
      <c r="Y8" s="124">
        <f>$M8*SUM($R8:U8)/SUM($I8:$L8)</f>
        <v>0.04</v>
      </c>
      <c r="Z8" s="125" t="s">
        <v>547</v>
      </c>
      <c r="AA8" s="123" t="s">
        <v>548</v>
      </c>
    </row>
    <row r="9" spans="1:27" s="40" customFormat="1" ht="82.5" customHeight="1" x14ac:dyDescent="0.25">
      <c r="A9" s="52">
        <v>6</v>
      </c>
      <c r="B9" s="108" t="s">
        <v>137</v>
      </c>
      <c r="C9" s="109" t="s">
        <v>138</v>
      </c>
      <c r="D9" s="50" t="s">
        <v>139</v>
      </c>
      <c r="E9" s="53">
        <v>44927</v>
      </c>
      <c r="F9" s="54">
        <v>45291</v>
      </c>
      <c r="G9" s="50" t="s">
        <v>140</v>
      </c>
      <c r="H9" s="50" t="s">
        <v>141</v>
      </c>
      <c r="I9" s="103">
        <v>1</v>
      </c>
      <c r="J9" s="50">
        <v>1</v>
      </c>
      <c r="K9" s="50">
        <v>1</v>
      </c>
      <c r="L9" s="50">
        <v>1</v>
      </c>
      <c r="M9" s="60">
        <v>0.02</v>
      </c>
      <c r="N9" s="124">
        <f>$M9*(SUM($I9:I9)/SUM($I9:$L9))</f>
        <v>5.0000000000000001E-3</v>
      </c>
      <c r="O9" s="124">
        <f>$M9*(SUM($I9:J9)/SUM($I9:$L9))</f>
        <v>0.01</v>
      </c>
      <c r="P9" s="124">
        <f>$M9*(SUM($I9:K9)/SUM($I9:$L9))</f>
        <v>1.4999999999999999E-2</v>
      </c>
      <c r="Q9" s="124">
        <f>$M9*(SUM($I9:L9)/SUM($I9:$L9))</f>
        <v>0.02</v>
      </c>
      <c r="R9" s="55">
        <v>1</v>
      </c>
      <c r="S9" s="55"/>
      <c r="T9" s="55"/>
      <c r="U9" s="55"/>
      <c r="V9" s="124">
        <f>$M9*SUM($R9:R9)/SUM($I9:$L9)</f>
        <v>5.0000000000000001E-3</v>
      </c>
      <c r="W9" s="124">
        <f>$M9*SUM($R9:S9)/SUM($I9:$L9)</f>
        <v>5.0000000000000001E-3</v>
      </c>
      <c r="X9" s="124">
        <f>$M9*SUM($R9:T9)/SUM($I9:$L9)</f>
        <v>5.0000000000000001E-3</v>
      </c>
      <c r="Y9" s="124">
        <f>$M9*SUM($R9:U9)/SUM($I9:$L9)</f>
        <v>5.0000000000000001E-3</v>
      </c>
      <c r="Z9" s="125" t="s">
        <v>549</v>
      </c>
      <c r="AA9" s="123" t="s">
        <v>550</v>
      </c>
    </row>
    <row r="10" spans="1:27" ht="102" customHeight="1" x14ac:dyDescent="0.25">
      <c r="A10" s="52">
        <v>7</v>
      </c>
      <c r="B10" s="107" t="s">
        <v>143</v>
      </c>
      <c r="C10" s="110" t="s">
        <v>144</v>
      </c>
      <c r="D10" s="61" t="s">
        <v>145</v>
      </c>
      <c r="E10" s="62">
        <v>44958</v>
      </c>
      <c r="F10" s="62">
        <v>45077</v>
      </c>
      <c r="G10" s="61" t="s">
        <v>146</v>
      </c>
      <c r="H10" s="61" t="s">
        <v>147</v>
      </c>
      <c r="I10" s="63">
        <v>0</v>
      </c>
      <c r="J10" s="63">
        <v>1</v>
      </c>
      <c r="K10" s="63">
        <v>0</v>
      </c>
      <c r="L10" s="63">
        <v>0</v>
      </c>
      <c r="M10" s="64">
        <v>0.02</v>
      </c>
      <c r="N10" s="124">
        <f>$M10*(SUM($I10:I10)/SUM($I10:$L10))</f>
        <v>0</v>
      </c>
      <c r="O10" s="124">
        <f>$M10*(SUM($I10:J10)/SUM($I10:$L10))</f>
        <v>0.02</v>
      </c>
      <c r="P10" s="124">
        <f>$M10*(SUM($I10:K10)/SUM($I10:$L10))</f>
        <v>0.02</v>
      </c>
      <c r="Q10" s="124">
        <f>$M10*(SUM($I10:L10)/SUM($I10:$L10))</f>
        <v>0.02</v>
      </c>
      <c r="R10" s="55"/>
      <c r="S10" s="55"/>
      <c r="T10" s="55"/>
      <c r="U10" s="55"/>
      <c r="V10" s="124">
        <f>$M10*SUM($R10:R10)/SUM($I10:$L10)</f>
        <v>0</v>
      </c>
      <c r="W10" s="124">
        <f>$M10*SUM($R10:S10)/SUM($I10:$L10)</f>
        <v>0</v>
      </c>
      <c r="X10" s="124">
        <f>$M10*SUM($R10:T10)/SUM($I10:$L10)</f>
        <v>0</v>
      </c>
      <c r="Y10" s="124">
        <f>$M10*SUM($R10:U10)/SUM($I10:$L10)</f>
        <v>0</v>
      </c>
      <c r="Z10" s="125"/>
      <c r="AA10" s="55"/>
    </row>
    <row r="11" spans="1:27" ht="32.25" customHeight="1" thickBot="1" x14ac:dyDescent="0.3">
      <c r="A11" s="121"/>
      <c r="B11" s="82" t="s">
        <v>551</v>
      </c>
      <c r="C11" s="111"/>
      <c r="D11" s="93"/>
      <c r="E11" s="94"/>
      <c r="F11" s="94"/>
      <c r="G11" s="95"/>
      <c r="H11" s="95"/>
      <c r="I11" s="19"/>
      <c r="J11" s="19"/>
      <c r="K11" s="19"/>
      <c r="L11" s="19"/>
      <c r="M11" s="96">
        <f>SUM(M4:M10)</f>
        <v>1</v>
      </c>
      <c r="N11" s="130">
        <f>SUM(N4:N10)</f>
        <v>4.4999999999999998E-2</v>
      </c>
      <c r="O11" s="130">
        <f>SUM(O4:O10)</f>
        <v>0.33500000000000002</v>
      </c>
      <c r="P11" s="130">
        <f>SUM(P4:P10)</f>
        <v>0.52166666666666672</v>
      </c>
      <c r="Q11" s="130">
        <f>SUM(Q4:Q10)</f>
        <v>1</v>
      </c>
      <c r="R11" s="131"/>
      <c r="S11" s="131"/>
      <c r="T11" s="131"/>
      <c r="U11" s="131"/>
      <c r="V11" s="130">
        <f>SUM(V4:V10)</f>
        <v>4.4999999999999998E-2</v>
      </c>
      <c r="W11" s="130">
        <f>SUM(W4:W10)</f>
        <v>4.4999999999999998E-2</v>
      </c>
      <c r="X11" s="130">
        <f>SUM(X4:X10)</f>
        <v>4.4999999999999998E-2</v>
      </c>
      <c r="Y11" s="130">
        <f>SUM(Y4:Y10)</f>
        <v>4.4999999999999998E-2</v>
      </c>
      <c r="Z11" s="132"/>
      <c r="AA11" s="55"/>
    </row>
    <row r="12" spans="1:27" ht="78.75" x14ac:dyDescent="0.25">
      <c r="A12" s="52">
        <v>8</v>
      </c>
      <c r="B12" s="107" t="s">
        <v>151</v>
      </c>
      <c r="C12" s="110" t="s">
        <v>552</v>
      </c>
      <c r="D12" s="61" t="s">
        <v>553</v>
      </c>
      <c r="E12" s="62">
        <v>44927</v>
      </c>
      <c r="F12" s="62">
        <v>45138</v>
      </c>
      <c r="G12" s="61" t="s">
        <v>154</v>
      </c>
      <c r="H12" s="61" t="s">
        <v>155</v>
      </c>
      <c r="I12" s="63">
        <v>0</v>
      </c>
      <c r="J12" s="63">
        <v>0</v>
      </c>
      <c r="K12" s="63">
        <v>1</v>
      </c>
      <c r="L12" s="63">
        <v>0</v>
      </c>
      <c r="M12" s="64">
        <v>0.1</v>
      </c>
      <c r="N12" s="124">
        <f>$M12*(SUM($I12:I12)/SUM($I12:$L12))</f>
        <v>0</v>
      </c>
      <c r="O12" s="124">
        <f>$M12*(SUM($I12:J12)/SUM($I12:$L12))</f>
        <v>0</v>
      </c>
      <c r="P12" s="124">
        <f>$M12*(SUM($I12:K12)/SUM($I12:$L12))</f>
        <v>0.1</v>
      </c>
      <c r="Q12" s="124">
        <f>$M12*(SUM($I12:L12)/SUM($I12:$L12))</f>
        <v>0.1</v>
      </c>
      <c r="R12" s="55"/>
      <c r="S12" s="55"/>
      <c r="T12" s="55"/>
      <c r="U12" s="55"/>
      <c r="V12" s="124">
        <f>$M12*SUM($R12:R12)/SUM($I12:$L12)</f>
        <v>0</v>
      </c>
      <c r="W12" s="124">
        <f>$M12*SUM($R12:S12)/SUM($I12:$L12)</f>
        <v>0</v>
      </c>
      <c r="X12" s="124">
        <f>$M12*SUM($R12:T12)/SUM($I12:$L12)</f>
        <v>0</v>
      </c>
      <c r="Y12" s="124">
        <f>$M12*SUM($R12:U12)/SUM($I12:$L12)</f>
        <v>0</v>
      </c>
      <c r="Z12" s="125"/>
      <c r="AA12" s="55"/>
    </row>
    <row r="13" spans="1:27" ht="78.75" x14ac:dyDescent="0.25">
      <c r="A13" s="52">
        <v>9</v>
      </c>
      <c r="B13" s="107" t="s">
        <v>159</v>
      </c>
      <c r="C13" s="110" t="s">
        <v>160</v>
      </c>
      <c r="D13" s="61" t="s">
        <v>161</v>
      </c>
      <c r="E13" s="62">
        <v>44927</v>
      </c>
      <c r="F13" s="62">
        <v>45291</v>
      </c>
      <c r="G13" s="61" t="s">
        <v>154</v>
      </c>
      <c r="H13" s="61" t="s">
        <v>155</v>
      </c>
      <c r="I13" s="63">
        <v>0</v>
      </c>
      <c r="J13" s="63">
        <v>0</v>
      </c>
      <c r="K13" s="63">
        <v>0</v>
      </c>
      <c r="L13" s="63">
        <v>1</v>
      </c>
      <c r="M13" s="64">
        <v>0.1</v>
      </c>
      <c r="N13" s="124">
        <f>$M13*(SUM($I13:I13)/SUM($I13:$L13))</f>
        <v>0</v>
      </c>
      <c r="O13" s="124">
        <f>$M13*(SUM($I13:J13)/SUM($I13:$L13))</f>
        <v>0</v>
      </c>
      <c r="P13" s="124">
        <f>$M13*(SUM($I13:K13)/SUM($I13:$L13))</f>
        <v>0</v>
      </c>
      <c r="Q13" s="124">
        <f>$M13*(SUM($I13:L13)/SUM($I13:$L13))</f>
        <v>0.1</v>
      </c>
      <c r="R13" s="55"/>
      <c r="S13" s="55"/>
      <c r="T13" s="55"/>
      <c r="U13" s="55"/>
      <c r="V13" s="124">
        <f>$M13*SUM($R13:R13)/SUM($I13:$L13)</f>
        <v>0</v>
      </c>
      <c r="W13" s="124">
        <f>$M13*SUM($R13:S13)/SUM($I13:$L13)</f>
        <v>0</v>
      </c>
      <c r="X13" s="124">
        <f>$M13*SUM($R13:T13)/SUM($I13:$L13)</f>
        <v>0</v>
      </c>
      <c r="Y13" s="124">
        <f>$M13*SUM($R13:U13)/SUM($I13:$L13)</f>
        <v>0</v>
      </c>
      <c r="Z13" s="125"/>
      <c r="AA13" s="55"/>
    </row>
    <row r="14" spans="1:27" ht="110.25" x14ac:dyDescent="0.25">
      <c r="A14" s="52">
        <v>10</v>
      </c>
      <c r="B14" s="107" t="s">
        <v>162</v>
      </c>
      <c r="C14" s="110" t="s">
        <v>163</v>
      </c>
      <c r="D14" s="61" t="s">
        <v>164</v>
      </c>
      <c r="E14" s="62">
        <v>44927</v>
      </c>
      <c r="F14" s="62">
        <v>45291</v>
      </c>
      <c r="G14" s="61" t="s">
        <v>165</v>
      </c>
      <c r="H14" s="61" t="s">
        <v>166</v>
      </c>
      <c r="I14" s="101">
        <v>1</v>
      </c>
      <c r="J14" s="63">
        <v>1</v>
      </c>
      <c r="K14" s="63">
        <v>1</v>
      </c>
      <c r="L14" s="63">
        <v>1</v>
      </c>
      <c r="M14" s="64">
        <v>0.2</v>
      </c>
      <c r="N14" s="124">
        <f>$M14*(SUM($I14:I14)/SUM($I14:$L14))</f>
        <v>0.05</v>
      </c>
      <c r="O14" s="124">
        <f>$M14*(SUM($I14:J14)/SUM($I14:$L14))</f>
        <v>0.1</v>
      </c>
      <c r="P14" s="124">
        <f>$M14*(SUM($I14:K14)/SUM($I14:$L14))</f>
        <v>0.15000000000000002</v>
      </c>
      <c r="Q14" s="124">
        <f>$M14*(SUM($I14:L14)/SUM($I14:$L14))</f>
        <v>0.2</v>
      </c>
      <c r="R14" s="55">
        <v>1</v>
      </c>
      <c r="S14" s="55"/>
      <c r="T14" s="55"/>
      <c r="U14" s="55"/>
      <c r="V14" s="124">
        <f>$M14*SUM($R14:R14)/SUM($I14:$L14)</f>
        <v>0.05</v>
      </c>
      <c r="W14" s="124">
        <f>$M14*SUM($R14:S14)/SUM($I14:$L14)</f>
        <v>0.05</v>
      </c>
      <c r="X14" s="124">
        <f>$M14*SUM($R14:T14)/SUM($I14:$L14)</f>
        <v>0.05</v>
      </c>
      <c r="Y14" s="124">
        <f>$M14*SUM($R14:U14)/SUM($I14:$L14)</f>
        <v>0.05</v>
      </c>
      <c r="Z14" s="125" t="s">
        <v>554</v>
      </c>
      <c r="AA14" s="126" t="s">
        <v>555</v>
      </c>
    </row>
    <row r="15" spans="1:27" ht="114.75" customHeight="1" x14ac:dyDescent="0.25">
      <c r="A15" s="52">
        <v>11</v>
      </c>
      <c r="B15" s="107" t="s">
        <v>168</v>
      </c>
      <c r="C15" s="110" t="s">
        <v>169</v>
      </c>
      <c r="D15" s="61" t="s">
        <v>170</v>
      </c>
      <c r="E15" s="62">
        <v>44927</v>
      </c>
      <c r="F15" s="62">
        <v>45016</v>
      </c>
      <c r="G15" s="61" t="s">
        <v>171</v>
      </c>
      <c r="H15" s="61" t="s">
        <v>172</v>
      </c>
      <c r="I15" s="101">
        <v>1</v>
      </c>
      <c r="J15" s="63">
        <v>0</v>
      </c>
      <c r="K15" s="63">
        <v>0</v>
      </c>
      <c r="L15" s="63">
        <v>0</v>
      </c>
      <c r="M15" s="64">
        <v>0.03</v>
      </c>
      <c r="N15" s="124">
        <f>$M15*(SUM($I15:I15)/SUM($I15:$L15))</f>
        <v>0.03</v>
      </c>
      <c r="O15" s="124">
        <f>$M15*(SUM($I15:J15)/SUM($I15:$L15))</f>
        <v>0.03</v>
      </c>
      <c r="P15" s="124">
        <f>$M15*(SUM($I15:K15)/SUM($I15:$L15))</f>
        <v>0.03</v>
      </c>
      <c r="Q15" s="124">
        <f>$M15*(SUM($I15:L15)/SUM($I15:$L15))</f>
        <v>0.03</v>
      </c>
      <c r="R15" s="55">
        <v>1</v>
      </c>
      <c r="S15" s="55"/>
      <c r="T15" s="55"/>
      <c r="U15" s="55"/>
      <c r="V15" s="124">
        <f>$M15*SUM($R15:R15)/SUM($I15:$L15)</f>
        <v>0.03</v>
      </c>
      <c r="W15" s="124">
        <f>$M15*SUM($R15:S15)/SUM($I15:$L15)</f>
        <v>0.03</v>
      </c>
      <c r="X15" s="124">
        <f>$M15*SUM($R15:T15)/SUM($I15:$L15)</f>
        <v>0.03</v>
      </c>
      <c r="Y15" s="124">
        <f>$M15*SUM($R15:U15)/SUM($I15:$L15)</f>
        <v>0.03</v>
      </c>
      <c r="Z15" s="125" t="s">
        <v>556</v>
      </c>
      <c r="AA15" s="123" t="s">
        <v>557</v>
      </c>
    </row>
    <row r="16" spans="1:27" ht="110.25" x14ac:dyDescent="0.25">
      <c r="A16" s="52">
        <v>12</v>
      </c>
      <c r="B16" s="107" t="s">
        <v>174</v>
      </c>
      <c r="C16" s="110" t="s">
        <v>175</v>
      </c>
      <c r="D16" s="61" t="s">
        <v>176</v>
      </c>
      <c r="E16" s="62">
        <v>45017</v>
      </c>
      <c r="F16" s="62">
        <v>45107</v>
      </c>
      <c r="G16" s="61" t="s">
        <v>171</v>
      </c>
      <c r="H16" s="61" t="s">
        <v>172</v>
      </c>
      <c r="I16" s="63">
        <v>0</v>
      </c>
      <c r="J16" s="63">
        <v>1</v>
      </c>
      <c r="K16" s="63">
        <v>0</v>
      </c>
      <c r="L16" s="63">
        <v>0</v>
      </c>
      <c r="M16" s="64">
        <v>0.03</v>
      </c>
      <c r="N16" s="124">
        <f>$M16*(SUM($I16:I16)/SUM($I16:$L16))</f>
        <v>0</v>
      </c>
      <c r="O16" s="124">
        <f>$M16*(SUM($I16:J16)/SUM($I16:$L16))</f>
        <v>0.03</v>
      </c>
      <c r="P16" s="124">
        <f>$M16*(SUM($I16:K16)/SUM($I16:$L16))</f>
        <v>0.03</v>
      </c>
      <c r="Q16" s="124">
        <f>$M16*(SUM($I16:L16)/SUM($I16:$L16))</f>
        <v>0.03</v>
      </c>
      <c r="R16" s="55"/>
      <c r="S16" s="55"/>
      <c r="T16" s="55"/>
      <c r="U16" s="55"/>
      <c r="V16" s="124">
        <f>$M16*SUM($R16:R16)/SUM($I16:$L16)</f>
        <v>0</v>
      </c>
      <c r="W16" s="124">
        <f>$M16*SUM($R16:S16)/SUM($I16:$L16)</f>
        <v>0</v>
      </c>
      <c r="X16" s="124">
        <f>$M16*SUM($R16:T16)/SUM($I16:$L16)</f>
        <v>0</v>
      </c>
      <c r="Y16" s="124">
        <f>$M16*SUM($R16:U16)/SUM($I16:$L16)</f>
        <v>0</v>
      </c>
      <c r="Z16" s="125"/>
      <c r="AA16" s="55"/>
    </row>
    <row r="17" spans="1:27" ht="63" x14ac:dyDescent="0.25">
      <c r="A17" s="52">
        <v>13</v>
      </c>
      <c r="B17" s="107" t="s">
        <v>177</v>
      </c>
      <c r="C17" s="110" t="s">
        <v>178</v>
      </c>
      <c r="D17" s="61" t="s">
        <v>179</v>
      </c>
      <c r="E17" s="62">
        <v>44927</v>
      </c>
      <c r="F17" s="62">
        <v>45291</v>
      </c>
      <c r="G17" s="61" t="s">
        <v>180</v>
      </c>
      <c r="H17" s="61" t="s">
        <v>181</v>
      </c>
      <c r="I17" s="63">
        <v>0</v>
      </c>
      <c r="J17" s="63">
        <v>6</v>
      </c>
      <c r="K17" s="63">
        <v>0</v>
      </c>
      <c r="L17" s="63">
        <v>6</v>
      </c>
      <c r="M17" s="64">
        <v>0.03</v>
      </c>
      <c r="N17" s="124">
        <f>$M17*(SUM($I17:I17)/SUM($I17:$L17))</f>
        <v>0</v>
      </c>
      <c r="O17" s="124">
        <f>$M17*(SUM($I17:J17)/SUM($I17:$L17))</f>
        <v>1.4999999999999999E-2</v>
      </c>
      <c r="P17" s="124">
        <f>$M17*(SUM($I17:K17)/SUM($I17:$L17))</f>
        <v>1.4999999999999999E-2</v>
      </c>
      <c r="Q17" s="124">
        <f>$M17*(SUM($I17:L17)/SUM($I17:$L17))</f>
        <v>0.03</v>
      </c>
      <c r="R17" s="55"/>
      <c r="S17" s="55"/>
      <c r="T17" s="55"/>
      <c r="U17" s="55"/>
      <c r="V17" s="124">
        <f>$M17*SUM($R17:R17)/SUM($I17:$L17)</f>
        <v>0</v>
      </c>
      <c r="W17" s="124">
        <f>$M17*SUM($R17:S17)/SUM($I17:$L17)</f>
        <v>0</v>
      </c>
      <c r="X17" s="124">
        <f>$M17*SUM($R17:T17)/SUM($I17:$L17)</f>
        <v>0</v>
      </c>
      <c r="Y17" s="124">
        <f>$M17*SUM($R17:U17)/SUM($I17:$L17)</f>
        <v>0</v>
      </c>
      <c r="Z17" s="125"/>
      <c r="AA17" s="55"/>
    </row>
    <row r="18" spans="1:27" ht="110.25" x14ac:dyDescent="0.25">
      <c r="A18" s="52">
        <v>14</v>
      </c>
      <c r="B18" s="107" t="s">
        <v>182</v>
      </c>
      <c r="C18" s="110" t="s">
        <v>183</v>
      </c>
      <c r="D18" s="61" t="s">
        <v>184</v>
      </c>
      <c r="E18" s="62">
        <v>45108</v>
      </c>
      <c r="F18" s="62">
        <v>45199</v>
      </c>
      <c r="G18" s="61" t="s">
        <v>171</v>
      </c>
      <c r="H18" s="61" t="s">
        <v>172</v>
      </c>
      <c r="I18" s="63">
        <v>0</v>
      </c>
      <c r="J18" s="63">
        <v>0</v>
      </c>
      <c r="K18" s="63">
        <v>1</v>
      </c>
      <c r="L18" s="63">
        <v>0</v>
      </c>
      <c r="M18" s="64">
        <v>0.03</v>
      </c>
      <c r="N18" s="124">
        <f>$M18*(SUM($I18:I18)/SUM($I18:$L18))</f>
        <v>0</v>
      </c>
      <c r="O18" s="124">
        <f>$M18*(SUM($I18:J18)/SUM($I18:$L18))</f>
        <v>0</v>
      </c>
      <c r="P18" s="124">
        <f>$M18*(SUM($I18:K18)/SUM($I18:$L18))</f>
        <v>0.03</v>
      </c>
      <c r="Q18" s="124">
        <f>$M18*(SUM($I18:L18)/SUM($I18:$L18))</f>
        <v>0.03</v>
      </c>
      <c r="R18" s="55"/>
      <c r="S18" s="55"/>
      <c r="T18" s="55"/>
      <c r="U18" s="55"/>
      <c r="V18" s="124">
        <f>$M18*SUM($R18:R18)/SUM($I18:$L18)</f>
        <v>0</v>
      </c>
      <c r="W18" s="124">
        <f>$M18*SUM($R18:S18)/SUM($I18:$L18)</f>
        <v>0</v>
      </c>
      <c r="X18" s="124">
        <f>$M18*SUM($R18:T18)/SUM($I18:$L18)</f>
        <v>0</v>
      </c>
      <c r="Y18" s="124">
        <f>$M18*SUM($R18:U18)/SUM($I18:$L18)</f>
        <v>0</v>
      </c>
      <c r="Z18" s="125"/>
      <c r="AA18" s="55"/>
    </row>
    <row r="19" spans="1:27" ht="110.25" x14ac:dyDescent="0.25">
      <c r="A19" s="52">
        <v>15</v>
      </c>
      <c r="B19" s="107" t="s">
        <v>185</v>
      </c>
      <c r="C19" s="110" t="s">
        <v>186</v>
      </c>
      <c r="D19" s="61" t="s">
        <v>187</v>
      </c>
      <c r="E19" s="62">
        <v>45200</v>
      </c>
      <c r="F19" s="62">
        <v>45291</v>
      </c>
      <c r="G19" s="61" t="s">
        <v>171</v>
      </c>
      <c r="H19" s="61" t="s">
        <v>172</v>
      </c>
      <c r="I19" s="63">
        <v>0</v>
      </c>
      <c r="J19" s="63">
        <v>0</v>
      </c>
      <c r="K19" s="63">
        <v>0</v>
      </c>
      <c r="L19" s="63">
        <v>1</v>
      </c>
      <c r="M19" s="64">
        <v>0.03</v>
      </c>
      <c r="N19" s="124">
        <f>$M19*(SUM($I19:I19)/SUM($I19:$L19))</f>
        <v>0</v>
      </c>
      <c r="O19" s="124">
        <f>$M19*(SUM($I19:J19)/SUM($I19:$L19))</f>
        <v>0</v>
      </c>
      <c r="P19" s="124">
        <f>$M19*(SUM($I19:K19)/SUM($I19:$L19))</f>
        <v>0</v>
      </c>
      <c r="Q19" s="124">
        <f>$M19*(SUM($I19:L19)/SUM($I19:$L19))</f>
        <v>0.03</v>
      </c>
      <c r="R19" s="55"/>
      <c r="S19" s="55"/>
      <c r="T19" s="55"/>
      <c r="U19" s="55"/>
      <c r="V19" s="124">
        <f>$M19*SUM($R19:R19)/SUM($I19:$L19)</f>
        <v>0</v>
      </c>
      <c r="W19" s="124">
        <f>$M19*SUM($R19:S19)/SUM($I19:$L19)</f>
        <v>0</v>
      </c>
      <c r="X19" s="124">
        <f>$M19*SUM($R19:T19)/SUM($I19:$L19)</f>
        <v>0</v>
      </c>
      <c r="Y19" s="124">
        <f>$M19*SUM($R19:U19)/SUM($I19:$L19)</f>
        <v>0</v>
      </c>
      <c r="Z19" s="125"/>
      <c r="AA19" s="55"/>
    </row>
    <row r="20" spans="1:27" ht="157.5" x14ac:dyDescent="0.25">
      <c r="A20" s="52">
        <v>16</v>
      </c>
      <c r="B20" s="107" t="s">
        <v>188</v>
      </c>
      <c r="C20" s="110" t="s">
        <v>189</v>
      </c>
      <c r="D20" s="61" t="s">
        <v>190</v>
      </c>
      <c r="E20" s="62">
        <v>44927</v>
      </c>
      <c r="F20" s="62">
        <v>45291</v>
      </c>
      <c r="G20" s="61" t="s">
        <v>191</v>
      </c>
      <c r="H20" s="61" t="s">
        <v>192</v>
      </c>
      <c r="I20" s="101">
        <v>1</v>
      </c>
      <c r="J20" s="63">
        <v>1</v>
      </c>
      <c r="K20" s="63">
        <v>1</v>
      </c>
      <c r="L20" s="63">
        <v>1</v>
      </c>
      <c r="M20" s="64">
        <v>0.03</v>
      </c>
      <c r="N20" s="124">
        <f>$M20*(SUM($I20:I20)/SUM($I20:$L20))</f>
        <v>7.4999999999999997E-3</v>
      </c>
      <c r="O20" s="124">
        <f>$M20*(SUM($I20:J20)/SUM($I20:$L20))</f>
        <v>1.4999999999999999E-2</v>
      </c>
      <c r="P20" s="124">
        <f>$M20*(SUM($I20:K20)/SUM($I20:$L20))</f>
        <v>2.2499999999999999E-2</v>
      </c>
      <c r="Q20" s="124">
        <f>$M20*(SUM($I20:L20)/SUM($I20:$L20))</f>
        <v>0.03</v>
      </c>
      <c r="R20" s="55">
        <v>1</v>
      </c>
      <c r="S20" s="55"/>
      <c r="T20" s="55"/>
      <c r="U20" s="55"/>
      <c r="V20" s="124">
        <f>$M20*SUM($R20:R20)/SUM($I20:$L20)</f>
        <v>7.4999999999999997E-3</v>
      </c>
      <c r="W20" s="124">
        <f>$M20*SUM($R20:S20)/SUM($I20:$L20)</f>
        <v>7.4999999999999997E-3</v>
      </c>
      <c r="X20" s="124">
        <f>$M20*SUM($R20:T20)/SUM($I20:$L20)</f>
        <v>7.4999999999999997E-3</v>
      </c>
      <c r="Y20" s="124">
        <f>$M20*SUM($R20:U20)/SUM($I20:$L20)</f>
        <v>7.4999999999999997E-3</v>
      </c>
      <c r="Z20" s="125" t="s">
        <v>558</v>
      </c>
      <c r="AA20" s="123" t="s">
        <v>559</v>
      </c>
    </row>
    <row r="21" spans="1:27" ht="94.5" x14ac:dyDescent="0.25">
      <c r="A21" s="52">
        <v>17</v>
      </c>
      <c r="B21" s="107" t="s">
        <v>193</v>
      </c>
      <c r="C21" s="110" t="s">
        <v>194</v>
      </c>
      <c r="D21" s="61" t="s">
        <v>195</v>
      </c>
      <c r="E21" s="62">
        <v>44927</v>
      </c>
      <c r="F21" s="62">
        <v>45291</v>
      </c>
      <c r="G21" s="61" t="s">
        <v>196</v>
      </c>
      <c r="H21" s="61" t="s">
        <v>197</v>
      </c>
      <c r="I21" s="63">
        <v>0</v>
      </c>
      <c r="J21" s="63">
        <v>1</v>
      </c>
      <c r="K21" s="63">
        <v>1</v>
      </c>
      <c r="L21" s="63">
        <v>1</v>
      </c>
      <c r="M21" s="64">
        <v>0.09</v>
      </c>
      <c r="N21" s="124">
        <f>$M21*(SUM($I21:I21)/SUM($I21:$L21))</f>
        <v>0</v>
      </c>
      <c r="O21" s="124">
        <f>$M21*(SUM($I21:J21)/SUM($I21:$L21))</f>
        <v>0.03</v>
      </c>
      <c r="P21" s="124">
        <f>$M21*(SUM($I21:K21)/SUM($I21:$L21))</f>
        <v>0.06</v>
      </c>
      <c r="Q21" s="124">
        <f>$M21*(SUM($I21:L21)/SUM($I21:$L21))</f>
        <v>0.09</v>
      </c>
      <c r="R21" s="55"/>
      <c r="S21" s="55"/>
      <c r="T21" s="55"/>
      <c r="U21" s="55"/>
      <c r="V21" s="124">
        <f>$M21*SUM($R21:R21)/SUM($I21:$L21)</f>
        <v>0</v>
      </c>
      <c r="W21" s="124">
        <f>$M21*SUM($R21:S21)/SUM($I21:$L21)</f>
        <v>0</v>
      </c>
      <c r="X21" s="124">
        <f>$M21*SUM($R21:T21)/SUM($I21:$L21)</f>
        <v>0</v>
      </c>
      <c r="Y21" s="124">
        <f>$M21*SUM($R21:U21)/SUM($I21:$L21)</f>
        <v>0</v>
      </c>
      <c r="Z21" s="125"/>
      <c r="AA21" s="55"/>
    </row>
    <row r="22" spans="1:27" ht="78.75" x14ac:dyDescent="0.25">
      <c r="A22" s="52">
        <v>18</v>
      </c>
      <c r="B22" s="107" t="s">
        <v>198</v>
      </c>
      <c r="C22" s="110" t="s">
        <v>199</v>
      </c>
      <c r="D22" s="61" t="s">
        <v>200</v>
      </c>
      <c r="E22" s="62">
        <v>44927</v>
      </c>
      <c r="F22" s="62">
        <v>45291</v>
      </c>
      <c r="G22" s="61" t="s">
        <v>201</v>
      </c>
      <c r="H22" s="61" t="s">
        <v>202</v>
      </c>
      <c r="I22" s="63">
        <v>0</v>
      </c>
      <c r="J22" s="63">
        <v>4</v>
      </c>
      <c r="K22" s="63">
        <v>0</v>
      </c>
      <c r="L22" s="63">
        <v>4</v>
      </c>
      <c r="M22" s="64">
        <v>0.03</v>
      </c>
      <c r="N22" s="124">
        <f>$M22*(SUM($I22:I22)/SUM($I22:$L22))</f>
        <v>0</v>
      </c>
      <c r="O22" s="124">
        <f>$M22*(SUM($I22:J22)/SUM($I22:$L22))</f>
        <v>1.4999999999999999E-2</v>
      </c>
      <c r="P22" s="124">
        <f>$M22*(SUM($I22:K22)/SUM($I22:$L22))</f>
        <v>1.4999999999999999E-2</v>
      </c>
      <c r="Q22" s="124">
        <f>$M22*(SUM($I22:L22)/SUM($I22:$L22))</f>
        <v>0.03</v>
      </c>
      <c r="R22" s="55"/>
      <c r="S22" s="55"/>
      <c r="T22" s="55"/>
      <c r="U22" s="55"/>
      <c r="V22" s="124">
        <f>$M22*SUM($R22:R22)/SUM($I22:$L22)</f>
        <v>0</v>
      </c>
      <c r="W22" s="124">
        <f>$M22*SUM($R22:S22)/SUM($I22:$L22)</f>
        <v>0</v>
      </c>
      <c r="X22" s="124">
        <f>$M22*SUM($R22:T22)/SUM($I22:$L22)</f>
        <v>0</v>
      </c>
      <c r="Y22" s="124">
        <f>$M22*SUM($R22:U22)/SUM($I22:$L22)</f>
        <v>0</v>
      </c>
      <c r="Z22" s="125"/>
      <c r="AA22" s="55"/>
    </row>
    <row r="23" spans="1:27" ht="47.25" x14ac:dyDescent="0.25">
      <c r="A23" s="52">
        <v>19</v>
      </c>
      <c r="B23" s="107" t="s">
        <v>203</v>
      </c>
      <c r="C23" s="110" t="s">
        <v>204</v>
      </c>
      <c r="D23" s="61" t="s">
        <v>205</v>
      </c>
      <c r="E23" s="62">
        <v>44927</v>
      </c>
      <c r="F23" s="62">
        <v>45291</v>
      </c>
      <c r="G23" s="61" t="s">
        <v>206</v>
      </c>
      <c r="H23" s="61" t="s">
        <v>207</v>
      </c>
      <c r="I23" s="63">
        <v>0</v>
      </c>
      <c r="J23" s="63">
        <v>1</v>
      </c>
      <c r="K23" s="63">
        <v>1</v>
      </c>
      <c r="L23" s="63">
        <v>1</v>
      </c>
      <c r="M23" s="64">
        <v>0.03</v>
      </c>
      <c r="N23" s="124">
        <f>$M23*(SUM($I23:I23)/SUM($I23:$L23))</f>
        <v>0</v>
      </c>
      <c r="O23" s="124">
        <f>$M23*(SUM($I23:J23)/SUM($I23:$L23))</f>
        <v>9.9999999999999985E-3</v>
      </c>
      <c r="P23" s="124">
        <f>$M23*(SUM($I23:K23)/SUM($I23:$L23))</f>
        <v>1.9999999999999997E-2</v>
      </c>
      <c r="Q23" s="124">
        <f>$M23*(SUM($I23:L23)/SUM($I23:$L23))</f>
        <v>0.03</v>
      </c>
      <c r="R23" s="55"/>
      <c r="S23" s="55"/>
      <c r="T23" s="55"/>
      <c r="U23" s="55"/>
      <c r="V23" s="124">
        <f>$M23*SUM($R23:R23)/SUM($I23:$L23)</f>
        <v>0</v>
      </c>
      <c r="W23" s="124">
        <f>$M23*SUM($R23:S23)/SUM($I23:$L23)</f>
        <v>0</v>
      </c>
      <c r="X23" s="124">
        <f>$M23*SUM($R23:T23)/SUM($I23:$L23)</f>
        <v>0</v>
      </c>
      <c r="Y23" s="124">
        <f>$M23*SUM($R23:U23)/SUM($I23:$L23)</f>
        <v>0</v>
      </c>
      <c r="Z23" s="125"/>
      <c r="AA23" s="55"/>
    </row>
    <row r="24" spans="1:27" ht="78.75" x14ac:dyDescent="0.25">
      <c r="A24" s="52">
        <v>20</v>
      </c>
      <c r="B24" s="107" t="s">
        <v>212</v>
      </c>
      <c r="C24" s="110" t="s">
        <v>213</v>
      </c>
      <c r="D24" s="61" t="s">
        <v>214</v>
      </c>
      <c r="E24" s="62">
        <v>44927</v>
      </c>
      <c r="F24" s="62">
        <v>45291</v>
      </c>
      <c r="G24" s="61" t="s">
        <v>215</v>
      </c>
      <c r="H24" s="61" t="s">
        <v>216</v>
      </c>
      <c r="I24" s="63">
        <v>0</v>
      </c>
      <c r="J24" s="63">
        <v>1</v>
      </c>
      <c r="K24" s="63">
        <v>2</v>
      </c>
      <c r="L24" s="63">
        <v>2</v>
      </c>
      <c r="M24" s="64">
        <v>0.1</v>
      </c>
      <c r="N24" s="124">
        <f>$M24*(SUM($I24:I24)/SUM($I24:$L24))</f>
        <v>0</v>
      </c>
      <c r="O24" s="124">
        <f>$M24*(SUM($I24:J24)/SUM($I24:$L24))</f>
        <v>2.0000000000000004E-2</v>
      </c>
      <c r="P24" s="124">
        <f>$M24*(SUM($I24:K24)/SUM($I24:$L24))</f>
        <v>0.06</v>
      </c>
      <c r="Q24" s="124">
        <f>$M24*(SUM($I24:L24)/SUM($I24:$L24))</f>
        <v>0.1</v>
      </c>
      <c r="R24" s="55"/>
      <c r="S24" s="55"/>
      <c r="T24" s="55"/>
      <c r="U24" s="55"/>
      <c r="V24" s="124">
        <f>$M24*SUM($R24:R24)/SUM($I24:$L24)</f>
        <v>0</v>
      </c>
      <c r="W24" s="124">
        <f>$M24*SUM($R24:S24)/SUM($I24:$L24)</f>
        <v>0</v>
      </c>
      <c r="X24" s="124">
        <f>$M24*SUM($R24:T24)/SUM($I24:$L24)</f>
        <v>0</v>
      </c>
      <c r="Y24" s="124">
        <f>$M24*SUM($R24:U24)/SUM($I24:$L24)</f>
        <v>0</v>
      </c>
      <c r="Z24" s="125"/>
      <c r="AA24" s="55"/>
    </row>
    <row r="25" spans="1:27" ht="110.25" x14ac:dyDescent="0.25">
      <c r="A25" s="52">
        <v>21</v>
      </c>
      <c r="B25" s="107" t="s">
        <v>217</v>
      </c>
      <c r="C25" s="110" t="s">
        <v>218</v>
      </c>
      <c r="D25" s="61" t="s">
        <v>219</v>
      </c>
      <c r="E25" s="62">
        <v>44927</v>
      </c>
      <c r="F25" s="62">
        <v>45291</v>
      </c>
      <c r="G25" s="61" t="s">
        <v>220</v>
      </c>
      <c r="H25" s="61" t="s">
        <v>221</v>
      </c>
      <c r="I25" s="63">
        <v>0</v>
      </c>
      <c r="J25" s="63">
        <v>0</v>
      </c>
      <c r="K25" s="63">
        <v>0</v>
      </c>
      <c r="L25" s="63">
        <v>2</v>
      </c>
      <c r="M25" s="64">
        <v>0.03</v>
      </c>
      <c r="N25" s="124">
        <f>$M25*(SUM($I25:I25)/SUM($I25:$L25))</f>
        <v>0</v>
      </c>
      <c r="O25" s="124">
        <f>$M25*(SUM($I25:J25)/SUM($I25:$L25))</f>
        <v>0</v>
      </c>
      <c r="P25" s="124">
        <f>$M25*(SUM($I25:K25)/SUM($I25:$L25))</f>
        <v>0</v>
      </c>
      <c r="Q25" s="124">
        <f>$M25*(SUM($I25:L25)/SUM($I25:$L25))</f>
        <v>0.03</v>
      </c>
      <c r="R25" s="55"/>
      <c r="S25" s="55"/>
      <c r="T25" s="55"/>
      <c r="U25" s="55"/>
      <c r="V25" s="124">
        <f>$M25*SUM($R25:R25)/SUM($I25:$L25)</f>
        <v>0</v>
      </c>
      <c r="W25" s="124">
        <f>$M25*SUM($R25:S25)/SUM($I25:$L25)</f>
        <v>0</v>
      </c>
      <c r="X25" s="124">
        <f>$M25*SUM($R25:T25)/SUM($I25:$L25)</f>
        <v>0</v>
      </c>
      <c r="Y25" s="124">
        <f>$M25*SUM($R25:U25)/SUM($I25:$L25)</f>
        <v>0</v>
      </c>
      <c r="Z25" s="125"/>
      <c r="AA25" s="55"/>
    </row>
    <row r="26" spans="1:27" ht="100.5" customHeight="1" x14ac:dyDescent="0.25">
      <c r="A26" s="52">
        <v>22</v>
      </c>
      <c r="B26" s="107" t="s">
        <v>222</v>
      </c>
      <c r="C26" s="110" t="s">
        <v>144</v>
      </c>
      <c r="D26" s="61" t="s">
        <v>145</v>
      </c>
      <c r="E26" s="62">
        <v>44958</v>
      </c>
      <c r="F26" s="62">
        <v>45077</v>
      </c>
      <c r="G26" s="61" t="s">
        <v>223</v>
      </c>
      <c r="H26" s="61" t="s">
        <v>147</v>
      </c>
      <c r="I26" s="63">
        <v>0</v>
      </c>
      <c r="J26" s="63">
        <v>1</v>
      </c>
      <c r="K26" s="63">
        <v>0</v>
      </c>
      <c r="L26" s="63">
        <v>0</v>
      </c>
      <c r="M26" s="64">
        <v>0.04</v>
      </c>
      <c r="N26" s="124">
        <f>$M26*(SUM($I26:I26)/SUM($I26:$L26))</f>
        <v>0</v>
      </c>
      <c r="O26" s="124">
        <f>$M26*(SUM($I26:J26)/SUM($I26:$L26))</f>
        <v>0.04</v>
      </c>
      <c r="P26" s="124">
        <f>$M26*(SUM($I26:K26)/SUM($I26:$L26))</f>
        <v>0.04</v>
      </c>
      <c r="Q26" s="124">
        <f>$M26*(SUM($I26:L26)/SUM($I26:$L26))</f>
        <v>0.04</v>
      </c>
      <c r="R26" s="55"/>
      <c r="S26" s="55"/>
      <c r="T26" s="55"/>
      <c r="U26" s="55"/>
      <c r="V26" s="124">
        <f>$M26*SUM($R26:R26)/SUM($I26:$L26)</f>
        <v>0</v>
      </c>
      <c r="W26" s="124">
        <f>$M26*SUM($R26:S26)/SUM($I26:$L26)</f>
        <v>0</v>
      </c>
      <c r="X26" s="124">
        <f>$M26*SUM($R26:T26)/SUM($I26:$L26)</f>
        <v>0</v>
      </c>
      <c r="Y26" s="124">
        <f>$M26*SUM($R26:U26)/SUM($I26:$L26)</f>
        <v>0</v>
      </c>
      <c r="Z26" s="125"/>
      <c r="AA26" s="55"/>
    </row>
    <row r="27" spans="1:27" ht="66" customHeight="1" x14ac:dyDescent="0.25">
      <c r="A27" s="52">
        <v>23</v>
      </c>
      <c r="B27" s="107" t="s">
        <v>224</v>
      </c>
      <c r="C27" s="109" t="s">
        <v>138</v>
      </c>
      <c r="D27" s="50" t="s">
        <v>139</v>
      </c>
      <c r="E27" s="53">
        <v>44927</v>
      </c>
      <c r="F27" s="54">
        <v>45291</v>
      </c>
      <c r="G27" s="50" t="s">
        <v>140</v>
      </c>
      <c r="H27" s="50" t="s">
        <v>141</v>
      </c>
      <c r="I27" s="103">
        <v>1</v>
      </c>
      <c r="J27" s="50">
        <v>1</v>
      </c>
      <c r="K27" s="50">
        <v>1</v>
      </c>
      <c r="L27" s="50">
        <v>1</v>
      </c>
      <c r="M27" s="60">
        <v>0.1</v>
      </c>
      <c r="N27" s="124">
        <f>$M27*(SUM($I27:I27)/SUM($I27:$L27))</f>
        <v>2.5000000000000001E-2</v>
      </c>
      <c r="O27" s="124">
        <f>$M27*(SUM($I27:J27)/SUM($I27:$L27))</f>
        <v>0.05</v>
      </c>
      <c r="P27" s="124">
        <f>$M27*(SUM($I27:K27)/SUM($I27:$L27))</f>
        <v>7.5000000000000011E-2</v>
      </c>
      <c r="Q27" s="124">
        <f>$M27*(SUM($I27:L27)/SUM($I27:$L27))</f>
        <v>0.1</v>
      </c>
      <c r="R27" s="55">
        <v>1</v>
      </c>
      <c r="S27" s="55"/>
      <c r="T27" s="55"/>
      <c r="U27" s="55"/>
      <c r="V27" s="124">
        <f>$M27*SUM($R27:R27)/SUM($I27:$L27)</f>
        <v>2.5000000000000001E-2</v>
      </c>
      <c r="W27" s="124">
        <f>$M27*SUM($R27:S27)/SUM($I27:$L27)</f>
        <v>2.5000000000000001E-2</v>
      </c>
      <c r="X27" s="124">
        <f>$M27*SUM($R27:T27)/SUM($I27:$L27)</f>
        <v>2.5000000000000001E-2</v>
      </c>
      <c r="Y27" s="124">
        <f>$M27*SUM($R27:U27)/SUM($I27:$L27)</f>
        <v>2.5000000000000001E-2</v>
      </c>
      <c r="Z27" s="125" t="s">
        <v>560</v>
      </c>
      <c r="AA27" s="143" t="s">
        <v>561</v>
      </c>
    </row>
    <row r="28" spans="1:27" ht="16.5" thickBot="1" x14ac:dyDescent="0.3">
      <c r="A28" s="129"/>
      <c r="B28" s="82" t="s">
        <v>562</v>
      </c>
      <c r="C28" s="111"/>
      <c r="D28" s="93"/>
      <c r="E28" s="94"/>
      <c r="F28" s="94"/>
      <c r="G28" s="95"/>
      <c r="H28" s="95"/>
      <c r="I28" s="19"/>
      <c r="J28" s="19"/>
      <c r="K28" s="19"/>
      <c r="L28" s="19"/>
      <c r="M28" s="96">
        <f>SUM(M12:M27)</f>
        <v>1.0000000000000002</v>
      </c>
      <c r="N28" s="135">
        <f>SUM(N12:N27)</f>
        <v>0.11249999999999999</v>
      </c>
      <c r="O28" s="135">
        <f>SUM(O12:O27)</f>
        <v>0.35499999999999998</v>
      </c>
      <c r="P28" s="135">
        <f t="shared" ref="P28:Q28" si="0">SUM(P12:P27)</f>
        <v>0.64750000000000019</v>
      </c>
      <c r="Q28" s="135">
        <f t="shared" si="0"/>
        <v>1.0000000000000002</v>
      </c>
      <c r="R28" s="136"/>
      <c r="S28" s="136"/>
      <c r="T28" s="136"/>
      <c r="U28" s="136"/>
      <c r="V28" s="135">
        <f>SUM(V12:V27)</f>
        <v>0.11249999999999999</v>
      </c>
      <c r="W28" s="135">
        <f>SUM(W12:W27)</f>
        <v>0.11249999999999999</v>
      </c>
      <c r="X28" s="135">
        <f t="shared" ref="X28:Y28" si="1">SUM(X12:X27)</f>
        <v>0.11249999999999999</v>
      </c>
      <c r="Y28" s="135">
        <f t="shared" si="1"/>
        <v>0.11249999999999999</v>
      </c>
      <c r="Z28" s="137"/>
      <c r="AA28" s="136"/>
    </row>
    <row r="29" spans="1:27" ht="126" customHeight="1" x14ac:dyDescent="0.25">
      <c r="A29" s="52">
        <v>24</v>
      </c>
      <c r="B29" s="107" t="s">
        <v>226</v>
      </c>
      <c r="C29" s="112" t="s">
        <v>227</v>
      </c>
      <c r="D29" s="57" t="s">
        <v>228</v>
      </c>
      <c r="E29" s="66">
        <v>44949</v>
      </c>
      <c r="F29" s="66">
        <v>45275</v>
      </c>
      <c r="G29" s="61" t="s">
        <v>229</v>
      </c>
      <c r="H29" s="61" t="s">
        <v>230</v>
      </c>
      <c r="I29" s="104">
        <v>0.25</v>
      </c>
      <c r="J29" s="64">
        <v>0.25</v>
      </c>
      <c r="K29" s="64">
        <v>0.25</v>
      </c>
      <c r="L29" s="64">
        <v>0.25</v>
      </c>
      <c r="M29" s="64">
        <v>0.15</v>
      </c>
      <c r="N29" s="124">
        <f>$M29*(SUM($I29:I29)/SUM($I29:$L29))</f>
        <v>3.7499999999999999E-2</v>
      </c>
      <c r="O29" s="124">
        <f>$M29*(SUM($I29:J29)/SUM($I29:$L29))</f>
        <v>7.4999999999999997E-2</v>
      </c>
      <c r="P29" s="124">
        <f>$M29*(SUM($I29:K29)/SUM($I29:$L29))</f>
        <v>0.11249999999999999</v>
      </c>
      <c r="Q29" s="124">
        <f>$M29*(SUM($I29:L29)/SUM($I29:$L29))</f>
        <v>0.15</v>
      </c>
      <c r="R29" s="56">
        <v>0.25</v>
      </c>
      <c r="S29" s="56"/>
      <c r="T29" s="55"/>
      <c r="U29" s="55"/>
      <c r="V29" s="124">
        <f>$M29*SUM($R29:R29)/SUM($I29:$L29)</f>
        <v>3.7499999999999999E-2</v>
      </c>
      <c r="W29" s="124">
        <f>$M29*SUM($R29:S29)/SUM($I29:$L29)</f>
        <v>3.7499999999999999E-2</v>
      </c>
      <c r="X29" s="124">
        <f>$M29*SUM($R29:T29)/SUM($I29:$L29)</f>
        <v>3.7499999999999999E-2</v>
      </c>
      <c r="Y29" s="124">
        <f>$M29*SUM($R29:U29)/SUM($I29:$L29)</f>
        <v>3.7499999999999999E-2</v>
      </c>
      <c r="Z29" s="125" t="s">
        <v>563</v>
      </c>
      <c r="AA29" s="123" t="s">
        <v>564</v>
      </c>
    </row>
    <row r="30" spans="1:27" ht="104.25" customHeight="1" x14ac:dyDescent="0.25">
      <c r="A30" s="52">
        <v>25</v>
      </c>
      <c r="B30" s="107" t="s">
        <v>234</v>
      </c>
      <c r="C30" s="113" t="s">
        <v>235</v>
      </c>
      <c r="D30" s="57" t="s">
        <v>236</v>
      </c>
      <c r="E30" s="66">
        <v>44949</v>
      </c>
      <c r="F30" s="66">
        <v>45275</v>
      </c>
      <c r="G30" s="61" t="s">
        <v>237</v>
      </c>
      <c r="H30" s="61" t="s">
        <v>238</v>
      </c>
      <c r="I30" s="104">
        <v>0.25</v>
      </c>
      <c r="J30" s="64">
        <v>0.25</v>
      </c>
      <c r="K30" s="64">
        <v>0.25</v>
      </c>
      <c r="L30" s="64">
        <v>0.25</v>
      </c>
      <c r="M30" s="64">
        <v>0.15</v>
      </c>
      <c r="N30" s="124">
        <f>$M30*(SUM($I30:I30)/SUM($I30:$L30))</f>
        <v>3.7499999999999999E-2</v>
      </c>
      <c r="O30" s="124">
        <f>$M30*(SUM($I30:J30)/SUM($I30:$L30))</f>
        <v>7.4999999999999997E-2</v>
      </c>
      <c r="P30" s="124">
        <f>$M30*(SUM($I30:K30)/SUM($I30:$L30))</f>
        <v>0.11249999999999999</v>
      </c>
      <c r="Q30" s="124">
        <f>$M30*(SUM($I30:L30)/SUM($I30:$L30))</f>
        <v>0.15</v>
      </c>
      <c r="R30" s="56">
        <v>0.25</v>
      </c>
      <c r="S30" s="56"/>
      <c r="T30" s="55"/>
      <c r="U30" s="55"/>
      <c r="V30" s="124">
        <f>$M30*SUM($R30:R30)/SUM($I30:$L30)</f>
        <v>3.7499999999999999E-2</v>
      </c>
      <c r="W30" s="124">
        <f>$M30*SUM($R30:S30)/SUM($I30:$L30)</f>
        <v>3.7499999999999999E-2</v>
      </c>
      <c r="X30" s="124">
        <f>$M30*SUM($R30:T30)/SUM($I30:$L30)</f>
        <v>3.7499999999999999E-2</v>
      </c>
      <c r="Y30" s="124">
        <f>$M30*SUM($R30:U30)/SUM($I30:$L30)</f>
        <v>3.7499999999999999E-2</v>
      </c>
      <c r="Z30" s="125" t="s">
        <v>565</v>
      </c>
      <c r="AA30" s="123" t="s">
        <v>566</v>
      </c>
    </row>
    <row r="31" spans="1:27" ht="94.5" x14ac:dyDescent="0.25">
      <c r="A31" s="52">
        <v>26</v>
      </c>
      <c r="B31" s="107" t="s">
        <v>240</v>
      </c>
      <c r="C31" s="113" t="s">
        <v>241</v>
      </c>
      <c r="D31" s="57" t="s">
        <v>242</v>
      </c>
      <c r="E31" s="66">
        <v>44949</v>
      </c>
      <c r="F31" s="66">
        <v>45275</v>
      </c>
      <c r="G31" s="61" t="s">
        <v>243</v>
      </c>
      <c r="H31" s="67" t="s">
        <v>244</v>
      </c>
      <c r="I31" s="104">
        <v>0.15</v>
      </c>
      <c r="J31" s="64">
        <v>0.25</v>
      </c>
      <c r="K31" s="64">
        <v>0.25</v>
      </c>
      <c r="L31" s="64">
        <v>0.35</v>
      </c>
      <c r="M31" s="64">
        <v>0.08</v>
      </c>
      <c r="N31" s="124">
        <f>$M31*(SUM($I31:I31)/SUM($I31:$L31))</f>
        <v>1.2E-2</v>
      </c>
      <c r="O31" s="124">
        <f>$M31*(SUM($I31:J31)/SUM($I31:$L31))</f>
        <v>3.2000000000000001E-2</v>
      </c>
      <c r="P31" s="124">
        <f>$M31*(SUM($I31:K31)/SUM($I31:$L31))</f>
        <v>5.2000000000000005E-2</v>
      </c>
      <c r="Q31" s="124">
        <f>$M31*(SUM($I31:L31)/SUM($I31:$L31))</f>
        <v>0.08</v>
      </c>
      <c r="R31" s="56">
        <v>0.15</v>
      </c>
      <c r="S31" s="56"/>
      <c r="T31" s="55"/>
      <c r="U31" s="55"/>
      <c r="V31" s="124">
        <f>$M31*SUM($R31:R31)/SUM($I31:$L31)</f>
        <v>1.2E-2</v>
      </c>
      <c r="W31" s="124">
        <f>$M31*SUM($R31:S31)/SUM($I31:$L31)</f>
        <v>1.2E-2</v>
      </c>
      <c r="X31" s="124">
        <f>$M31*SUM($R31:T31)/SUM($I31:$L31)</f>
        <v>1.2E-2</v>
      </c>
      <c r="Y31" s="124">
        <f>$M31*SUM($R31:U31)/SUM($I31:$L31)</f>
        <v>1.2E-2</v>
      </c>
      <c r="Z31" s="125" t="s">
        <v>567</v>
      </c>
      <c r="AA31" s="126" t="s">
        <v>568</v>
      </c>
    </row>
    <row r="32" spans="1:27" ht="94.5" x14ac:dyDescent="0.25">
      <c r="A32" s="52">
        <v>27</v>
      </c>
      <c r="B32" s="107" t="s">
        <v>246</v>
      </c>
      <c r="C32" s="113" t="s">
        <v>247</v>
      </c>
      <c r="D32" s="57" t="s">
        <v>248</v>
      </c>
      <c r="E32" s="66">
        <v>44949</v>
      </c>
      <c r="F32" s="66">
        <v>45291</v>
      </c>
      <c r="G32" s="61" t="s">
        <v>243</v>
      </c>
      <c r="H32" s="61" t="s">
        <v>244</v>
      </c>
      <c r="I32" s="104">
        <v>0.25</v>
      </c>
      <c r="J32" s="64">
        <v>0.25</v>
      </c>
      <c r="K32" s="64">
        <v>0.25</v>
      </c>
      <c r="L32" s="64">
        <v>0.25</v>
      </c>
      <c r="M32" s="64">
        <v>0.13</v>
      </c>
      <c r="N32" s="124">
        <f>$M32*(SUM($I32:I32)/SUM($I32:$L32))</f>
        <v>3.2500000000000001E-2</v>
      </c>
      <c r="O32" s="124">
        <f>$M32*(SUM($I32:J32)/SUM($I32:$L32))</f>
        <v>6.5000000000000002E-2</v>
      </c>
      <c r="P32" s="124">
        <f>$M32*(SUM($I32:K32)/SUM($I32:$L32))</f>
        <v>9.7500000000000003E-2</v>
      </c>
      <c r="Q32" s="124">
        <f>$M32*(SUM($I32:L32)/SUM($I32:$L32))</f>
        <v>0.13</v>
      </c>
      <c r="R32" s="56">
        <v>0.25</v>
      </c>
      <c r="S32" s="55"/>
      <c r="T32" s="55"/>
      <c r="U32" s="55"/>
      <c r="V32" s="124">
        <f>$M32*SUM($R32:R32)/SUM($I32:$L32)</f>
        <v>3.2500000000000001E-2</v>
      </c>
      <c r="W32" s="124">
        <f>$M32*SUM($R32:S32)/SUM($I32:$L32)</f>
        <v>3.2500000000000001E-2</v>
      </c>
      <c r="X32" s="124">
        <f>$M32*SUM($R32:T32)/SUM($I32:$L32)</f>
        <v>3.2500000000000001E-2</v>
      </c>
      <c r="Y32" s="124">
        <f>$M32*SUM($R32:U32)/SUM($I32:$L32)</f>
        <v>3.2500000000000001E-2</v>
      </c>
      <c r="Z32" s="125" t="s">
        <v>569</v>
      </c>
      <c r="AA32" s="126" t="s">
        <v>570</v>
      </c>
    </row>
    <row r="33" spans="1:27" ht="78.75" x14ac:dyDescent="0.25">
      <c r="A33" s="52">
        <v>28</v>
      </c>
      <c r="B33" s="107" t="s">
        <v>252</v>
      </c>
      <c r="C33" s="113" t="s">
        <v>253</v>
      </c>
      <c r="D33" s="57" t="s">
        <v>254</v>
      </c>
      <c r="E33" s="66">
        <v>44949</v>
      </c>
      <c r="F33" s="62">
        <v>45077</v>
      </c>
      <c r="G33" s="61" t="s">
        <v>255</v>
      </c>
      <c r="H33" s="57" t="s">
        <v>256</v>
      </c>
      <c r="I33" s="64">
        <v>0</v>
      </c>
      <c r="J33" s="68">
        <v>1</v>
      </c>
      <c r="K33" s="68">
        <v>0</v>
      </c>
      <c r="L33" s="68">
        <v>0</v>
      </c>
      <c r="M33" s="68">
        <v>0.02</v>
      </c>
      <c r="N33" s="124">
        <f>$M33*(SUM($I33:I33)/SUM($I33:$L33))</f>
        <v>0</v>
      </c>
      <c r="O33" s="124">
        <f>$M33*(SUM($I33:J33)/SUM($I33:$L33))</f>
        <v>0.02</v>
      </c>
      <c r="P33" s="124">
        <f>$M33*(SUM($I33:K33)/SUM($I33:$L33))</f>
        <v>0.02</v>
      </c>
      <c r="Q33" s="124">
        <f>$M33*(SUM($I33:L33)/SUM($I33:$L33))</f>
        <v>0.02</v>
      </c>
      <c r="R33" s="55"/>
      <c r="S33" s="55"/>
      <c r="T33" s="55"/>
      <c r="U33" s="55"/>
      <c r="V33" s="124">
        <f>$M33*SUM($R33:R33)/SUM($I33:$L33)</f>
        <v>0</v>
      </c>
      <c r="W33" s="124">
        <f>$M33*SUM($R33:S33)/SUM($I33:$L33)</f>
        <v>0</v>
      </c>
      <c r="X33" s="124">
        <f>$M33*SUM($R33:T33)/SUM($I33:$L33)</f>
        <v>0</v>
      </c>
      <c r="Y33" s="124">
        <f>$M33*SUM($R33:U33)/SUM($I33:$L33)</f>
        <v>0</v>
      </c>
      <c r="Z33" s="125"/>
      <c r="AA33" s="55"/>
    </row>
    <row r="34" spans="1:27" ht="123.75" customHeight="1" x14ac:dyDescent="0.25">
      <c r="A34" s="52">
        <v>29</v>
      </c>
      <c r="B34" s="107" t="s">
        <v>257</v>
      </c>
      <c r="C34" s="110" t="s">
        <v>258</v>
      </c>
      <c r="D34" s="61" t="s">
        <v>259</v>
      </c>
      <c r="E34" s="62">
        <v>44949</v>
      </c>
      <c r="F34" s="62">
        <v>45291</v>
      </c>
      <c r="G34" s="61" t="s">
        <v>260</v>
      </c>
      <c r="H34" s="61" t="s">
        <v>261</v>
      </c>
      <c r="I34" s="101">
        <v>10</v>
      </c>
      <c r="J34" s="63">
        <v>100</v>
      </c>
      <c r="K34" s="63">
        <v>135</v>
      </c>
      <c r="L34" s="63">
        <v>55</v>
      </c>
      <c r="M34" s="64">
        <v>0.15</v>
      </c>
      <c r="N34" s="124">
        <f>$M34*(SUM($I34:I34)/SUM($I34:$L34))</f>
        <v>5.0000000000000001E-3</v>
      </c>
      <c r="O34" s="124">
        <f>$M34*(SUM($I34:J34)/SUM($I34:$L34))</f>
        <v>5.4999999999999993E-2</v>
      </c>
      <c r="P34" s="124">
        <f>$M34*(SUM($I34:K34)/SUM($I34:$L34))</f>
        <v>0.1225</v>
      </c>
      <c r="Q34" s="124">
        <f>$M34*(SUM($I34:L34)/SUM($I34:$L34))</f>
        <v>0.15</v>
      </c>
      <c r="R34" s="55">
        <v>10</v>
      </c>
      <c r="S34" s="55"/>
      <c r="T34" s="55"/>
      <c r="U34" s="55"/>
      <c r="V34" s="124">
        <f>$M34*SUM($R34:R34)/SUM($I34:$L34)</f>
        <v>5.0000000000000001E-3</v>
      </c>
      <c r="W34" s="124">
        <f>$M34*SUM($R34:S34)/SUM($I34:$L34)</f>
        <v>5.0000000000000001E-3</v>
      </c>
      <c r="X34" s="124">
        <f>$M34*SUM($R34:T34)/SUM($I34:$L34)</f>
        <v>5.0000000000000001E-3</v>
      </c>
      <c r="Y34" s="124">
        <f>$M34*SUM($R34:U34)/SUM($I34:$L34)</f>
        <v>5.0000000000000001E-3</v>
      </c>
      <c r="Z34" s="125" t="s">
        <v>571</v>
      </c>
      <c r="AA34" s="126" t="s">
        <v>572</v>
      </c>
    </row>
    <row r="35" spans="1:27" ht="97.5" customHeight="1" x14ac:dyDescent="0.25">
      <c r="A35" s="52">
        <v>30</v>
      </c>
      <c r="B35" s="107" t="s">
        <v>263</v>
      </c>
      <c r="C35" s="110" t="s">
        <v>264</v>
      </c>
      <c r="D35" s="61" t="s">
        <v>265</v>
      </c>
      <c r="E35" s="62">
        <v>44949</v>
      </c>
      <c r="F35" s="62">
        <v>45291</v>
      </c>
      <c r="G35" s="61" t="s">
        <v>266</v>
      </c>
      <c r="H35" s="61" t="s">
        <v>267</v>
      </c>
      <c r="I35" s="101">
        <v>50</v>
      </c>
      <c r="J35" s="63">
        <v>100</v>
      </c>
      <c r="K35" s="63">
        <v>200</v>
      </c>
      <c r="L35" s="63">
        <v>200</v>
      </c>
      <c r="M35" s="64">
        <v>0.15</v>
      </c>
      <c r="N35" s="124">
        <f>$M35*(SUM($I35:I35)/SUM($I35:$L35))</f>
        <v>1.3636363636363636E-2</v>
      </c>
      <c r="O35" s="124">
        <f>$M35*(SUM($I35:J35)/SUM($I35:$L35))</f>
        <v>4.0909090909090902E-2</v>
      </c>
      <c r="P35" s="124">
        <f>$M35*(SUM($I35:K35)/SUM($I35:$L35))</f>
        <v>9.5454545454545445E-2</v>
      </c>
      <c r="Q35" s="124">
        <f>$M35*(SUM($I35:L35)/SUM($I35:$L35))</f>
        <v>0.15</v>
      </c>
      <c r="R35" s="55">
        <v>50</v>
      </c>
      <c r="S35" s="55"/>
      <c r="T35" s="55"/>
      <c r="U35" s="55"/>
      <c r="V35" s="124">
        <f>$M35*SUM($R35:R35)/SUM($I35:$L35)</f>
        <v>1.3636363636363636E-2</v>
      </c>
      <c r="W35" s="124">
        <f>$M35*SUM($R35:S35)/SUM($I35:$L35)</f>
        <v>1.3636363636363636E-2</v>
      </c>
      <c r="X35" s="124">
        <f>$M35*SUM($R35:T35)/SUM($I35:$L35)</f>
        <v>1.3636363636363636E-2</v>
      </c>
      <c r="Y35" s="124">
        <f>$M35*SUM($R35:U35)/SUM($I35:$L35)</f>
        <v>1.3636363636363636E-2</v>
      </c>
      <c r="Z35" s="125" t="s">
        <v>573</v>
      </c>
      <c r="AA35" s="126" t="s">
        <v>572</v>
      </c>
    </row>
    <row r="36" spans="1:27" ht="94.5" x14ac:dyDescent="0.25">
      <c r="A36" s="52">
        <v>31</v>
      </c>
      <c r="B36" s="107" t="s">
        <v>268</v>
      </c>
      <c r="C36" s="113" t="s">
        <v>269</v>
      </c>
      <c r="D36" s="57" t="s">
        <v>270</v>
      </c>
      <c r="E36" s="66">
        <v>44949</v>
      </c>
      <c r="F36" s="66">
        <v>45291</v>
      </c>
      <c r="G36" s="69" t="s">
        <v>271</v>
      </c>
      <c r="H36" s="70" t="s">
        <v>272</v>
      </c>
      <c r="I36" s="101">
        <v>10</v>
      </c>
      <c r="J36" s="63">
        <v>15</v>
      </c>
      <c r="K36" s="63">
        <v>15</v>
      </c>
      <c r="L36" s="63">
        <v>10</v>
      </c>
      <c r="M36" s="64">
        <v>0.15</v>
      </c>
      <c r="N36" s="124">
        <f>$M36*(SUM($I36:I36)/SUM($I36:$L36))</f>
        <v>0.03</v>
      </c>
      <c r="O36" s="124">
        <f>$M36*(SUM($I36:J36)/SUM($I36:$L36))</f>
        <v>7.4999999999999997E-2</v>
      </c>
      <c r="P36" s="124">
        <f>$M36*(SUM($I36:K36)/SUM($I36:$L36))</f>
        <v>0.12</v>
      </c>
      <c r="Q36" s="124">
        <f>$M36*(SUM($I36:L36)/SUM($I36:$L36))</f>
        <v>0.15</v>
      </c>
      <c r="R36" s="55">
        <v>9</v>
      </c>
      <c r="S36" s="55"/>
      <c r="T36" s="55"/>
      <c r="U36" s="55"/>
      <c r="V36" s="140">
        <f>$M36*SUM($R36:R36)/SUM($I36:$L36)</f>
        <v>2.6999999999999996E-2</v>
      </c>
      <c r="W36" s="124">
        <f>$M36*SUM($R36:S36)/SUM($I36:$L36)</f>
        <v>2.6999999999999996E-2</v>
      </c>
      <c r="X36" s="124">
        <f>$M36*SUM($R36:T36)/SUM($I36:$L36)</f>
        <v>2.6999999999999996E-2</v>
      </c>
      <c r="Y36" s="124">
        <f>$M36*SUM($R36:U36)/SUM($I36:$L36)</f>
        <v>2.6999999999999996E-2</v>
      </c>
      <c r="Z36" s="125" t="s">
        <v>574</v>
      </c>
      <c r="AA36" s="126" t="s">
        <v>572</v>
      </c>
    </row>
    <row r="37" spans="1:27" ht="115.5" customHeight="1" x14ac:dyDescent="0.25">
      <c r="A37" s="52">
        <v>32</v>
      </c>
      <c r="B37" s="107" t="s">
        <v>273</v>
      </c>
      <c r="C37" s="109" t="s">
        <v>138</v>
      </c>
      <c r="D37" s="50" t="s">
        <v>139</v>
      </c>
      <c r="E37" s="53">
        <v>44927</v>
      </c>
      <c r="F37" s="54">
        <v>45291</v>
      </c>
      <c r="G37" s="50" t="s">
        <v>140</v>
      </c>
      <c r="H37" s="50" t="s">
        <v>141</v>
      </c>
      <c r="I37" s="103">
        <v>1</v>
      </c>
      <c r="J37" s="50">
        <v>1</v>
      </c>
      <c r="K37" s="50">
        <v>1</v>
      </c>
      <c r="L37" s="50">
        <v>1</v>
      </c>
      <c r="M37" s="60">
        <v>0.02</v>
      </c>
      <c r="N37" s="124">
        <f>$M37*(SUM($I37:I37)/SUM($I37:$L37))</f>
        <v>5.0000000000000001E-3</v>
      </c>
      <c r="O37" s="124">
        <f>$M37*(SUM($I37:J37)/SUM($I37:$L37))</f>
        <v>0.01</v>
      </c>
      <c r="P37" s="124">
        <f>$M37*(SUM($I37:K37)/SUM($I37:$L37))</f>
        <v>1.4999999999999999E-2</v>
      </c>
      <c r="Q37" s="124">
        <f>$M37*(SUM($I37:L37)/SUM($I37:$L37))</f>
        <v>0.02</v>
      </c>
      <c r="R37" s="55">
        <v>1</v>
      </c>
      <c r="S37" s="55"/>
      <c r="T37" s="55"/>
      <c r="U37" s="55"/>
      <c r="V37" s="124">
        <f>$M37*SUM($R37:R37)/SUM($I37:$L37)</f>
        <v>5.0000000000000001E-3</v>
      </c>
      <c r="W37" s="124">
        <f>$M37*SUM($R37:S37)/SUM($I37:$L37)</f>
        <v>5.0000000000000001E-3</v>
      </c>
      <c r="X37" s="124">
        <f>$M37*SUM($R37:T37)/SUM($I37:$L37)</f>
        <v>5.0000000000000001E-3</v>
      </c>
      <c r="Y37" s="124">
        <f>$M37*SUM($R37:U37)/SUM($I37:$L37)</f>
        <v>5.0000000000000001E-3</v>
      </c>
      <c r="Z37" s="125" t="s">
        <v>575</v>
      </c>
      <c r="AA37" s="126" t="s">
        <v>576</v>
      </c>
    </row>
    <row r="38" spans="1:27" ht="16.5" thickBot="1" x14ac:dyDescent="0.3">
      <c r="A38" s="129"/>
      <c r="B38" s="82" t="s">
        <v>577</v>
      </c>
      <c r="C38" s="111"/>
      <c r="D38" s="93"/>
      <c r="E38" s="94"/>
      <c r="F38" s="94"/>
      <c r="G38" s="95"/>
      <c r="H38" s="95"/>
      <c r="I38" s="95"/>
      <c r="J38" s="19"/>
      <c r="K38" s="19"/>
      <c r="L38" s="133"/>
      <c r="M38" s="134">
        <f>SUM(M29:M37)</f>
        <v>1</v>
      </c>
      <c r="N38" s="135">
        <f>SUM(N29:N37)</f>
        <v>0.17313636363636364</v>
      </c>
      <c r="O38" s="135">
        <f>SUM(O29:O37)</f>
        <v>0.44790909090909092</v>
      </c>
      <c r="P38" s="135">
        <f>SUM(P29:P37)</f>
        <v>0.74745454545454537</v>
      </c>
      <c r="Q38" s="135">
        <f>SUM(Q29:Q37)</f>
        <v>1</v>
      </c>
      <c r="R38" s="136"/>
      <c r="S38" s="136"/>
      <c r="T38" s="136"/>
      <c r="U38" s="136"/>
      <c r="V38" s="135">
        <f>SUM(V29:V37)</f>
        <v>0.17013636363636364</v>
      </c>
      <c r="W38" s="135">
        <f>SUM(W29:W37)</f>
        <v>0.17013636363636364</v>
      </c>
      <c r="X38" s="135">
        <f>SUM(X29:X37)</f>
        <v>0.17013636363636364</v>
      </c>
      <c r="Y38" s="135">
        <f>SUM(Y29:Y37)</f>
        <v>0.17013636363636364</v>
      </c>
      <c r="Z38" s="137"/>
      <c r="AA38" s="136"/>
    </row>
    <row r="39" spans="1:27" ht="94.5" x14ac:dyDescent="0.25">
      <c r="A39" s="52">
        <v>33</v>
      </c>
      <c r="B39" s="107" t="s">
        <v>578</v>
      </c>
      <c r="C39" s="114" t="s">
        <v>276</v>
      </c>
      <c r="D39" s="71" t="s">
        <v>277</v>
      </c>
      <c r="E39" s="72">
        <v>44942</v>
      </c>
      <c r="F39" s="72">
        <v>45291</v>
      </c>
      <c r="G39" s="71" t="s">
        <v>579</v>
      </c>
      <c r="H39" s="71" t="s">
        <v>279</v>
      </c>
      <c r="I39" s="105">
        <v>3</v>
      </c>
      <c r="J39" s="73">
        <v>5</v>
      </c>
      <c r="K39" s="73">
        <v>6</v>
      </c>
      <c r="L39" s="73">
        <v>6</v>
      </c>
      <c r="M39" s="74">
        <v>0.35</v>
      </c>
      <c r="N39" s="124">
        <f>$M39*(SUM($I39:I39)/SUM($I39:$L39))</f>
        <v>5.2499999999999998E-2</v>
      </c>
      <c r="O39" s="124">
        <f>$M39*(SUM($I39:J39)/SUM($I39:$L39))</f>
        <v>0.13999999999999999</v>
      </c>
      <c r="P39" s="124">
        <f>$M39*(SUM($I39:K39)/SUM($I39:$L39))</f>
        <v>0.24499999999999997</v>
      </c>
      <c r="Q39" s="124">
        <f>$M39*(SUM($I39:L39)/SUM($I39:$L39))</f>
        <v>0.35</v>
      </c>
      <c r="R39" s="55">
        <v>3</v>
      </c>
      <c r="S39" s="55"/>
      <c r="T39" s="55"/>
      <c r="U39" s="55"/>
      <c r="V39" s="124">
        <f>$M39*SUM($R39:R39)/SUM($I39:$L39)</f>
        <v>5.2499999999999991E-2</v>
      </c>
      <c r="W39" s="124">
        <f>$M39*SUM($R39:S39)/SUM($I39:$L39)</f>
        <v>5.2499999999999991E-2</v>
      </c>
      <c r="X39" s="124">
        <f>$M39*SUM($R39:T39)/SUM($I39:$L39)</f>
        <v>5.2499999999999991E-2</v>
      </c>
      <c r="Y39" s="124">
        <f>$M39*SUM($R39:U39)/SUM($I39:$L39)</f>
        <v>5.2499999999999991E-2</v>
      </c>
      <c r="Z39" s="127" t="s">
        <v>580</v>
      </c>
      <c r="AA39" s="123" t="s">
        <v>581</v>
      </c>
    </row>
    <row r="40" spans="1:27" ht="78.75" x14ac:dyDescent="0.25">
      <c r="A40" s="52">
        <v>34</v>
      </c>
      <c r="B40" s="107" t="s">
        <v>582</v>
      </c>
      <c r="C40" s="109" t="s">
        <v>283</v>
      </c>
      <c r="D40" s="71" t="s">
        <v>284</v>
      </c>
      <c r="E40" s="72">
        <v>44942</v>
      </c>
      <c r="F40" s="72">
        <v>45291</v>
      </c>
      <c r="G40" s="71" t="s">
        <v>285</v>
      </c>
      <c r="H40" s="71" t="s">
        <v>286</v>
      </c>
      <c r="I40" s="105">
        <v>1</v>
      </c>
      <c r="J40" s="73">
        <v>2</v>
      </c>
      <c r="K40" s="73">
        <v>1</v>
      </c>
      <c r="L40" s="73">
        <v>1</v>
      </c>
      <c r="M40" s="74">
        <v>0.1</v>
      </c>
      <c r="N40" s="124">
        <f>$M40*(SUM($I40:I40)/SUM($I40:$L40))</f>
        <v>2.0000000000000004E-2</v>
      </c>
      <c r="O40" s="124">
        <f>$M40*(SUM($I40:J40)/SUM($I40:$L40))</f>
        <v>0.06</v>
      </c>
      <c r="P40" s="124">
        <f>$M40*(SUM($I40:K40)/SUM($I40:$L40))</f>
        <v>8.0000000000000016E-2</v>
      </c>
      <c r="Q40" s="124">
        <f>$M40*(SUM($I40:L40)/SUM($I40:$L40))</f>
        <v>0.1</v>
      </c>
      <c r="R40" s="55">
        <v>1</v>
      </c>
      <c r="S40" s="55"/>
      <c r="T40" s="55"/>
      <c r="U40" s="55"/>
      <c r="V40" s="124">
        <f>$M40*SUM($R40:R40)/SUM($I40:$L40)</f>
        <v>0.02</v>
      </c>
      <c r="W40" s="124">
        <f>$M40*SUM($R40:S40)/SUM($I40:$L40)</f>
        <v>0.02</v>
      </c>
      <c r="X40" s="124">
        <f>$M40*SUM($R40:T40)/SUM($I40:$L40)</f>
        <v>0.02</v>
      </c>
      <c r="Y40" s="124">
        <f>$M40*SUM($R40:U40)/SUM($I40:$L40)</f>
        <v>0.02</v>
      </c>
      <c r="Z40" s="127" t="s">
        <v>583</v>
      </c>
      <c r="AA40" s="123" t="s">
        <v>584</v>
      </c>
    </row>
    <row r="41" spans="1:27" ht="78.75" x14ac:dyDescent="0.25">
      <c r="A41" s="52">
        <v>35</v>
      </c>
      <c r="B41" s="107" t="s">
        <v>585</v>
      </c>
      <c r="C41" s="109" t="s">
        <v>289</v>
      </c>
      <c r="D41" s="71" t="s">
        <v>290</v>
      </c>
      <c r="E41" s="72">
        <v>44942</v>
      </c>
      <c r="F41" s="72">
        <v>45291</v>
      </c>
      <c r="G41" s="71" t="s">
        <v>291</v>
      </c>
      <c r="H41" s="71" t="s">
        <v>250</v>
      </c>
      <c r="I41" s="73">
        <v>0</v>
      </c>
      <c r="J41" s="73">
        <v>1</v>
      </c>
      <c r="K41" s="73">
        <v>1</v>
      </c>
      <c r="L41" s="73">
        <v>1</v>
      </c>
      <c r="M41" s="74">
        <v>0.05</v>
      </c>
      <c r="N41" s="124">
        <f>$M41*(SUM($I41:I41)/SUM($I41:$L41))</f>
        <v>0</v>
      </c>
      <c r="O41" s="124">
        <f>$M41*(SUM($I41:J41)/SUM($I41:$L41))</f>
        <v>1.6666666666666666E-2</v>
      </c>
      <c r="P41" s="124">
        <f>$M41*(SUM($I41:K41)/SUM($I41:$L41))</f>
        <v>3.3333333333333333E-2</v>
      </c>
      <c r="Q41" s="124">
        <f>$M41*(SUM($I41:L41)/SUM($I41:$L41))</f>
        <v>0.05</v>
      </c>
      <c r="R41" s="55"/>
      <c r="S41" s="55"/>
      <c r="T41" s="55"/>
      <c r="U41" s="55"/>
      <c r="V41" s="124">
        <f>$M41*SUM($R41:R41)/SUM($I41:$L41)</f>
        <v>0</v>
      </c>
      <c r="W41" s="124">
        <f>$M41*SUM($R41:S41)/SUM($I41:$L41)</f>
        <v>0</v>
      </c>
      <c r="X41" s="124">
        <f>$M41*SUM($R41:T41)/SUM($I41:$L41)</f>
        <v>0</v>
      </c>
      <c r="Y41" s="124">
        <f>$M41*SUM($R41:U41)/SUM($I41:$L41)</f>
        <v>0</v>
      </c>
      <c r="Z41" s="125"/>
      <c r="AA41" s="55"/>
    </row>
    <row r="42" spans="1:27" ht="47.25" x14ac:dyDescent="0.25">
      <c r="A42" s="52">
        <v>36</v>
      </c>
      <c r="B42" s="107" t="s">
        <v>586</v>
      </c>
      <c r="C42" s="115" t="s">
        <v>293</v>
      </c>
      <c r="D42" s="86" t="s">
        <v>294</v>
      </c>
      <c r="E42" s="87">
        <v>44942</v>
      </c>
      <c r="F42" s="87">
        <v>45291</v>
      </c>
      <c r="G42" s="86" t="s">
        <v>295</v>
      </c>
      <c r="H42" s="86" t="s">
        <v>296</v>
      </c>
      <c r="I42" s="88">
        <v>0</v>
      </c>
      <c r="J42" s="73">
        <v>1</v>
      </c>
      <c r="K42" s="73">
        <v>0</v>
      </c>
      <c r="L42" s="73">
        <v>1</v>
      </c>
      <c r="M42" s="74">
        <v>0.12</v>
      </c>
      <c r="N42" s="124">
        <f>$M42*(SUM($I42:I42)/SUM($I42:$L42))</f>
        <v>0</v>
      </c>
      <c r="O42" s="124">
        <f>$M42*(SUM($I42:J42)/SUM($I42:$L42))</f>
        <v>0.06</v>
      </c>
      <c r="P42" s="124">
        <f>$M42*(SUM($I42:K42)/SUM($I42:$L42))</f>
        <v>0.06</v>
      </c>
      <c r="Q42" s="124">
        <f>$M42*(SUM($I42:L42)/SUM($I42:$L42))</f>
        <v>0.12</v>
      </c>
      <c r="R42" s="55"/>
      <c r="S42" s="55"/>
      <c r="T42" s="55"/>
      <c r="U42" s="55"/>
      <c r="V42" s="124">
        <f>$M42*SUM($R42:R42)/SUM($I42:$L42)</f>
        <v>0</v>
      </c>
      <c r="W42" s="124">
        <f>$M42*SUM($R42:S42)/SUM($I42:$L42)</f>
        <v>0</v>
      </c>
      <c r="X42" s="124">
        <f>$M42*SUM($R42:T42)/SUM($I42:$L42)</f>
        <v>0</v>
      </c>
      <c r="Y42" s="124">
        <f>$M42*SUM($R42:U42)/SUM($I42:$L42)</f>
        <v>0</v>
      </c>
      <c r="Z42" s="125"/>
      <c r="AA42" s="55"/>
    </row>
    <row r="43" spans="1:27" ht="78.75" x14ac:dyDescent="0.25">
      <c r="A43" s="52">
        <v>37</v>
      </c>
      <c r="B43" s="107" t="s">
        <v>587</v>
      </c>
      <c r="C43" s="115" t="s">
        <v>298</v>
      </c>
      <c r="D43" s="86" t="s">
        <v>299</v>
      </c>
      <c r="E43" s="87">
        <v>44942</v>
      </c>
      <c r="F43" s="87">
        <v>45291</v>
      </c>
      <c r="G43" s="86" t="s">
        <v>300</v>
      </c>
      <c r="H43" s="86" t="s">
        <v>301</v>
      </c>
      <c r="I43" s="105">
        <v>1</v>
      </c>
      <c r="J43" s="73">
        <v>0</v>
      </c>
      <c r="K43" s="73">
        <v>0</v>
      </c>
      <c r="L43" s="73">
        <v>0</v>
      </c>
      <c r="M43" s="74">
        <v>0.05</v>
      </c>
      <c r="N43" s="124">
        <f>$M43*(SUM($I43:I43)/SUM($I43:$L43))</f>
        <v>0.05</v>
      </c>
      <c r="O43" s="124">
        <f>$M43*(SUM($I43:J43)/SUM($I43:$L43))</f>
        <v>0.05</v>
      </c>
      <c r="P43" s="124">
        <f>$M43*(SUM($I43:K43)/SUM($I43:$L43))</f>
        <v>0.05</v>
      </c>
      <c r="Q43" s="124">
        <f>$M43*(SUM($I43:L43)/SUM($I43:$L43))</f>
        <v>0.05</v>
      </c>
      <c r="R43" s="55">
        <v>1</v>
      </c>
      <c r="S43" s="55"/>
      <c r="T43" s="55"/>
      <c r="U43" s="55"/>
      <c r="V43" s="124">
        <f>$M43*SUM($R43:R43)/SUM($I43:$L43)</f>
        <v>0.05</v>
      </c>
      <c r="W43" s="124">
        <f>$M43*SUM($R43:S43)/SUM($I43:$L43)</f>
        <v>0.05</v>
      </c>
      <c r="X43" s="124">
        <f>$M43*SUM($R43:T43)/SUM($I43:$L43)</f>
        <v>0.05</v>
      </c>
      <c r="Y43" s="124">
        <f>$M43*SUM($R43:U43)/SUM($I43:$L43)</f>
        <v>0.05</v>
      </c>
      <c r="Z43" s="127" t="s">
        <v>588</v>
      </c>
      <c r="AA43" s="123" t="s">
        <v>589</v>
      </c>
    </row>
    <row r="44" spans="1:27" ht="126" x14ac:dyDescent="0.25">
      <c r="A44" s="52">
        <v>38</v>
      </c>
      <c r="B44" s="107" t="s">
        <v>590</v>
      </c>
      <c r="C44" s="115" t="s">
        <v>303</v>
      </c>
      <c r="D44" s="86" t="s">
        <v>304</v>
      </c>
      <c r="E44" s="87">
        <v>44942</v>
      </c>
      <c r="F44" s="87">
        <v>45291</v>
      </c>
      <c r="G44" s="89" t="s">
        <v>305</v>
      </c>
      <c r="H44" s="86" t="s">
        <v>306</v>
      </c>
      <c r="I44" s="105">
        <v>4</v>
      </c>
      <c r="J44" s="73">
        <v>2</v>
      </c>
      <c r="K44" s="73">
        <v>2</v>
      </c>
      <c r="L44" s="73">
        <v>2</v>
      </c>
      <c r="M44" s="74">
        <v>0.08</v>
      </c>
      <c r="N44" s="124">
        <f>$M44*(SUM($I44:I44)/SUM($I44:$L44))</f>
        <v>3.2000000000000001E-2</v>
      </c>
      <c r="O44" s="124">
        <f>$M44*(SUM($I44:J44)/SUM($I44:$L44))</f>
        <v>4.8000000000000001E-2</v>
      </c>
      <c r="P44" s="124">
        <f>$M44*(SUM($I44:K44)/SUM($I44:$L44))</f>
        <v>6.4000000000000001E-2</v>
      </c>
      <c r="Q44" s="124">
        <f>$M44*(SUM($I44:L44)/SUM($I44:$L44))</f>
        <v>0.08</v>
      </c>
      <c r="R44" s="55">
        <v>4</v>
      </c>
      <c r="S44" s="55"/>
      <c r="T44" s="55"/>
      <c r="U44" s="55"/>
      <c r="V44" s="124">
        <f>$M44*SUM($R44:R44)/SUM($I44:$L44)</f>
        <v>3.2000000000000001E-2</v>
      </c>
      <c r="W44" s="124">
        <f>$M44*SUM($R44:S44)/SUM($I44:$L44)</f>
        <v>3.2000000000000001E-2</v>
      </c>
      <c r="X44" s="124">
        <f>$M44*SUM($R44:T44)/SUM($I44:$L44)</f>
        <v>3.2000000000000001E-2</v>
      </c>
      <c r="Y44" s="124">
        <f>$M44*SUM($R44:U44)/SUM($I44:$L44)</f>
        <v>3.2000000000000001E-2</v>
      </c>
      <c r="Z44" s="138" t="s">
        <v>591</v>
      </c>
      <c r="AA44" s="126" t="s">
        <v>592</v>
      </c>
    </row>
    <row r="45" spans="1:27" ht="78.75" x14ac:dyDescent="0.25">
      <c r="A45" s="52">
        <v>39</v>
      </c>
      <c r="B45" s="107" t="s">
        <v>593</v>
      </c>
      <c r="C45" s="116" t="s">
        <v>309</v>
      </c>
      <c r="D45" s="85" t="s">
        <v>310</v>
      </c>
      <c r="E45" s="87">
        <v>44942</v>
      </c>
      <c r="F45" s="87">
        <v>45291</v>
      </c>
      <c r="G45" s="85" t="s">
        <v>594</v>
      </c>
      <c r="H45" s="86" t="s">
        <v>312</v>
      </c>
      <c r="I45" s="88">
        <v>0</v>
      </c>
      <c r="J45" s="73">
        <v>1</v>
      </c>
      <c r="K45" s="73">
        <v>1</v>
      </c>
      <c r="L45" s="73">
        <v>1</v>
      </c>
      <c r="M45" s="74">
        <v>0.08</v>
      </c>
      <c r="N45" s="124">
        <f>$M45*(SUM($I45:I45)/SUM($I45:$L45))</f>
        <v>0</v>
      </c>
      <c r="O45" s="124">
        <f>$M45*(SUM($I45:J45)/SUM($I45:$L45))</f>
        <v>2.6666666666666665E-2</v>
      </c>
      <c r="P45" s="124">
        <f>$M45*(SUM($I45:K45)/SUM($I45:$L45))</f>
        <v>5.333333333333333E-2</v>
      </c>
      <c r="Q45" s="124">
        <f>$M45*(SUM($I45:L45)/SUM($I45:$L45))</f>
        <v>0.08</v>
      </c>
      <c r="R45" s="55"/>
      <c r="S45" s="55"/>
      <c r="T45" s="55"/>
      <c r="U45" s="55"/>
      <c r="V45" s="124">
        <f>$M45*SUM($R45:R45)/SUM($I45:$L45)</f>
        <v>0</v>
      </c>
      <c r="W45" s="124">
        <f>$M45*SUM($R45:S45)/SUM($I45:$L45)</f>
        <v>0</v>
      </c>
      <c r="X45" s="124">
        <f>$M45*SUM($R45:T45)/SUM($I45:$L45)</f>
        <v>0</v>
      </c>
      <c r="Y45" s="124">
        <f>$M45*SUM($R45:U45)/SUM($I45:$L45)</f>
        <v>0</v>
      </c>
      <c r="Z45" s="125"/>
      <c r="AA45" s="55"/>
    </row>
    <row r="46" spans="1:27" ht="63" x14ac:dyDescent="0.25">
      <c r="A46" s="52">
        <v>40</v>
      </c>
      <c r="B46" s="107" t="s">
        <v>595</v>
      </c>
      <c r="C46" s="115" t="s">
        <v>314</v>
      </c>
      <c r="D46" s="85" t="s">
        <v>315</v>
      </c>
      <c r="E46" s="87">
        <v>44942</v>
      </c>
      <c r="F46" s="87">
        <v>45291</v>
      </c>
      <c r="G46" s="85" t="s">
        <v>316</v>
      </c>
      <c r="H46" s="86" t="s">
        <v>317</v>
      </c>
      <c r="I46" s="88">
        <v>0</v>
      </c>
      <c r="J46" s="73">
        <v>0</v>
      </c>
      <c r="K46" s="73">
        <v>0</v>
      </c>
      <c r="L46" s="73">
        <v>1</v>
      </c>
      <c r="M46" s="75">
        <v>0.05</v>
      </c>
      <c r="N46" s="124">
        <f>$M46*(SUM($I46:I46)/SUM($I46:$L46))</f>
        <v>0</v>
      </c>
      <c r="O46" s="124">
        <f>$M46*(SUM($I46:J46)/SUM($I46:$L46))</f>
        <v>0</v>
      </c>
      <c r="P46" s="124">
        <f>$M46*(SUM($I46:K46)/SUM($I46:$L46))</f>
        <v>0</v>
      </c>
      <c r="Q46" s="124">
        <f>$M46*(SUM($I46:L46)/SUM($I46:$L46))</f>
        <v>0.05</v>
      </c>
      <c r="R46" s="55"/>
      <c r="S46" s="55"/>
      <c r="T46" s="55"/>
      <c r="U46" s="55"/>
      <c r="V46" s="124">
        <f>$M46*SUM($R46:R46)/SUM($I46:$L46)</f>
        <v>0</v>
      </c>
      <c r="W46" s="124">
        <f>$M46*SUM($R46:S46)/SUM($I46:$L46)</f>
        <v>0</v>
      </c>
      <c r="X46" s="124">
        <f>$M46*SUM($R46:T46)/SUM($I46:$L46)</f>
        <v>0</v>
      </c>
      <c r="Y46" s="124">
        <f>$M46*SUM($R46:U46)/SUM($I46:$L46)</f>
        <v>0</v>
      </c>
      <c r="Z46" s="125"/>
      <c r="AA46" s="55"/>
    </row>
    <row r="47" spans="1:27" ht="288.75" customHeight="1" x14ac:dyDescent="0.25">
      <c r="A47" s="52">
        <v>41</v>
      </c>
      <c r="B47" s="107" t="s">
        <v>596</v>
      </c>
      <c r="C47" s="115" t="s">
        <v>319</v>
      </c>
      <c r="D47" s="86" t="s">
        <v>320</v>
      </c>
      <c r="E47" s="87">
        <v>44942</v>
      </c>
      <c r="F47" s="87">
        <v>45291</v>
      </c>
      <c r="G47" s="89" t="s">
        <v>597</v>
      </c>
      <c r="H47" s="86" t="s">
        <v>598</v>
      </c>
      <c r="I47" s="105">
        <v>10</v>
      </c>
      <c r="J47" s="73">
        <v>10</v>
      </c>
      <c r="K47" s="73">
        <v>10</v>
      </c>
      <c r="L47" s="73">
        <v>10</v>
      </c>
      <c r="M47" s="74">
        <v>0.08</v>
      </c>
      <c r="N47" s="124">
        <f>$M47*(SUM($I47:I47)/SUM($I47:$L47))</f>
        <v>0.02</v>
      </c>
      <c r="O47" s="124">
        <f>$M47*(SUM($I47:J47)/SUM($I47:$L47))</f>
        <v>0.04</v>
      </c>
      <c r="P47" s="124">
        <f>$M47*(SUM($I47:K47)/SUM($I47:$L47))</f>
        <v>0.06</v>
      </c>
      <c r="Q47" s="124">
        <f>$M47*(SUM($I47:L47)/SUM($I47:$L47))</f>
        <v>0.08</v>
      </c>
      <c r="R47" s="55">
        <v>10</v>
      </c>
      <c r="S47" s="55"/>
      <c r="T47" s="55"/>
      <c r="U47" s="55"/>
      <c r="V47" s="124">
        <f>$M47*SUM($R47:R47)/SUM($I47:$L47)</f>
        <v>0.02</v>
      </c>
      <c r="W47" s="124">
        <f>$M47*SUM($R47:S47)/SUM($I47:$L47)</f>
        <v>0.02</v>
      </c>
      <c r="X47" s="124">
        <f>$M47*SUM($R47:T47)/SUM($I47:$L47)</f>
        <v>0.02</v>
      </c>
      <c r="Y47" s="124">
        <f>$M47*SUM($R47:U47)/SUM($I47:$L47)</f>
        <v>0.02</v>
      </c>
      <c r="Z47" s="125" t="s">
        <v>599</v>
      </c>
      <c r="AA47" s="126" t="s">
        <v>320</v>
      </c>
    </row>
    <row r="48" spans="1:27" ht="78.75" x14ac:dyDescent="0.25">
      <c r="A48" s="52">
        <v>42</v>
      </c>
      <c r="B48" s="107" t="s">
        <v>600</v>
      </c>
      <c r="C48" s="109" t="s">
        <v>324</v>
      </c>
      <c r="D48" s="57" t="s">
        <v>145</v>
      </c>
      <c r="E48" s="72">
        <v>44928</v>
      </c>
      <c r="F48" s="72">
        <v>45077</v>
      </c>
      <c r="G48" s="71" t="s">
        <v>255</v>
      </c>
      <c r="H48" s="71" t="s">
        <v>325</v>
      </c>
      <c r="I48" s="73">
        <v>0</v>
      </c>
      <c r="J48" s="73">
        <v>1</v>
      </c>
      <c r="K48" s="73">
        <v>0</v>
      </c>
      <c r="L48" s="73">
        <v>0</v>
      </c>
      <c r="M48" s="74">
        <v>0.02</v>
      </c>
      <c r="N48" s="124">
        <f>$M48*(SUM($I48:I48)/SUM($I48:$L48))</f>
        <v>0</v>
      </c>
      <c r="O48" s="124">
        <f>$M48*(SUM($I48:J48)/SUM($I48:$L48))</f>
        <v>0.02</v>
      </c>
      <c r="P48" s="124">
        <f>$M48*(SUM($I48:K48)/SUM($I48:$L48))</f>
        <v>0.02</v>
      </c>
      <c r="Q48" s="124">
        <f>$M48*(SUM($I48:L48)/SUM($I48:$L48))</f>
        <v>0.02</v>
      </c>
      <c r="R48" s="55"/>
      <c r="S48" s="55"/>
      <c r="T48" s="55"/>
      <c r="U48" s="55"/>
      <c r="V48" s="124">
        <f>$M48*SUM($R48:R48)/SUM($I48:$L48)</f>
        <v>0</v>
      </c>
      <c r="W48" s="124">
        <f>$M48*SUM($R48:S48)/SUM($I48:$L48)</f>
        <v>0</v>
      </c>
      <c r="X48" s="124">
        <f>$M48*SUM($R48:T48)/SUM($I48:$L48)</f>
        <v>0</v>
      </c>
      <c r="Y48" s="124">
        <f>$M48*SUM($R48:U48)/SUM($I48:$L48)</f>
        <v>0</v>
      </c>
      <c r="Z48" s="125"/>
      <c r="AA48" s="55"/>
    </row>
    <row r="49" spans="1:27" ht="63" x14ac:dyDescent="0.25">
      <c r="A49" s="52">
        <v>43</v>
      </c>
      <c r="B49" s="107" t="s">
        <v>601</v>
      </c>
      <c r="C49" s="109" t="s">
        <v>138</v>
      </c>
      <c r="D49" s="50" t="s">
        <v>139</v>
      </c>
      <c r="E49" s="53">
        <v>44927</v>
      </c>
      <c r="F49" s="54">
        <v>45291</v>
      </c>
      <c r="G49" s="50" t="s">
        <v>140</v>
      </c>
      <c r="H49" s="50" t="s">
        <v>141</v>
      </c>
      <c r="I49" s="103">
        <v>1</v>
      </c>
      <c r="J49" s="50">
        <v>1</v>
      </c>
      <c r="K49" s="50">
        <v>1</v>
      </c>
      <c r="L49" s="50">
        <v>1</v>
      </c>
      <c r="M49" s="60">
        <v>0.02</v>
      </c>
      <c r="N49" s="124">
        <f>$M49*(SUM($I49:I49)/SUM($I49:$L49))</f>
        <v>5.0000000000000001E-3</v>
      </c>
      <c r="O49" s="124">
        <f>$M49*(SUM($I49:J49)/SUM($I49:$L49))</f>
        <v>0.01</v>
      </c>
      <c r="P49" s="124">
        <f>$M49*(SUM($I49:K49)/SUM($I49:$L49))</f>
        <v>1.4999999999999999E-2</v>
      </c>
      <c r="Q49" s="124">
        <f>$M49*(SUM($I49:L49)/SUM($I49:$L49))</f>
        <v>0.02</v>
      </c>
      <c r="R49" s="55">
        <v>1</v>
      </c>
      <c r="S49" s="55"/>
      <c r="T49" s="55"/>
      <c r="U49" s="55"/>
      <c r="V49" s="124">
        <f>$M49*SUM($R49:R49)/SUM($I49:$L49)</f>
        <v>5.0000000000000001E-3</v>
      </c>
      <c r="W49" s="124">
        <f>$M49*SUM($R49:S49)/SUM($I49:$L49)</f>
        <v>5.0000000000000001E-3</v>
      </c>
      <c r="X49" s="124">
        <f>$M49*SUM($R49:T49)/SUM($I49:$L49)</f>
        <v>5.0000000000000001E-3</v>
      </c>
      <c r="Y49" s="124">
        <f>$M49*SUM($R49:U49)/SUM($I49:$L49)</f>
        <v>5.0000000000000001E-3</v>
      </c>
      <c r="Z49" s="125" t="s">
        <v>602</v>
      </c>
      <c r="AA49" s="126" t="s">
        <v>603</v>
      </c>
    </row>
    <row r="50" spans="1:27" ht="16.5" thickBot="1" x14ac:dyDescent="0.3">
      <c r="A50" s="129"/>
      <c r="B50" s="82" t="s">
        <v>604</v>
      </c>
      <c r="C50" s="111"/>
      <c r="D50" s="93"/>
      <c r="E50" s="94"/>
      <c r="F50" s="94"/>
      <c r="G50" s="95"/>
      <c r="H50" s="95"/>
      <c r="I50" s="19"/>
      <c r="J50" s="19"/>
      <c r="K50" s="19"/>
      <c r="L50" s="19"/>
      <c r="M50" s="96">
        <f>SUM(M39:M49)</f>
        <v>0.99999999999999989</v>
      </c>
      <c r="N50" s="135">
        <f>SUM(N39:N49)</f>
        <v>0.17950000000000002</v>
      </c>
      <c r="O50" s="135">
        <f>SUM(O39:O49)</f>
        <v>0.47133333333333327</v>
      </c>
      <c r="P50" s="135">
        <f>SUM(P39:P49)</f>
        <v>0.68066666666666664</v>
      </c>
      <c r="Q50" s="135">
        <f>SUM(Q39:Q49)</f>
        <v>0.99999999999999989</v>
      </c>
      <c r="R50" s="136"/>
      <c r="S50" s="136"/>
      <c r="T50" s="136"/>
      <c r="U50" s="136"/>
      <c r="V50" s="135">
        <f>SUM(V39:V49)</f>
        <v>0.17949999999999999</v>
      </c>
      <c r="W50" s="135">
        <f>SUM(W39:W49)</f>
        <v>0.17949999999999999</v>
      </c>
      <c r="X50" s="135">
        <f>SUM(X39:X49)</f>
        <v>0.17949999999999999</v>
      </c>
      <c r="Y50" s="135">
        <f>SUM(Y39:Y49)</f>
        <v>0.17949999999999999</v>
      </c>
      <c r="Z50" s="137"/>
      <c r="AA50" s="136"/>
    </row>
    <row r="51" spans="1:27" ht="110.25" x14ac:dyDescent="0.25">
      <c r="A51" s="52">
        <v>44</v>
      </c>
      <c r="B51" s="107" t="s">
        <v>330</v>
      </c>
      <c r="C51" s="117" t="s">
        <v>331</v>
      </c>
      <c r="D51" s="57" t="s">
        <v>332</v>
      </c>
      <c r="E51" s="76">
        <v>44958</v>
      </c>
      <c r="F51" s="76">
        <v>45291</v>
      </c>
      <c r="G51" s="57" t="s">
        <v>333</v>
      </c>
      <c r="H51" s="57" t="s">
        <v>334</v>
      </c>
      <c r="I51" s="63">
        <v>0</v>
      </c>
      <c r="J51" s="63">
        <v>0</v>
      </c>
      <c r="K51" s="63">
        <v>0</v>
      </c>
      <c r="L51" s="63">
        <v>1</v>
      </c>
      <c r="M51" s="64">
        <v>0.1</v>
      </c>
      <c r="N51" s="124">
        <f>$M51*(SUM($I51:I51)/SUM($I51:$L51))</f>
        <v>0</v>
      </c>
      <c r="O51" s="124">
        <f>$M51*(SUM($I51:J51)/SUM($I51:$L51))</f>
        <v>0</v>
      </c>
      <c r="P51" s="124">
        <f>$M51*(SUM($I51:K51)/SUM($I51:$L51))</f>
        <v>0</v>
      </c>
      <c r="Q51" s="124">
        <f>$M51*(SUM($I51:L51)/SUM($I51:$L51))</f>
        <v>0.1</v>
      </c>
      <c r="R51" s="55"/>
      <c r="S51" s="55"/>
      <c r="T51" s="55"/>
      <c r="U51" s="55"/>
      <c r="V51" s="124">
        <f>$M51*SUM($R51:R51)/SUM($I51:$L51)</f>
        <v>0</v>
      </c>
      <c r="W51" s="124">
        <f>$M51*SUM($R51:S51)/SUM($I51:$L51)</f>
        <v>0</v>
      </c>
      <c r="X51" s="124">
        <f>$M51*SUM($R51:T51)/SUM($I51:$L51)</f>
        <v>0</v>
      </c>
      <c r="Y51" s="124">
        <f>$M51*SUM($R51:U51)/SUM($I51:$L51)</f>
        <v>0</v>
      </c>
      <c r="Z51" s="125"/>
      <c r="AA51" s="55"/>
    </row>
    <row r="52" spans="1:27" ht="78.75" x14ac:dyDescent="0.25">
      <c r="A52" s="52">
        <v>45</v>
      </c>
      <c r="B52" s="107" t="s">
        <v>337</v>
      </c>
      <c r="C52" s="118" t="s">
        <v>338</v>
      </c>
      <c r="D52" s="78" t="s">
        <v>339</v>
      </c>
      <c r="E52" s="79">
        <v>44958</v>
      </c>
      <c r="F52" s="62">
        <v>45199</v>
      </c>
      <c r="G52" s="77" t="s">
        <v>340</v>
      </c>
      <c r="H52" s="57" t="s">
        <v>341</v>
      </c>
      <c r="I52" s="101">
        <v>1</v>
      </c>
      <c r="J52" s="63">
        <v>1</v>
      </c>
      <c r="K52" s="63">
        <v>1</v>
      </c>
      <c r="L52" s="63">
        <v>0</v>
      </c>
      <c r="M52" s="64">
        <v>7.0000000000000007E-2</v>
      </c>
      <c r="N52" s="124">
        <f>$M52*(SUM($I52:I52)/SUM($I52:$L52))</f>
        <v>2.3333333333333334E-2</v>
      </c>
      <c r="O52" s="124">
        <f>$M52*(SUM($I52:J52)/SUM($I52:$L52))</f>
        <v>4.6666666666666669E-2</v>
      </c>
      <c r="P52" s="124">
        <f>$M52*(SUM($I52:K52)/SUM($I52:$L52))</f>
        <v>7.0000000000000007E-2</v>
      </c>
      <c r="Q52" s="124">
        <f>$M52*(SUM($I52:L52)/SUM($I52:$L52))</f>
        <v>7.0000000000000007E-2</v>
      </c>
      <c r="R52" s="55">
        <v>1</v>
      </c>
      <c r="S52" s="55"/>
      <c r="T52" s="55"/>
      <c r="U52" s="55"/>
      <c r="V52" s="124">
        <f>$M52*SUM($R52:R52)/SUM($I52:$L52)</f>
        <v>2.3333333333333334E-2</v>
      </c>
      <c r="W52" s="124">
        <f>$M52*SUM($R52:S52)/SUM($I52:$L52)</f>
        <v>2.3333333333333334E-2</v>
      </c>
      <c r="X52" s="124">
        <f>$M52*SUM($R52:T52)/SUM($I52:$L52)</f>
        <v>2.3333333333333334E-2</v>
      </c>
      <c r="Y52" s="124">
        <f>$M52*SUM($R52:U52)/SUM($I52:$L52)</f>
        <v>2.3333333333333334E-2</v>
      </c>
      <c r="Z52" s="139" t="s">
        <v>605</v>
      </c>
      <c r="AA52" s="126" t="s">
        <v>606</v>
      </c>
    </row>
    <row r="53" spans="1:27" ht="90" customHeight="1" x14ac:dyDescent="0.25">
      <c r="A53" s="52">
        <v>46</v>
      </c>
      <c r="B53" s="107" t="s">
        <v>342</v>
      </c>
      <c r="C53" s="118" t="s">
        <v>343</v>
      </c>
      <c r="D53" s="57" t="s">
        <v>344</v>
      </c>
      <c r="E53" s="76">
        <v>44958</v>
      </c>
      <c r="F53" s="76">
        <v>45077</v>
      </c>
      <c r="G53" s="78" t="s">
        <v>345</v>
      </c>
      <c r="H53" s="80" t="s">
        <v>346</v>
      </c>
      <c r="I53" s="63">
        <v>0</v>
      </c>
      <c r="J53" s="63">
        <v>6</v>
      </c>
      <c r="K53" s="63">
        <v>0</v>
      </c>
      <c r="L53" s="63">
        <v>0</v>
      </c>
      <c r="M53" s="64">
        <v>0.05</v>
      </c>
      <c r="N53" s="124">
        <f>$M53*(SUM($I53:I53)/SUM($I53:$L53))</f>
        <v>0</v>
      </c>
      <c r="O53" s="124">
        <f>$M53*(SUM($I53:J53)/SUM($I53:$L53))</f>
        <v>0.05</v>
      </c>
      <c r="P53" s="124">
        <f>$M53*(SUM($I53:K53)/SUM($I53:$L53))</f>
        <v>0.05</v>
      </c>
      <c r="Q53" s="124">
        <f>$M53*(SUM($I53:L53)/SUM($I53:$L53))</f>
        <v>0.05</v>
      </c>
      <c r="R53" s="55"/>
      <c r="S53" s="55"/>
      <c r="T53" s="55"/>
      <c r="U53" s="55"/>
      <c r="V53" s="124">
        <f>$M53*SUM($R53:R53)/SUM($I53:$L53)</f>
        <v>0</v>
      </c>
      <c r="W53" s="124">
        <f>$M53*SUM($R53:S53)/SUM($I53:$L53)</f>
        <v>0</v>
      </c>
      <c r="X53" s="124">
        <f>$M53*SUM($R53:T53)/SUM($I53:$L53)</f>
        <v>0</v>
      </c>
      <c r="Y53" s="124">
        <f>$M53*SUM($R53:U53)/SUM($I53:$L53)</f>
        <v>0</v>
      </c>
      <c r="Z53" s="125"/>
      <c r="AA53" s="55"/>
    </row>
    <row r="54" spans="1:27" ht="63" x14ac:dyDescent="0.25">
      <c r="A54" s="52">
        <v>47</v>
      </c>
      <c r="B54" s="107" t="s">
        <v>349</v>
      </c>
      <c r="C54" s="118" t="s">
        <v>350</v>
      </c>
      <c r="D54" s="77" t="s">
        <v>351</v>
      </c>
      <c r="E54" s="79">
        <v>44928</v>
      </c>
      <c r="F54" s="79">
        <v>45077</v>
      </c>
      <c r="G54" s="77" t="s">
        <v>352</v>
      </c>
      <c r="H54" s="80" t="s">
        <v>353</v>
      </c>
      <c r="I54" s="63">
        <v>0</v>
      </c>
      <c r="J54" s="63">
        <v>1</v>
      </c>
      <c r="K54" s="63">
        <v>0</v>
      </c>
      <c r="L54" s="63">
        <v>0</v>
      </c>
      <c r="M54" s="64">
        <v>7.0000000000000007E-2</v>
      </c>
      <c r="N54" s="124">
        <f>$M54*(SUM($I54:I54)/SUM($I54:$L54))</f>
        <v>0</v>
      </c>
      <c r="O54" s="124">
        <f>$M54*(SUM($I54:J54)/SUM($I54:$L54))</f>
        <v>7.0000000000000007E-2</v>
      </c>
      <c r="P54" s="124">
        <f>$M54*(SUM($I54:K54)/SUM($I54:$L54))</f>
        <v>7.0000000000000007E-2</v>
      </c>
      <c r="Q54" s="124">
        <f>$M54*(SUM($I54:L54)/SUM($I54:$L54))</f>
        <v>7.0000000000000007E-2</v>
      </c>
      <c r="R54" s="55"/>
      <c r="S54" s="55"/>
      <c r="T54" s="55"/>
      <c r="U54" s="55"/>
      <c r="V54" s="124">
        <f>$M54*SUM($R54:R54)/SUM($I54:$L54)</f>
        <v>0</v>
      </c>
      <c r="W54" s="124">
        <f>$M54*SUM($R54:S54)/SUM($I54:$L54)</f>
        <v>0</v>
      </c>
      <c r="X54" s="124">
        <f>$M54*SUM($R54:T54)/SUM($I54:$L54)</f>
        <v>0</v>
      </c>
      <c r="Y54" s="124">
        <f>$M54*SUM($R54:U54)/SUM($I54:$L54)</f>
        <v>0</v>
      </c>
      <c r="Z54" s="125"/>
      <c r="AA54" s="55"/>
    </row>
    <row r="55" spans="1:27" ht="110.25" x14ac:dyDescent="0.25">
      <c r="A55" s="52">
        <v>48</v>
      </c>
      <c r="B55" s="107" t="s">
        <v>354</v>
      </c>
      <c r="C55" s="118" t="s">
        <v>355</v>
      </c>
      <c r="D55" s="61" t="s">
        <v>356</v>
      </c>
      <c r="E55" s="62">
        <v>44958</v>
      </c>
      <c r="F55" s="62">
        <v>45107</v>
      </c>
      <c r="G55" s="61" t="s">
        <v>357</v>
      </c>
      <c r="H55" s="61" t="s">
        <v>358</v>
      </c>
      <c r="I55" s="63">
        <v>0</v>
      </c>
      <c r="J55" s="63">
        <v>1</v>
      </c>
      <c r="K55" s="63">
        <v>0</v>
      </c>
      <c r="L55" s="63">
        <v>0</v>
      </c>
      <c r="M55" s="64">
        <v>0.06</v>
      </c>
      <c r="N55" s="124">
        <f>$M55*(SUM($I55:I55)/SUM($I55:$L55))</f>
        <v>0</v>
      </c>
      <c r="O55" s="124">
        <f>$M55*(SUM($I55:J55)/SUM($I55:$L55))</f>
        <v>0.06</v>
      </c>
      <c r="P55" s="124">
        <f>$M55*(SUM($I55:K55)/SUM($I55:$L55))</f>
        <v>0.06</v>
      </c>
      <c r="Q55" s="124">
        <f>$M55*(SUM($I55:L55)/SUM($I55:$L55))</f>
        <v>0.06</v>
      </c>
      <c r="R55" s="55"/>
      <c r="S55" s="55"/>
      <c r="T55" s="55"/>
      <c r="U55" s="55"/>
      <c r="V55" s="124">
        <f>$M55*SUM($R55:R55)/SUM($I55:$L55)</f>
        <v>0</v>
      </c>
      <c r="W55" s="124">
        <f>$M55*SUM($R55:S55)/SUM($I55:$L55)</f>
        <v>0</v>
      </c>
      <c r="X55" s="124">
        <f>$M55*SUM($R55:T55)/SUM($I55:$L55)</f>
        <v>0</v>
      </c>
      <c r="Y55" s="124">
        <f>$M55*SUM($R55:U55)/SUM($I55:$L55)</f>
        <v>0</v>
      </c>
      <c r="Z55" s="125"/>
      <c r="AA55" s="55"/>
    </row>
    <row r="56" spans="1:27" ht="63" x14ac:dyDescent="0.25">
      <c r="A56" s="52">
        <v>49</v>
      </c>
      <c r="B56" s="107" t="s">
        <v>359</v>
      </c>
      <c r="C56" s="118" t="s">
        <v>360</v>
      </c>
      <c r="D56" s="61" t="s">
        <v>361</v>
      </c>
      <c r="E56" s="62">
        <v>44958</v>
      </c>
      <c r="F56" s="62">
        <v>45076</v>
      </c>
      <c r="G56" s="61" t="s">
        <v>362</v>
      </c>
      <c r="H56" s="57" t="s">
        <v>334</v>
      </c>
      <c r="I56" s="63">
        <v>0</v>
      </c>
      <c r="J56" s="63">
        <v>1</v>
      </c>
      <c r="K56" s="63">
        <v>0</v>
      </c>
      <c r="L56" s="63">
        <v>0</v>
      </c>
      <c r="M56" s="64">
        <v>0.1</v>
      </c>
      <c r="N56" s="124">
        <f>$M56*(SUM($I56:I56)/SUM($I56:$L56))</f>
        <v>0</v>
      </c>
      <c r="O56" s="124">
        <f>$M56*(SUM($I56:J56)/SUM($I56:$L56))</f>
        <v>0.1</v>
      </c>
      <c r="P56" s="124">
        <f>$M56*(SUM($I56:K56)/SUM($I56:$L56))</f>
        <v>0.1</v>
      </c>
      <c r="Q56" s="124">
        <f>$M56*(SUM($I56:L56)/SUM($I56:$L56))</f>
        <v>0.1</v>
      </c>
      <c r="R56" s="55"/>
      <c r="S56" s="55"/>
      <c r="T56" s="55"/>
      <c r="U56" s="55"/>
      <c r="V56" s="124">
        <f>$M56*SUM($R56:R56)/SUM($I56:$L56)</f>
        <v>0</v>
      </c>
      <c r="W56" s="124">
        <f>$M56*SUM($R56:S56)/SUM($I56:$L56)</f>
        <v>0</v>
      </c>
      <c r="X56" s="124">
        <f>$M56*SUM($R56:T56)/SUM($I56:$L56)</f>
        <v>0</v>
      </c>
      <c r="Y56" s="124">
        <f>$M56*SUM($R56:U56)/SUM($I56:$L56)</f>
        <v>0</v>
      </c>
      <c r="Z56" s="125"/>
      <c r="AA56" s="55"/>
    </row>
    <row r="57" spans="1:27" ht="63" x14ac:dyDescent="0.25">
      <c r="A57" s="52">
        <v>50</v>
      </c>
      <c r="B57" s="107" t="s">
        <v>363</v>
      </c>
      <c r="C57" s="118" t="s">
        <v>364</v>
      </c>
      <c r="D57" s="61" t="s">
        <v>365</v>
      </c>
      <c r="E57" s="62">
        <v>44958</v>
      </c>
      <c r="F57" s="62">
        <v>45275</v>
      </c>
      <c r="G57" s="61" t="s">
        <v>366</v>
      </c>
      <c r="H57" s="57" t="s">
        <v>334</v>
      </c>
      <c r="I57" s="63">
        <v>0</v>
      </c>
      <c r="J57" s="63">
        <v>1</v>
      </c>
      <c r="K57" s="63">
        <v>0</v>
      </c>
      <c r="L57" s="63">
        <v>1</v>
      </c>
      <c r="M57" s="64">
        <v>0.1</v>
      </c>
      <c r="N57" s="124">
        <f>$M57*(SUM($I57:I57)/SUM($I57:$L57))</f>
        <v>0</v>
      </c>
      <c r="O57" s="124">
        <f>$M57*(SUM($I57:J57)/SUM($I57:$L57))</f>
        <v>0.05</v>
      </c>
      <c r="P57" s="124">
        <f>$M57*(SUM($I57:K57)/SUM($I57:$L57))</f>
        <v>0.05</v>
      </c>
      <c r="Q57" s="124">
        <f>$M57*(SUM($I57:L57)/SUM($I57:$L57))</f>
        <v>0.1</v>
      </c>
      <c r="R57" s="55"/>
      <c r="S57" s="55"/>
      <c r="T57" s="55"/>
      <c r="U57" s="55"/>
      <c r="V57" s="124">
        <f>$M57*SUM($R57:R57)/SUM($I57:$L57)</f>
        <v>0</v>
      </c>
      <c r="W57" s="124">
        <f>$M57*SUM($R57:S57)/SUM($I57:$L57)</f>
        <v>0</v>
      </c>
      <c r="X57" s="124">
        <f>$M57*SUM($R57:T57)/SUM($I57:$L57)</f>
        <v>0</v>
      </c>
      <c r="Y57" s="124">
        <f>$M57*SUM($R57:U57)/SUM($I57:$L57)</f>
        <v>0</v>
      </c>
      <c r="Z57" s="125"/>
      <c r="AA57" s="55"/>
    </row>
    <row r="58" spans="1:27" ht="63" x14ac:dyDescent="0.25">
      <c r="A58" s="52">
        <v>51</v>
      </c>
      <c r="B58" s="107" t="s">
        <v>367</v>
      </c>
      <c r="C58" s="118" t="s">
        <v>368</v>
      </c>
      <c r="D58" s="61" t="s">
        <v>369</v>
      </c>
      <c r="E58" s="62">
        <v>44958</v>
      </c>
      <c r="F58" s="62">
        <v>45107</v>
      </c>
      <c r="G58" s="57" t="s">
        <v>370</v>
      </c>
      <c r="H58" s="57" t="s">
        <v>334</v>
      </c>
      <c r="I58" s="63">
        <v>0</v>
      </c>
      <c r="J58" s="63">
        <v>1</v>
      </c>
      <c r="K58" s="63">
        <v>0</v>
      </c>
      <c r="L58" s="63">
        <v>0</v>
      </c>
      <c r="M58" s="64">
        <v>0.05</v>
      </c>
      <c r="N58" s="124">
        <f>$M58*(SUM($I58:I58)/SUM($I58:$L58))</f>
        <v>0</v>
      </c>
      <c r="O58" s="124">
        <f>$M58*(SUM($I58:J58)/SUM($I58:$L58))</f>
        <v>0.05</v>
      </c>
      <c r="P58" s="124">
        <f>$M58*(SUM($I58:K58)/SUM($I58:$L58))</f>
        <v>0.05</v>
      </c>
      <c r="Q58" s="124">
        <f>$M58*(SUM($I58:L58)/SUM($I58:$L58))</f>
        <v>0.05</v>
      </c>
      <c r="R58" s="55"/>
      <c r="S58" s="55"/>
      <c r="T58" s="55"/>
      <c r="U58" s="55"/>
      <c r="V58" s="124">
        <f>$M58*SUM($R58:R58)/SUM($I58:$L58)</f>
        <v>0</v>
      </c>
      <c r="W58" s="124">
        <f>$M58*SUM($R58:S58)/SUM($I58:$L58)</f>
        <v>0</v>
      </c>
      <c r="X58" s="124">
        <f>$M58*SUM($R58:T58)/SUM($I58:$L58)</f>
        <v>0</v>
      </c>
      <c r="Y58" s="124">
        <f>$M58*SUM($R58:U58)/SUM($I58:$L58)</f>
        <v>0</v>
      </c>
      <c r="Z58" s="125"/>
      <c r="AA58" s="55"/>
    </row>
    <row r="59" spans="1:27" ht="115.5" customHeight="1" x14ac:dyDescent="0.25">
      <c r="A59" s="52">
        <v>52</v>
      </c>
      <c r="B59" s="107" t="s">
        <v>371</v>
      </c>
      <c r="C59" s="118" t="s">
        <v>372</v>
      </c>
      <c r="D59" s="61" t="s">
        <v>373</v>
      </c>
      <c r="E59" s="62">
        <v>44958</v>
      </c>
      <c r="F59" s="62">
        <v>45199</v>
      </c>
      <c r="G59" s="61" t="s">
        <v>374</v>
      </c>
      <c r="H59" s="57" t="s">
        <v>334</v>
      </c>
      <c r="I59" s="63">
        <v>0</v>
      </c>
      <c r="J59" s="63">
        <v>0</v>
      </c>
      <c r="K59" s="63">
        <v>1</v>
      </c>
      <c r="L59" s="63">
        <v>0</v>
      </c>
      <c r="M59" s="64">
        <v>0.1</v>
      </c>
      <c r="N59" s="124">
        <f>$M59*(SUM($I59:I59)/SUM($I59:$L59))</f>
        <v>0</v>
      </c>
      <c r="O59" s="124">
        <f>$M59*(SUM($I59:J59)/SUM($I59:$L59))</f>
        <v>0</v>
      </c>
      <c r="P59" s="124">
        <f>$M59*(SUM($I59:K59)/SUM($I59:$L59))</f>
        <v>0.1</v>
      </c>
      <c r="Q59" s="124">
        <f>$M59*(SUM($I59:L59)/SUM($I59:$L59))</f>
        <v>0.1</v>
      </c>
      <c r="R59" s="55"/>
      <c r="S59" s="55"/>
      <c r="T59" s="55"/>
      <c r="U59" s="55"/>
      <c r="V59" s="124">
        <f>$M59*SUM($R59:R59)/SUM($I59:$L59)</f>
        <v>0</v>
      </c>
      <c r="W59" s="124">
        <f>$M59*SUM($R59:S59)/SUM($I59:$L59)</f>
        <v>0</v>
      </c>
      <c r="X59" s="124">
        <f>$M59*SUM($R59:T59)/SUM($I59:$L59)</f>
        <v>0</v>
      </c>
      <c r="Y59" s="124">
        <f>$M59*SUM($R59:U59)/SUM($I59:$L59)</f>
        <v>0</v>
      </c>
      <c r="Z59" s="125"/>
      <c r="AA59" s="55"/>
    </row>
    <row r="60" spans="1:27" ht="110.25" x14ac:dyDescent="0.25">
      <c r="A60" s="52">
        <v>53</v>
      </c>
      <c r="B60" s="107" t="s">
        <v>375</v>
      </c>
      <c r="C60" s="113" t="s">
        <v>376</v>
      </c>
      <c r="D60" s="57" t="s">
        <v>377</v>
      </c>
      <c r="E60" s="76">
        <v>44958</v>
      </c>
      <c r="F60" s="76">
        <v>45275</v>
      </c>
      <c r="G60" s="57" t="s">
        <v>378</v>
      </c>
      <c r="H60" s="57" t="s">
        <v>334</v>
      </c>
      <c r="I60" s="63">
        <v>0</v>
      </c>
      <c r="J60" s="63">
        <v>2</v>
      </c>
      <c r="K60" s="63">
        <v>0</v>
      </c>
      <c r="L60" s="63">
        <v>1</v>
      </c>
      <c r="M60" s="64">
        <v>0.1</v>
      </c>
      <c r="N60" s="124">
        <f>$M60*(SUM($I60:I60)/SUM($I60:$L60))</f>
        <v>0</v>
      </c>
      <c r="O60" s="124">
        <f>$M60*(SUM($I60:J60)/SUM($I60:$L60))</f>
        <v>6.6666666666666666E-2</v>
      </c>
      <c r="P60" s="124">
        <f>$M60*(SUM($I60:K60)/SUM($I60:$L60))</f>
        <v>6.6666666666666666E-2</v>
      </c>
      <c r="Q60" s="124">
        <f>$M60*(SUM($I60:L60)/SUM($I60:$L60))</f>
        <v>0.1</v>
      </c>
      <c r="R60" s="55"/>
      <c r="S60" s="55"/>
      <c r="T60" s="55"/>
      <c r="U60" s="55"/>
      <c r="V60" s="124">
        <f>$M60*SUM($R60:R60)/SUM($I60:$L60)</f>
        <v>0</v>
      </c>
      <c r="W60" s="124">
        <f>$M60*SUM($R60:S60)/SUM($I60:$L60)</f>
        <v>0</v>
      </c>
      <c r="X60" s="124">
        <f>$M60*SUM($R60:T60)/SUM($I60:$L60)</f>
        <v>0</v>
      </c>
      <c r="Y60" s="124">
        <f>$M60*SUM($R60:U60)/SUM($I60:$L60)</f>
        <v>0</v>
      </c>
      <c r="Z60" s="125"/>
      <c r="AA60" s="55"/>
    </row>
    <row r="61" spans="1:27" ht="78.75" x14ac:dyDescent="0.25">
      <c r="A61" s="52">
        <v>54</v>
      </c>
      <c r="B61" s="107" t="s">
        <v>379</v>
      </c>
      <c r="C61" s="118" t="s">
        <v>380</v>
      </c>
      <c r="D61" s="61" t="s">
        <v>381</v>
      </c>
      <c r="E61" s="62">
        <v>44958</v>
      </c>
      <c r="F61" s="62">
        <v>45291</v>
      </c>
      <c r="G61" s="69" t="s">
        <v>382</v>
      </c>
      <c r="H61" s="57" t="s">
        <v>341</v>
      </c>
      <c r="I61" s="63">
        <v>0</v>
      </c>
      <c r="J61" s="63">
        <v>1</v>
      </c>
      <c r="K61" s="63">
        <v>0</v>
      </c>
      <c r="L61" s="63">
        <v>1</v>
      </c>
      <c r="M61" s="64">
        <v>7.0000000000000007E-2</v>
      </c>
      <c r="N61" s="124">
        <f>$M61*(SUM($I61:I61)/SUM($I61:$L61))</f>
        <v>0</v>
      </c>
      <c r="O61" s="124">
        <f>$M61*(SUM($I61:J61)/SUM($I61:$L61))</f>
        <v>3.5000000000000003E-2</v>
      </c>
      <c r="P61" s="124">
        <f>$M61*(SUM($I61:K61)/SUM($I61:$L61))</f>
        <v>3.5000000000000003E-2</v>
      </c>
      <c r="Q61" s="124">
        <f>$M61*(SUM($I61:L61)/SUM($I61:$L61))</f>
        <v>7.0000000000000007E-2</v>
      </c>
      <c r="R61" s="55"/>
      <c r="S61" s="55"/>
      <c r="T61" s="55"/>
      <c r="U61" s="55"/>
      <c r="V61" s="124">
        <f>$M61*SUM($R61:R61)/SUM($I61:$L61)</f>
        <v>0</v>
      </c>
      <c r="W61" s="124">
        <f>$M61*SUM($R61:S61)/SUM($I61:$L61)</f>
        <v>0</v>
      </c>
      <c r="X61" s="124">
        <f>$M61*SUM($R61:T61)/SUM($I61:$L61)</f>
        <v>0</v>
      </c>
      <c r="Y61" s="124">
        <f>$M61*SUM($R61:U61)/SUM($I61:$L61)</f>
        <v>0</v>
      </c>
      <c r="Z61" s="125"/>
      <c r="AA61" s="55"/>
    </row>
    <row r="62" spans="1:27" ht="63" x14ac:dyDescent="0.25">
      <c r="A62" s="52">
        <v>55</v>
      </c>
      <c r="B62" s="107" t="s">
        <v>383</v>
      </c>
      <c r="C62" s="118" t="s">
        <v>384</v>
      </c>
      <c r="D62" s="61" t="s">
        <v>385</v>
      </c>
      <c r="E62" s="62">
        <v>44928</v>
      </c>
      <c r="F62" s="62">
        <v>45230</v>
      </c>
      <c r="G62" s="61" t="s">
        <v>386</v>
      </c>
      <c r="H62" s="57" t="s">
        <v>334</v>
      </c>
      <c r="I62" s="63">
        <v>0</v>
      </c>
      <c r="J62" s="63">
        <v>0</v>
      </c>
      <c r="K62" s="63">
        <v>0</v>
      </c>
      <c r="L62" s="63">
        <v>1</v>
      </c>
      <c r="M62" s="64">
        <v>0.05</v>
      </c>
      <c r="N62" s="124">
        <f>$M62*(SUM($I62:I62)/SUM($I62:$L62))</f>
        <v>0</v>
      </c>
      <c r="O62" s="124">
        <f>$M62*(SUM($I62:J62)/SUM($I62:$L62))</f>
        <v>0</v>
      </c>
      <c r="P62" s="124">
        <f>$M62*(SUM($I62:K62)/SUM($I62:$L62))</f>
        <v>0</v>
      </c>
      <c r="Q62" s="124">
        <f>$M62*(SUM($I62:L62)/SUM($I62:$L62))</f>
        <v>0.05</v>
      </c>
      <c r="R62" s="55"/>
      <c r="S62" s="55"/>
      <c r="T62" s="55"/>
      <c r="U62" s="55"/>
      <c r="V62" s="124">
        <f>$M62*SUM($R62:R62)/SUM($I62:$L62)</f>
        <v>0</v>
      </c>
      <c r="W62" s="124">
        <f>$M62*SUM($R62:S62)/SUM($I62:$L62)</f>
        <v>0</v>
      </c>
      <c r="X62" s="124">
        <f>$M62*SUM($R62:T62)/SUM($I62:$L62)</f>
        <v>0</v>
      </c>
      <c r="Y62" s="124">
        <f>$M62*SUM($R62:U62)/SUM($I62:$L62)</f>
        <v>0</v>
      </c>
      <c r="Z62" s="125"/>
      <c r="AA62" s="55"/>
    </row>
    <row r="63" spans="1:27" ht="78.75" x14ac:dyDescent="0.25">
      <c r="A63" s="52">
        <v>56</v>
      </c>
      <c r="B63" s="107" t="s">
        <v>387</v>
      </c>
      <c r="C63" s="118" t="s">
        <v>388</v>
      </c>
      <c r="D63" s="61" t="s">
        <v>389</v>
      </c>
      <c r="E63" s="62">
        <v>44928</v>
      </c>
      <c r="F63" s="62">
        <v>45291</v>
      </c>
      <c r="G63" s="69" t="s">
        <v>390</v>
      </c>
      <c r="H63" s="57" t="s">
        <v>391</v>
      </c>
      <c r="I63" s="63">
        <v>0</v>
      </c>
      <c r="J63" s="63">
        <v>1</v>
      </c>
      <c r="K63" s="63">
        <v>0</v>
      </c>
      <c r="L63" s="63">
        <v>1</v>
      </c>
      <c r="M63" s="64">
        <v>0.05</v>
      </c>
      <c r="N63" s="124">
        <f>$M63*(SUM($I63:I63)/SUM($I63:$L63))</f>
        <v>0</v>
      </c>
      <c r="O63" s="124">
        <f>$M63*(SUM($I63:J63)/SUM($I63:$L63))</f>
        <v>2.5000000000000001E-2</v>
      </c>
      <c r="P63" s="124">
        <f>$M63*(SUM($I63:K63)/SUM($I63:$L63))</f>
        <v>2.5000000000000001E-2</v>
      </c>
      <c r="Q63" s="124">
        <f>$M63*(SUM($I63:L63)/SUM($I63:$L63))</f>
        <v>0.05</v>
      </c>
      <c r="R63" s="55"/>
      <c r="S63" s="55"/>
      <c r="T63" s="55"/>
      <c r="U63" s="55"/>
      <c r="V63" s="124">
        <f>$M63*SUM($R63:R63)/SUM($I63:$L63)</f>
        <v>0</v>
      </c>
      <c r="W63" s="124">
        <f>$M63*SUM($R63:S63)/SUM($I63:$L63)</f>
        <v>0</v>
      </c>
      <c r="X63" s="124">
        <f>$M63*SUM($R63:T63)/SUM($I63:$L63)</f>
        <v>0</v>
      </c>
      <c r="Y63" s="124">
        <f>$M63*SUM($R63:U63)/SUM($I63:$L63)</f>
        <v>0</v>
      </c>
      <c r="Z63" s="125"/>
      <c r="AA63" s="55"/>
    </row>
    <row r="64" spans="1:27" ht="63" x14ac:dyDescent="0.25">
      <c r="A64" s="52">
        <v>57</v>
      </c>
      <c r="B64" s="107" t="s">
        <v>392</v>
      </c>
      <c r="C64" s="109" t="s">
        <v>138</v>
      </c>
      <c r="D64" s="50" t="s">
        <v>139</v>
      </c>
      <c r="E64" s="53">
        <v>44927</v>
      </c>
      <c r="F64" s="54">
        <v>45291</v>
      </c>
      <c r="G64" s="50" t="s">
        <v>140</v>
      </c>
      <c r="H64" s="50" t="s">
        <v>141</v>
      </c>
      <c r="I64" s="103">
        <v>1</v>
      </c>
      <c r="J64" s="50">
        <v>1</v>
      </c>
      <c r="K64" s="50">
        <v>1</v>
      </c>
      <c r="L64" s="50">
        <v>1</v>
      </c>
      <c r="M64" s="60">
        <v>0.03</v>
      </c>
      <c r="N64" s="124">
        <f>$M64*(SUM($I64:I64)/SUM($I64:$L64))</f>
        <v>7.4999999999999997E-3</v>
      </c>
      <c r="O64" s="124">
        <f>$M64*(SUM($I64:J64)/SUM($I64:$L64))</f>
        <v>1.4999999999999999E-2</v>
      </c>
      <c r="P64" s="124">
        <f>$M64*(SUM($I64:K64)/SUM($I64:$L64))</f>
        <v>2.2499999999999999E-2</v>
      </c>
      <c r="Q64" s="124">
        <f>$M64*(SUM($I64:L64)/SUM($I64:$L64))</f>
        <v>0.03</v>
      </c>
      <c r="R64" s="55">
        <v>1</v>
      </c>
      <c r="S64" s="55"/>
      <c r="T64" s="55"/>
      <c r="U64" s="55"/>
      <c r="V64" s="124">
        <f>$M64*SUM($R64:R64)/SUM($I64:$L64)</f>
        <v>7.4999999999999997E-3</v>
      </c>
      <c r="W64" s="124">
        <f>$M64*SUM($R64:S64)/SUM($I64:$L64)</f>
        <v>7.4999999999999997E-3</v>
      </c>
      <c r="X64" s="124">
        <f>$M64*SUM($R64:T64)/SUM($I64:$L64)</f>
        <v>7.4999999999999997E-3</v>
      </c>
      <c r="Y64" s="124">
        <f>$M64*SUM($R64:U64)/SUM($I64:$L64)</f>
        <v>7.4999999999999997E-3</v>
      </c>
      <c r="Z64" s="139" t="s">
        <v>607</v>
      </c>
      <c r="AA64" s="123" t="s">
        <v>608</v>
      </c>
    </row>
    <row r="65" spans="1:27" ht="27" customHeight="1" thickBot="1" x14ac:dyDescent="0.3">
      <c r="A65" s="129"/>
      <c r="B65" s="82" t="s">
        <v>609</v>
      </c>
      <c r="C65" s="111"/>
      <c r="D65" s="93"/>
      <c r="E65" s="94"/>
      <c r="F65" s="94"/>
      <c r="G65" s="95"/>
      <c r="H65" s="95"/>
      <c r="I65" s="19"/>
      <c r="J65" s="19"/>
      <c r="K65" s="19"/>
      <c r="L65" s="19"/>
      <c r="M65" s="96">
        <f>SUM(M51:M64)</f>
        <v>1.0000000000000002</v>
      </c>
      <c r="N65" s="135">
        <f>SUM(N51:N64)</f>
        <v>3.0833333333333334E-2</v>
      </c>
      <c r="O65" s="135">
        <f t="shared" ref="O65:Q65" si="2">SUM(O51:O64)</f>
        <v>0.56833333333333336</v>
      </c>
      <c r="P65" s="135">
        <f t="shared" si="2"/>
        <v>0.6991666666666666</v>
      </c>
      <c r="Q65" s="135">
        <f t="shared" si="2"/>
        <v>1.0000000000000002</v>
      </c>
      <c r="R65" s="136"/>
      <c r="S65" s="136"/>
      <c r="T65" s="136"/>
      <c r="U65" s="136"/>
      <c r="V65" s="135">
        <f>SUM(V51:V64)</f>
        <v>3.0833333333333334E-2</v>
      </c>
      <c r="W65" s="135">
        <f t="shared" ref="W65:Y65" si="3">SUM(W51:W64)</f>
        <v>3.0833333333333334E-2</v>
      </c>
      <c r="X65" s="135">
        <f t="shared" si="3"/>
        <v>3.0833333333333334E-2</v>
      </c>
      <c r="Y65" s="135">
        <f t="shared" si="3"/>
        <v>3.0833333333333334E-2</v>
      </c>
      <c r="Z65" s="137"/>
      <c r="AA65" s="136"/>
    </row>
    <row r="66" spans="1:27" ht="278.25" customHeight="1" x14ac:dyDescent="0.25">
      <c r="A66" s="52">
        <v>58</v>
      </c>
      <c r="B66" s="107" t="s">
        <v>394</v>
      </c>
      <c r="C66" s="113" t="s">
        <v>395</v>
      </c>
      <c r="D66" s="57" t="s">
        <v>396</v>
      </c>
      <c r="E66" s="66">
        <v>44958</v>
      </c>
      <c r="F66" s="66">
        <v>45291</v>
      </c>
      <c r="G66" s="57" t="s">
        <v>397</v>
      </c>
      <c r="H66" s="57" t="s">
        <v>398</v>
      </c>
      <c r="I66" s="106">
        <v>3</v>
      </c>
      <c r="J66" s="57">
        <v>3</v>
      </c>
      <c r="K66" s="57">
        <v>3</v>
      </c>
      <c r="L66" s="57">
        <v>4</v>
      </c>
      <c r="M66" s="84">
        <v>0.08</v>
      </c>
      <c r="N66" s="124">
        <f>$M66*(SUM($I66:I66)/SUM($I66:$L66))</f>
        <v>1.8461538461538463E-2</v>
      </c>
      <c r="O66" s="124">
        <f>$M66*(SUM($I66:J66)/SUM($I66:$L66))</f>
        <v>3.6923076923076927E-2</v>
      </c>
      <c r="P66" s="124">
        <f>$M66*(SUM($I66:K66)/SUM($I66:$L66))</f>
        <v>5.5384615384615386E-2</v>
      </c>
      <c r="Q66" s="124">
        <f>$M66*(SUM($I66:L66)/SUM($I66:$L66))</f>
        <v>0.08</v>
      </c>
      <c r="R66" s="55">
        <v>3</v>
      </c>
      <c r="S66" s="55"/>
      <c r="T66" s="55"/>
      <c r="U66" s="55"/>
      <c r="V66" s="124">
        <f>$M66*SUM($R66:R66)/SUM($I66:$L66)</f>
        <v>1.846153846153846E-2</v>
      </c>
      <c r="W66" s="124">
        <f>$M66*SUM($R66:S66)/SUM($I66:$L66)</f>
        <v>1.846153846153846E-2</v>
      </c>
      <c r="X66" s="124">
        <f>$M66*SUM($R66:T66)/SUM($I66:$L66)</f>
        <v>1.846153846153846E-2</v>
      </c>
      <c r="Y66" s="124">
        <f>$M66*SUM($R66:U66)/SUM($I66:$L66)</f>
        <v>1.846153846153846E-2</v>
      </c>
      <c r="Z66" s="125" t="s">
        <v>610</v>
      </c>
      <c r="AA66" s="123" t="s">
        <v>611</v>
      </c>
    </row>
    <row r="67" spans="1:27" ht="86.25" customHeight="1" x14ac:dyDescent="0.25">
      <c r="A67" s="52">
        <v>59</v>
      </c>
      <c r="B67" s="107" t="s">
        <v>402</v>
      </c>
      <c r="C67" s="110" t="s">
        <v>403</v>
      </c>
      <c r="D67" s="61" t="s">
        <v>404</v>
      </c>
      <c r="E67" s="62">
        <v>44958</v>
      </c>
      <c r="F67" s="62">
        <v>45291</v>
      </c>
      <c r="G67" s="61" t="s">
        <v>405</v>
      </c>
      <c r="H67" s="61" t="s">
        <v>406</v>
      </c>
      <c r="I67" s="64">
        <v>0</v>
      </c>
      <c r="J67" s="64">
        <v>0.5</v>
      </c>
      <c r="K67" s="64">
        <v>0.25</v>
      </c>
      <c r="L67" s="64">
        <v>0.25</v>
      </c>
      <c r="M67" s="64">
        <v>0.08</v>
      </c>
      <c r="N67" s="124">
        <f>$M67*(SUM($I67:I67)/SUM($I67:$L67))</f>
        <v>0</v>
      </c>
      <c r="O67" s="124">
        <f>$M67*(SUM($I67:J67)/SUM($I67:$L67))</f>
        <v>0.04</v>
      </c>
      <c r="P67" s="124">
        <f>$M67*(SUM($I67:K67)/SUM($I67:$L67))</f>
        <v>0.06</v>
      </c>
      <c r="Q67" s="124">
        <f>$M67*(SUM($I67:L67)/SUM($I67:$L67))</f>
        <v>0.08</v>
      </c>
      <c r="R67" s="55"/>
      <c r="S67" s="55"/>
      <c r="T67" s="55"/>
      <c r="U67" s="55"/>
      <c r="V67" s="124">
        <f>$M67*SUM($R67:R67)/SUM($I67:$L67)</f>
        <v>0</v>
      </c>
      <c r="W67" s="124">
        <f>$M67*SUM($R67:S67)/SUM($I67:$L67)</f>
        <v>0</v>
      </c>
      <c r="X67" s="124">
        <f>$M67*SUM($R67:T67)/SUM($I67:$L67)</f>
        <v>0</v>
      </c>
      <c r="Y67" s="124">
        <f>$M67*SUM($R67:U67)/SUM($I67:$L67)</f>
        <v>0</v>
      </c>
      <c r="Z67" s="125"/>
      <c r="AA67" s="55"/>
    </row>
    <row r="68" spans="1:27" ht="78.75" x14ac:dyDescent="0.25">
      <c r="A68" s="52">
        <v>60</v>
      </c>
      <c r="B68" s="107" t="s">
        <v>409</v>
      </c>
      <c r="C68" s="110" t="s">
        <v>410</v>
      </c>
      <c r="D68" s="61" t="s">
        <v>411</v>
      </c>
      <c r="E68" s="62">
        <v>44958</v>
      </c>
      <c r="F68" s="62">
        <v>45291</v>
      </c>
      <c r="G68" s="61" t="s">
        <v>412</v>
      </c>
      <c r="H68" s="61" t="s">
        <v>413</v>
      </c>
      <c r="I68" s="64">
        <v>0</v>
      </c>
      <c r="J68" s="64">
        <v>0.5</v>
      </c>
      <c r="K68" s="64">
        <v>0</v>
      </c>
      <c r="L68" s="64">
        <v>0.5</v>
      </c>
      <c r="M68" s="64">
        <v>0.08</v>
      </c>
      <c r="N68" s="124">
        <f>$M68*(SUM($I68:I68)/SUM($I68:$L68))</f>
        <v>0</v>
      </c>
      <c r="O68" s="124">
        <f>$M68*(SUM($I68:J68)/SUM($I68:$L68))</f>
        <v>0.04</v>
      </c>
      <c r="P68" s="124">
        <f>$M68*(SUM($I68:K68)/SUM($I68:$L68))</f>
        <v>0.04</v>
      </c>
      <c r="Q68" s="124">
        <f>$M68*(SUM($I68:L68)/SUM($I68:$L68))</f>
        <v>0.08</v>
      </c>
      <c r="R68" s="55"/>
      <c r="S68" s="55"/>
      <c r="T68" s="55"/>
      <c r="U68" s="55"/>
      <c r="V68" s="124">
        <f>$M68*SUM($R68:R68)/SUM($I68:$L68)</f>
        <v>0</v>
      </c>
      <c r="W68" s="124">
        <f>$M68*SUM($R68:S68)/SUM($I68:$L68)</f>
        <v>0</v>
      </c>
      <c r="X68" s="124">
        <f>$M68*SUM($R68:T68)/SUM($I68:$L68)</f>
        <v>0</v>
      </c>
      <c r="Y68" s="124">
        <f>$M68*SUM($R68:U68)/SUM($I68:$L68)</f>
        <v>0</v>
      </c>
      <c r="Z68" s="125"/>
      <c r="AA68" s="55"/>
    </row>
    <row r="69" spans="1:27" ht="63" x14ac:dyDescent="0.25">
      <c r="A69" s="52">
        <v>61</v>
      </c>
      <c r="B69" s="107" t="s">
        <v>414</v>
      </c>
      <c r="C69" s="110" t="s">
        <v>415</v>
      </c>
      <c r="D69" s="61" t="s">
        <v>416</v>
      </c>
      <c r="E69" s="62">
        <v>44928</v>
      </c>
      <c r="F69" s="62">
        <v>45107</v>
      </c>
      <c r="G69" s="61" t="s">
        <v>417</v>
      </c>
      <c r="H69" s="61" t="s">
        <v>418</v>
      </c>
      <c r="I69" s="61">
        <v>0</v>
      </c>
      <c r="J69" s="61">
        <v>1</v>
      </c>
      <c r="K69" s="61">
        <v>0</v>
      </c>
      <c r="L69" s="61">
        <v>0</v>
      </c>
      <c r="M69" s="65">
        <v>0.08</v>
      </c>
      <c r="N69" s="124">
        <f>$M69*(SUM($I69:I69)/SUM($I69:$L69))</f>
        <v>0</v>
      </c>
      <c r="O69" s="124">
        <f>$M69*(SUM($I69:J69)/SUM($I69:$L69))</f>
        <v>0.08</v>
      </c>
      <c r="P69" s="124">
        <f>$M69*(SUM($I69:K69)/SUM($I69:$L69))</f>
        <v>0.08</v>
      </c>
      <c r="Q69" s="124">
        <f>$M69*(SUM($I69:L69)/SUM($I69:$L69))</f>
        <v>0.08</v>
      </c>
      <c r="R69" s="55"/>
      <c r="S69" s="55"/>
      <c r="T69" s="55"/>
      <c r="U69" s="55"/>
      <c r="V69" s="124">
        <f>$M69*SUM($R69:R69)/SUM($I69:$L69)</f>
        <v>0</v>
      </c>
      <c r="W69" s="124">
        <f>$M69*SUM($R69:S69)/SUM($I69:$L69)</f>
        <v>0</v>
      </c>
      <c r="X69" s="124">
        <f>$M69*SUM($R69:T69)/SUM($I69:$L69)</f>
        <v>0</v>
      </c>
      <c r="Y69" s="124">
        <f>$M69*SUM($R69:U69)/SUM($I69:$L69)</f>
        <v>0</v>
      </c>
      <c r="Z69" s="125"/>
      <c r="AA69" s="55"/>
    </row>
    <row r="70" spans="1:27" ht="110.25" x14ac:dyDescent="0.25">
      <c r="A70" s="52">
        <v>62</v>
      </c>
      <c r="B70" s="107" t="s">
        <v>422</v>
      </c>
      <c r="C70" s="113" t="s">
        <v>423</v>
      </c>
      <c r="D70" s="57" t="s">
        <v>424</v>
      </c>
      <c r="E70" s="62">
        <v>44928</v>
      </c>
      <c r="F70" s="62">
        <v>45015</v>
      </c>
      <c r="G70" s="57" t="s">
        <v>425</v>
      </c>
      <c r="H70" s="61" t="s">
        <v>418</v>
      </c>
      <c r="I70" s="106">
        <v>1</v>
      </c>
      <c r="J70" s="61">
        <v>0</v>
      </c>
      <c r="K70" s="61">
        <v>0</v>
      </c>
      <c r="L70" s="61">
        <v>0</v>
      </c>
      <c r="M70" s="65">
        <v>0.08</v>
      </c>
      <c r="N70" s="124">
        <f>$M70*(SUM($I70:I70)/SUM($I70:$L70))</f>
        <v>0.08</v>
      </c>
      <c r="O70" s="124">
        <f>$M70*(SUM($I70:J70)/SUM($I70:$L70))</f>
        <v>0.08</v>
      </c>
      <c r="P70" s="124">
        <f>$M70*(SUM($I70:K70)/SUM($I70:$L70))</f>
        <v>0.08</v>
      </c>
      <c r="Q70" s="124">
        <f>$M70*(SUM($I70:L70)/SUM($I70:$L70))</f>
        <v>0.08</v>
      </c>
      <c r="R70" s="55">
        <v>1</v>
      </c>
      <c r="S70" s="55"/>
      <c r="T70" s="55"/>
      <c r="U70" s="55"/>
      <c r="V70" s="124">
        <f>$M70*SUM($R70:R70)/SUM($I70:$L70)</f>
        <v>0.08</v>
      </c>
      <c r="W70" s="124">
        <f>$M70*SUM($R70:S70)/SUM($I70:$L70)</f>
        <v>0.08</v>
      </c>
      <c r="X70" s="124">
        <f>$M70*SUM($R70:T70)/SUM($I70:$L70)</f>
        <v>0.08</v>
      </c>
      <c r="Y70" s="124">
        <f>$M70*SUM($R70:U70)/SUM($I70:$L70)</f>
        <v>0.08</v>
      </c>
      <c r="Z70" s="125" t="s">
        <v>612</v>
      </c>
      <c r="AA70" s="123" t="s">
        <v>613</v>
      </c>
    </row>
    <row r="71" spans="1:27" ht="63" x14ac:dyDescent="0.25">
      <c r="A71" s="52">
        <v>63</v>
      </c>
      <c r="B71" s="107" t="s">
        <v>429</v>
      </c>
      <c r="C71" s="110" t="s">
        <v>430</v>
      </c>
      <c r="D71" s="61" t="s">
        <v>431</v>
      </c>
      <c r="E71" s="62">
        <v>44986</v>
      </c>
      <c r="F71" s="62">
        <v>45230</v>
      </c>
      <c r="G71" s="61" t="s">
        <v>614</v>
      </c>
      <c r="H71" s="61" t="s">
        <v>418</v>
      </c>
      <c r="I71" s="61">
        <v>0</v>
      </c>
      <c r="J71" s="61">
        <v>0</v>
      </c>
      <c r="K71" s="61">
        <v>0</v>
      </c>
      <c r="L71" s="61">
        <v>1</v>
      </c>
      <c r="M71" s="65">
        <v>0.08</v>
      </c>
      <c r="N71" s="124">
        <f>$M71*(SUM($I71:I71)/SUM($I71:$L71))</f>
        <v>0</v>
      </c>
      <c r="O71" s="124">
        <f>$M71*(SUM($I71:J71)/SUM($I71:$L71))</f>
        <v>0</v>
      </c>
      <c r="P71" s="124">
        <f>$M71*(SUM($I71:K71)/SUM($I71:$L71))</f>
        <v>0</v>
      </c>
      <c r="Q71" s="124">
        <f>$M71*(SUM($I71:L71)/SUM($I71:$L71))</f>
        <v>0.08</v>
      </c>
      <c r="R71" s="55"/>
      <c r="S71" s="55"/>
      <c r="T71" s="55"/>
      <c r="U71" s="55"/>
      <c r="V71" s="124">
        <f>$M71*SUM($R71:R71)/SUM($I71:$L71)</f>
        <v>0</v>
      </c>
      <c r="W71" s="124">
        <f>$M71*SUM($R71:S71)/SUM($I71:$L71)</f>
        <v>0</v>
      </c>
      <c r="X71" s="124">
        <f>$M71*SUM($R71:T71)/SUM($I71:$L71)</f>
        <v>0</v>
      </c>
      <c r="Y71" s="124">
        <f>$M71*SUM($R71:U71)/SUM($I71:$L71)</f>
        <v>0</v>
      </c>
      <c r="Z71" s="125"/>
      <c r="AA71" s="55"/>
    </row>
    <row r="72" spans="1:27" ht="47.25" x14ac:dyDescent="0.25">
      <c r="A72" s="52">
        <v>64</v>
      </c>
      <c r="B72" s="107" t="s">
        <v>435</v>
      </c>
      <c r="C72" s="110" t="s">
        <v>436</v>
      </c>
      <c r="D72" s="61" t="s">
        <v>437</v>
      </c>
      <c r="E72" s="62">
        <v>45048</v>
      </c>
      <c r="F72" s="62">
        <v>45291</v>
      </c>
      <c r="G72" s="61" t="s">
        <v>438</v>
      </c>
      <c r="H72" s="61" t="s">
        <v>418</v>
      </c>
      <c r="I72" s="61">
        <v>0</v>
      </c>
      <c r="J72" s="61">
        <v>0</v>
      </c>
      <c r="K72" s="61">
        <v>0</v>
      </c>
      <c r="L72" s="61">
        <v>1</v>
      </c>
      <c r="M72" s="65">
        <v>7.0000000000000007E-2</v>
      </c>
      <c r="N72" s="124">
        <f>$M72*(SUM($I72:I72)/SUM($I72:$L72))</f>
        <v>0</v>
      </c>
      <c r="O72" s="124">
        <f>$M72*(SUM($I72:J72)/SUM($I72:$L72))</f>
        <v>0</v>
      </c>
      <c r="P72" s="124">
        <f>$M72*(SUM($I72:K72)/SUM($I72:$L72))</f>
        <v>0</v>
      </c>
      <c r="Q72" s="124">
        <f>$M72*(SUM($I72:L72)/SUM($I72:$L72))</f>
        <v>7.0000000000000007E-2</v>
      </c>
      <c r="R72" s="55"/>
      <c r="S72" s="55"/>
      <c r="T72" s="55"/>
      <c r="U72" s="55"/>
      <c r="V72" s="124">
        <f>$M72*SUM($R72:R72)/SUM($I72:$L72)</f>
        <v>0</v>
      </c>
      <c r="W72" s="124">
        <f>$M72*SUM($R72:S72)/SUM($I72:$L72)</f>
        <v>0</v>
      </c>
      <c r="X72" s="124">
        <f>$M72*SUM($R72:T72)/SUM($I72:$L72)</f>
        <v>0</v>
      </c>
      <c r="Y72" s="124">
        <f>$M72*SUM($R72:U72)/SUM($I72:$L72)</f>
        <v>0</v>
      </c>
      <c r="Z72" s="125"/>
      <c r="AA72" s="55"/>
    </row>
    <row r="73" spans="1:27" ht="78.75" x14ac:dyDescent="0.25">
      <c r="A73" s="52">
        <v>65</v>
      </c>
      <c r="B73" s="107" t="s">
        <v>441</v>
      </c>
      <c r="C73" s="113" t="s">
        <v>442</v>
      </c>
      <c r="D73" s="57" t="s">
        <v>145</v>
      </c>
      <c r="E73" s="66">
        <v>44958</v>
      </c>
      <c r="F73" s="53">
        <v>45077</v>
      </c>
      <c r="G73" s="57" t="s">
        <v>615</v>
      </c>
      <c r="H73" s="57" t="s">
        <v>616</v>
      </c>
      <c r="I73" s="57">
        <v>0</v>
      </c>
      <c r="J73" s="61">
        <v>1</v>
      </c>
      <c r="K73" s="57">
        <v>0</v>
      </c>
      <c r="L73" s="57">
        <v>0</v>
      </c>
      <c r="M73" s="65">
        <v>0.05</v>
      </c>
      <c r="N73" s="124">
        <f>$M73*(SUM($I73:I73)/SUM($I73:$L73))</f>
        <v>0</v>
      </c>
      <c r="O73" s="124">
        <f>$M73*(SUM($I73:J73)/SUM($I73:$L73))</f>
        <v>0.05</v>
      </c>
      <c r="P73" s="124">
        <f>$M73*(SUM($I73:K73)/SUM($I73:$L73))</f>
        <v>0.05</v>
      </c>
      <c r="Q73" s="124">
        <f>$M73*(SUM($I73:L73)/SUM($I73:$L73))</f>
        <v>0.05</v>
      </c>
      <c r="R73" s="55"/>
      <c r="S73" s="55"/>
      <c r="T73" s="55"/>
      <c r="U73" s="55"/>
      <c r="V73" s="124">
        <f>$M73*SUM($R73:R73)/SUM($I73:$L73)</f>
        <v>0</v>
      </c>
      <c r="W73" s="124">
        <f>$M73*SUM($R73:S73)/SUM($I73:$L73)</f>
        <v>0</v>
      </c>
      <c r="X73" s="124">
        <f>$M73*SUM($R73:T73)/SUM($I73:$L73)</f>
        <v>0</v>
      </c>
      <c r="Y73" s="124">
        <f>$M73*SUM($R73:U73)/SUM($I73:$L73)</f>
        <v>0</v>
      </c>
      <c r="Z73" s="125"/>
      <c r="AA73" s="55"/>
    </row>
    <row r="74" spans="1:27" ht="63" x14ac:dyDescent="0.25">
      <c r="A74" s="52">
        <v>66</v>
      </c>
      <c r="B74" s="107" t="s">
        <v>445</v>
      </c>
      <c r="C74" s="109" t="s">
        <v>138</v>
      </c>
      <c r="D74" s="50" t="s">
        <v>139</v>
      </c>
      <c r="E74" s="53">
        <v>44927</v>
      </c>
      <c r="F74" s="54">
        <v>45291</v>
      </c>
      <c r="G74" s="50" t="s">
        <v>140</v>
      </c>
      <c r="H74" s="50" t="s">
        <v>141</v>
      </c>
      <c r="I74" s="103">
        <v>1</v>
      </c>
      <c r="J74" s="50">
        <v>1</v>
      </c>
      <c r="K74" s="50">
        <v>1</v>
      </c>
      <c r="L74" s="50">
        <v>1</v>
      </c>
      <c r="M74" s="83">
        <v>0.05</v>
      </c>
      <c r="N74" s="124">
        <f>$M74*(SUM($I74:I74)/SUM($I74:$L74))</f>
        <v>1.2500000000000001E-2</v>
      </c>
      <c r="O74" s="124">
        <f>$M74*(SUM($I74:J74)/SUM($I74:$L74))</f>
        <v>2.5000000000000001E-2</v>
      </c>
      <c r="P74" s="124">
        <f>$M74*(SUM($I74:K74)/SUM($I74:$L74))</f>
        <v>3.7500000000000006E-2</v>
      </c>
      <c r="Q74" s="124">
        <f>$M74*(SUM($I74:L74)/SUM($I74:$L74))</f>
        <v>0.05</v>
      </c>
      <c r="R74" s="55">
        <v>1</v>
      </c>
      <c r="S74" s="55"/>
      <c r="T74" s="55"/>
      <c r="U74" s="55"/>
      <c r="V74" s="124">
        <f>$M74*SUM($R74:R74)/SUM($I74:$L74)</f>
        <v>1.2500000000000001E-2</v>
      </c>
      <c r="W74" s="124">
        <f>$M74*SUM($R74:S74)/SUM($I74:$L74)</f>
        <v>1.2500000000000001E-2</v>
      </c>
      <c r="X74" s="124">
        <f>$M74*SUM($R74:T74)/SUM($I74:$L74)</f>
        <v>1.2500000000000001E-2</v>
      </c>
      <c r="Y74" s="124">
        <f>$M74*SUM($R74:U74)/SUM($I74:$L74)</f>
        <v>1.2500000000000001E-2</v>
      </c>
      <c r="Z74" s="139" t="s">
        <v>617</v>
      </c>
      <c r="AA74" s="123" t="s">
        <v>618</v>
      </c>
    </row>
    <row r="75" spans="1:27" ht="141.75" x14ac:dyDescent="0.25">
      <c r="A75" s="52">
        <v>67</v>
      </c>
      <c r="B75" s="107" t="s">
        <v>448</v>
      </c>
      <c r="C75" s="110" t="s">
        <v>449</v>
      </c>
      <c r="D75" s="61" t="s">
        <v>450</v>
      </c>
      <c r="E75" s="62">
        <v>45061</v>
      </c>
      <c r="F75" s="62">
        <v>45169</v>
      </c>
      <c r="G75" s="61" t="s">
        <v>451</v>
      </c>
      <c r="H75" s="61" t="s">
        <v>452</v>
      </c>
      <c r="I75" s="61">
        <v>0</v>
      </c>
      <c r="J75" s="61">
        <v>0</v>
      </c>
      <c r="K75" s="61">
        <v>1</v>
      </c>
      <c r="L75" s="61">
        <v>0</v>
      </c>
      <c r="M75" s="65">
        <v>0.1</v>
      </c>
      <c r="N75" s="124">
        <f>$M75*(SUM($I75:I75)/SUM($I75:$L75))</f>
        <v>0</v>
      </c>
      <c r="O75" s="124">
        <f>$M75*(SUM($I75:J75)/SUM($I75:$L75))</f>
        <v>0</v>
      </c>
      <c r="P75" s="124">
        <f>$M75*(SUM($I75:K75)/SUM($I75:$L75))</f>
        <v>0.1</v>
      </c>
      <c r="Q75" s="124">
        <f>$M75*(SUM($I75:L75)/SUM($I75:$L75))</f>
        <v>0.1</v>
      </c>
      <c r="R75" s="55"/>
      <c r="S75" s="55"/>
      <c r="T75" s="55"/>
      <c r="U75" s="55"/>
      <c r="V75" s="124">
        <f>$M75*SUM($R75:R75)/SUM($I75:$L75)</f>
        <v>0</v>
      </c>
      <c r="W75" s="124">
        <f>$M75*SUM($R75:S75)/SUM($I75:$L75)</f>
        <v>0</v>
      </c>
      <c r="X75" s="124">
        <f>$M75*SUM($R75:T75)/SUM($I75:$L75)</f>
        <v>0</v>
      </c>
      <c r="Y75" s="124">
        <f>$M75*SUM($R75:U75)/SUM($I75:$L75)</f>
        <v>0</v>
      </c>
      <c r="Z75" s="125"/>
      <c r="AA75" s="55"/>
    </row>
    <row r="76" spans="1:27" ht="63" x14ac:dyDescent="0.25">
      <c r="A76" s="52">
        <v>68</v>
      </c>
      <c r="B76" s="107" t="s">
        <v>455</v>
      </c>
      <c r="C76" s="110" t="s">
        <v>456</v>
      </c>
      <c r="D76" s="61" t="s">
        <v>457</v>
      </c>
      <c r="E76" s="62">
        <v>45061</v>
      </c>
      <c r="F76" s="62">
        <v>45275</v>
      </c>
      <c r="G76" s="61" t="s">
        <v>458</v>
      </c>
      <c r="H76" s="61" t="s">
        <v>452</v>
      </c>
      <c r="I76" s="61">
        <v>0</v>
      </c>
      <c r="J76" s="61">
        <v>0</v>
      </c>
      <c r="K76" s="61">
        <v>1</v>
      </c>
      <c r="L76" s="61">
        <v>0</v>
      </c>
      <c r="M76" s="65">
        <v>0.1</v>
      </c>
      <c r="N76" s="124">
        <f>$M76*(SUM($I76:I76)/SUM($I76:$L76))</f>
        <v>0</v>
      </c>
      <c r="O76" s="124">
        <f>$M76*(SUM($I76:J76)/SUM($I76:$L76))</f>
        <v>0</v>
      </c>
      <c r="P76" s="124">
        <f>$M76*(SUM($I76:K76)/SUM($I76:$L76))</f>
        <v>0.1</v>
      </c>
      <c r="Q76" s="124">
        <f>$M76*(SUM($I76:L76)/SUM($I76:$L76))</f>
        <v>0.1</v>
      </c>
      <c r="R76" s="55"/>
      <c r="S76" s="55"/>
      <c r="T76" s="55"/>
      <c r="U76" s="55"/>
      <c r="V76" s="124">
        <f>$M76*SUM($R76:R76)/SUM($I76:$L76)</f>
        <v>0</v>
      </c>
      <c r="W76" s="124">
        <f>$M76*SUM($R76:S76)/SUM($I76:$L76)</f>
        <v>0</v>
      </c>
      <c r="X76" s="124">
        <f>$M76*SUM($R76:T76)/SUM($I76:$L76)</f>
        <v>0</v>
      </c>
      <c r="Y76" s="124">
        <f>$M76*SUM($R76:U76)/SUM($I76:$L76)</f>
        <v>0</v>
      </c>
      <c r="Z76" s="125"/>
      <c r="AA76" s="55"/>
    </row>
    <row r="77" spans="1:27" ht="113.25" customHeight="1" x14ac:dyDescent="0.25">
      <c r="A77" s="52">
        <v>69</v>
      </c>
      <c r="B77" s="107" t="s">
        <v>459</v>
      </c>
      <c r="C77" s="110" t="s">
        <v>460</v>
      </c>
      <c r="D77" s="61" t="s">
        <v>461</v>
      </c>
      <c r="E77" s="62">
        <v>44958</v>
      </c>
      <c r="F77" s="62">
        <v>45260</v>
      </c>
      <c r="G77" s="61" t="s">
        <v>462</v>
      </c>
      <c r="H77" s="61" t="s">
        <v>463</v>
      </c>
      <c r="I77" s="106">
        <v>1</v>
      </c>
      <c r="J77" s="61">
        <v>1</v>
      </c>
      <c r="K77" s="61">
        <v>1</v>
      </c>
      <c r="L77" s="61">
        <v>1</v>
      </c>
      <c r="M77" s="84">
        <v>0.05</v>
      </c>
      <c r="N77" s="124">
        <f>$M77*(SUM($I77:I77)/SUM($I77:$L77))</f>
        <v>1.2500000000000001E-2</v>
      </c>
      <c r="O77" s="124">
        <f>$M77*(SUM($I77:J77)/SUM($I77:$L77))</f>
        <v>2.5000000000000001E-2</v>
      </c>
      <c r="P77" s="124">
        <f>$M77*(SUM($I77:K77)/SUM($I77:$L77))</f>
        <v>3.7500000000000006E-2</v>
      </c>
      <c r="Q77" s="124">
        <f>$M77*(SUM($I77:L77)/SUM($I77:$L77))</f>
        <v>0.05</v>
      </c>
      <c r="R77" s="55">
        <v>1</v>
      </c>
      <c r="S77" s="55"/>
      <c r="T77" s="55"/>
      <c r="U77" s="55"/>
      <c r="V77" s="124">
        <f>$M77*SUM($R77:R77)/SUM($I77:$L77)</f>
        <v>1.2500000000000001E-2</v>
      </c>
      <c r="W77" s="124">
        <f>$M77*SUM($R77:S77)/SUM($I77:$L77)</f>
        <v>1.2500000000000001E-2</v>
      </c>
      <c r="X77" s="124">
        <f>$M77*SUM($R77:T77)/SUM($I77:$L77)</f>
        <v>1.2500000000000001E-2</v>
      </c>
      <c r="Y77" s="124">
        <f>$M77*SUM($R77:U77)/SUM($I77:$L77)</f>
        <v>1.2500000000000001E-2</v>
      </c>
      <c r="Z77" s="125" t="s">
        <v>619</v>
      </c>
      <c r="AA77" s="142" t="s">
        <v>620</v>
      </c>
    </row>
    <row r="78" spans="1:27" ht="168.75" customHeight="1" x14ac:dyDescent="0.25">
      <c r="A78" s="52">
        <v>70</v>
      </c>
      <c r="B78" s="107" t="s">
        <v>467</v>
      </c>
      <c r="C78" s="110" t="s">
        <v>468</v>
      </c>
      <c r="D78" s="61" t="s">
        <v>469</v>
      </c>
      <c r="E78" s="62">
        <v>44958</v>
      </c>
      <c r="F78" s="62">
        <v>45260</v>
      </c>
      <c r="G78" s="61" t="s">
        <v>470</v>
      </c>
      <c r="H78" s="61" t="s">
        <v>471</v>
      </c>
      <c r="I78" s="61">
        <v>0</v>
      </c>
      <c r="J78" s="61">
        <v>1</v>
      </c>
      <c r="K78" s="61">
        <v>0</v>
      </c>
      <c r="L78" s="61">
        <v>1</v>
      </c>
      <c r="M78" s="84">
        <v>0.05</v>
      </c>
      <c r="N78" s="124">
        <f>$M78*(SUM($I78:I78)/SUM($I78:$L78))</f>
        <v>0</v>
      </c>
      <c r="O78" s="124">
        <f>$M78*(SUM($I78:J78)/SUM($I78:$L78))</f>
        <v>2.5000000000000001E-2</v>
      </c>
      <c r="P78" s="124">
        <f>$M78*(SUM($I78:K78)/SUM($I78:$L78))</f>
        <v>2.5000000000000001E-2</v>
      </c>
      <c r="Q78" s="124">
        <f>$M78*(SUM($I78:L78)/SUM($I78:$L78))</f>
        <v>0.05</v>
      </c>
      <c r="R78" s="55"/>
      <c r="S78" s="55"/>
      <c r="T78" s="55"/>
      <c r="U78" s="55"/>
      <c r="V78" s="124">
        <f>$M78*SUM($R78:R78)/SUM($I78:$L78)</f>
        <v>0</v>
      </c>
      <c r="W78" s="124">
        <f>$M78*SUM($R78:S78)/SUM($I78:$L78)</f>
        <v>0</v>
      </c>
      <c r="X78" s="124">
        <f>$M78*SUM($R78:T78)/SUM($I78:$L78)</f>
        <v>0</v>
      </c>
      <c r="Y78" s="124">
        <f>$M78*SUM($R78:U78)/SUM($I78:$L78)</f>
        <v>0</v>
      </c>
      <c r="Z78" s="125"/>
      <c r="AA78" s="55"/>
    </row>
    <row r="79" spans="1:27" ht="168.75" customHeight="1" x14ac:dyDescent="0.25">
      <c r="A79" s="52">
        <v>71</v>
      </c>
      <c r="B79" s="107" t="s">
        <v>472</v>
      </c>
      <c r="C79" s="110" t="s">
        <v>473</v>
      </c>
      <c r="D79" s="61" t="s">
        <v>474</v>
      </c>
      <c r="E79" s="62">
        <v>44958</v>
      </c>
      <c r="F79" s="62">
        <v>45260</v>
      </c>
      <c r="G79" s="61" t="s">
        <v>475</v>
      </c>
      <c r="H79" s="61" t="s">
        <v>476</v>
      </c>
      <c r="I79" s="61">
        <v>0</v>
      </c>
      <c r="J79" s="61">
        <v>0</v>
      </c>
      <c r="K79" s="61">
        <v>0</v>
      </c>
      <c r="L79" s="61">
        <v>1</v>
      </c>
      <c r="M79" s="84">
        <v>0.05</v>
      </c>
      <c r="N79" s="124">
        <f>$M79*(SUM($I79:I79)/SUM($I79:$L79))</f>
        <v>0</v>
      </c>
      <c r="O79" s="124">
        <f>$M79*(SUM($I79:J79)/SUM($I79:$L79))</f>
        <v>0</v>
      </c>
      <c r="P79" s="124">
        <f>$M79*(SUM($I79:K79)/SUM($I79:$L79))</f>
        <v>0</v>
      </c>
      <c r="Q79" s="124">
        <f>$M79*(SUM($I79:L79)/SUM($I79:$L79))</f>
        <v>0.05</v>
      </c>
      <c r="R79" s="55"/>
      <c r="S79" s="55"/>
      <c r="T79" s="55"/>
      <c r="U79" s="55"/>
      <c r="V79" s="124">
        <f>$M79*SUM($R79:R79)/SUM($I79:$L79)</f>
        <v>0</v>
      </c>
      <c r="W79" s="124">
        <f>$M79*SUM($R79:S79)/SUM($I79:$L79)</f>
        <v>0</v>
      </c>
      <c r="X79" s="124">
        <f>$M79*SUM($R79:T79)/SUM($I79:$L79)</f>
        <v>0</v>
      </c>
      <c r="Y79" s="124">
        <f>$M79*SUM($R79:U79)/SUM($I79:$L79)</f>
        <v>0</v>
      </c>
      <c r="Z79" s="125"/>
      <c r="AA79" s="55"/>
    </row>
    <row r="80" spans="1:27" ht="16.5" thickBot="1" x14ac:dyDescent="0.3">
      <c r="A80" s="129"/>
      <c r="B80" s="82" t="s">
        <v>609</v>
      </c>
      <c r="C80" s="111"/>
      <c r="D80" s="93"/>
      <c r="E80" s="94"/>
      <c r="F80" s="94"/>
      <c r="G80" s="95"/>
      <c r="H80" s="95"/>
      <c r="I80" s="19"/>
      <c r="J80" s="19"/>
      <c r="K80" s="19"/>
      <c r="L80" s="19"/>
      <c r="M80" s="96">
        <f>SUM(M66:M79)</f>
        <v>1.0000000000000002</v>
      </c>
      <c r="N80" s="135">
        <f>SUM(N66:N79)</f>
        <v>0.12346153846153846</v>
      </c>
      <c r="O80" s="135">
        <f>SUM(O66:O79)</f>
        <v>0.40192307692307699</v>
      </c>
      <c r="P80" s="135">
        <f>SUM(P66:P79)</f>
        <v>0.66538461538461535</v>
      </c>
      <c r="Q80" s="135">
        <f>SUM(Q66:Q79)</f>
        <v>1.0000000000000002</v>
      </c>
      <c r="R80" s="136"/>
      <c r="S80" s="136"/>
      <c r="T80" s="136"/>
      <c r="U80" s="136"/>
      <c r="V80" s="135">
        <f>SUM(V66:V79)</f>
        <v>0.12346153846153846</v>
      </c>
      <c r="W80" s="135">
        <f>SUM(W66:W79)</f>
        <v>0.12346153846153846</v>
      </c>
      <c r="X80" s="135">
        <f>SUM(X66:X79)</f>
        <v>0.12346153846153846</v>
      </c>
      <c r="Y80" s="135">
        <f>SUM(Y66:Y79)</f>
        <v>0.12346153846153846</v>
      </c>
      <c r="Z80" s="137"/>
      <c r="AA80" s="136"/>
    </row>
    <row r="81" spans="1:27" ht="47.25" x14ac:dyDescent="0.25">
      <c r="A81" s="128"/>
      <c r="B81" s="122" t="s">
        <v>70</v>
      </c>
      <c r="C81" s="119" t="s">
        <v>621</v>
      </c>
      <c r="D81" s="97" t="s">
        <v>72</v>
      </c>
      <c r="E81" s="97" t="s">
        <v>73</v>
      </c>
      <c r="F81" s="97" t="s">
        <v>74</v>
      </c>
      <c r="G81" s="97" t="s">
        <v>530</v>
      </c>
      <c r="H81" s="97" t="s">
        <v>76</v>
      </c>
      <c r="I81" s="97" t="s">
        <v>77</v>
      </c>
      <c r="J81" s="97" t="s">
        <v>78</v>
      </c>
      <c r="K81" s="97" t="s">
        <v>79</v>
      </c>
      <c r="L81" s="97" t="s">
        <v>80</v>
      </c>
      <c r="M81" s="97" t="s">
        <v>81</v>
      </c>
      <c r="N81" s="97" t="s">
        <v>531</v>
      </c>
      <c r="O81" s="97" t="s">
        <v>532</v>
      </c>
      <c r="P81" s="97" t="s">
        <v>533</v>
      </c>
      <c r="Q81" s="97" t="s">
        <v>534</v>
      </c>
      <c r="R81" s="97" t="s">
        <v>535</v>
      </c>
      <c r="S81" s="97" t="s">
        <v>536</v>
      </c>
      <c r="T81" s="97" t="s">
        <v>537</v>
      </c>
      <c r="U81" s="97" t="s">
        <v>538</v>
      </c>
      <c r="V81" s="141" t="s">
        <v>539</v>
      </c>
      <c r="W81" s="141" t="s">
        <v>540</v>
      </c>
      <c r="X81" s="141" t="s">
        <v>541</v>
      </c>
      <c r="Y81" s="141" t="s">
        <v>542</v>
      </c>
      <c r="Z81" s="97"/>
      <c r="AA81" s="97"/>
    </row>
    <row r="82" spans="1:27" ht="220.5" x14ac:dyDescent="0.25">
      <c r="A82" s="52">
        <v>72</v>
      </c>
      <c r="B82" s="107" t="s">
        <v>479</v>
      </c>
      <c r="C82" s="118" t="s">
        <v>480</v>
      </c>
      <c r="D82" s="77" t="s">
        <v>481</v>
      </c>
      <c r="E82" s="79">
        <v>44958</v>
      </c>
      <c r="F82" s="79">
        <v>45275</v>
      </c>
      <c r="G82" s="80" t="s">
        <v>482</v>
      </c>
      <c r="H82" s="80" t="s">
        <v>483</v>
      </c>
      <c r="I82" s="80">
        <v>0</v>
      </c>
      <c r="J82" s="80">
        <v>1</v>
      </c>
      <c r="K82" s="80">
        <v>0</v>
      </c>
      <c r="L82" s="80">
        <v>1</v>
      </c>
      <c r="M82" s="81">
        <v>8.3000000000000004E-2</v>
      </c>
      <c r="N82" s="124">
        <f>$M82*(SUM($I82:I82)/SUM($I82:$L82))</f>
        <v>0</v>
      </c>
      <c r="O82" s="124">
        <f>$M82*(SUM($I82:J82)/SUM($I82:$L82))</f>
        <v>4.1500000000000002E-2</v>
      </c>
      <c r="P82" s="124">
        <f>$M82*(SUM($I82:K82)/SUM($I82:$L82))</f>
        <v>4.1500000000000002E-2</v>
      </c>
      <c r="Q82" s="124">
        <f>$M82*(SUM($I82:L82)/SUM($I82:$L82))</f>
        <v>8.3000000000000004E-2</v>
      </c>
      <c r="R82" s="55"/>
      <c r="S82" s="55"/>
      <c r="T82" s="55"/>
      <c r="U82" s="55"/>
      <c r="V82" s="124">
        <f>$M82*SUM($R82:R82)/SUM($I82:$L82)</f>
        <v>0</v>
      </c>
      <c r="W82" s="124">
        <f>$M82*SUM($R82:S82)/SUM($I82:$L82)</f>
        <v>0</v>
      </c>
      <c r="X82" s="124">
        <f>$M82*SUM($R82:T82)/SUM($I82:$L82)</f>
        <v>0</v>
      </c>
      <c r="Y82" s="124">
        <f>$M82*SUM($R82:U82)/SUM($I82:$L82)</f>
        <v>0</v>
      </c>
      <c r="Z82" s="125"/>
      <c r="AA82" s="55"/>
    </row>
    <row r="83" spans="1:27" ht="220.5" x14ac:dyDescent="0.25">
      <c r="A83" s="52">
        <v>73</v>
      </c>
      <c r="B83" s="107" t="s">
        <v>484</v>
      </c>
      <c r="C83" s="120" t="s">
        <v>485</v>
      </c>
      <c r="D83" s="77" t="s">
        <v>486</v>
      </c>
      <c r="E83" s="79">
        <v>44958</v>
      </c>
      <c r="F83" s="79">
        <v>45275</v>
      </c>
      <c r="G83" s="80" t="s">
        <v>487</v>
      </c>
      <c r="H83" s="61" t="s">
        <v>483</v>
      </c>
      <c r="I83" s="57">
        <v>0</v>
      </c>
      <c r="J83" s="57">
        <v>1</v>
      </c>
      <c r="K83" s="57">
        <v>0</v>
      </c>
      <c r="L83" s="57">
        <v>1</v>
      </c>
      <c r="M83" s="81">
        <v>8.3000000000000004E-2</v>
      </c>
      <c r="N83" s="124">
        <f>$M83*(SUM($I83:I83)/SUM($I83:$L83))</f>
        <v>0</v>
      </c>
      <c r="O83" s="124">
        <f>$M83*(SUM($I83:J83)/SUM($I83:$L83))</f>
        <v>4.1500000000000002E-2</v>
      </c>
      <c r="P83" s="124">
        <f>$M83*(SUM($I83:K83)/SUM($I83:$L83))</f>
        <v>4.1500000000000002E-2</v>
      </c>
      <c r="Q83" s="124">
        <f>$M83*(SUM($I83:L83)/SUM($I83:$L83))</f>
        <v>8.3000000000000004E-2</v>
      </c>
      <c r="R83" s="55"/>
      <c r="S83" s="55"/>
      <c r="T83" s="55"/>
      <c r="U83" s="55"/>
      <c r="V83" s="124">
        <f>$M83*SUM($R83:R83)/SUM($I83:$L83)</f>
        <v>0</v>
      </c>
      <c r="W83" s="124">
        <f>$M83*SUM($R83:S83)/SUM($I83:$L83)</f>
        <v>0</v>
      </c>
      <c r="X83" s="124">
        <f>$M83*SUM($R83:T83)/SUM($I83:$L83)</f>
        <v>0</v>
      </c>
      <c r="Y83" s="124">
        <f>$M83*SUM($R83:U83)/SUM($I83:$L83)</f>
        <v>0</v>
      </c>
      <c r="Z83" s="125"/>
      <c r="AA83" s="55"/>
    </row>
    <row r="84" spans="1:27" ht="220.5" x14ac:dyDescent="0.25">
      <c r="A84" s="52">
        <v>74</v>
      </c>
      <c r="B84" s="107" t="s">
        <v>488</v>
      </c>
      <c r="C84" s="120" t="s">
        <v>489</v>
      </c>
      <c r="D84" s="77" t="s">
        <v>490</v>
      </c>
      <c r="E84" s="79">
        <v>44958</v>
      </c>
      <c r="F84" s="79">
        <v>45275</v>
      </c>
      <c r="G84" s="80" t="s">
        <v>491</v>
      </c>
      <c r="H84" s="61" t="s">
        <v>483</v>
      </c>
      <c r="I84" s="57">
        <v>0</v>
      </c>
      <c r="J84" s="57">
        <v>1</v>
      </c>
      <c r="K84" s="57">
        <v>0</v>
      </c>
      <c r="L84" s="57">
        <v>1</v>
      </c>
      <c r="M84" s="81">
        <v>8.3000000000000004E-2</v>
      </c>
      <c r="N84" s="124">
        <f>$M84*(SUM($I84:I84)/SUM($I84:$L84))</f>
        <v>0</v>
      </c>
      <c r="O84" s="124">
        <f>$M84*(SUM($I84:J84)/SUM($I84:$L84))</f>
        <v>4.1500000000000002E-2</v>
      </c>
      <c r="P84" s="124">
        <f>$M84*(SUM($I84:K84)/SUM($I84:$L84))</f>
        <v>4.1500000000000002E-2</v>
      </c>
      <c r="Q84" s="124">
        <f>$M84*(SUM($I84:L84)/SUM($I84:$L84))</f>
        <v>8.3000000000000004E-2</v>
      </c>
      <c r="R84" s="55"/>
      <c r="S84" s="55"/>
      <c r="T84" s="55"/>
      <c r="U84" s="55"/>
      <c r="V84" s="124">
        <f>$M84*SUM($R84:R84)/SUM($I84:$L84)</f>
        <v>0</v>
      </c>
      <c r="W84" s="124">
        <f>$M84*SUM($R84:S84)/SUM($I84:$L84)</f>
        <v>0</v>
      </c>
      <c r="X84" s="124">
        <f>$M84*SUM($R84:T84)/SUM($I84:$L84)</f>
        <v>0</v>
      </c>
      <c r="Y84" s="124">
        <f>$M84*SUM($R84:U84)/SUM($I84:$L84)</f>
        <v>0</v>
      </c>
      <c r="Z84" s="125"/>
      <c r="AA84" s="55"/>
    </row>
    <row r="85" spans="1:27" ht="220.5" x14ac:dyDescent="0.25">
      <c r="A85" s="52">
        <v>75</v>
      </c>
      <c r="B85" s="107" t="s">
        <v>492</v>
      </c>
      <c r="C85" s="120" t="s">
        <v>493</v>
      </c>
      <c r="D85" s="77" t="s">
        <v>494</v>
      </c>
      <c r="E85" s="79">
        <v>44958</v>
      </c>
      <c r="F85" s="79">
        <v>45275</v>
      </c>
      <c r="G85" s="80" t="s">
        <v>495</v>
      </c>
      <c r="H85" s="61" t="s">
        <v>483</v>
      </c>
      <c r="I85" s="57">
        <v>0</v>
      </c>
      <c r="J85" s="57">
        <v>1</v>
      </c>
      <c r="K85" s="57">
        <v>0</v>
      </c>
      <c r="L85" s="57">
        <v>1</v>
      </c>
      <c r="M85" s="81">
        <v>8.3000000000000004E-2</v>
      </c>
      <c r="N85" s="124">
        <f>$M85*(SUM($I85:I85)/SUM($I85:$L85))</f>
        <v>0</v>
      </c>
      <c r="O85" s="124">
        <f>$M85*(SUM($I85:J85)/SUM($I85:$L85))</f>
        <v>4.1500000000000002E-2</v>
      </c>
      <c r="P85" s="124">
        <f>$M85*(SUM($I85:K85)/SUM($I85:$L85))</f>
        <v>4.1500000000000002E-2</v>
      </c>
      <c r="Q85" s="124">
        <f>$M85*(SUM($I85:L85)/SUM($I85:$L85))</f>
        <v>8.3000000000000004E-2</v>
      </c>
      <c r="R85" s="55"/>
      <c r="S85" s="55"/>
      <c r="T85" s="55"/>
      <c r="U85" s="55"/>
      <c r="V85" s="124">
        <f>$M85*SUM($R85:R85)/SUM($I85:$L85)</f>
        <v>0</v>
      </c>
      <c r="W85" s="124">
        <f>$M85*SUM($R85:S85)/SUM($I85:$L85)</f>
        <v>0</v>
      </c>
      <c r="X85" s="124">
        <f>$M85*SUM($R85:T85)/SUM($I85:$L85)</f>
        <v>0</v>
      </c>
      <c r="Y85" s="124">
        <f>$M85*SUM($R85:U85)/SUM($I85:$L85)</f>
        <v>0</v>
      </c>
      <c r="Z85" s="125"/>
      <c r="AA85" s="55"/>
    </row>
    <row r="86" spans="1:27" ht="220.5" x14ac:dyDescent="0.25">
      <c r="A86" s="52">
        <v>76</v>
      </c>
      <c r="B86" s="107" t="s">
        <v>496</v>
      </c>
      <c r="C86" s="120" t="s">
        <v>497</v>
      </c>
      <c r="D86" s="77" t="s">
        <v>498</v>
      </c>
      <c r="E86" s="79">
        <v>44958</v>
      </c>
      <c r="F86" s="79">
        <v>45275</v>
      </c>
      <c r="G86" s="80" t="s">
        <v>499</v>
      </c>
      <c r="H86" s="61" t="s">
        <v>483</v>
      </c>
      <c r="I86" s="57">
        <v>0</v>
      </c>
      <c r="J86" s="57">
        <v>1</v>
      </c>
      <c r="K86" s="57">
        <v>0</v>
      </c>
      <c r="L86" s="57">
        <v>1</v>
      </c>
      <c r="M86" s="81">
        <v>8.3000000000000004E-2</v>
      </c>
      <c r="N86" s="124">
        <f>$M86*(SUM($I86:I86)/SUM($I86:$L86))</f>
        <v>0</v>
      </c>
      <c r="O86" s="124">
        <f>$M86*(SUM($I86:J86)/SUM($I86:$L86))</f>
        <v>4.1500000000000002E-2</v>
      </c>
      <c r="P86" s="124">
        <f>$M86*(SUM($I86:K86)/SUM($I86:$L86))</f>
        <v>4.1500000000000002E-2</v>
      </c>
      <c r="Q86" s="124">
        <f>$M86*(SUM($I86:L86)/SUM($I86:$L86))</f>
        <v>8.3000000000000004E-2</v>
      </c>
      <c r="R86" s="55"/>
      <c r="S86" s="55"/>
      <c r="T86" s="55"/>
      <c r="U86" s="55"/>
      <c r="V86" s="124">
        <f>$M86*SUM($R86:R86)/SUM($I86:$L86)</f>
        <v>0</v>
      </c>
      <c r="W86" s="124">
        <f>$M86*SUM($R86:S86)/SUM($I86:$L86)</f>
        <v>0</v>
      </c>
      <c r="X86" s="124">
        <f>$M86*SUM($R86:T86)/SUM($I86:$L86)</f>
        <v>0</v>
      </c>
      <c r="Y86" s="124">
        <f>$M86*SUM($R86:U86)/SUM($I86:$L86)</f>
        <v>0</v>
      </c>
      <c r="Z86" s="125"/>
      <c r="AA86" s="55"/>
    </row>
    <row r="87" spans="1:27" ht="220.5" x14ac:dyDescent="0.25">
      <c r="A87" s="52">
        <v>77</v>
      </c>
      <c r="B87" s="107" t="s">
        <v>500</v>
      </c>
      <c r="C87" s="120" t="s">
        <v>501</v>
      </c>
      <c r="D87" s="77" t="s">
        <v>490</v>
      </c>
      <c r="E87" s="79">
        <v>44958</v>
      </c>
      <c r="F87" s="79">
        <v>45275</v>
      </c>
      <c r="G87" s="80" t="s">
        <v>502</v>
      </c>
      <c r="H87" s="61" t="s">
        <v>483</v>
      </c>
      <c r="I87" s="57">
        <v>0</v>
      </c>
      <c r="J87" s="57">
        <v>1</v>
      </c>
      <c r="K87" s="57">
        <v>0</v>
      </c>
      <c r="L87" s="57">
        <v>1</v>
      </c>
      <c r="M87" s="81">
        <v>8.3000000000000004E-2</v>
      </c>
      <c r="N87" s="124">
        <f>$M87*(SUM($I87:I87)/SUM($I87:$L87))</f>
        <v>0</v>
      </c>
      <c r="O87" s="124">
        <f>$M87*(SUM($I87:J87)/SUM($I87:$L87))</f>
        <v>4.1500000000000002E-2</v>
      </c>
      <c r="P87" s="124">
        <f>$M87*(SUM($I87:K87)/SUM($I87:$L87))</f>
        <v>4.1500000000000002E-2</v>
      </c>
      <c r="Q87" s="124">
        <f>$M87*(SUM($I87:L87)/SUM($I87:$L87))</f>
        <v>8.3000000000000004E-2</v>
      </c>
      <c r="R87" s="55"/>
      <c r="S87" s="55"/>
      <c r="T87" s="55"/>
      <c r="U87" s="55"/>
      <c r="V87" s="124">
        <f>$M87*SUM($R87:R87)/SUM($I87:$L87)</f>
        <v>0</v>
      </c>
      <c r="W87" s="124">
        <f>$M87*SUM($R87:S87)/SUM($I87:$L87)</f>
        <v>0</v>
      </c>
      <c r="X87" s="124">
        <f>$M87*SUM($R87:T87)/SUM($I87:$L87)</f>
        <v>0</v>
      </c>
      <c r="Y87" s="124">
        <f>$M87*SUM($R87:U87)/SUM($I87:$L87)</f>
        <v>0</v>
      </c>
      <c r="Z87" s="125"/>
      <c r="AA87" s="55"/>
    </row>
    <row r="88" spans="1:27" ht="220.5" x14ac:dyDescent="0.25">
      <c r="A88" s="52">
        <v>78</v>
      </c>
      <c r="B88" s="107" t="s">
        <v>503</v>
      </c>
      <c r="C88" s="120" t="s">
        <v>504</v>
      </c>
      <c r="D88" s="77" t="s">
        <v>481</v>
      </c>
      <c r="E88" s="79">
        <v>44958</v>
      </c>
      <c r="F88" s="79">
        <v>45275</v>
      </c>
      <c r="G88" s="80" t="s">
        <v>505</v>
      </c>
      <c r="H88" s="61" t="s">
        <v>483</v>
      </c>
      <c r="I88" s="57">
        <v>0</v>
      </c>
      <c r="J88" s="57">
        <v>1</v>
      </c>
      <c r="K88" s="57">
        <v>0</v>
      </c>
      <c r="L88" s="57">
        <v>1</v>
      </c>
      <c r="M88" s="81">
        <v>8.3000000000000004E-2</v>
      </c>
      <c r="N88" s="124">
        <f>$M88*(SUM($I88:I88)/SUM($I88:$L88))</f>
        <v>0</v>
      </c>
      <c r="O88" s="124">
        <f>$M88*(SUM($I88:J88)/SUM($I88:$L88))</f>
        <v>4.1500000000000002E-2</v>
      </c>
      <c r="P88" s="124">
        <f>$M88*(SUM($I88:K88)/SUM($I88:$L88))</f>
        <v>4.1500000000000002E-2</v>
      </c>
      <c r="Q88" s="124">
        <f>$M88*(SUM($I88:L88)/SUM($I88:$L88))</f>
        <v>8.3000000000000004E-2</v>
      </c>
      <c r="R88" s="55"/>
      <c r="S88" s="55"/>
      <c r="T88" s="55"/>
      <c r="U88" s="55"/>
      <c r="V88" s="124">
        <f>$M88*SUM($R88:R88)/SUM($I88:$L88)</f>
        <v>0</v>
      </c>
      <c r="W88" s="124">
        <f>$M88*SUM($R88:S88)/SUM($I88:$L88)</f>
        <v>0</v>
      </c>
      <c r="X88" s="124">
        <f>$M88*SUM($R88:T88)/SUM($I88:$L88)</f>
        <v>0</v>
      </c>
      <c r="Y88" s="124">
        <f>$M88*SUM($R88:U88)/SUM($I88:$L88)</f>
        <v>0</v>
      </c>
      <c r="Z88" s="125"/>
      <c r="AA88" s="55"/>
    </row>
    <row r="89" spans="1:27" ht="220.5" x14ac:dyDescent="0.25">
      <c r="A89" s="52">
        <v>79</v>
      </c>
      <c r="B89" s="107" t="s">
        <v>506</v>
      </c>
      <c r="C89" s="120" t="s">
        <v>507</v>
      </c>
      <c r="D89" s="77" t="s">
        <v>481</v>
      </c>
      <c r="E89" s="79">
        <v>44958</v>
      </c>
      <c r="F89" s="79">
        <v>45275</v>
      </c>
      <c r="G89" s="80" t="s">
        <v>508</v>
      </c>
      <c r="H89" s="61" t="s">
        <v>483</v>
      </c>
      <c r="I89" s="57">
        <v>0</v>
      </c>
      <c r="J89" s="57">
        <v>1</v>
      </c>
      <c r="K89" s="57">
        <v>0</v>
      </c>
      <c r="L89" s="57">
        <v>1</v>
      </c>
      <c r="M89" s="81">
        <v>8.3000000000000004E-2</v>
      </c>
      <c r="N89" s="124">
        <f>$M89*(SUM($I89:I89)/SUM($I89:$L89))</f>
        <v>0</v>
      </c>
      <c r="O89" s="124">
        <f>$M89*(SUM($I89:J89)/SUM($I89:$L89))</f>
        <v>4.1500000000000002E-2</v>
      </c>
      <c r="P89" s="124">
        <f>$M89*(SUM($I89:K89)/SUM($I89:$L89))</f>
        <v>4.1500000000000002E-2</v>
      </c>
      <c r="Q89" s="124">
        <f>$M89*(SUM($I89:L89)/SUM($I89:$L89))</f>
        <v>8.3000000000000004E-2</v>
      </c>
      <c r="R89" s="55"/>
      <c r="S89" s="55"/>
      <c r="T89" s="55"/>
      <c r="U89" s="55"/>
      <c r="V89" s="124">
        <f>$M89*SUM($R89:R89)/SUM($I89:$L89)</f>
        <v>0</v>
      </c>
      <c r="W89" s="124">
        <f>$M89*SUM($R89:S89)/SUM($I89:$L89)</f>
        <v>0</v>
      </c>
      <c r="X89" s="124">
        <f>$M89*SUM($R89:T89)/SUM($I89:$L89)</f>
        <v>0</v>
      </c>
      <c r="Y89" s="124">
        <f>$M89*SUM($R89:U89)/SUM($I89:$L89)</f>
        <v>0</v>
      </c>
      <c r="Z89" s="125"/>
      <c r="AA89" s="55"/>
    </row>
    <row r="90" spans="1:27" ht="63" x14ac:dyDescent="0.25">
      <c r="A90" s="52">
        <v>80</v>
      </c>
      <c r="B90" s="107" t="s">
        <v>509</v>
      </c>
      <c r="C90" s="120" t="s">
        <v>510</v>
      </c>
      <c r="D90" s="77" t="s">
        <v>511</v>
      </c>
      <c r="E90" s="79">
        <v>44958</v>
      </c>
      <c r="F90" s="79">
        <v>45291</v>
      </c>
      <c r="G90" s="80" t="s">
        <v>512</v>
      </c>
      <c r="H90" s="61" t="s">
        <v>513</v>
      </c>
      <c r="I90" s="57">
        <v>0</v>
      </c>
      <c r="J90" s="61">
        <v>1</v>
      </c>
      <c r="K90" s="57">
        <v>1</v>
      </c>
      <c r="L90" s="57">
        <v>1</v>
      </c>
      <c r="M90" s="81">
        <v>8.3000000000000004E-2</v>
      </c>
      <c r="N90" s="124">
        <f>$M90*(SUM($I90:I90)/SUM($I90:$L90))</f>
        <v>0</v>
      </c>
      <c r="O90" s="124">
        <f>$M90*(SUM($I90:J90)/SUM($I90:$L90))</f>
        <v>2.7666666666666666E-2</v>
      </c>
      <c r="P90" s="124">
        <f>$M90*(SUM($I90:K90)/SUM($I90:$L90))</f>
        <v>5.5333333333333332E-2</v>
      </c>
      <c r="Q90" s="124">
        <f>$M90*(SUM($I90:L90)/SUM($I90:$L90))</f>
        <v>8.3000000000000004E-2</v>
      </c>
      <c r="R90" s="55"/>
      <c r="S90" s="55"/>
      <c r="T90" s="55"/>
      <c r="U90" s="55"/>
      <c r="V90" s="124">
        <f>$M90*SUM($R90:R90)/SUM($I90:$L90)</f>
        <v>0</v>
      </c>
      <c r="W90" s="124">
        <f>$M90*SUM($R90:S90)/SUM($I90:$L90)</f>
        <v>0</v>
      </c>
      <c r="X90" s="124">
        <f>$M90*SUM($R90:T90)/SUM($I90:$L90)</f>
        <v>0</v>
      </c>
      <c r="Y90" s="124">
        <f>$M90*SUM($R90:U90)/SUM($I90:$L90)</f>
        <v>0</v>
      </c>
      <c r="Z90" s="125"/>
      <c r="AA90" s="55"/>
    </row>
    <row r="91" spans="1:27" ht="163.5" customHeight="1" x14ac:dyDescent="0.25">
      <c r="A91" s="52">
        <v>81</v>
      </c>
      <c r="B91" s="107" t="s">
        <v>514</v>
      </c>
      <c r="C91" s="113" t="s">
        <v>515</v>
      </c>
      <c r="D91" s="57" t="s">
        <v>516</v>
      </c>
      <c r="E91" s="79">
        <v>44958</v>
      </c>
      <c r="F91" s="79">
        <v>45275</v>
      </c>
      <c r="G91" s="61" t="s">
        <v>517</v>
      </c>
      <c r="H91" s="61" t="s">
        <v>483</v>
      </c>
      <c r="I91" s="63">
        <v>0</v>
      </c>
      <c r="J91" s="63">
        <v>1</v>
      </c>
      <c r="K91" s="63">
        <v>0</v>
      </c>
      <c r="L91" s="63">
        <v>1</v>
      </c>
      <c r="M91" s="81">
        <v>8.3000000000000004E-2</v>
      </c>
      <c r="N91" s="124">
        <f>$M91*(SUM($I91:I91)/SUM($I91:$L91))</f>
        <v>0</v>
      </c>
      <c r="O91" s="124">
        <f>$M91*(SUM($I91:J91)/SUM($I91:$L91))</f>
        <v>4.1500000000000002E-2</v>
      </c>
      <c r="P91" s="124">
        <f>$M91*(SUM($I91:K91)/SUM($I91:$L91))</f>
        <v>4.1500000000000002E-2</v>
      </c>
      <c r="Q91" s="124">
        <f>$M91*(SUM($I91:L91)/SUM($I91:$L91))</f>
        <v>8.3000000000000004E-2</v>
      </c>
      <c r="R91" s="55"/>
      <c r="S91" s="55"/>
      <c r="T91" s="55"/>
      <c r="U91" s="55"/>
      <c r="V91" s="124">
        <f>$M91*SUM($R91:R91)/SUM($I91:$L91)</f>
        <v>0</v>
      </c>
      <c r="W91" s="124">
        <f>$M91*SUM($R91:S91)/SUM($I91:$L91)</f>
        <v>0</v>
      </c>
      <c r="X91" s="124">
        <f>$M91*SUM($R91:T91)/SUM($I91:$L91)</f>
        <v>0</v>
      </c>
      <c r="Y91" s="124">
        <f>$M91*SUM($R91:U91)/SUM($I91:$L91)</f>
        <v>0</v>
      </c>
      <c r="Z91" s="125"/>
      <c r="AA91" s="55"/>
    </row>
    <row r="92" spans="1:27" ht="174.75" customHeight="1" x14ac:dyDescent="0.25">
      <c r="A92" s="52">
        <v>82</v>
      </c>
      <c r="B92" s="107" t="s">
        <v>518</v>
      </c>
      <c r="C92" s="113" t="s">
        <v>519</v>
      </c>
      <c r="D92" s="57" t="s">
        <v>520</v>
      </c>
      <c r="E92" s="79">
        <v>44958</v>
      </c>
      <c r="F92" s="79">
        <v>45275</v>
      </c>
      <c r="G92" s="61" t="s">
        <v>521</v>
      </c>
      <c r="H92" s="61" t="s">
        <v>483</v>
      </c>
      <c r="I92" s="63">
        <v>0</v>
      </c>
      <c r="J92" s="63">
        <v>1</v>
      </c>
      <c r="K92" s="63">
        <v>0</v>
      </c>
      <c r="L92" s="63">
        <v>1</v>
      </c>
      <c r="M92" s="81">
        <v>8.3000000000000004E-2</v>
      </c>
      <c r="N92" s="124">
        <f>$M92*(SUM($I92:I92)/SUM($I92:$L92))</f>
        <v>0</v>
      </c>
      <c r="O92" s="124">
        <f>$M92*(SUM($I92:J92)/SUM($I92:$L92))</f>
        <v>4.1500000000000002E-2</v>
      </c>
      <c r="P92" s="124">
        <f>$M92*(SUM($I92:K92)/SUM($I92:$L92))</f>
        <v>4.1500000000000002E-2</v>
      </c>
      <c r="Q92" s="124">
        <f>$M92*(SUM($I92:L92)/SUM($I92:$L92))</f>
        <v>8.3000000000000004E-2</v>
      </c>
      <c r="R92" s="55"/>
      <c r="S92" s="55"/>
      <c r="T92" s="55"/>
      <c r="U92" s="55"/>
      <c r="V92" s="124">
        <f>$M92*SUM($R92:R92)/SUM($I92:$L92)</f>
        <v>0</v>
      </c>
      <c r="W92" s="124">
        <f>$M92*SUM($R92:S92)/SUM($I92:$L92)</f>
        <v>0</v>
      </c>
      <c r="X92" s="124">
        <f>$M92*SUM($R92:T92)/SUM($I92:$L92)</f>
        <v>0</v>
      </c>
      <c r="Y92" s="124">
        <f>$M92*SUM($R92:U92)/SUM($I92:$L92)</f>
        <v>0</v>
      </c>
      <c r="Z92" s="125"/>
      <c r="AA92" s="55"/>
    </row>
    <row r="93" spans="1:27" ht="220.5" x14ac:dyDescent="0.25">
      <c r="A93" s="52">
        <v>83</v>
      </c>
      <c r="B93" s="107" t="s">
        <v>522</v>
      </c>
      <c r="C93" s="113" t="s">
        <v>523</v>
      </c>
      <c r="D93" s="57" t="s">
        <v>494</v>
      </c>
      <c r="E93" s="79">
        <v>44958</v>
      </c>
      <c r="F93" s="79">
        <v>45275</v>
      </c>
      <c r="G93" s="61" t="s">
        <v>524</v>
      </c>
      <c r="H93" s="61" t="s">
        <v>483</v>
      </c>
      <c r="I93" s="63">
        <v>0</v>
      </c>
      <c r="J93" s="63">
        <v>1</v>
      </c>
      <c r="K93" s="63">
        <v>0</v>
      </c>
      <c r="L93" s="63">
        <v>1</v>
      </c>
      <c r="M93" s="81">
        <v>8.3000000000000004E-2</v>
      </c>
      <c r="N93" s="124">
        <f>$M93*(SUM($I93:I93)/SUM($I93:$L93))</f>
        <v>0</v>
      </c>
      <c r="O93" s="124">
        <f>$M93*(SUM($I93:J93)/SUM($I93:$L93))</f>
        <v>4.1500000000000002E-2</v>
      </c>
      <c r="P93" s="124">
        <f>$M93*(SUM($I93:K93)/SUM($I93:$L93))</f>
        <v>4.1500000000000002E-2</v>
      </c>
      <c r="Q93" s="124">
        <f>$M93*(SUM($I93:L93)/SUM($I93:$L93))</f>
        <v>8.3000000000000004E-2</v>
      </c>
      <c r="R93" s="55"/>
      <c r="S93" s="55"/>
      <c r="T93" s="55"/>
      <c r="U93" s="55"/>
      <c r="V93" s="124">
        <f>$M93*SUM($R93:R93)/SUM($I93:$L93)</f>
        <v>0</v>
      </c>
      <c r="W93" s="124">
        <f>$M93*SUM($R93:S93)/SUM($I93:$L93)</f>
        <v>0</v>
      </c>
      <c r="X93" s="124">
        <f>$M93*SUM($R93:T93)/SUM($I93:$L93)</f>
        <v>0</v>
      </c>
      <c r="Y93" s="124">
        <f>$M93*SUM($R93:U93)/SUM($I93:$L93)</f>
        <v>0</v>
      </c>
      <c r="Z93" s="125"/>
      <c r="AA93" s="55"/>
    </row>
    <row r="94" spans="1:27" ht="15.75" thickBot="1" x14ac:dyDescent="0.3">
      <c r="A94" s="121"/>
      <c r="B94" s="82" t="s">
        <v>525</v>
      </c>
      <c r="C94" s="111"/>
      <c r="D94" s="93"/>
      <c r="E94" s="94"/>
      <c r="F94" s="94"/>
      <c r="G94" s="95"/>
      <c r="H94" s="95"/>
      <c r="I94" s="19"/>
      <c r="J94" s="19"/>
      <c r="K94" s="19"/>
      <c r="L94" s="19"/>
      <c r="M94" s="96">
        <f>SUM(M82:M93)</f>
        <v>0.99599999999999989</v>
      </c>
      <c r="N94" s="96">
        <f>SUM(N82:N93)</f>
        <v>0</v>
      </c>
      <c r="O94" s="96">
        <f t="shared" ref="O94:P94" si="4">SUM(O82:O93)</f>
        <v>0.48416666666666663</v>
      </c>
      <c r="P94" s="96">
        <f t="shared" si="4"/>
        <v>0.51183333333333336</v>
      </c>
      <c r="Q94" s="96">
        <f>SUM(Q82:Q93)</f>
        <v>0.99599999999999989</v>
      </c>
      <c r="R94" s="96"/>
      <c r="S94" s="96"/>
      <c r="T94" s="96"/>
      <c r="U94" s="96"/>
      <c r="V94" s="96">
        <f>SUM(V82:V93)</f>
        <v>0</v>
      </c>
      <c r="W94" s="96">
        <f>SUM(W82:W93)</f>
        <v>0</v>
      </c>
      <c r="X94" s="96">
        <f t="shared" ref="X94:Y94" si="5">SUM(X82:X93)</f>
        <v>0</v>
      </c>
      <c r="Y94" s="98">
        <f t="shared" si="5"/>
        <v>0</v>
      </c>
      <c r="Z94" s="94"/>
    </row>
    <row r="95" spans="1:27" x14ac:dyDescent="0.25">
      <c r="Z95" s="99"/>
      <c r="AA95" s="100"/>
    </row>
  </sheetData>
  <sheetProtection algorithmName="SHA-512" hashValue="XHofQC0nryQpJhF3PYESMlaYiMJwc5barZb1Put2HoWisDEfOFP5THZqihQDf6g9ZvSo0PmWOofeFAHthlrfxA==" saltValue="4NHd6vQEwpt0yHIKvpqeEA==" spinCount="100000" sheet="1" objects="1" scenarios="1"/>
  <mergeCells count="9">
    <mergeCell ref="Z1:AA1"/>
    <mergeCell ref="Z3:AA3"/>
    <mergeCell ref="R2:AA2"/>
    <mergeCell ref="A1:B1"/>
    <mergeCell ref="C1:Y1"/>
    <mergeCell ref="A2:A3"/>
    <mergeCell ref="B2:D2"/>
    <mergeCell ref="E2:F2"/>
    <mergeCell ref="G2:M2"/>
  </mergeCells>
  <hyperlinks>
    <hyperlink ref="AA8" r:id="rId1" xr:uid="{31617284-AE4D-4F0E-BD5B-FD260FFCCFEE}"/>
    <hyperlink ref="AA39" r:id="rId2" xr:uid="{52479C27-8304-4D6D-BFAC-C6FDC551B8F6}"/>
    <hyperlink ref="AA40" r:id="rId3" xr:uid="{DF415233-2A89-4679-A316-E6F510A69334}"/>
    <hyperlink ref="AA77" r:id="rId4" xr:uid="{F65825E0-B234-4245-BFE1-2DF385C69C9B}"/>
    <hyperlink ref="AA43" r:id="rId5" xr:uid="{4A4BC164-BE5F-4324-ACAC-0C28520D550B}"/>
    <hyperlink ref="AA29" r:id="rId6" xr:uid="{682F9901-E25D-4FC7-8D13-CBF9C0C5A064}"/>
    <hyperlink ref="AA66" r:id="rId7" xr:uid="{A88D0532-8ED3-4AD8-ADAA-03186667779D}"/>
    <hyperlink ref="AA30" r:id="rId8" xr:uid="{B0FA0A0A-18B3-4723-9A84-E1E65C0062C0}"/>
    <hyperlink ref="AA44" r:id="rId9" xr:uid="{D7180E8F-8C20-49FD-8FBE-D06AC8C0C66D}"/>
    <hyperlink ref="AA15" r:id="rId10" xr:uid="{EDDDD4E3-F03D-41B9-93C6-0D73DC812D98}"/>
    <hyperlink ref="AA14" r:id="rId11" display="Informe trimestral de consultas recibidas y resueltas." xr:uid="{990AB74B-DB20-4192-8157-B295A32E57F0}"/>
    <hyperlink ref="AA20" r:id="rId12" xr:uid="{16963B34-F12C-46B3-AA2B-9D96AB95DA9C}"/>
    <hyperlink ref="AA47" r:id="rId13" xr:uid="{224E2AE2-C13B-4540-A6E8-C163F02AF30E}"/>
    <hyperlink ref="AA49" r:id="rId14" xr:uid="{2A9DFF23-6F78-41EB-9739-33730AB3DFE8}"/>
    <hyperlink ref="AA52" r:id="rId15" xr:uid="{D66A4F14-45AB-492A-994D-27921A5A35E6}"/>
    <hyperlink ref="AA64" r:id="rId16" xr:uid="{C8068F8F-62A0-4974-ADDD-10A21F63C2B8}"/>
    <hyperlink ref="AA70" r:id="rId17" xr:uid="{788A0B79-DA18-4A6B-9725-2B082ADDB65B}"/>
    <hyperlink ref="AA32" r:id="rId18" display="https://cceficiente.sharepoint.com/:b:/s/ReportePlaneacinSubdireccinIDT/EeqIRqkkqjZGvQshRDHKD-ABFPnwVMmwymWAItbU3_7AfA?e=EFhq7O" xr:uid="{212315BA-9466-4344-BE17-654DC53586A8}"/>
    <hyperlink ref="AA31" r:id="rId19" display="https://cceficiente.sharepoint.com/:x:/s/ReportePlaneacinSubdireccinIDT/EYOzLe9b0PBMsO8KDDk2dtUBU4-1ccbhnIyfmCW5y8p28w?e=DxEZQA" xr:uid="{E1B03C68-372B-4B00-AD1D-DF7EC2A7F81F}"/>
    <hyperlink ref="AA34" r:id="rId20" display="https://cceficiente.sharepoint.com/:b:/s/ReportePlaneacinSubdireccinIDT/EQDUtN2FT3VBvcD74bAmjOEBTk_2D56YiQzYtD5QztYxiA?e=0mDr0s" xr:uid="{552FAADD-2619-49F1-87E5-82F0B4B83C04}"/>
    <hyperlink ref="AA35:AA36" r:id="rId21" display="https://cceficiente.sharepoint.com/:b:/s/ReportePlaneacinSubdireccinIDT/EQDUtN2FT3VBvcD74bAmjOEBTk_2D56YiQzYtD5QztYxiA?e=0mDr0s" xr:uid="{F2C62FED-3265-47B6-854F-B050AE6E3AF9}"/>
    <hyperlink ref="AA37" r:id="rId22" display="https://cceficiente.sharepoint.com/:b:/s/ReportePlaneacinSubdireccinIDT/Ed-wizJJ3MhJo87bIKftCAYBGXmv5hwTabyH2xwV393sTQ?e=4XNFQb" xr:uid="{697DD3CB-5878-4C0F-8B6C-B2C300F4BB1A}"/>
    <hyperlink ref="AA9" r:id="rId23" xr:uid="{1962F491-B872-4D72-AEBE-004DC2450B5E}"/>
    <hyperlink ref="AA74" r:id="rId24" xr:uid="{A8DDD77F-DD48-4A48-AEAA-EA7CAF967BCE}"/>
    <hyperlink ref="AA27" r:id="rId25" display="Informe PQRSD - G.C. " xr:uid="{4B4B9898-BC72-4BFF-B4E5-48111402186E}"/>
  </hyperlinks>
  <pageMargins left="0.7" right="0.7" top="0.75" bottom="0.75" header="0.3" footer="0.3"/>
  <pageSetup paperSize="9" orientation="portrait" r:id="rId26"/>
  <drawing r:id="rId2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65318-434C-4318-9202-3D22603DC3AA}">
  <sheetPr codeName="Hoja4">
    <tabColor rgb="FF33CC33"/>
  </sheetPr>
  <dimension ref="A1:AA95"/>
  <sheetViews>
    <sheetView topLeftCell="A28" zoomScale="60" zoomScaleNormal="60" workbookViewId="0">
      <selection activeCell="Y36" sqref="Y36"/>
    </sheetView>
  </sheetViews>
  <sheetFormatPr baseColWidth="10" defaultColWidth="11.42578125" defaultRowHeight="15" x14ac:dyDescent="0.25"/>
  <cols>
    <col min="1" max="1" width="7.140625" customWidth="1"/>
    <col min="2" max="2" width="28" customWidth="1"/>
    <col min="3" max="3" width="57.140625" customWidth="1"/>
    <col min="4" max="4" width="47.28515625" customWidth="1"/>
    <col min="5" max="5" width="15.7109375" customWidth="1"/>
    <col min="6" max="6" width="17.42578125" customWidth="1"/>
    <col min="7" max="7" width="38.5703125" customWidth="1"/>
    <col min="8" max="8" width="23.5703125" customWidth="1"/>
    <col min="13" max="13" width="18.28515625" customWidth="1"/>
    <col min="14" max="14" width="34.7109375" style="42" customWidth="1"/>
    <col min="15" max="15" width="18.5703125" style="42" customWidth="1"/>
    <col min="16" max="16" width="21.140625" style="42" customWidth="1"/>
    <col min="17" max="17" width="19.7109375" style="42" customWidth="1"/>
    <col min="18" max="18" width="21.42578125" customWidth="1"/>
    <col min="19" max="19" width="20.28515625" customWidth="1"/>
    <col min="20" max="20" width="21.7109375" customWidth="1"/>
    <col min="21" max="25" width="18.5703125" customWidth="1"/>
    <col min="26" max="26" width="101.7109375" customWidth="1"/>
    <col min="27" max="27" width="50.85546875" customWidth="1"/>
  </cols>
  <sheetData>
    <row r="1" spans="1:27" ht="126" customHeight="1" x14ac:dyDescent="1.1000000000000001">
      <c r="A1" s="511" t="s">
        <v>622</v>
      </c>
      <c r="B1" s="511"/>
      <c r="C1" s="512" t="s">
        <v>623</v>
      </c>
      <c r="D1" s="512"/>
      <c r="E1" s="512"/>
      <c r="F1" s="512"/>
      <c r="G1" s="512"/>
      <c r="H1" s="512"/>
      <c r="I1" s="512"/>
      <c r="J1" s="512"/>
      <c r="K1" s="512"/>
      <c r="L1" s="512"/>
      <c r="M1" s="512"/>
      <c r="N1" s="512"/>
      <c r="O1" s="512"/>
      <c r="P1" s="512"/>
      <c r="Q1" s="512"/>
      <c r="R1" s="512"/>
      <c r="S1" s="512"/>
      <c r="T1" s="512"/>
      <c r="U1" s="512"/>
      <c r="V1" s="512"/>
      <c r="W1" s="512"/>
      <c r="X1" s="512"/>
      <c r="Y1" s="512"/>
      <c r="Z1" s="513"/>
      <c r="AA1" s="513"/>
    </row>
    <row r="2" spans="1:27" ht="14.45" customHeight="1" x14ac:dyDescent="0.25">
      <c r="A2" s="514" t="s">
        <v>528</v>
      </c>
      <c r="B2" s="515" t="s">
        <v>66</v>
      </c>
      <c r="C2" s="515"/>
      <c r="D2" s="515"/>
      <c r="E2" s="515" t="s">
        <v>67</v>
      </c>
      <c r="F2" s="515"/>
      <c r="G2" s="515" t="s">
        <v>68</v>
      </c>
      <c r="H2" s="515"/>
      <c r="I2" s="515"/>
      <c r="J2" s="515"/>
      <c r="K2" s="515"/>
      <c r="L2" s="515"/>
      <c r="M2" s="515"/>
      <c r="N2" s="222"/>
      <c r="O2" s="222"/>
      <c r="P2" s="222"/>
      <c r="Q2" s="222"/>
      <c r="R2" s="515" t="s">
        <v>529</v>
      </c>
      <c r="S2" s="515"/>
      <c r="T2" s="515"/>
      <c r="U2" s="515"/>
      <c r="V2" s="515"/>
      <c r="W2" s="515"/>
      <c r="X2" s="515"/>
      <c r="Y2" s="515"/>
      <c r="Z2" s="515"/>
      <c r="AA2" s="515"/>
    </row>
    <row r="3" spans="1:27" ht="51.75" customHeight="1" x14ac:dyDescent="0.25">
      <c r="A3" s="514"/>
      <c r="B3" s="221" t="s">
        <v>70</v>
      </c>
      <c r="C3" s="221" t="s">
        <v>71</v>
      </c>
      <c r="D3" s="221" t="s">
        <v>72</v>
      </c>
      <c r="E3" s="221" t="s">
        <v>73</v>
      </c>
      <c r="F3" s="221" t="s">
        <v>74</v>
      </c>
      <c r="G3" s="221" t="s">
        <v>530</v>
      </c>
      <c r="H3" s="221" t="s">
        <v>76</v>
      </c>
      <c r="I3" s="221" t="s">
        <v>77</v>
      </c>
      <c r="J3" s="221" t="s">
        <v>78</v>
      </c>
      <c r="K3" s="221" t="s">
        <v>79</v>
      </c>
      <c r="L3" s="221" t="s">
        <v>80</v>
      </c>
      <c r="M3" s="221" t="s">
        <v>81</v>
      </c>
      <c r="N3" s="222" t="s">
        <v>531</v>
      </c>
      <c r="O3" s="222" t="s">
        <v>532</v>
      </c>
      <c r="P3" s="222" t="s">
        <v>533</v>
      </c>
      <c r="Q3" s="222" t="s">
        <v>534</v>
      </c>
      <c r="R3" s="221" t="s">
        <v>535</v>
      </c>
      <c r="S3" s="221" t="s">
        <v>536</v>
      </c>
      <c r="T3" s="221" t="s">
        <v>537</v>
      </c>
      <c r="U3" s="221" t="s">
        <v>538</v>
      </c>
      <c r="V3" s="221" t="s">
        <v>539</v>
      </c>
      <c r="W3" s="221" t="s">
        <v>540</v>
      </c>
      <c r="X3" s="221" t="s">
        <v>541</v>
      </c>
      <c r="Y3" s="221" t="s">
        <v>542</v>
      </c>
      <c r="Z3" s="515" t="s">
        <v>543</v>
      </c>
      <c r="AA3" s="515"/>
    </row>
    <row r="4" spans="1:27" ht="99" customHeight="1" x14ac:dyDescent="0.25">
      <c r="A4" s="145">
        <v>1</v>
      </c>
      <c r="B4" s="146" t="s">
        <v>97</v>
      </c>
      <c r="C4" s="147" t="s">
        <v>544</v>
      </c>
      <c r="D4" s="147" t="s">
        <v>545</v>
      </c>
      <c r="E4" s="148">
        <v>44927</v>
      </c>
      <c r="F4" s="149">
        <v>45291</v>
      </c>
      <c r="G4" s="147" t="s">
        <v>546</v>
      </c>
      <c r="H4" s="147" t="s">
        <v>101</v>
      </c>
      <c r="I4" s="150">
        <v>0</v>
      </c>
      <c r="J4" s="154">
        <v>1</v>
      </c>
      <c r="K4" s="151">
        <v>3</v>
      </c>
      <c r="L4" s="151">
        <v>4</v>
      </c>
      <c r="M4" s="152">
        <v>0.2</v>
      </c>
      <c r="N4" s="153">
        <f>$M4*(SUM($I4:I4)/SUM($I4:$L4))</f>
        <v>0</v>
      </c>
      <c r="O4" s="153">
        <f>$M4*(SUM($I4:J4)/SUM($I4:$L4))</f>
        <v>2.5000000000000001E-2</v>
      </c>
      <c r="P4" s="153">
        <f>$M4*(SUM($I4:K4)/SUM($I4:$L4))</f>
        <v>0.1</v>
      </c>
      <c r="Q4" s="153">
        <f>$M4*(SUM($I4:L4)/SUM($I4:$L4))</f>
        <v>0.2</v>
      </c>
      <c r="R4" s="151"/>
      <c r="S4" s="154">
        <v>1</v>
      </c>
      <c r="T4" s="151"/>
      <c r="U4" s="151"/>
      <c r="V4" s="153">
        <f>$M4*SUM($R4:R4)/SUM($I4:$L4)</f>
        <v>0</v>
      </c>
      <c r="W4" s="153">
        <f>$M4*SUM($R4:S4)/SUM($I4:$L4)</f>
        <v>2.5000000000000001E-2</v>
      </c>
      <c r="X4" s="153">
        <f>$M4*SUM($R4:T4)/SUM($I4:$L4)</f>
        <v>2.5000000000000001E-2</v>
      </c>
      <c r="Y4" s="153">
        <f>$M4*SUM($R4:U4)/SUM($I4:$L4)</f>
        <v>2.5000000000000001E-2</v>
      </c>
      <c r="Z4" s="155" t="s">
        <v>624</v>
      </c>
      <c r="AA4" s="156" t="s">
        <v>625</v>
      </c>
    </row>
    <row r="5" spans="1:27" ht="111" customHeight="1" x14ac:dyDescent="0.3">
      <c r="A5" s="145">
        <v>2</v>
      </c>
      <c r="B5" s="146" t="s">
        <v>112</v>
      </c>
      <c r="C5" s="147" t="s">
        <v>113</v>
      </c>
      <c r="D5" s="147" t="s">
        <v>114</v>
      </c>
      <c r="E5" s="148">
        <v>44927</v>
      </c>
      <c r="F5" s="149">
        <v>45291</v>
      </c>
      <c r="G5" s="147" t="s">
        <v>115</v>
      </c>
      <c r="H5" s="147" t="s">
        <v>116</v>
      </c>
      <c r="I5" s="157">
        <v>0</v>
      </c>
      <c r="J5" s="151">
        <v>0</v>
      </c>
      <c r="K5" s="151">
        <v>1</v>
      </c>
      <c r="L5" s="151">
        <v>2</v>
      </c>
      <c r="M5" s="152">
        <v>0.2</v>
      </c>
      <c r="N5" s="153">
        <f>$M5*(SUM($I5:I5)/SUM($I5:$L5))</f>
        <v>0</v>
      </c>
      <c r="O5" s="153">
        <f>$M5*(SUM($I5:J5)/SUM($I5:$L5))</f>
        <v>0</v>
      </c>
      <c r="P5" s="153">
        <f>$M5*(SUM($I5:K5)/SUM($I5:$L5))</f>
        <v>6.6666666666666666E-2</v>
      </c>
      <c r="Q5" s="153">
        <f>$M5*(SUM($I5:L5)/SUM($I5:$L5))</f>
        <v>0.2</v>
      </c>
      <c r="R5" s="151"/>
      <c r="S5" s="157"/>
      <c r="T5" s="151"/>
      <c r="U5" s="151"/>
      <c r="V5" s="153">
        <f>$M5*SUM($R5:R5)/SUM($I5:$L5)</f>
        <v>0</v>
      </c>
      <c r="W5" s="153">
        <f>$M5*SUM($R5:S5)/SUM($I5:$L5)</f>
        <v>0</v>
      </c>
      <c r="X5" s="153">
        <f>$M5*SUM($R5:T5)/SUM($I5:$L5)</f>
        <v>0</v>
      </c>
      <c r="Y5" s="153">
        <f>$M5*SUM($R5:U5)/SUM($I5:$L5)</f>
        <v>0</v>
      </c>
      <c r="Z5" s="158"/>
      <c r="AA5" s="151"/>
    </row>
    <row r="6" spans="1:27" ht="91.5" customHeight="1" x14ac:dyDescent="0.25">
      <c r="A6" s="145">
        <v>3</v>
      </c>
      <c r="B6" s="146" t="s">
        <v>117</v>
      </c>
      <c r="C6" s="147" t="s">
        <v>118</v>
      </c>
      <c r="D6" s="147" t="s">
        <v>119</v>
      </c>
      <c r="E6" s="148">
        <v>44927</v>
      </c>
      <c r="F6" s="149">
        <v>45291</v>
      </c>
      <c r="G6" s="147" t="s">
        <v>120</v>
      </c>
      <c r="H6" s="147" t="s">
        <v>121</v>
      </c>
      <c r="I6" s="157">
        <v>0</v>
      </c>
      <c r="J6" s="154">
        <v>1</v>
      </c>
      <c r="K6" s="151">
        <v>0</v>
      </c>
      <c r="L6" s="151">
        <v>1</v>
      </c>
      <c r="M6" s="152">
        <v>0.2</v>
      </c>
      <c r="N6" s="153">
        <f>$M6*(SUM($I6:I6)/SUM($I6:$L6))</f>
        <v>0</v>
      </c>
      <c r="O6" s="153">
        <f>$M6*(SUM($I6:J6)/SUM($I6:$L6))</f>
        <v>0.1</v>
      </c>
      <c r="P6" s="153">
        <f>$M6*(SUM($I6:K6)/SUM($I6:$L6))</f>
        <v>0.1</v>
      </c>
      <c r="Q6" s="153">
        <f>$M6*(SUM($I6:L6)/SUM($I6:$L6))</f>
        <v>0.2</v>
      </c>
      <c r="R6" s="151"/>
      <c r="S6" s="154">
        <v>1</v>
      </c>
      <c r="T6" s="151"/>
      <c r="U6" s="151"/>
      <c r="V6" s="153">
        <f>$M6*SUM($R6:R6)/SUM($I6:$L6)</f>
        <v>0</v>
      </c>
      <c r="W6" s="153">
        <f>$M6*SUM($R6:S6)/SUM($I6:$L6)</f>
        <v>0.1</v>
      </c>
      <c r="X6" s="153">
        <f>$M6*SUM($R6:T6)/SUM($I6:$L6)</f>
        <v>0.1</v>
      </c>
      <c r="Y6" s="153">
        <f>$M6*SUM($R6:U6)/SUM($I6:$L6)</f>
        <v>0.1</v>
      </c>
      <c r="Z6" s="155" t="s">
        <v>626</v>
      </c>
      <c r="AA6" s="156" t="s">
        <v>627</v>
      </c>
    </row>
    <row r="7" spans="1:27" ht="111.75" customHeight="1" x14ac:dyDescent="0.25">
      <c r="A7" s="145">
        <v>4</v>
      </c>
      <c r="B7" s="146" t="s">
        <v>124</v>
      </c>
      <c r="C7" s="147" t="s">
        <v>125</v>
      </c>
      <c r="D7" s="147" t="s">
        <v>126</v>
      </c>
      <c r="E7" s="148">
        <v>44927</v>
      </c>
      <c r="F7" s="149">
        <v>45291</v>
      </c>
      <c r="G7" s="147" t="s">
        <v>127</v>
      </c>
      <c r="H7" s="147" t="s">
        <v>128</v>
      </c>
      <c r="I7" s="157">
        <v>0</v>
      </c>
      <c r="J7" s="154">
        <v>1</v>
      </c>
      <c r="K7" s="151">
        <v>0</v>
      </c>
      <c r="L7" s="151">
        <v>1</v>
      </c>
      <c r="M7" s="152">
        <v>0.2</v>
      </c>
      <c r="N7" s="153">
        <f>$M7*(SUM($I7:I7)/SUM($I7:$L7))</f>
        <v>0</v>
      </c>
      <c r="O7" s="153">
        <f>$M7*(SUM($I7:J7)/SUM($I7:$L7))</f>
        <v>0.1</v>
      </c>
      <c r="P7" s="153">
        <f>$M7*(SUM($I7:K7)/SUM($I7:$L7))</f>
        <v>0.1</v>
      </c>
      <c r="Q7" s="153">
        <f>$M7*(SUM($I7:L7)/SUM($I7:$L7))</f>
        <v>0.2</v>
      </c>
      <c r="R7" s="151"/>
      <c r="S7" s="154">
        <v>1</v>
      </c>
      <c r="T7" s="151"/>
      <c r="U7" s="151"/>
      <c r="V7" s="153">
        <f>$M7*SUM($R7:R7)/SUM($I7:$L7)</f>
        <v>0</v>
      </c>
      <c r="W7" s="153">
        <f>$M7*SUM($R7:S7)/SUM($I7:$L7)</f>
        <v>0.1</v>
      </c>
      <c r="X7" s="153">
        <f>$M7*SUM($R7:T7)/SUM($I7:$L7)</f>
        <v>0.1</v>
      </c>
      <c r="Y7" s="153">
        <f>$M7*SUM($R7:U7)/SUM($I7:$L7)</f>
        <v>0.1</v>
      </c>
      <c r="Z7" s="155" t="s">
        <v>628</v>
      </c>
      <c r="AA7" s="156" t="s">
        <v>629</v>
      </c>
    </row>
    <row r="8" spans="1:27" ht="162.75" customHeight="1" x14ac:dyDescent="0.25">
      <c r="A8" s="145">
        <v>5</v>
      </c>
      <c r="B8" s="159" t="s">
        <v>129</v>
      </c>
      <c r="C8" s="147" t="s">
        <v>130</v>
      </c>
      <c r="D8" s="147" t="s">
        <v>131</v>
      </c>
      <c r="E8" s="148">
        <v>44927</v>
      </c>
      <c r="F8" s="149">
        <v>45291</v>
      </c>
      <c r="G8" s="160" t="s">
        <v>132</v>
      </c>
      <c r="H8" s="147" t="s">
        <v>133</v>
      </c>
      <c r="I8" s="157">
        <v>5</v>
      </c>
      <c r="J8" s="154">
        <v>5</v>
      </c>
      <c r="K8" s="151">
        <v>5</v>
      </c>
      <c r="L8" s="151">
        <v>5</v>
      </c>
      <c r="M8" s="152">
        <v>0.16</v>
      </c>
      <c r="N8" s="153">
        <f>$M8*(SUM($I8:I8)/SUM($I8:$L8))</f>
        <v>0.04</v>
      </c>
      <c r="O8" s="153">
        <f>$M8*(SUM($I8:J8)/SUM($I8:$L8))</f>
        <v>0.08</v>
      </c>
      <c r="P8" s="153">
        <f>$M8*(SUM($I8:K8)/SUM($I8:$L8))</f>
        <v>0.12</v>
      </c>
      <c r="Q8" s="153">
        <f>$M8*(SUM($I8:L8)/SUM($I8:$L8))</f>
        <v>0.16</v>
      </c>
      <c r="R8" s="161">
        <v>5</v>
      </c>
      <c r="S8" s="154">
        <v>5</v>
      </c>
      <c r="T8" s="151"/>
      <c r="U8" s="151"/>
      <c r="V8" s="153">
        <f>$M8*SUM($R8:R8)/SUM($I8:$L8)</f>
        <v>0.04</v>
      </c>
      <c r="W8" s="153">
        <f>$M8*SUM($R8:S8)/SUM($I8:$L8)</f>
        <v>0.08</v>
      </c>
      <c r="X8" s="153">
        <f>$M8*SUM($R8:T8)/SUM($I8:$L8)</f>
        <v>0.08</v>
      </c>
      <c r="Y8" s="153">
        <f>$M8*SUM($R8:U8)/SUM($I8:$L8)</f>
        <v>0.08</v>
      </c>
      <c r="Z8" s="162" t="s">
        <v>630</v>
      </c>
      <c r="AA8" s="143" t="s">
        <v>631</v>
      </c>
    </row>
    <row r="9" spans="1:27" s="40" customFormat="1" ht="82.5" customHeight="1" x14ac:dyDescent="0.25">
      <c r="A9" s="145">
        <v>6</v>
      </c>
      <c r="B9" s="159" t="s">
        <v>137</v>
      </c>
      <c r="C9" s="147" t="s">
        <v>138</v>
      </c>
      <c r="D9" s="147" t="s">
        <v>139</v>
      </c>
      <c r="E9" s="148">
        <v>44927</v>
      </c>
      <c r="F9" s="149">
        <v>45291</v>
      </c>
      <c r="G9" s="147" t="s">
        <v>140</v>
      </c>
      <c r="H9" s="147" t="s">
        <v>141</v>
      </c>
      <c r="I9" s="150">
        <v>1</v>
      </c>
      <c r="J9" s="236">
        <v>1</v>
      </c>
      <c r="K9" s="147">
        <v>1</v>
      </c>
      <c r="L9" s="147">
        <v>1</v>
      </c>
      <c r="M9" s="163">
        <v>0.02</v>
      </c>
      <c r="N9" s="153">
        <f>$M9*(SUM($I9:I9)/SUM($I9:$L9))</f>
        <v>5.0000000000000001E-3</v>
      </c>
      <c r="O9" s="153">
        <f>$M9*(SUM($I9:J9)/SUM($I9:$L9))</f>
        <v>0.01</v>
      </c>
      <c r="P9" s="153">
        <f>$M9*(SUM($I9:K9)/SUM($I9:$L9))</f>
        <v>1.4999999999999999E-2</v>
      </c>
      <c r="Q9" s="153">
        <f>$M9*(SUM($I9:L9)/SUM($I9:$L9))</f>
        <v>0.02</v>
      </c>
      <c r="R9" s="151">
        <v>1</v>
      </c>
      <c r="S9" s="154">
        <v>1</v>
      </c>
      <c r="T9" s="151"/>
      <c r="U9" s="151"/>
      <c r="V9" s="153">
        <f>$M9*SUM($R9:R9)/SUM($I9:$L9)</f>
        <v>5.0000000000000001E-3</v>
      </c>
      <c r="W9" s="153">
        <f>$M9*SUM($R9:S9)/SUM($I9:$L9)</f>
        <v>0.01</v>
      </c>
      <c r="X9" s="153">
        <f>$M9*SUM($R9:T9)/SUM($I9:$L9)</f>
        <v>0.01</v>
      </c>
      <c r="Y9" s="153">
        <f>$M9*SUM($R9:U9)/SUM($I9:$L9)</f>
        <v>0.01</v>
      </c>
      <c r="Z9" s="220" t="s">
        <v>632</v>
      </c>
      <c r="AA9" s="156" t="s">
        <v>633</v>
      </c>
    </row>
    <row r="10" spans="1:27" ht="162" customHeight="1" x14ac:dyDescent="0.25">
      <c r="A10" s="145">
        <v>7</v>
      </c>
      <c r="B10" s="146" t="s">
        <v>143</v>
      </c>
      <c r="C10" s="164" t="s">
        <v>144</v>
      </c>
      <c r="D10" s="164" t="s">
        <v>145</v>
      </c>
      <c r="E10" s="165">
        <v>44958</v>
      </c>
      <c r="F10" s="165">
        <v>45077</v>
      </c>
      <c r="G10" s="164" t="s">
        <v>146</v>
      </c>
      <c r="H10" s="164" t="s">
        <v>147</v>
      </c>
      <c r="I10" s="166">
        <v>0</v>
      </c>
      <c r="J10" s="237">
        <v>1</v>
      </c>
      <c r="K10" s="166">
        <v>0</v>
      </c>
      <c r="L10" s="166">
        <v>0</v>
      </c>
      <c r="M10" s="167">
        <v>0.02</v>
      </c>
      <c r="N10" s="153">
        <f>$M10*(SUM($I10:I10)/SUM($I10:$L10))</f>
        <v>0</v>
      </c>
      <c r="O10" s="153">
        <f>$M10*(SUM($I10:J10)/SUM($I10:$L10))</f>
        <v>0.02</v>
      </c>
      <c r="P10" s="153">
        <f>$M10*(SUM($I10:K10)/SUM($I10:$L10))</f>
        <v>0.02</v>
      </c>
      <c r="Q10" s="153">
        <f>$M10*(SUM($I10:L10)/SUM($I10:$L10))</f>
        <v>0.02</v>
      </c>
      <c r="R10" s="151"/>
      <c r="S10" s="154">
        <v>1</v>
      </c>
      <c r="T10" s="151"/>
      <c r="U10" s="151"/>
      <c r="V10" s="153">
        <f>$M10*SUM($R10:R10)/SUM($I10:$L10)</f>
        <v>0</v>
      </c>
      <c r="W10" s="153">
        <f>$M10*SUM($R10:S10)/SUM($I10:$L10)</f>
        <v>0.02</v>
      </c>
      <c r="X10" s="153">
        <f>$M10*SUM($R10:T10)/SUM($I10:$L10)</f>
        <v>0.02</v>
      </c>
      <c r="Y10" s="153">
        <f>$M10*SUM($R10:U10)/SUM($I10:$L10)</f>
        <v>0.02</v>
      </c>
      <c r="Z10" s="155" t="s">
        <v>634</v>
      </c>
      <c r="AA10" s="156" t="s">
        <v>635</v>
      </c>
    </row>
    <row r="11" spans="1:27" ht="32.25" customHeight="1" x14ac:dyDescent="0.25">
      <c r="A11" s="168"/>
      <c r="B11" s="169" t="s">
        <v>551</v>
      </c>
      <c r="C11" s="223"/>
      <c r="D11" s="223"/>
      <c r="E11" s="216"/>
      <c r="F11" s="216"/>
      <c r="G11" s="224"/>
      <c r="H11" s="224"/>
      <c r="I11" s="225"/>
      <c r="J11" s="225"/>
      <c r="K11" s="225"/>
      <c r="L11" s="225"/>
      <c r="M11" s="226">
        <f>SUM(M4:M10)</f>
        <v>1</v>
      </c>
      <c r="N11" s="170">
        <f>SUM(N4:N10)</f>
        <v>4.4999999999999998E-2</v>
      </c>
      <c r="O11" s="170">
        <f>SUM(O4:O10)</f>
        <v>0.33500000000000002</v>
      </c>
      <c r="P11" s="170">
        <f>SUM(P4:P10)</f>
        <v>0.52166666666666672</v>
      </c>
      <c r="Q11" s="170">
        <f>SUM(Q4:Q10)</f>
        <v>1</v>
      </c>
      <c r="R11" s="171"/>
      <c r="S11" s="171"/>
      <c r="T11" s="171"/>
      <c r="U11" s="171"/>
      <c r="V11" s="170">
        <f>SUM(V4:V10)</f>
        <v>4.4999999999999998E-2</v>
      </c>
      <c r="W11" s="170">
        <f>SUM(W4:W10)</f>
        <v>0.33500000000000002</v>
      </c>
      <c r="X11" s="170">
        <f>SUM(X4:X10)</f>
        <v>0.33500000000000002</v>
      </c>
      <c r="Y11" s="170">
        <f>SUM(Y4:Y10)</f>
        <v>0.33500000000000002</v>
      </c>
      <c r="Z11" s="172"/>
      <c r="AA11" s="172"/>
    </row>
    <row r="12" spans="1:27" ht="86.25" x14ac:dyDescent="0.3">
      <c r="A12" s="145">
        <v>8</v>
      </c>
      <c r="B12" s="146" t="s">
        <v>151</v>
      </c>
      <c r="C12" s="164" t="s">
        <v>152</v>
      </c>
      <c r="D12" s="164" t="s">
        <v>153</v>
      </c>
      <c r="E12" s="165">
        <v>44927</v>
      </c>
      <c r="F12" s="165">
        <v>45291</v>
      </c>
      <c r="G12" s="164" t="s">
        <v>154</v>
      </c>
      <c r="H12" s="164" t="s">
        <v>155</v>
      </c>
      <c r="I12" s="166">
        <v>0</v>
      </c>
      <c r="J12" s="166">
        <v>0</v>
      </c>
      <c r="K12" s="166">
        <v>0</v>
      </c>
      <c r="L12" s="166">
        <v>1</v>
      </c>
      <c r="M12" s="167">
        <v>0.1</v>
      </c>
      <c r="N12" s="153">
        <f>$M12*(SUM($I12:I12)/SUM($I12:$L12))</f>
        <v>0</v>
      </c>
      <c r="O12" s="153">
        <f>$M12*(SUM($I12:J12)/SUM($I12:$L12))</f>
        <v>0</v>
      </c>
      <c r="P12" s="153">
        <f>$M12*(SUM($I12:K12)/SUM($I12:$L12))</f>
        <v>0</v>
      </c>
      <c r="Q12" s="153">
        <f>$M12*(SUM($I12:L12)/SUM($I12:$L12))</f>
        <v>0.1</v>
      </c>
      <c r="R12" s="151"/>
      <c r="S12" s="157"/>
      <c r="T12" s="151"/>
      <c r="U12" s="151"/>
      <c r="V12" s="153">
        <f>$M12*SUM($R12:R12)/SUM($I12:$L12)</f>
        <v>0</v>
      </c>
      <c r="W12" s="153">
        <f>$M12*SUM($R12:S12)/SUM($I12:$L12)</f>
        <v>0</v>
      </c>
      <c r="X12" s="153">
        <f>$M12*SUM($R12:T12)/SUM($I12:$L12)</f>
        <v>0</v>
      </c>
      <c r="Y12" s="153">
        <f>$M12*SUM($R12:U12)/SUM($I12:$L12)</f>
        <v>0</v>
      </c>
      <c r="Z12" s="158"/>
      <c r="AA12" s="151"/>
    </row>
    <row r="13" spans="1:27" ht="86.25" x14ac:dyDescent="0.25">
      <c r="A13" s="145">
        <v>9</v>
      </c>
      <c r="B13" s="146" t="s">
        <v>159</v>
      </c>
      <c r="C13" s="164" t="s">
        <v>160</v>
      </c>
      <c r="D13" s="164" t="s">
        <v>161</v>
      </c>
      <c r="E13" s="165">
        <v>44927</v>
      </c>
      <c r="F13" s="165">
        <v>45291</v>
      </c>
      <c r="G13" s="164" t="s">
        <v>154</v>
      </c>
      <c r="H13" s="164" t="s">
        <v>155</v>
      </c>
      <c r="I13" s="166">
        <v>0</v>
      </c>
      <c r="J13" s="166">
        <v>0</v>
      </c>
      <c r="K13" s="166">
        <v>0</v>
      </c>
      <c r="L13" s="166">
        <v>1</v>
      </c>
      <c r="M13" s="167">
        <v>0.1</v>
      </c>
      <c r="N13" s="153">
        <f>$M13*(SUM($I13:I13)/SUM($I13:$L13))</f>
        <v>0</v>
      </c>
      <c r="O13" s="153">
        <f>$M13*(SUM($I13:J13)/SUM($I13:$L13))</f>
        <v>0</v>
      </c>
      <c r="P13" s="153">
        <f>$M13*(SUM($I13:K13)/SUM($I13:$L13))</f>
        <v>0</v>
      </c>
      <c r="Q13" s="153">
        <f>$M13*(SUM($I13:L13)/SUM($I13:$L13))</f>
        <v>0.1</v>
      </c>
      <c r="R13" s="151"/>
      <c r="S13" s="157"/>
      <c r="T13" s="151"/>
      <c r="U13" s="151"/>
      <c r="V13" s="153">
        <f>$M13*SUM($R13:R13)/SUM($I13:$L13)</f>
        <v>0</v>
      </c>
      <c r="W13" s="153">
        <f>$M13*SUM($R13:S13)/SUM($I13:$L13)</f>
        <v>0</v>
      </c>
      <c r="X13" s="153">
        <f>$M13*SUM($R13:T13)/SUM($I13:$L13)</f>
        <v>0</v>
      </c>
      <c r="Y13" s="153">
        <f>$M13*SUM($R13:U13)/SUM($I13:$L13)</f>
        <v>0</v>
      </c>
      <c r="Z13" s="155"/>
      <c r="AA13" s="151"/>
    </row>
    <row r="14" spans="1:27" ht="138" x14ac:dyDescent="0.25">
      <c r="A14" s="145">
        <v>10</v>
      </c>
      <c r="B14" s="146" t="s">
        <v>162</v>
      </c>
      <c r="C14" s="164" t="s">
        <v>163</v>
      </c>
      <c r="D14" s="164" t="s">
        <v>164</v>
      </c>
      <c r="E14" s="165">
        <v>44927</v>
      </c>
      <c r="F14" s="165">
        <v>45291</v>
      </c>
      <c r="G14" s="164" t="s">
        <v>165</v>
      </c>
      <c r="H14" s="164" t="s">
        <v>166</v>
      </c>
      <c r="I14" s="166">
        <v>1</v>
      </c>
      <c r="J14" s="237">
        <v>1</v>
      </c>
      <c r="K14" s="166">
        <v>1</v>
      </c>
      <c r="L14" s="166">
        <v>1</v>
      </c>
      <c r="M14" s="167">
        <v>0.2</v>
      </c>
      <c r="N14" s="153">
        <f>$M14*(SUM($I14:I14)/SUM($I14:$L14))</f>
        <v>0.05</v>
      </c>
      <c r="O14" s="153">
        <f>$M14*(SUM($I14:J14)/SUM($I14:$L14))</f>
        <v>0.1</v>
      </c>
      <c r="P14" s="153">
        <f>$M14*(SUM($I14:K14)/SUM($I14:$L14))</f>
        <v>0.15000000000000002</v>
      </c>
      <c r="Q14" s="153">
        <f>$M14*(SUM($I14:L14)/SUM($I14:$L14))</f>
        <v>0.2</v>
      </c>
      <c r="R14" s="151">
        <v>1</v>
      </c>
      <c r="S14" s="154">
        <v>1</v>
      </c>
      <c r="T14" s="151"/>
      <c r="U14" s="151"/>
      <c r="V14" s="153">
        <f>$M14*SUM($R14:R14)/SUM($I14:$L14)</f>
        <v>0.05</v>
      </c>
      <c r="W14" s="153">
        <f>$M14*SUM($R14:S14)/SUM($I14:$L14)</f>
        <v>0.1</v>
      </c>
      <c r="X14" s="153">
        <f>$M14*SUM($R14:T14)/SUM($I14:$L14)</f>
        <v>0.1</v>
      </c>
      <c r="Y14" s="153">
        <f>$M14*SUM($R14:U14)/SUM($I14:$L14)</f>
        <v>0.1</v>
      </c>
      <c r="Z14" s="155" t="s">
        <v>636</v>
      </c>
      <c r="AA14" s="156" t="s">
        <v>637</v>
      </c>
    </row>
    <row r="15" spans="1:27" ht="114.75" customHeight="1" x14ac:dyDescent="0.25">
      <c r="A15" s="145">
        <v>11</v>
      </c>
      <c r="B15" s="146" t="s">
        <v>168</v>
      </c>
      <c r="C15" s="164" t="s">
        <v>169</v>
      </c>
      <c r="D15" s="164" t="s">
        <v>170</v>
      </c>
      <c r="E15" s="165">
        <v>44927</v>
      </c>
      <c r="F15" s="165">
        <v>45016</v>
      </c>
      <c r="G15" s="164" t="s">
        <v>171</v>
      </c>
      <c r="H15" s="164" t="s">
        <v>172</v>
      </c>
      <c r="I15" s="166">
        <v>1</v>
      </c>
      <c r="J15" s="166">
        <v>0</v>
      </c>
      <c r="K15" s="166">
        <v>0</v>
      </c>
      <c r="L15" s="166">
        <v>0</v>
      </c>
      <c r="M15" s="167">
        <v>0.03</v>
      </c>
      <c r="N15" s="153">
        <f>$M15*(SUM($I15:I15)/SUM($I15:$L15))</f>
        <v>0.03</v>
      </c>
      <c r="O15" s="153">
        <f>$M15*(SUM($I15:J15)/SUM($I15:$L15))</f>
        <v>0.03</v>
      </c>
      <c r="P15" s="153">
        <f>$M15*(SUM($I15:K15)/SUM($I15:$L15))</f>
        <v>0.03</v>
      </c>
      <c r="Q15" s="153">
        <f>$M15*(SUM($I15:L15)/SUM($I15:$L15))</f>
        <v>0.03</v>
      </c>
      <c r="R15" s="151">
        <v>1</v>
      </c>
      <c r="S15" s="157"/>
      <c r="T15" s="151"/>
      <c r="U15" s="151"/>
      <c r="V15" s="153">
        <f>$M15*SUM($R15:R15)/SUM($I15:$L15)</f>
        <v>0.03</v>
      </c>
      <c r="W15" s="153">
        <f>$M15*SUM($R15:S15)/SUM($I15:$L15)</f>
        <v>0.03</v>
      </c>
      <c r="X15" s="153">
        <f>$M15*SUM($R15:T15)/SUM($I15:$L15)</f>
        <v>0.03</v>
      </c>
      <c r="Y15" s="153">
        <f>$M15*SUM($R15:U15)/SUM($I15:$L15)</f>
        <v>0.03</v>
      </c>
      <c r="Z15" s="155"/>
      <c r="AA15" s="173"/>
    </row>
    <row r="16" spans="1:27" ht="138" x14ac:dyDescent="0.25">
      <c r="A16" s="145">
        <v>12</v>
      </c>
      <c r="B16" s="146" t="s">
        <v>174</v>
      </c>
      <c r="C16" s="164" t="s">
        <v>175</v>
      </c>
      <c r="D16" s="164" t="s">
        <v>176</v>
      </c>
      <c r="E16" s="165">
        <v>45017</v>
      </c>
      <c r="F16" s="165">
        <v>45107</v>
      </c>
      <c r="G16" s="164" t="s">
        <v>171</v>
      </c>
      <c r="H16" s="164" t="s">
        <v>172</v>
      </c>
      <c r="I16" s="166">
        <v>0</v>
      </c>
      <c r="J16" s="237">
        <v>1</v>
      </c>
      <c r="K16" s="166">
        <v>0</v>
      </c>
      <c r="L16" s="166">
        <v>0</v>
      </c>
      <c r="M16" s="167">
        <v>0.03</v>
      </c>
      <c r="N16" s="153">
        <f>$M16*(SUM($I16:I16)/SUM($I16:$L16))</f>
        <v>0</v>
      </c>
      <c r="O16" s="153">
        <f>$M16*(SUM($I16:J16)/SUM($I16:$L16))</f>
        <v>0.03</v>
      </c>
      <c r="P16" s="153">
        <f>$M16*(SUM($I16:K16)/SUM($I16:$L16))</f>
        <v>0.03</v>
      </c>
      <c r="Q16" s="153">
        <f>$M16*(SUM($I16:L16)/SUM($I16:$L16))</f>
        <v>0.03</v>
      </c>
      <c r="R16" s="151"/>
      <c r="S16" s="154">
        <v>1</v>
      </c>
      <c r="T16" s="151"/>
      <c r="U16" s="151"/>
      <c r="V16" s="153">
        <f>$M16*SUM($R16:R16)/SUM($I16:$L16)</f>
        <v>0</v>
      </c>
      <c r="W16" s="153">
        <f>$M16*SUM($R16:S16)/SUM($I16:$L16)</f>
        <v>0.03</v>
      </c>
      <c r="X16" s="153">
        <f>$M16*SUM($R16:T16)/SUM($I16:$L16)</f>
        <v>0.03</v>
      </c>
      <c r="Y16" s="153">
        <f>$M16*SUM($R16:U16)/SUM($I16:$L16)</f>
        <v>0.03</v>
      </c>
      <c r="Z16" s="155" t="s">
        <v>638</v>
      </c>
      <c r="AA16" s="156" t="s">
        <v>639</v>
      </c>
    </row>
    <row r="17" spans="1:27" ht="69" x14ac:dyDescent="0.25">
      <c r="A17" s="145">
        <v>13</v>
      </c>
      <c r="B17" s="146" t="s">
        <v>177</v>
      </c>
      <c r="C17" s="164" t="s">
        <v>178</v>
      </c>
      <c r="D17" s="164" t="s">
        <v>179</v>
      </c>
      <c r="E17" s="165">
        <v>44927</v>
      </c>
      <c r="F17" s="165">
        <v>45291</v>
      </c>
      <c r="G17" s="164" t="s">
        <v>180</v>
      </c>
      <c r="H17" s="164" t="s">
        <v>181</v>
      </c>
      <c r="I17" s="166">
        <v>0</v>
      </c>
      <c r="J17" s="237">
        <v>6</v>
      </c>
      <c r="K17" s="166">
        <v>0</v>
      </c>
      <c r="L17" s="166">
        <v>6</v>
      </c>
      <c r="M17" s="167">
        <v>0.03</v>
      </c>
      <c r="N17" s="153">
        <f>$M17*(SUM($I17:I17)/SUM($I17:$L17))</f>
        <v>0</v>
      </c>
      <c r="O17" s="153">
        <f>$M17*(SUM($I17:J17)/SUM($I17:$L17))</f>
        <v>1.4999999999999999E-2</v>
      </c>
      <c r="P17" s="153">
        <f>$M17*(SUM($I17:K17)/SUM($I17:$L17))</f>
        <v>1.4999999999999999E-2</v>
      </c>
      <c r="Q17" s="153">
        <f>$M17*(SUM($I17:L17)/SUM($I17:$L17))</f>
        <v>0.03</v>
      </c>
      <c r="R17" s="151"/>
      <c r="S17" s="154">
        <v>6</v>
      </c>
      <c r="T17" s="151"/>
      <c r="U17" s="151"/>
      <c r="V17" s="153">
        <f>$M17*SUM($R17:R17)/SUM($I17:$L17)</f>
        <v>0</v>
      </c>
      <c r="W17" s="153">
        <f>$M17*SUM($R17:S17)/SUM($I17:$L17)</f>
        <v>1.4999999999999999E-2</v>
      </c>
      <c r="X17" s="153">
        <f>$M17*SUM($R17:T17)/SUM($I17:$L17)</f>
        <v>1.4999999999999999E-2</v>
      </c>
      <c r="Y17" s="153">
        <f>$M17*SUM($R17:U17)/SUM($I17:$L17)</f>
        <v>1.4999999999999999E-2</v>
      </c>
      <c r="Z17" s="155" t="s">
        <v>640</v>
      </c>
      <c r="AA17" s="156" t="s">
        <v>641</v>
      </c>
    </row>
    <row r="18" spans="1:27" ht="138" x14ac:dyDescent="0.25">
      <c r="A18" s="145">
        <v>14</v>
      </c>
      <c r="B18" s="146" t="s">
        <v>182</v>
      </c>
      <c r="C18" s="164" t="s">
        <v>183</v>
      </c>
      <c r="D18" s="164" t="s">
        <v>184</v>
      </c>
      <c r="E18" s="165">
        <v>45108</v>
      </c>
      <c r="F18" s="165">
        <v>45199</v>
      </c>
      <c r="G18" s="164" t="s">
        <v>171</v>
      </c>
      <c r="H18" s="164" t="s">
        <v>172</v>
      </c>
      <c r="I18" s="166">
        <v>0</v>
      </c>
      <c r="J18" s="166">
        <v>0</v>
      </c>
      <c r="K18" s="166">
        <v>1</v>
      </c>
      <c r="L18" s="166">
        <v>0</v>
      </c>
      <c r="M18" s="167">
        <v>0.03</v>
      </c>
      <c r="N18" s="153">
        <f>$M18*(SUM($I18:I18)/SUM($I18:$L18))</f>
        <v>0</v>
      </c>
      <c r="O18" s="153">
        <f>$M18*(SUM($I18:J18)/SUM($I18:$L18))</f>
        <v>0</v>
      </c>
      <c r="P18" s="153">
        <f>$M18*(SUM($I18:K18)/SUM($I18:$L18))</f>
        <v>0.03</v>
      </c>
      <c r="Q18" s="153">
        <f>$M18*(SUM($I18:L18)/SUM($I18:$L18))</f>
        <v>0.03</v>
      </c>
      <c r="R18" s="151"/>
      <c r="S18" s="157"/>
      <c r="T18" s="151"/>
      <c r="U18" s="151"/>
      <c r="V18" s="153">
        <f>$M18*SUM($R18:R18)/SUM($I18:$L18)</f>
        <v>0</v>
      </c>
      <c r="W18" s="153">
        <f>$M18*SUM($R18:S18)/SUM($I18:$L18)</f>
        <v>0</v>
      </c>
      <c r="X18" s="153">
        <f>$M18*SUM($R18:T18)/SUM($I18:$L18)</f>
        <v>0</v>
      </c>
      <c r="Y18" s="153">
        <f>$M18*SUM($R18:U18)/SUM($I18:$L18)</f>
        <v>0</v>
      </c>
      <c r="Z18" s="155"/>
      <c r="AA18" s="151"/>
    </row>
    <row r="19" spans="1:27" ht="138" x14ac:dyDescent="0.25">
      <c r="A19" s="145">
        <v>15</v>
      </c>
      <c r="B19" s="146" t="s">
        <v>185</v>
      </c>
      <c r="C19" s="164" t="s">
        <v>186</v>
      </c>
      <c r="D19" s="164" t="s">
        <v>187</v>
      </c>
      <c r="E19" s="165">
        <v>45200</v>
      </c>
      <c r="F19" s="165">
        <v>45291</v>
      </c>
      <c r="G19" s="164" t="s">
        <v>171</v>
      </c>
      <c r="H19" s="164" t="s">
        <v>172</v>
      </c>
      <c r="I19" s="166">
        <v>0</v>
      </c>
      <c r="J19" s="166">
        <v>0</v>
      </c>
      <c r="K19" s="166">
        <v>0</v>
      </c>
      <c r="L19" s="166">
        <v>1</v>
      </c>
      <c r="M19" s="167">
        <v>0.03</v>
      </c>
      <c r="N19" s="153">
        <f>$M19*(SUM($I19:I19)/SUM($I19:$L19))</f>
        <v>0</v>
      </c>
      <c r="O19" s="153">
        <f>$M19*(SUM($I19:J19)/SUM($I19:$L19))</f>
        <v>0</v>
      </c>
      <c r="P19" s="153">
        <f>$M19*(SUM($I19:K19)/SUM($I19:$L19))</f>
        <v>0</v>
      </c>
      <c r="Q19" s="153">
        <f>$M19*(SUM($I19:L19)/SUM($I19:$L19))</f>
        <v>0.03</v>
      </c>
      <c r="R19" s="151"/>
      <c r="S19" s="157"/>
      <c r="T19" s="151"/>
      <c r="U19" s="151"/>
      <c r="V19" s="153">
        <f>$M19*SUM($R19:R19)/SUM($I19:$L19)</f>
        <v>0</v>
      </c>
      <c r="W19" s="153">
        <f>$M19*SUM($R19:S19)/SUM($I19:$L19)</f>
        <v>0</v>
      </c>
      <c r="X19" s="153">
        <f>$M19*SUM($R19:T19)/SUM($I19:$L19)</f>
        <v>0</v>
      </c>
      <c r="Y19" s="153">
        <f>$M19*SUM($R19:U19)/SUM($I19:$L19)</f>
        <v>0</v>
      </c>
      <c r="Z19" s="155"/>
      <c r="AA19" s="151"/>
    </row>
    <row r="20" spans="1:27" ht="207" x14ac:dyDescent="0.25">
      <c r="A20" s="145">
        <v>16</v>
      </c>
      <c r="B20" s="146" t="s">
        <v>188</v>
      </c>
      <c r="C20" s="164" t="s">
        <v>189</v>
      </c>
      <c r="D20" s="164" t="s">
        <v>190</v>
      </c>
      <c r="E20" s="165">
        <v>44927</v>
      </c>
      <c r="F20" s="165">
        <v>45291</v>
      </c>
      <c r="G20" s="164" t="s">
        <v>191</v>
      </c>
      <c r="H20" s="164" t="s">
        <v>192</v>
      </c>
      <c r="I20" s="166">
        <v>1</v>
      </c>
      <c r="J20" s="237">
        <v>1</v>
      </c>
      <c r="K20" s="166">
        <v>1</v>
      </c>
      <c r="L20" s="166">
        <v>1</v>
      </c>
      <c r="M20" s="167">
        <v>0.03</v>
      </c>
      <c r="N20" s="153">
        <f>$M20*(SUM($I20:I20)/SUM($I20:$L20))</f>
        <v>7.4999999999999997E-3</v>
      </c>
      <c r="O20" s="153">
        <f>$M20*(SUM($I20:J20)/SUM($I20:$L20))</f>
        <v>1.4999999999999999E-2</v>
      </c>
      <c r="P20" s="153">
        <f>$M20*(SUM($I20:K20)/SUM($I20:$L20))</f>
        <v>2.2499999999999999E-2</v>
      </c>
      <c r="Q20" s="153">
        <f>$M20*(SUM($I20:L20)/SUM($I20:$L20))</f>
        <v>0.03</v>
      </c>
      <c r="R20" s="151">
        <v>1</v>
      </c>
      <c r="S20" s="154">
        <v>1</v>
      </c>
      <c r="T20" s="151"/>
      <c r="U20" s="151"/>
      <c r="V20" s="153">
        <f>$M20*SUM($R20:R20)/SUM($I20:$L20)</f>
        <v>7.4999999999999997E-3</v>
      </c>
      <c r="W20" s="153">
        <f>$M20*SUM($R20:S20)/SUM($I20:$L20)</f>
        <v>1.4999999999999999E-2</v>
      </c>
      <c r="X20" s="153">
        <f>$M20*SUM($R20:T20)/SUM($I20:$L20)</f>
        <v>1.4999999999999999E-2</v>
      </c>
      <c r="Y20" s="153">
        <f>$M20*SUM($R20:U20)/SUM($I20:$L20)</f>
        <v>1.4999999999999999E-2</v>
      </c>
      <c r="Z20" s="155" t="s">
        <v>642</v>
      </c>
      <c r="AA20" s="156" t="s">
        <v>643</v>
      </c>
    </row>
    <row r="21" spans="1:27" ht="103.5" x14ac:dyDescent="0.25">
      <c r="A21" s="145">
        <v>17</v>
      </c>
      <c r="B21" s="146" t="s">
        <v>193</v>
      </c>
      <c r="C21" s="164" t="s">
        <v>194</v>
      </c>
      <c r="D21" s="164" t="s">
        <v>195</v>
      </c>
      <c r="E21" s="165">
        <v>44927</v>
      </c>
      <c r="F21" s="165">
        <v>45291</v>
      </c>
      <c r="G21" s="164" t="s">
        <v>196</v>
      </c>
      <c r="H21" s="164" t="s">
        <v>197</v>
      </c>
      <c r="I21" s="166">
        <v>0</v>
      </c>
      <c r="J21" s="237">
        <v>1</v>
      </c>
      <c r="K21" s="166">
        <v>1</v>
      </c>
      <c r="L21" s="166">
        <v>1</v>
      </c>
      <c r="M21" s="167">
        <v>0.09</v>
      </c>
      <c r="N21" s="153">
        <f>$M21*(SUM($I21:I21)/SUM($I21:$L21))</f>
        <v>0</v>
      </c>
      <c r="O21" s="153">
        <f>$M21*(SUM($I21:J21)/SUM($I21:$L21))</f>
        <v>0.03</v>
      </c>
      <c r="P21" s="153">
        <f>$M21*(SUM($I21:K21)/SUM($I21:$L21))</f>
        <v>0.06</v>
      </c>
      <c r="Q21" s="153">
        <f>$M21*(SUM($I21:L21)/SUM($I21:$L21))</f>
        <v>0.09</v>
      </c>
      <c r="R21" s="151"/>
      <c r="S21" s="154">
        <v>1</v>
      </c>
      <c r="T21" s="151"/>
      <c r="U21" s="151"/>
      <c r="V21" s="153">
        <f>$M21*SUM($R21:R21)/SUM($I21:$L21)</f>
        <v>0</v>
      </c>
      <c r="W21" s="153">
        <f>$M21*SUM($R21:S21)/SUM($I21:$L21)</f>
        <v>0.03</v>
      </c>
      <c r="X21" s="153">
        <f>$M21*SUM($R21:T21)/SUM($I21:$L21)</f>
        <v>0.03</v>
      </c>
      <c r="Y21" s="153">
        <f>$M21*SUM($R21:U21)/SUM($I21:$L21)</f>
        <v>0.03</v>
      </c>
      <c r="Z21" s="155" t="s">
        <v>644</v>
      </c>
      <c r="AA21" s="174" t="s">
        <v>645</v>
      </c>
    </row>
    <row r="22" spans="1:27" ht="120.75" x14ac:dyDescent="0.25">
      <c r="A22" s="145">
        <v>18</v>
      </c>
      <c r="B22" s="146" t="s">
        <v>198</v>
      </c>
      <c r="C22" s="164" t="s">
        <v>199</v>
      </c>
      <c r="D22" s="164" t="s">
        <v>200</v>
      </c>
      <c r="E22" s="165">
        <v>44927</v>
      </c>
      <c r="F22" s="165">
        <v>45291</v>
      </c>
      <c r="G22" s="164" t="s">
        <v>201</v>
      </c>
      <c r="H22" s="164" t="s">
        <v>202</v>
      </c>
      <c r="I22" s="166">
        <v>0</v>
      </c>
      <c r="J22" s="237">
        <v>4</v>
      </c>
      <c r="K22" s="166">
        <v>0</v>
      </c>
      <c r="L22" s="166">
        <v>4</v>
      </c>
      <c r="M22" s="167">
        <v>0.03</v>
      </c>
      <c r="N22" s="153">
        <f>$M22*(SUM($I22:I22)/SUM($I22:$L22))</f>
        <v>0</v>
      </c>
      <c r="O22" s="153">
        <f>$M22*(SUM($I22:J22)/SUM($I22:$L22))</f>
        <v>1.4999999999999999E-2</v>
      </c>
      <c r="P22" s="153">
        <f>$M22*(SUM($I22:K22)/SUM($I22:$L22))</f>
        <v>1.4999999999999999E-2</v>
      </c>
      <c r="Q22" s="153">
        <f>$M22*(SUM($I22:L22)/SUM($I22:$L22))</f>
        <v>0.03</v>
      </c>
      <c r="R22" s="151"/>
      <c r="S22" s="154">
        <v>4</v>
      </c>
      <c r="T22" s="151"/>
      <c r="U22" s="151"/>
      <c r="V22" s="153">
        <f>$M22*SUM($R22:R22)/SUM($I22:$L22)</f>
        <v>0</v>
      </c>
      <c r="W22" s="153">
        <f>$M22*SUM($R22:S22)/SUM($I22:$L22)</f>
        <v>1.4999999999999999E-2</v>
      </c>
      <c r="X22" s="153">
        <f>$M22*SUM($R22:T22)/SUM($I22:$L22)</f>
        <v>1.4999999999999999E-2</v>
      </c>
      <c r="Y22" s="153">
        <f>$M22*SUM($R22:U22)/SUM($I22:$L22)</f>
        <v>1.4999999999999999E-2</v>
      </c>
      <c r="Z22" s="155" t="s">
        <v>646</v>
      </c>
      <c r="AA22" s="174" t="s">
        <v>647</v>
      </c>
    </row>
    <row r="23" spans="1:27" ht="69" x14ac:dyDescent="0.25">
      <c r="A23" s="145">
        <v>19</v>
      </c>
      <c r="B23" s="146" t="s">
        <v>203</v>
      </c>
      <c r="C23" s="164" t="s">
        <v>204</v>
      </c>
      <c r="D23" s="164" t="s">
        <v>205</v>
      </c>
      <c r="E23" s="165">
        <v>44927</v>
      </c>
      <c r="F23" s="165">
        <v>45291</v>
      </c>
      <c r="G23" s="164" t="s">
        <v>206</v>
      </c>
      <c r="H23" s="164" t="s">
        <v>207</v>
      </c>
      <c r="I23" s="166">
        <v>0</v>
      </c>
      <c r="J23" s="237">
        <v>1</v>
      </c>
      <c r="K23" s="166">
        <v>1</v>
      </c>
      <c r="L23" s="166">
        <v>1</v>
      </c>
      <c r="M23" s="167">
        <v>0.03</v>
      </c>
      <c r="N23" s="153">
        <f>$M23*(SUM($I23:I23)/SUM($I23:$L23))</f>
        <v>0</v>
      </c>
      <c r="O23" s="153">
        <f>$M23*(SUM($I23:J23)/SUM($I23:$L23))</f>
        <v>9.9999999999999985E-3</v>
      </c>
      <c r="P23" s="153">
        <f>$M23*(SUM($I23:K23)/SUM($I23:$L23))</f>
        <v>1.9999999999999997E-2</v>
      </c>
      <c r="Q23" s="153">
        <f>$M23*(SUM($I23:L23)/SUM($I23:$L23))</f>
        <v>0.03</v>
      </c>
      <c r="R23" s="151"/>
      <c r="S23" s="154">
        <v>1</v>
      </c>
      <c r="T23" s="151"/>
      <c r="U23" s="151"/>
      <c r="V23" s="153">
        <f>$M23*SUM($R23:R23)/SUM($I23:$L23)</f>
        <v>0</v>
      </c>
      <c r="W23" s="153">
        <f>$M23*SUM($R23:S23)/SUM($I23:$L23)</f>
        <v>0.01</v>
      </c>
      <c r="X23" s="153">
        <f>$M23*SUM($R23:T23)/SUM($I23:$L23)</f>
        <v>0.01</v>
      </c>
      <c r="Y23" s="153">
        <f>$M23*SUM($R23:U23)/SUM($I23:$L23)</f>
        <v>0.01</v>
      </c>
      <c r="Z23" s="155" t="s">
        <v>648</v>
      </c>
      <c r="AA23" s="156" t="s">
        <v>649</v>
      </c>
    </row>
    <row r="24" spans="1:27" ht="86.25" x14ac:dyDescent="0.25">
      <c r="A24" s="145">
        <v>20</v>
      </c>
      <c r="B24" s="146" t="s">
        <v>212</v>
      </c>
      <c r="C24" s="164" t="s">
        <v>213</v>
      </c>
      <c r="D24" s="164" t="s">
        <v>214</v>
      </c>
      <c r="E24" s="165">
        <v>44927</v>
      </c>
      <c r="F24" s="165">
        <v>45291</v>
      </c>
      <c r="G24" s="164" t="s">
        <v>215</v>
      </c>
      <c r="H24" s="164" t="s">
        <v>216</v>
      </c>
      <c r="I24" s="166">
        <v>0</v>
      </c>
      <c r="J24" s="237">
        <v>1</v>
      </c>
      <c r="K24" s="166">
        <v>2</v>
      </c>
      <c r="L24" s="166">
        <v>2</v>
      </c>
      <c r="M24" s="167">
        <v>0.1</v>
      </c>
      <c r="N24" s="153">
        <f>$M24*(SUM($I24:I24)/SUM($I24:$L24))</f>
        <v>0</v>
      </c>
      <c r="O24" s="153">
        <f>$M24*(SUM($I24:J24)/SUM($I24:$L24))</f>
        <v>2.0000000000000004E-2</v>
      </c>
      <c r="P24" s="153">
        <f>$M24*(SUM($I24:K24)/SUM($I24:$L24))</f>
        <v>0.06</v>
      </c>
      <c r="Q24" s="153">
        <f>$M24*(SUM($I24:L24)/SUM($I24:$L24))</f>
        <v>0.1</v>
      </c>
      <c r="R24" s="151"/>
      <c r="S24" s="154">
        <v>1</v>
      </c>
      <c r="T24" s="151"/>
      <c r="U24" s="151"/>
      <c r="V24" s="153">
        <f>$M24*SUM($R24:R24)/SUM($I24:$L24)</f>
        <v>0</v>
      </c>
      <c r="W24" s="153">
        <f>$M24*SUM($R24:S24)/SUM($I24:$L24)</f>
        <v>0.02</v>
      </c>
      <c r="X24" s="153">
        <f>$M24*SUM($R24:T24)/SUM($I24:$L24)</f>
        <v>0.02</v>
      </c>
      <c r="Y24" s="153">
        <f>$M24*SUM($R24:U24)/SUM($I24:$L24)</f>
        <v>0.02</v>
      </c>
      <c r="Z24" s="155" t="s">
        <v>650</v>
      </c>
      <c r="AA24" s="156" t="s">
        <v>651</v>
      </c>
    </row>
    <row r="25" spans="1:27" ht="138" x14ac:dyDescent="0.25">
      <c r="A25" s="145">
        <v>21</v>
      </c>
      <c r="B25" s="146" t="s">
        <v>217</v>
      </c>
      <c r="C25" s="164" t="s">
        <v>218</v>
      </c>
      <c r="D25" s="164" t="s">
        <v>219</v>
      </c>
      <c r="E25" s="165">
        <v>44927</v>
      </c>
      <c r="F25" s="165">
        <v>45291</v>
      </c>
      <c r="G25" s="164" t="s">
        <v>220</v>
      </c>
      <c r="H25" s="164" t="s">
        <v>221</v>
      </c>
      <c r="I25" s="166">
        <v>0</v>
      </c>
      <c r="J25" s="166">
        <v>0</v>
      </c>
      <c r="K25" s="166">
        <v>0</v>
      </c>
      <c r="L25" s="166">
        <v>2</v>
      </c>
      <c r="M25" s="167">
        <v>0.03</v>
      </c>
      <c r="N25" s="153">
        <f>$M25*(SUM($I25:I25)/SUM($I25:$L25))</f>
        <v>0</v>
      </c>
      <c r="O25" s="153">
        <f>$M25*(SUM($I25:J25)/SUM($I25:$L25))</f>
        <v>0</v>
      </c>
      <c r="P25" s="153">
        <f>$M25*(SUM($I25:K25)/SUM($I25:$L25))</f>
        <v>0</v>
      </c>
      <c r="Q25" s="153">
        <f>$M25*(SUM($I25:L25)/SUM($I25:$L25))</f>
        <v>0.03</v>
      </c>
      <c r="R25" s="151"/>
      <c r="S25" s="157"/>
      <c r="T25" s="151"/>
      <c r="U25" s="151"/>
      <c r="V25" s="153">
        <f>$M25*SUM($R25:R25)/SUM($I25:$L25)</f>
        <v>0</v>
      </c>
      <c r="W25" s="153">
        <f>$M25*SUM($R25:S25)/SUM($I25:$L25)</f>
        <v>0</v>
      </c>
      <c r="X25" s="153">
        <f>$M25*SUM($R25:T25)/SUM($I25:$L25)</f>
        <v>0</v>
      </c>
      <c r="Y25" s="153">
        <f>$M25*SUM($R25:U25)/SUM($I25:$L25)</f>
        <v>0</v>
      </c>
      <c r="Z25" s="155"/>
      <c r="AA25" s="151"/>
    </row>
    <row r="26" spans="1:27" ht="168" customHeight="1" x14ac:dyDescent="0.25">
      <c r="A26" s="145">
        <v>22</v>
      </c>
      <c r="B26" s="146" t="s">
        <v>222</v>
      </c>
      <c r="C26" s="164" t="s">
        <v>144</v>
      </c>
      <c r="D26" s="164" t="s">
        <v>145</v>
      </c>
      <c r="E26" s="165">
        <v>44958</v>
      </c>
      <c r="F26" s="165">
        <v>45077</v>
      </c>
      <c r="G26" s="164" t="s">
        <v>223</v>
      </c>
      <c r="H26" s="164" t="s">
        <v>147</v>
      </c>
      <c r="I26" s="166">
        <v>0</v>
      </c>
      <c r="J26" s="237">
        <v>1</v>
      </c>
      <c r="K26" s="166">
        <v>0</v>
      </c>
      <c r="L26" s="166">
        <v>0</v>
      </c>
      <c r="M26" s="167">
        <v>0.04</v>
      </c>
      <c r="N26" s="153">
        <f>$M26*(SUM($I26:I26)/SUM($I26:$L26))</f>
        <v>0</v>
      </c>
      <c r="O26" s="153">
        <f>$M26*(SUM($I26:J26)/SUM($I26:$L26))</f>
        <v>0.04</v>
      </c>
      <c r="P26" s="153">
        <f>$M26*(SUM($I26:K26)/SUM($I26:$L26))</f>
        <v>0.04</v>
      </c>
      <c r="Q26" s="153">
        <f>$M26*(SUM($I26:L26)/SUM($I26:$L26))</f>
        <v>0.04</v>
      </c>
      <c r="R26" s="151"/>
      <c r="S26" s="154">
        <v>1</v>
      </c>
      <c r="T26" s="151"/>
      <c r="U26" s="151"/>
      <c r="V26" s="153">
        <f>$M26*SUM($R26:R26)/SUM($I26:$L26)</f>
        <v>0</v>
      </c>
      <c r="W26" s="153">
        <f>$M26*SUM($R26:S26)/SUM($I26:$L26)</f>
        <v>0.04</v>
      </c>
      <c r="X26" s="153">
        <f>$M26*SUM($R26:T26)/SUM($I26:$L26)</f>
        <v>0.04</v>
      </c>
      <c r="Y26" s="153">
        <f>$M26*SUM($R26:U26)/SUM($I26:$L26)</f>
        <v>0.04</v>
      </c>
      <c r="Z26" s="155" t="s">
        <v>634</v>
      </c>
      <c r="AA26" s="156" t="s">
        <v>652</v>
      </c>
    </row>
    <row r="27" spans="1:27" ht="66" customHeight="1" x14ac:dyDescent="0.25">
      <c r="A27" s="145">
        <v>23</v>
      </c>
      <c r="B27" s="146" t="s">
        <v>224</v>
      </c>
      <c r="C27" s="147" t="s">
        <v>138</v>
      </c>
      <c r="D27" s="147" t="s">
        <v>139</v>
      </c>
      <c r="E27" s="148">
        <v>44927</v>
      </c>
      <c r="F27" s="149">
        <v>45291</v>
      </c>
      <c r="G27" s="147" t="s">
        <v>140</v>
      </c>
      <c r="H27" s="147" t="s">
        <v>141</v>
      </c>
      <c r="I27" s="150">
        <v>1</v>
      </c>
      <c r="J27" s="236">
        <v>1</v>
      </c>
      <c r="K27" s="147">
        <v>1</v>
      </c>
      <c r="L27" s="147">
        <v>1</v>
      </c>
      <c r="M27" s="163">
        <v>0.1</v>
      </c>
      <c r="N27" s="153">
        <f>$M27*(SUM($I27:I27)/SUM($I27:$L27))</f>
        <v>2.5000000000000001E-2</v>
      </c>
      <c r="O27" s="153">
        <f>$M27*(SUM($I27:J27)/SUM($I27:$L27))</f>
        <v>0.05</v>
      </c>
      <c r="P27" s="153">
        <f>$M27*(SUM($I27:K27)/SUM($I27:$L27))</f>
        <v>7.5000000000000011E-2</v>
      </c>
      <c r="Q27" s="153">
        <f>$M27*(SUM($I27:L27)/SUM($I27:$L27))</f>
        <v>0.1</v>
      </c>
      <c r="R27" s="151">
        <v>1</v>
      </c>
      <c r="S27" s="154">
        <v>1</v>
      </c>
      <c r="T27" s="151"/>
      <c r="U27" s="151"/>
      <c r="V27" s="153">
        <f>$M27*SUM($R27:R27)/SUM($I27:$L27)</f>
        <v>2.5000000000000001E-2</v>
      </c>
      <c r="W27" s="153">
        <f>$M27*SUM($R27:S27)/SUM($I27:$L27)</f>
        <v>0.05</v>
      </c>
      <c r="X27" s="153">
        <f>$M27*SUM($R27:T27)/SUM($I27:$L27)</f>
        <v>0.05</v>
      </c>
      <c r="Y27" s="153">
        <f>$M27*SUM($R27:U27)/SUM($I27:$L27)</f>
        <v>0.05</v>
      </c>
      <c r="Z27" s="155" t="s">
        <v>653</v>
      </c>
      <c r="AA27" s="175" t="s">
        <v>654</v>
      </c>
    </row>
    <row r="28" spans="1:27" ht="17.25" x14ac:dyDescent="0.25">
      <c r="A28" s="176"/>
      <c r="B28" s="169" t="s">
        <v>562</v>
      </c>
      <c r="C28" s="223"/>
      <c r="D28" s="223"/>
      <c r="E28" s="216"/>
      <c r="F28" s="216"/>
      <c r="G28" s="224"/>
      <c r="H28" s="224"/>
      <c r="I28" s="225"/>
      <c r="J28" s="225"/>
      <c r="K28" s="225"/>
      <c r="L28" s="225"/>
      <c r="M28" s="226">
        <f>SUM(M12:M27)</f>
        <v>1.0000000000000002</v>
      </c>
      <c r="N28" s="177">
        <f>SUM(N12:N27)</f>
        <v>0.11249999999999999</v>
      </c>
      <c r="O28" s="177">
        <f>SUM(O12:O27)</f>
        <v>0.35499999999999998</v>
      </c>
      <c r="P28" s="177">
        <f t="shared" ref="P28:Q28" si="0">SUM(P12:P27)</f>
        <v>0.5475000000000001</v>
      </c>
      <c r="Q28" s="177">
        <f t="shared" si="0"/>
        <v>1.0000000000000002</v>
      </c>
      <c r="R28" s="178"/>
      <c r="S28" s="178"/>
      <c r="T28" s="178"/>
      <c r="U28" s="178"/>
      <c r="V28" s="177">
        <f>SUM(V12:V27)</f>
        <v>0.11249999999999999</v>
      </c>
      <c r="W28" s="177">
        <f>SUM(W12:W27)</f>
        <v>0.35499999999999998</v>
      </c>
      <c r="X28" s="177">
        <f t="shared" ref="X28:Y28" si="1">SUM(X12:X27)</f>
        <v>0.35499999999999998</v>
      </c>
      <c r="Y28" s="177">
        <f t="shared" si="1"/>
        <v>0.35499999999999998</v>
      </c>
      <c r="Z28" s="179"/>
      <c r="AA28" s="178"/>
    </row>
    <row r="29" spans="1:27" ht="126" customHeight="1" x14ac:dyDescent="0.25">
      <c r="A29" s="145">
        <v>24</v>
      </c>
      <c r="B29" s="146" t="s">
        <v>226</v>
      </c>
      <c r="C29" s="227" t="s">
        <v>227</v>
      </c>
      <c r="D29" s="180" t="s">
        <v>228</v>
      </c>
      <c r="E29" s="181">
        <v>44949</v>
      </c>
      <c r="F29" s="181">
        <v>45275</v>
      </c>
      <c r="G29" s="164" t="s">
        <v>229</v>
      </c>
      <c r="H29" s="164" t="s">
        <v>230</v>
      </c>
      <c r="I29" s="167">
        <v>0.53</v>
      </c>
      <c r="J29" s="238">
        <v>0.27</v>
      </c>
      <c r="K29" s="167">
        <v>0.1</v>
      </c>
      <c r="L29" s="167">
        <v>0.1</v>
      </c>
      <c r="M29" s="167">
        <v>0.15</v>
      </c>
      <c r="N29" s="153">
        <f>$M29*(SUM($I29:I29)/SUM($I29:$L29))</f>
        <v>7.9500000000000001E-2</v>
      </c>
      <c r="O29" s="153">
        <f>$M29*(SUM($I29:J29)/SUM($I29:$L29))</f>
        <v>0.12</v>
      </c>
      <c r="P29" s="153">
        <f>$M29*(SUM($I29:K29)/SUM($I29:$L29))</f>
        <v>0.13500000000000001</v>
      </c>
      <c r="Q29" s="153">
        <f>$M29*(SUM($I29:L29)/SUM($I29:$L29))</f>
        <v>0.15</v>
      </c>
      <c r="R29" s="152">
        <v>0.53</v>
      </c>
      <c r="S29" s="182">
        <v>0.27</v>
      </c>
      <c r="T29" s="151"/>
      <c r="U29" s="151"/>
      <c r="V29" s="153">
        <f>$M29*SUM($R29:R29)/SUM($I29:$L29)</f>
        <v>7.9500000000000001E-2</v>
      </c>
      <c r="W29" s="153">
        <f>$M29*SUM($R29:S29)/SUM($I29:$L29)</f>
        <v>0.12</v>
      </c>
      <c r="X29" s="153">
        <f>$M29*SUM($R29:T29)/SUM($I29:$L29)</f>
        <v>0.12</v>
      </c>
      <c r="Y29" s="153">
        <f>$M29*SUM($R29:U29)/SUM($I29:$L29)</f>
        <v>0.12</v>
      </c>
      <c r="Z29" s="155" t="s">
        <v>655</v>
      </c>
      <c r="AA29" s="174" t="s">
        <v>656</v>
      </c>
    </row>
    <row r="30" spans="1:27" ht="104.25" customHeight="1" x14ac:dyDescent="0.25">
      <c r="A30" s="145">
        <v>25</v>
      </c>
      <c r="B30" s="146" t="s">
        <v>234</v>
      </c>
      <c r="C30" s="180" t="s">
        <v>235</v>
      </c>
      <c r="D30" s="180" t="s">
        <v>236</v>
      </c>
      <c r="E30" s="181">
        <v>44949</v>
      </c>
      <c r="F30" s="165">
        <v>45199</v>
      </c>
      <c r="G30" s="164" t="s">
        <v>237</v>
      </c>
      <c r="H30" s="164" t="s">
        <v>238</v>
      </c>
      <c r="I30" s="167">
        <v>0.33</v>
      </c>
      <c r="J30" s="238">
        <v>0.33</v>
      </c>
      <c r="K30" s="167">
        <v>0.34</v>
      </c>
      <c r="L30" s="167">
        <v>0</v>
      </c>
      <c r="M30" s="167">
        <v>0.15</v>
      </c>
      <c r="N30" s="153">
        <f>$M30*(SUM($I30:I30)/SUM($I30:$L30))</f>
        <v>4.9500000000000002E-2</v>
      </c>
      <c r="O30" s="153">
        <f>$M30*(SUM($I30:J30)/SUM($I30:$L30))</f>
        <v>9.9000000000000005E-2</v>
      </c>
      <c r="P30" s="153">
        <f>$M30*(SUM($I30:K30)/SUM($I30:$L30))</f>
        <v>0.15</v>
      </c>
      <c r="Q30" s="153">
        <f>$M30*(SUM($I30:L30)/SUM($I30:$L30))</f>
        <v>0.15</v>
      </c>
      <c r="R30" s="152">
        <v>0.25</v>
      </c>
      <c r="S30" s="182">
        <v>0.33</v>
      </c>
      <c r="T30" s="151"/>
      <c r="U30" s="151"/>
      <c r="V30" s="153">
        <f>$M30*SUM($R30:R30)/SUM($I30:$L30)</f>
        <v>3.7499999999999999E-2</v>
      </c>
      <c r="W30" s="153">
        <f>$M30*SUM($R30:S30)/SUM($I30:$L30)</f>
        <v>8.7000000000000008E-2</v>
      </c>
      <c r="X30" s="153">
        <f>$M30*SUM($R30:T30)/SUM($I30:$L30)</f>
        <v>8.7000000000000008E-2</v>
      </c>
      <c r="Y30" s="153">
        <f>$M30*SUM($R30:U30)/SUM($I30:$L30)</f>
        <v>8.7000000000000008E-2</v>
      </c>
      <c r="Z30" s="155" t="s">
        <v>657</v>
      </c>
      <c r="AA30" s="156" t="s">
        <v>658</v>
      </c>
    </row>
    <row r="31" spans="1:27" ht="103.5" x14ac:dyDescent="0.3">
      <c r="A31" s="145">
        <v>26</v>
      </c>
      <c r="B31" s="146" t="s">
        <v>240</v>
      </c>
      <c r="C31" s="180" t="s">
        <v>241</v>
      </c>
      <c r="D31" s="180" t="s">
        <v>242</v>
      </c>
      <c r="E31" s="181">
        <v>44949</v>
      </c>
      <c r="F31" s="181">
        <v>45275</v>
      </c>
      <c r="G31" s="164" t="s">
        <v>243</v>
      </c>
      <c r="H31" s="183" t="s">
        <v>244</v>
      </c>
      <c r="I31" s="167">
        <v>0.15</v>
      </c>
      <c r="J31" s="238">
        <v>0.25</v>
      </c>
      <c r="K31" s="167">
        <v>0.25</v>
      </c>
      <c r="L31" s="167">
        <v>0.35</v>
      </c>
      <c r="M31" s="167">
        <v>0.08</v>
      </c>
      <c r="N31" s="153">
        <f>$M31*(SUM($I31:I31)/SUM($I31:$L31))</f>
        <v>1.2E-2</v>
      </c>
      <c r="O31" s="153">
        <f>$M31*(SUM($I31:J31)/SUM($I31:$L31))</f>
        <v>3.2000000000000001E-2</v>
      </c>
      <c r="P31" s="153">
        <f>$M31*(SUM($I31:K31)/SUM($I31:$L31))</f>
        <v>5.2000000000000005E-2</v>
      </c>
      <c r="Q31" s="153">
        <f>$M31*(SUM($I31:L31)/SUM($I31:$L31))</f>
        <v>0.08</v>
      </c>
      <c r="R31" s="152">
        <v>0.15</v>
      </c>
      <c r="S31" s="182">
        <v>0.25</v>
      </c>
      <c r="T31" s="151"/>
      <c r="U31" s="151"/>
      <c r="V31" s="153">
        <f>$M31*SUM($R31:R31)/SUM($I31:$L31)</f>
        <v>1.2E-2</v>
      </c>
      <c r="W31" s="153">
        <f>$M31*SUM($R31:S31)/SUM($I31:$L31)</f>
        <v>3.2000000000000001E-2</v>
      </c>
      <c r="X31" s="153">
        <f>$M31*SUM($R31:T31)/SUM($I31:$L31)</f>
        <v>3.2000000000000001E-2</v>
      </c>
      <c r="Y31" s="153">
        <f>$M31*SUM($R31:U31)/SUM($I31:$L31)</f>
        <v>3.2000000000000001E-2</v>
      </c>
      <c r="Z31" s="155" t="s">
        <v>659</v>
      </c>
      <c r="AA31" s="174" t="s">
        <v>660</v>
      </c>
    </row>
    <row r="32" spans="1:27" ht="120.75" x14ac:dyDescent="0.25">
      <c r="A32" s="145">
        <v>27</v>
      </c>
      <c r="B32" s="146" t="s">
        <v>246</v>
      </c>
      <c r="C32" s="180" t="s">
        <v>247</v>
      </c>
      <c r="D32" s="180" t="s">
        <v>248</v>
      </c>
      <c r="E32" s="181">
        <v>44949</v>
      </c>
      <c r="F32" s="181">
        <v>45291</v>
      </c>
      <c r="G32" s="164" t="s">
        <v>249</v>
      </c>
      <c r="H32" s="164" t="s">
        <v>250</v>
      </c>
      <c r="I32" s="184">
        <v>1</v>
      </c>
      <c r="J32" s="239">
        <v>2</v>
      </c>
      <c r="K32" s="184">
        <v>1</v>
      </c>
      <c r="L32" s="184">
        <v>1</v>
      </c>
      <c r="M32" s="167">
        <v>0.13</v>
      </c>
      <c r="N32" s="153">
        <f>$M32*(SUM($I32:I32)/SUM($I32:$L32))</f>
        <v>2.6000000000000002E-2</v>
      </c>
      <c r="O32" s="153">
        <f>$M32*(SUM($I32:J32)/SUM($I32:$L32))</f>
        <v>7.8E-2</v>
      </c>
      <c r="P32" s="153">
        <f>$M32*(SUM($I32:K32)/SUM($I32:$L32))</f>
        <v>0.10400000000000001</v>
      </c>
      <c r="Q32" s="153">
        <f>$M32*(SUM($I32:L32)/SUM($I32:$L32))</f>
        <v>0.13</v>
      </c>
      <c r="R32" s="152">
        <v>0.25</v>
      </c>
      <c r="S32" s="154">
        <v>2</v>
      </c>
      <c r="T32" s="151"/>
      <c r="U32" s="151"/>
      <c r="V32" s="153">
        <f>$M32*SUM($R32:R32)/SUM($I32:$L32)</f>
        <v>6.5000000000000006E-3</v>
      </c>
      <c r="W32" s="153">
        <f>$M32*SUM($R32:S32)/SUM($I32:$L32)</f>
        <v>5.8499999999999996E-2</v>
      </c>
      <c r="X32" s="153">
        <f>$M32*SUM($R32:T32)/SUM($I32:$L32)</f>
        <v>5.8499999999999996E-2</v>
      </c>
      <c r="Y32" s="153">
        <f>$M32*SUM($R32:U32)/SUM($I32:$L32)</f>
        <v>5.8499999999999996E-2</v>
      </c>
      <c r="Z32" s="155" t="s">
        <v>661</v>
      </c>
      <c r="AA32" s="174" t="s">
        <v>662</v>
      </c>
    </row>
    <row r="33" spans="1:27" ht="165.75" customHeight="1" x14ac:dyDescent="0.25">
      <c r="A33" s="145">
        <v>28</v>
      </c>
      <c r="B33" s="146" t="s">
        <v>252</v>
      </c>
      <c r="C33" s="180" t="s">
        <v>253</v>
      </c>
      <c r="D33" s="180" t="s">
        <v>254</v>
      </c>
      <c r="E33" s="181">
        <v>44949</v>
      </c>
      <c r="F33" s="165">
        <v>45077</v>
      </c>
      <c r="G33" s="164" t="s">
        <v>255</v>
      </c>
      <c r="H33" s="180" t="s">
        <v>256</v>
      </c>
      <c r="I33" s="167">
        <v>0</v>
      </c>
      <c r="J33" s="238">
        <v>1</v>
      </c>
      <c r="K33" s="185">
        <v>0</v>
      </c>
      <c r="L33" s="185">
        <v>0</v>
      </c>
      <c r="M33" s="185">
        <v>0.02</v>
      </c>
      <c r="N33" s="153">
        <f>$M33*(SUM($I33:I33)/SUM($I33:$L33))</f>
        <v>0</v>
      </c>
      <c r="O33" s="153">
        <f>$M33*(SUM($I33:J33)/SUM($I33:$L33))</f>
        <v>0.02</v>
      </c>
      <c r="P33" s="153">
        <f>$M33*(SUM($I33:K33)/SUM($I33:$L33))</f>
        <v>0.02</v>
      </c>
      <c r="Q33" s="153">
        <f>$M33*(SUM($I33:L33)/SUM($I33:$L33))</f>
        <v>0.02</v>
      </c>
      <c r="R33" s="151"/>
      <c r="S33" s="182">
        <v>1</v>
      </c>
      <c r="T33" s="151"/>
      <c r="U33" s="151"/>
      <c r="V33" s="153">
        <f>$M33*SUM($R33:R33)/SUM($I33:$L33)</f>
        <v>0</v>
      </c>
      <c r="W33" s="153">
        <f>$M33*SUM($R33:S33)/SUM($I33:$L33)</f>
        <v>0.02</v>
      </c>
      <c r="X33" s="153">
        <f>$M33*SUM($R33:T33)/SUM($I33:$L33)</f>
        <v>0.02</v>
      </c>
      <c r="Y33" s="153">
        <f>$M33*SUM($R33:U33)/SUM($I33:$L33)</f>
        <v>0.02</v>
      </c>
      <c r="Z33" s="155" t="s">
        <v>634</v>
      </c>
      <c r="AA33" s="156" t="s">
        <v>663</v>
      </c>
    </row>
    <row r="34" spans="1:27" ht="123.75" customHeight="1" x14ac:dyDescent="0.25">
      <c r="A34" s="145">
        <v>29</v>
      </c>
      <c r="B34" s="186" t="s">
        <v>257</v>
      </c>
      <c r="C34" s="164" t="s">
        <v>258</v>
      </c>
      <c r="D34" s="164" t="s">
        <v>259</v>
      </c>
      <c r="E34" s="165">
        <v>44949</v>
      </c>
      <c r="F34" s="165">
        <v>45291</v>
      </c>
      <c r="G34" s="164" t="s">
        <v>260</v>
      </c>
      <c r="H34" s="164" t="s">
        <v>261</v>
      </c>
      <c r="I34" s="166">
        <v>10</v>
      </c>
      <c r="J34" s="237">
        <v>100</v>
      </c>
      <c r="K34" s="166">
        <v>135</v>
      </c>
      <c r="L34" s="166">
        <v>55</v>
      </c>
      <c r="M34" s="167">
        <v>0.15</v>
      </c>
      <c r="N34" s="153">
        <f>$M34*(SUM($I34:I34)/SUM($I34:$L34))</f>
        <v>5.0000000000000001E-3</v>
      </c>
      <c r="O34" s="153">
        <f>$M34*(SUM($I34:J34)/SUM($I34:$L34))</f>
        <v>5.4999999999999993E-2</v>
      </c>
      <c r="P34" s="153">
        <f>$M34*(SUM($I34:K34)/SUM($I34:$L34))</f>
        <v>0.1225</v>
      </c>
      <c r="Q34" s="153">
        <f>$M34*(SUM($I34:L34)/SUM($I34:$L34))</f>
        <v>0.15</v>
      </c>
      <c r="R34" s="151">
        <v>10</v>
      </c>
      <c r="S34" s="240">
        <v>25</v>
      </c>
      <c r="T34" s="151"/>
      <c r="U34" s="151"/>
      <c r="V34" s="153">
        <f>$M34*SUM($R34:R34)/SUM($I34:$L34)</f>
        <v>5.0000000000000001E-3</v>
      </c>
      <c r="W34" s="153">
        <f>$M34*SUM($R34:S34)/SUM($I34:$L34)</f>
        <v>1.7500000000000002E-2</v>
      </c>
      <c r="X34" s="153">
        <f>$M34*SUM($R34:T34)/SUM($I34:$L34)</f>
        <v>1.7500000000000002E-2</v>
      </c>
      <c r="Y34" s="153">
        <f>$M34*SUM($R34:U34)/SUM($I34:$L34)</f>
        <v>1.7500000000000002E-2</v>
      </c>
      <c r="Z34" s="155" t="s">
        <v>664</v>
      </c>
      <c r="AA34" s="156" t="s">
        <v>665</v>
      </c>
    </row>
    <row r="35" spans="1:27" ht="97.5" customHeight="1" x14ac:dyDescent="0.25">
      <c r="A35" s="145">
        <v>30</v>
      </c>
      <c r="B35" s="146" t="s">
        <v>263</v>
      </c>
      <c r="C35" s="164" t="s">
        <v>264</v>
      </c>
      <c r="D35" s="164" t="s">
        <v>265</v>
      </c>
      <c r="E35" s="165">
        <v>44949</v>
      </c>
      <c r="F35" s="165">
        <v>45291</v>
      </c>
      <c r="G35" s="164" t="s">
        <v>266</v>
      </c>
      <c r="H35" s="164" t="s">
        <v>267</v>
      </c>
      <c r="I35" s="166">
        <v>50</v>
      </c>
      <c r="J35" s="237">
        <v>100</v>
      </c>
      <c r="K35" s="166">
        <v>200</v>
      </c>
      <c r="L35" s="166">
        <v>200</v>
      </c>
      <c r="M35" s="167">
        <v>0.15</v>
      </c>
      <c r="N35" s="153">
        <f>$M35*(SUM($I35:I35)/SUM($I35:$L35))</f>
        <v>1.3636363636363636E-2</v>
      </c>
      <c r="O35" s="153">
        <f>$M35*(SUM($I35:J35)/SUM($I35:$L35))</f>
        <v>4.0909090909090902E-2</v>
      </c>
      <c r="P35" s="153">
        <f>$M35*(SUM($I35:K35)/SUM($I35:$L35))</f>
        <v>9.5454545454545445E-2</v>
      </c>
      <c r="Q35" s="153">
        <f>$M35*(SUM($I35:L35)/SUM($I35:$L35))</f>
        <v>0.15</v>
      </c>
      <c r="R35" s="151">
        <v>50</v>
      </c>
      <c r="S35" s="154">
        <v>100</v>
      </c>
      <c r="T35" s="151"/>
      <c r="U35" s="151"/>
      <c r="V35" s="153">
        <f>$M35*SUM($R35:R35)/SUM($I35:$L35)</f>
        <v>1.3636363636363636E-2</v>
      </c>
      <c r="W35" s="153">
        <f>$M35*SUM($R35:S35)/SUM($I35:$L35)</f>
        <v>4.0909090909090909E-2</v>
      </c>
      <c r="X35" s="153">
        <f>$M35*SUM($R35:T35)/SUM($I35:$L35)</f>
        <v>4.0909090909090909E-2</v>
      </c>
      <c r="Y35" s="153">
        <f>$M35*SUM($R35:U35)/SUM($I35:$L35)</f>
        <v>4.0909090909090909E-2</v>
      </c>
      <c r="Z35" s="155" t="s">
        <v>666</v>
      </c>
      <c r="AA35" s="156" t="s">
        <v>667</v>
      </c>
    </row>
    <row r="36" spans="1:27" ht="103.5" x14ac:dyDescent="0.25">
      <c r="A36" s="145">
        <v>31</v>
      </c>
      <c r="B36" s="186" t="s">
        <v>268</v>
      </c>
      <c r="C36" s="180" t="s">
        <v>269</v>
      </c>
      <c r="D36" s="180" t="s">
        <v>270</v>
      </c>
      <c r="E36" s="181">
        <v>44949</v>
      </c>
      <c r="F36" s="181">
        <v>45291</v>
      </c>
      <c r="G36" s="187" t="s">
        <v>271</v>
      </c>
      <c r="H36" s="188" t="s">
        <v>272</v>
      </c>
      <c r="I36" s="166">
        <v>10</v>
      </c>
      <c r="J36" s="237">
        <v>15</v>
      </c>
      <c r="K36" s="166">
        <v>15</v>
      </c>
      <c r="L36" s="166">
        <v>10</v>
      </c>
      <c r="M36" s="167">
        <v>0.15</v>
      </c>
      <c r="N36" s="153">
        <f>$M36*(SUM($I36:I36)/SUM($I36:$L36))</f>
        <v>0.03</v>
      </c>
      <c r="O36" s="153">
        <f>$M36*(SUM($I36:J36)/SUM($I36:$L36))</f>
        <v>7.4999999999999997E-2</v>
      </c>
      <c r="P36" s="153">
        <f>$M36*(SUM($I36:K36)/SUM($I36:$L36))</f>
        <v>0.12</v>
      </c>
      <c r="Q36" s="153">
        <f>$M36*(SUM($I36:L36)/SUM($I36:$L36))</f>
        <v>0.15</v>
      </c>
      <c r="R36" s="151">
        <v>9</v>
      </c>
      <c r="S36" s="240">
        <v>11</v>
      </c>
      <c r="T36" s="151"/>
      <c r="U36" s="151"/>
      <c r="V36" s="189">
        <f>$M36*SUM($R36:R36)/SUM($I36:$L36)</f>
        <v>2.6999999999999996E-2</v>
      </c>
      <c r="W36" s="153">
        <f>$M36*SUM($R36:S36)/SUM($I36:$L36)</f>
        <v>0.06</v>
      </c>
      <c r="X36" s="153">
        <f>$M36*SUM($R36:T36)/SUM($I36:$L36)</f>
        <v>0.06</v>
      </c>
      <c r="Y36" s="153">
        <f>$M36*SUM($R36:U36)/SUM($I36:$L36)</f>
        <v>0.06</v>
      </c>
      <c r="Z36" s="155" t="s">
        <v>668</v>
      </c>
      <c r="AA36" s="156" t="s">
        <v>669</v>
      </c>
    </row>
    <row r="37" spans="1:27" ht="115.5" customHeight="1" x14ac:dyDescent="0.25">
      <c r="A37" s="145">
        <v>32</v>
      </c>
      <c r="B37" s="146" t="s">
        <v>273</v>
      </c>
      <c r="C37" s="147" t="s">
        <v>138</v>
      </c>
      <c r="D37" s="147" t="s">
        <v>139</v>
      </c>
      <c r="E37" s="148">
        <v>44927</v>
      </c>
      <c r="F37" s="149">
        <v>45291</v>
      </c>
      <c r="G37" s="147" t="s">
        <v>140</v>
      </c>
      <c r="H37" s="147" t="s">
        <v>141</v>
      </c>
      <c r="I37" s="150">
        <v>1</v>
      </c>
      <c r="J37" s="236">
        <v>1</v>
      </c>
      <c r="K37" s="147">
        <v>1</v>
      </c>
      <c r="L37" s="147">
        <v>1</v>
      </c>
      <c r="M37" s="163">
        <v>0.02</v>
      </c>
      <c r="N37" s="153">
        <f>$M37*(SUM($I37:I37)/SUM($I37:$L37))</f>
        <v>5.0000000000000001E-3</v>
      </c>
      <c r="O37" s="153">
        <f>$M37*(SUM($I37:J37)/SUM($I37:$L37))</f>
        <v>0.01</v>
      </c>
      <c r="P37" s="153">
        <f>$M37*(SUM($I37:K37)/SUM($I37:$L37))</f>
        <v>1.4999999999999999E-2</v>
      </c>
      <c r="Q37" s="153">
        <f>$M37*(SUM($I37:L37)/SUM($I37:$L37))</f>
        <v>0.02</v>
      </c>
      <c r="R37" s="151">
        <v>1</v>
      </c>
      <c r="S37" s="154">
        <v>1</v>
      </c>
      <c r="T37" s="151"/>
      <c r="U37" s="151"/>
      <c r="V37" s="153">
        <f>$M37*SUM($R37:R37)/SUM($I37:$L37)</f>
        <v>5.0000000000000001E-3</v>
      </c>
      <c r="W37" s="153">
        <f>$M37*SUM($R37:S37)/SUM($I37:$L37)</f>
        <v>0.01</v>
      </c>
      <c r="X37" s="153">
        <f>$M37*SUM($R37:T37)/SUM($I37:$L37)</f>
        <v>0.01</v>
      </c>
      <c r="Y37" s="153">
        <f>$M37*SUM($R37:U37)/SUM($I37:$L37)</f>
        <v>0.01</v>
      </c>
      <c r="Z37" s="155" t="s">
        <v>670</v>
      </c>
      <c r="AA37" s="174" t="s">
        <v>671</v>
      </c>
    </row>
    <row r="38" spans="1:27" ht="17.25" x14ac:dyDescent="0.25">
      <c r="A38" s="176"/>
      <c r="B38" s="169" t="s">
        <v>577</v>
      </c>
      <c r="C38" s="223"/>
      <c r="D38" s="223"/>
      <c r="E38" s="216"/>
      <c r="F38" s="216"/>
      <c r="G38" s="224"/>
      <c r="H38" s="224"/>
      <c r="I38" s="224"/>
      <c r="J38" s="225"/>
      <c r="K38" s="225"/>
      <c r="L38" s="228"/>
      <c r="M38" s="229">
        <f>SUM(M29:M37)</f>
        <v>1</v>
      </c>
      <c r="N38" s="177">
        <f>SUM(N29:N37)</f>
        <v>0.22063636363636366</v>
      </c>
      <c r="O38" s="177">
        <f>SUM(O29:O37)</f>
        <v>0.52990909090909089</v>
      </c>
      <c r="P38" s="177">
        <f>SUM(P29:P37)</f>
        <v>0.8139545454545456</v>
      </c>
      <c r="Q38" s="177">
        <f>SUM(Q29:Q37)</f>
        <v>1</v>
      </c>
      <c r="R38" s="178"/>
      <c r="S38" s="178"/>
      <c r="T38" s="178"/>
      <c r="U38" s="178"/>
      <c r="V38" s="177">
        <f>SUM(V29:V37)</f>
        <v>0.18613636363636366</v>
      </c>
      <c r="W38" s="177">
        <f>SUM(W29:W37)</f>
        <v>0.44590909090909092</v>
      </c>
      <c r="X38" s="177">
        <f>SUM(X29:X37)</f>
        <v>0.44590909090909092</v>
      </c>
      <c r="Y38" s="177">
        <f>SUM(Y29:Y37)</f>
        <v>0.44590909090909092</v>
      </c>
      <c r="Z38" s="179"/>
      <c r="AA38" s="178"/>
    </row>
    <row r="39" spans="1:27" ht="120.75" x14ac:dyDescent="0.25">
      <c r="A39" s="145">
        <v>33</v>
      </c>
      <c r="B39" s="146" t="s">
        <v>578</v>
      </c>
      <c r="C39" s="190" t="s">
        <v>276</v>
      </c>
      <c r="D39" s="190" t="s">
        <v>277</v>
      </c>
      <c r="E39" s="191">
        <v>44942</v>
      </c>
      <c r="F39" s="191">
        <v>45291</v>
      </c>
      <c r="G39" s="192" t="s">
        <v>672</v>
      </c>
      <c r="H39" s="192" t="s">
        <v>279</v>
      </c>
      <c r="I39" s="193">
        <v>3</v>
      </c>
      <c r="J39" s="241">
        <v>6</v>
      </c>
      <c r="K39" s="193">
        <v>6</v>
      </c>
      <c r="L39" s="193">
        <v>6</v>
      </c>
      <c r="M39" s="194">
        <v>0.35</v>
      </c>
      <c r="N39" s="153">
        <f>$M39*(SUM($I39:I39)/SUM($I39:$L39))</f>
        <v>4.9999999999999996E-2</v>
      </c>
      <c r="O39" s="153">
        <f>$M39*(SUM($I39:J39)/SUM($I39:$L39))</f>
        <v>0.15</v>
      </c>
      <c r="P39" s="153">
        <f>$M39*(SUM($I39:K39)/SUM($I39:$L39))</f>
        <v>0.25</v>
      </c>
      <c r="Q39" s="153">
        <f>$M39*(SUM($I39:L39)/SUM($I39:$L39))</f>
        <v>0.35</v>
      </c>
      <c r="R39" s="151">
        <v>3</v>
      </c>
      <c r="S39" s="154">
        <v>6</v>
      </c>
      <c r="T39" s="151"/>
      <c r="U39" s="151"/>
      <c r="V39" s="153">
        <f>$M39*SUM($R39:R39)/SUM($I39:$L39)</f>
        <v>4.9999999999999989E-2</v>
      </c>
      <c r="W39" s="153">
        <f>$M39*SUM($R39:S39)/SUM($I39:$L39)</f>
        <v>0.15</v>
      </c>
      <c r="X39" s="153">
        <f>$M39*SUM($R39:T39)/SUM($I39:$L39)</f>
        <v>0.15</v>
      </c>
      <c r="Y39" s="153">
        <f>$M39*SUM($R39:U39)/SUM($I39:$L39)</f>
        <v>0.15</v>
      </c>
      <c r="Z39" s="195" t="s">
        <v>673</v>
      </c>
      <c r="AA39" s="156" t="s">
        <v>275</v>
      </c>
    </row>
    <row r="40" spans="1:27" ht="103.5" x14ac:dyDescent="0.25">
      <c r="A40" s="145">
        <v>34</v>
      </c>
      <c r="B40" s="146" t="s">
        <v>582</v>
      </c>
      <c r="C40" s="147" t="s">
        <v>283</v>
      </c>
      <c r="D40" s="190" t="s">
        <v>284</v>
      </c>
      <c r="E40" s="191">
        <v>44942</v>
      </c>
      <c r="F40" s="191">
        <v>45291</v>
      </c>
      <c r="G40" s="190" t="s">
        <v>285</v>
      </c>
      <c r="H40" s="190" t="s">
        <v>286</v>
      </c>
      <c r="I40" s="193">
        <v>1</v>
      </c>
      <c r="J40" s="241">
        <v>2</v>
      </c>
      <c r="K40" s="196">
        <v>1</v>
      </c>
      <c r="L40" s="196">
        <v>1</v>
      </c>
      <c r="M40" s="194">
        <v>0.1</v>
      </c>
      <c r="N40" s="153">
        <f>$M40*(SUM($I40:I40)/SUM($I40:$L40))</f>
        <v>2.0000000000000004E-2</v>
      </c>
      <c r="O40" s="153">
        <f>$M40*(SUM($I40:J40)/SUM($I40:$L40))</f>
        <v>0.06</v>
      </c>
      <c r="P40" s="153">
        <f>$M40*(SUM($I40:K40)/SUM($I40:$L40))</f>
        <v>8.0000000000000016E-2</v>
      </c>
      <c r="Q40" s="153">
        <f>$M40*(SUM($I40:L40)/SUM($I40:$L40))</f>
        <v>0.1</v>
      </c>
      <c r="R40" s="151">
        <v>1</v>
      </c>
      <c r="S40" s="154">
        <v>2</v>
      </c>
      <c r="T40" s="151"/>
      <c r="U40" s="151"/>
      <c r="V40" s="153">
        <f>$M40*SUM($R40:R40)/SUM($I40:$L40)</f>
        <v>0.02</v>
      </c>
      <c r="W40" s="153">
        <f>$M40*SUM($R40:S40)/SUM($I40:$L40)</f>
        <v>6.0000000000000012E-2</v>
      </c>
      <c r="X40" s="153">
        <f>$M40*SUM($R40:T40)/SUM($I40:$L40)</f>
        <v>6.0000000000000012E-2</v>
      </c>
      <c r="Y40" s="153">
        <f>$M40*SUM($R40:U40)/SUM($I40:$L40)</f>
        <v>6.0000000000000012E-2</v>
      </c>
      <c r="Z40" s="195" t="s">
        <v>674</v>
      </c>
      <c r="AA40" s="156" t="s">
        <v>282</v>
      </c>
    </row>
    <row r="41" spans="1:27" ht="86.25" x14ac:dyDescent="0.25">
      <c r="A41" s="145">
        <v>35</v>
      </c>
      <c r="B41" s="146" t="s">
        <v>585</v>
      </c>
      <c r="C41" s="147" t="s">
        <v>289</v>
      </c>
      <c r="D41" s="190" t="s">
        <v>290</v>
      </c>
      <c r="E41" s="191">
        <v>44942</v>
      </c>
      <c r="F41" s="191">
        <v>45291</v>
      </c>
      <c r="G41" s="190" t="s">
        <v>291</v>
      </c>
      <c r="H41" s="190" t="s">
        <v>250</v>
      </c>
      <c r="I41" s="193">
        <v>0</v>
      </c>
      <c r="J41" s="241">
        <v>1</v>
      </c>
      <c r="K41" s="196">
        <v>1</v>
      </c>
      <c r="L41" s="196">
        <v>1</v>
      </c>
      <c r="M41" s="194">
        <v>0.05</v>
      </c>
      <c r="N41" s="153">
        <f>$M41*(SUM($I41:I41)/SUM($I41:$L41))</f>
        <v>0</v>
      </c>
      <c r="O41" s="153">
        <f>$M41*(SUM($I41:J41)/SUM($I41:$L41))</f>
        <v>1.6666666666666666E-2</v>
      </c>
      <c r="P41" s="153">
        <f>$M41*(SUM($I41:K41)/SUM($I41:$L41))</f>
        <v>3.3333333333333333E-2</v>
      </c>
      <c r="Q41" s="153">
        <f>$M41*(SUM($I41:L41)/SUM($I41:$L41))</f>
        <v>0.05</v>
      </c>
      <c r="R41" s="151"/>
      <c r="S41" s="154">
        <v>1</v>
      </c>
      <c r="T41" s="151"/>
      <c r="U41" s="151"/>
      <c r="V41" s="153">
        <f>$M41*SUM($R41:R41)/SUM($I41:$L41)</f>
        <v>0</v>
      </c>
      <c r="W41" s="153">
        <f>$M41*SUM($R41:S41)/SUM($I41:$L41)</f>
        <v>1.6666666666666666E-2</v>
      </c>
      <c r="X41" s="153">
        <f>$M41*SUM($R41:T41)/SUM($I41:$L41)</f>
        <v>1.6666666666666666E-2</v>
      </c>
      <c r="Y41" s="153">
        <f>$M41*SUM($R41:U41)/SUM($I41:$L41)</f>
        <v>1.6666666666666666E-2</v>
      </c>
      <c r="Z41" s="155" t="s">
        <v>675</v>
      </c>
      <c r="AA41" s="156" t="s">
        <v>288</v>
      </c>
    </row>
    <row r="42" spans="1:27" ht="69" x14ac:dyDescent="0.25">
      <c r="A42" s="145">
        <v>36</v>
      </c>
      <c r="B42" s="146" t="s">
        <v>586</v>
      </c>
      <c r="C42" s="150" t="s">
        <v>293</v>
      </c>
      <c r="D42" s="192" t="s">
        <v>294</v>
      </c>
      <c r="E42" s="197">
        <v>44942</v>
      </c>
      <c r="F42" s="197">
        <v>45291</v>
      </c>
      <c r="G42" s="192" t="s">
        <v>295</v>
      </c>
      <c r="H42" s="192" t="s">
        <v>296</v>
      </c>
      <c r="I42" s="193">
        <v>0</v>
      </c>
      <c r="J42" s="241">
        <v>1</v>
      </c>
      <c r="K42" s="196">
        <v>0</v>
      </c>
      <c r="L42" s="196">
        <v>1</v>
      </c>
      <c r="M42" s="194">
        <v>0.12</v>
      </c>
      <c r="N42" s="153">
        <f>$M42*(SUM($I42:I42)/SUM($I42:$L42))</f>
        <v>0</v>
      </c>
      <c r="O42" s="153">
        <f>$M42*(SUM($I42:J42)/SUM($I42:$L42))</f>
        <v>0.06</v>
      </c>
      <c r="P42" s="153">
        <f>$M42*(SUM($I42:K42)/SUM($I42:$L42))</f>
        <v>0.06</v>
      </c>
      <c r="Q42" s="153">
        <f>$M42*(SUM($I42:L42)/SUM($I42:$L42))</f>
        <v>0.12</v>
      </c>
      <c r="R42" s="151"/>
      <c r="S42" s="154">
        <v>1</v>
      </c>
      <c r="T42" s="151"/>
      <c r="U42" s="151"/>
      <c r="V42" s="153">
        <f>$M42*SUM($R42:R42)/SUM($I42:$L42)</f>
        <v>0</v>
      </c>
      <c r="W42" s="153">
        <f>$M42*SUM($R42:S42)/SUM($I42:$L42)</f>
        <v>0.06</v>
      </c>
      <c r="X42" s="153">
        <f>$M42*SUM($R42:T42)/SUM($I42:$L42)</f>
        <v>0.06</v>
      </c>
      <c r="Y42" s="153">
        <f>$M42*SUM($R42:U42)/SUM($I42:$L42)</f>
        <v>0.06</v>
      </c>
      <c r="Z42" s="155" t="s">
        <v>676</v>
      </c>
      <c r="AA42" s="156" t="s">
        <v>292</v>
      </c>
    </row>
    <row r="43" spans="1:27" ht="103.5" x14ac:dyDescent="0.25">
      <c r="A43" s="145">
        <v>37</v>
      </c>
      <c r="B43" s="146" t="s">
        <v>587</v>
      </c>
      <c r="C43" s="150" t="s">
        <v>298</v>
      </c>
      <c r="D43" s="192" t="s">
        <v>299</v>
      </c>
      <c r="E43" s="197">
        <v>44942</v>
      </c>
      <c r="F43" s="197">
        <v>45291</v>
      </c>
      <c r="G43" s="192" t="s">
        <v>300</v>
      </c>
      <c r="H43" s="192" t="s">
        <v>301</v>
      </c>
      <c r="I43" s="193">
        <v>1</v>
      </c>
      <c r="J43" s="196">
        <v>0</v>
      </c>
      <c r="K43" s="196">
        <v>0</v>
      </c>
      <c r="L43" s="196">
        <v>0</v>
      </c>
      <c r="M43" s="194">
        <v>0.05</v>
      </c>
      <c r="N43" s="153">
        <f>$M43*(SUM($I43:I43)/SUM($I43:$L43))</f>
        <v>0.05</v>
      </c>
      <c r="O43" s="153">
        <f>$M43*(SUM($I43:J43)/SUM($I43:$L43))</f>
        <v>0.05</v>
      </c>
      <c r="P43" s="153">
        <f>$M43*(SUM($I43:K43)/SUM($I43:$L43))</f>
        <v>0.05</v>
      </c>
      <c r="Q43" s="153">
        <f>$M43*(SUM($I43:L43)/SUM($I43:$L43))</f>
        <v>0.05</v>
      </c>
      <c r="R43" s="151">
        <v>1</v>
      </c>
      <c r="S43" s="157"/>
      <c r="T43" s="151"/>
      <c r="U43" s="151"/>
      <c r="V43" s="153">
        <f>$M43*SUM($R43:R43)/SUM($I43:$L43)</f>
        <v>0.05</v>
      </c>
      <c r="W43" s="153">
        <f>$M43*SUM($R43:S43)/SUM($I43:$L43)</f>
        <v>0.05</v>
      </c>
      <c r="X43" s="153">
        <f>$M43*SUM($R43:T43)/SUM($I43:$L43)</f>
        <v>0.05</v>
      </c>
      <c r="Y43" s="153">
        <f>$M43*SUM($R43:U43)/SUM($I43:$L43)</f>
        <v>0.05</v>
      </c>
      <c r="Z43" s="195"/>
      <c r="AA43" s="156"/>
    </row>
    <row r="44" spans="1:27" ht="155.25" x14ac:dyDescent="0.25">
      <c r="A44" s="145">
        <v>38</v>
      </c>
      <c r="B44" s="146" t="s">
        <v>590</v>
      </c>
      <c r="C44" s="150" t="s">
        <v>303</v>
      </c>
      <c r="D44" s="192" t="s">
        <v>304</v>
      </c>
      <c r="E44" s="197">
        <v>44942</v>
      </c>
      <c r="F44" s="197">
        <v>45291</v>
      </c>
      <c r="G44" s="198" t="s">
        <v>305</v>
      </c>
      <c r="H44" s="192" t="s">
        <v>306</v>
      </c>
      <c r="I44" s="193">
        <v>4</v>
      </c>
      <c r="J44" s="241">
        <v>2</v>
      </c>
      <c r="K44" s="196">
        <v>2</v>
      </c>
      <c r="L44" s="196">
        <v>2</v>
      </c>
      <c r="M44" s="194">
        <v>0.08</v>
      </c>
      <c r="N44" s="153">
        <f>$M44*(SUM($I44:I44)/SUM($I44:$L44))</f>
        <v>3.2000000000000001E-2</v>
      </c>
      <c r="O44" s="153">
        <f>$M44*(SUM($I44:J44)/SUM($I44:$L44))</f>
        <v>4.8000000000000001E-2</v>
      </c>
      <c r="P44" s="153">
        <f>$M44*(SUM($I44:K44)/SUM($I44:$L44))</f>
        <v>6.4000000000000001E-2</v>
      </c>
      <c r="Q44" s="153">
        <f>$M44*(SUM($I44:L44)/SUM($I44:$L44))</f>
        <v>0.08</v>
      </c>
      <c r="R44" s="151">
        <v>4</v>
      </c>
      <c r="S44" s="154">
        <v>2</v>
      </c>
      <c r="T44" s="151"/>
      <c r="U44" s="151"/>
      <c r="V44" s="153">
        <f>$M44*SUM($R44:R44)/SUM($I44:$L44)</f>
        <v>3.2000000000000001E-2</v>
      </c>
      <c r="W44" s="153">
        <f>$M44*SUM($R44:S44)/SUM($I44:$L44)</f>
        <v>4.8000000000000001E-2</v>
      </c>
      <c r="X44" s="153">
        <f>$M44*SUM($R44:T44)/SUM($I44:$L44)</f>
        <v>4.8000000000000001E-2</v>
      </c>
      <c r="Y44" s="153">
        <f>$M44*SUM($R44:U44)/SUM($I44:$L44)</f>
        <v>4.8000000000000001E-2</v>
      </c>
      <c r="Z44" s="162" t="s">
        <v>677</v>
      </c>
      <c r="AA44" s="156" t="s">
        <v>302</v>
      </c>
    </row>
    <row r="45" spans="1:27" ht="86.25" x14ac:dyDescent="0.25">
      <c r="A45" s="145">
        <v>39</v>
      </c>
      <c r="B45" s="146" t="s">
        <v>593</v>
      </c>
      <c r="C45" s="192" t="s">
        <v>309</v>
      </c>
      <c r="D45" s="150" t="s">
        <v>310</v>
      </c>
      <c r="E45" s="197">
        <v>44942</v>
      </c>
      <c r="F45" s="197">
        <v>45291</v>
      </c>
      <c r="G45" s="150" t="s">
        <v>311</v>
      </c>
      <c r="H45" s="192" t="s">
        <v>312</v>
      </c>
      <c r="I45" s="193">
        <v>0</v>
      </c>
      <c r="J45" s="241">
        <v>2</v>
      </c>
      <c r="K45" s="193">
        <v>1</v>
      </c>
      <c r="L45" s="193">
        <v>1</v>
      </c>
      <c r="M45" s="194">
        <v>0.08</v>
      </c>
      <c r="N45" s="153">
        <f>$M45*(SUM($I45:I45)/SUM($I45:$L45))</f>
        <v>0</v>
      </c>
      <c r="O45" s="153">
        <f>$M45*(SUM($I45:J45)/SUM($I45:$L45))</f>
        <v>0.04</v>
      </c>
      <c r="P45" s="153">
        <f>$M45*(SUM($I45:K45)/SUM($I45:$L45))</f>
        <v>0.06</v>
      </c>
      <c r="Q45" s="153">
        <f>$M45*(SUM($I45:L45)/SUM($I45:$L45))</f>
        <v>0.08</v>
      </c>
      <c r="R45" s="151"/>
      <c r="S45" s="154">
        <v>2</v>
      </c>
      <c r="T45" s="151"/>
      <c r="U45" s="151"/>
      <c r="V45" s="153">
        <f>$M45*SUM($R45:R45)/SUM($I45:$L45)</f>
        <v>0</v>
      </c>
      <c r="W45" s="153">
        <f>$M45*SUM($R45:S45)/SUM($I45:$L45)</f>
        <v>0.04</v>
      </c>
      <c r="X45" s="153">
        <f>$M45*SUM($R45:T45)/SUM($I45:$L45)</f>
        <v>0.04</v>
      </c>
      <c r="Y45" s="153">
        <f>$M45*SUM($R45:U45)/SUM($I45:$L45)</f>
        <v>0.04</v>
      </c>
      <c r="Z45" s="155" t="s">
        <v>678</v>
      </c>
      <c r="AA45" s="156" t="s">
        <v>308</v>
      </c>
    </row>
    <row r="46" spans="1:27" ht="69" x14ac:dyDescent="0.25">
      <c r="A46" s="145">
        <v>40</v>
      </c>
      <c r="B46" s="146" t="s">
        <v>595</v>
      </c>
      <c r="C46" s="150" t="s">
        <v>314</v>
      </c>
      <c r="D46" s="150" t="s">
        <v>315</v>
      </c>
      <c r="E46" s="197">
        <v>44942</v>
      </c>
      <c r="F46" s="197">
        <v>45291</v>
      </c>
      <c r="G46" s="150" t="s">
        <v>316</v>
      </c>
      <c r="H46" s="192" t="s">
        <v>317</v>
      </c>
      <c r="I46" s="193">
        <v>0</v>
      </c>
      <c r="J46" s="196">
        <v>0</v>
      </c>
      <c r="K46" s="196">
        <v>0</v>
      </c>
      <c r="L46" s="196">
        <v>1</v>
      </c>
      <c r="M46" s="199">
        <v>0.05</v>
      </c>
      <c r="N46" s="153">
        <f>$M46*(SUM($I46:I46)/SUM($I46:$L46))</f>
        <v>0</v>
      </c>
      <c r="O46" s="153">
        <f>$M46*(SUM($I46:J46)/SUM($I46:$L46))</f>
        <v>0</v>
      </c>
      <c r="P46" s="153">
        <f>$M46*(SUM($I46:K46)/SUM($I46:$L46))</f>
        <v>0</v>
      </c>
      <c r="Q46" s="153">
        <f>$M46*(SUM($I46:L46)/SUM($I46:$L46))</f>
        <v>0.05</v>
      </c>
      <c r="R46" s="151"/>
      <c r="S46" s="157"/>
      <c r="T46" s="151"/>
      <c r="U46" s="151"/>
      <c r="V46" s="153">
        <f>$M46*SUM($R46:R46)/SUM($I46:$L46)</f>
        <v>0</v>
      </c>
      <c r="W46" s="153">
        <f>$M46*SUM($R46:S46)/SUM($I46:$L46)</f>
        <v>0</v>
      </c>
      <c r="X46" s="153">
        <f>$M46*SUM($R46:T46)/SUM($I46:$L46)</f>
        <v>0</v>
      </c>
      <c r="Y46" s="153">
        <f>$M46*SUM($R46:U46)/SUM($I46:$L46)</f>
        <v>0</v>
      </c>
      <c r="Z46" s="155"/>
      <c r="AA46" s="156"/>
    </row>
    <row r="47" spans="1:27" ht="213.75" customHeight="1" x14ac:dyDescent="0.25">
      <c r="A47" s="145">
        <v>41</v>
      </c>
      <c r="B47" s="146" t="s">
        <v>596</v>
      </c>
      <c r="C47" s="150" t="s">
        <v>319</v>
      </c>
      <c r="D47" s="192" t="s">
        <v>320</v>
      </c>
      <c r="E47" s="197">
        <v>44942</v>
      </c>
      <c r="F47" s="197">
        <v>45291</v>
      </c>
      <c r="G47" s="198" t="s">
        <v>321</v>
      </c>
      <c r="H47" s="192" t="s">
        <v>322</v>
      </c>
      <c r="I47" s="193">
        <v>10</v>
      </c>
      <c r="J47" s="241">
        <v>17</v>
      </c>
      <c r="K47" s="193">
        <v>10</v>
      </c>
      <c r="L47" s="193">
        <v>10</v>
      </c>
      <c r="M47" s="194">
        <v>0.08</v>
      </c>
      <c r="N47" s="153">
        <f>$M47*(SUM($I47:I47)/SUM($I47:$L47))</f>
        <v>1.7021276595744681E-2</v>
      </c>
      <c r="O47" s="153">
        <f>$M47*(SUM($I47:J47)/SUM($I47:$L47))</f>
        <v>4.5957446808510646E-2</v>
      </c>
      <c r="P47" s="153">
        <f>$M47*(SUM($I47:K47)/SUM($I47:$L47))</f>
        <v>6.2978723404255324E-2</v>
      </c>
      <c r="Q47" s="153">
        <f>$M47*(SUM($I47:L47)/SUM($I47:$L47))</f>
        <v>0.08</v>
      </c>
      <c r="R47" s="151">
        <v>10</v>
      </c>
      <c r="S47" s="154">
        <v>17</v>
      </c>
      <c r="T47" s="151"/>
      <c r="U47" s="151"/>
      <c r="V47" s="153">
        <f>$M47*SUM($R47:R47)/SUM($I47:$L47)</f>
        <v>1.7021276595744681E-2</v>
      </c>
      <c r="W47" s="153">
        <f>$M47*SUM($R47:S47)/SUM($I47:$L47)</f>
        <v>4.5957446808510639E-2</v>
      </c>
      <c r="X47" s="153">
        <f>$M47*SUM($R47:T47)/SUM($I47:$L47)</f>
        <v>4.5957446808510639E-2</v>
      </c>
      <c r="Y47" s="153">
        <f>$M47*SUM($R47:U47)/SUM($I47:$L47)</f>
        <v>4.5957446808510639E-2</v>
      </c>
      <c r="Z47" s="155" t="s">
        <v>679</v>
      </c>
      <c r="AA47" s="156" t="s">
        <v>318</v>
      </c>
    </row>
    <row r="48" spans="1:27" ht="155.25" x14ac:dyDescent="0.25">
      <c r="A48" s="145">
        <v>42</v>
      </c>
      <c r="B48" s="146" t="s">
        <v>600</v>
      </c>
      <c r="C48" s="147" t="s">
        <v>324</v>
      </c>
      <c r="D48" s="180" t="s">
        <v>145</v>
      </c>
      <c r="E48" s="191">
        <v>44928</v>
      </c>
      <c r="F48" s="191">
        <v>45077</v>
      </c>
      <c r="G48" s="190" t="s">
        <v>255</v>
      </c>
      <c r="H48" s="190" t="s">
        <v>325</v>
      </c>
      <c r="I48" s="193">
        <v>0</v>
      </c>
      <c r="J48" s="241">
        <v>1</v>
      </c>
      <c r="K48" s="196">
        <v>0</v>
      </c>
      <c r="L48" s="196">
        <v>0</v>
      </c>
      <c r="M48" s="194">
        <v>0.02</v>
      </c>
      <c r="N48" s="153">
        <f>$M48*(SUM($I48:I48)/SUM($I48:$L48))</f>
        <v>0</v>
      </c>
      <c r="O48" s="153">
        <f>$M48*(SUM($I48:J48)/SUM($I48:$L48))</f>
        <v>0.02</v>
      </c>
      <c r="P48" s="153">
        <f>$M48*(SUM($I48:K48)/SUM($I48:$L48))</f>
        <v>0.02</v>
      </c>
      <c r="Q48" s="153">
        <f>$M48*(SUM($I48:L48)/SUM($I48:$L48))</f>
        <v>0.02</v>
      </c>
      <c r="R48" s="151"/>
      <c r="S48" s="154">
        <v>1</v>
      </c>
      <c r="T48" s="151"/>
      <c r="U48" s="151"/>
      <c r="V48" s="153">
        <f>$M48*SUM($R48:R48)/SUM($I48:$L48)</f>
        <v>0</v>
      </c>
      <c r="W48" s="153">
        <f>$M48*SUM($R48:S48)/SUM($I48:$L48)</f>
        <v>0.02</v>
      </c>
      <c r="X48" s="153">
        <f>$M48*SUM($R48:T48)/SUM($I48:$L48)</f>
        <v>0.02</v>
      </c>
      <c r="Y48" s="153">
        <f>$M48*SUM($R48:U48)/SUM($I48:$L48)</f>
        <v>0.02</v>
      </c>
      <c r="Z48" s="155" t="s">
        <v>634</v>
      </c>
      <c r="AA48" s="156" t="s">
        <v>323</v>
      </c>
    </row>
    <row r="49" spans="1:27" ht="69" x14ac:dyDescent="0.25">
      <c r="A49" s="145">
        <v>43</v>
      </c>
      <c r="B49" s="146" t="s">
        <v>601</v>
      </c>
      <c r="C49" s="147" t="s">
        <v>138</v>
      </c>
      <c r="D49" s="147" t="s">
        <v>139</v>
      </c>
      <c r="E49" s="148">
        <v>44927</v>
      </c>
      <c r="F49" s="149">
        <v>45291</v>
      </c>
      <c r="G49" s="147" t="s">
        <v>140</v>
      </c>
      <c r="H49" s="147" t="s">
        <v>141</v>
      </c>
      <c r="I49" s="150">
        <v>1</v>
      </c>
      <c r="J49" s="236">
        <v>1</v>
      </c>
      <c r="K49" s="147">
        <v>1</v>
      </c>
      <c r="L49" s="147">
        <v>1</v>
      </c>
      <c r="M49" s="163">
        <v>0.02</v>
      </c>
      <c r="N49" s="153">
        <f>$M49*(SUM($I49:I49)/SUM($I49:$L49))</f>
        <v>5.0000000000000001E-3</v>
      </c>
      <c r="O49" s="153">
        <f>$M49*(SUM($I49:J49)/SUM($I49:$L49))</f>
        <v>0.01</v>
      </c>
      <c r="P49" s="153">
        <f>$M49*(SUM($I49:K49)/SUM($I49:$L49))</f>
        <v>1.4999999999999999E-2</v>
      </c>
      <c r="Q49" s="153">
        <f>$M49*(SUM($I49:L49)/SUM($I49:$L49))</f>
        <v>0.02</v>
      </c>
      <c r="R49" s="151">
        <v>1</v>
      </c>
      <c r="S49" s="154">
        <v>1</v>
      </c>
      <c r="T49" s="151"/>
      <c r="U49" s="151"/>
      <c r="V49" s="153">
        <f>$M49*SUM($R49:R49)/SUM($I49:$L49)</f>
        <v>5.0000000000000001E-3</v>
      </c>
      <c r="W49" s="153">
        <f>$M49*SUM($R49:S49)/SUM($I49:$L49)</f>
        <v>0.01</v>
      </c>
      <c r="X49" s="153">
        <f>$M49*SUM($R49:T49)/SUM($I49:$L49)</f>
        <v>0.01</v>
      </c>
      <c r="Y49" s="153">
        <f>$M49*SUM($R49:U49)/SUM($I49:$L49)</f>
        <v>0.01</v>
      </c>
      <c r="Z49" s="155" t="s">
        <v>680</v>
      </c>
      <c r="AA49" s="156" t="s">
        <v>328</v>
      </c>
    </row>
    <row r="50" spans="1:27" ht="17.25" x14ac:dyDescent="0.25">
      <c r="A50" s="176"/>
      <c r="B50" s="169" t="s">
        <v>604</v>
      </c>
      <c r="C50" s="223"/>
      <c r="D50" s="223"/>
      <c r="E50" s="216"/>
      <c r="F50" s="216"/>
      <c r="G50" s="224"/>
      <c r="H50" s="224"/>
      <c r="I50" s="225"/>
      <c r="J50" s="225"/>
      <c r="K50" s="225"/>
      <c r="L50" s="225"/>
      <c r="M50" s="226">
        <f>SUM(M39:M49)</f>
        <v>0.99999999999999989</v>
      </c>
      <c r="N50" s="177">
        <f>SUM(N39:N49)</f>
        <v>0.17402127659574471</v>
      </c>
      <c r="O50" s="177">
        <f>SUM(O39:O49)</f>
        <v>0.50062411347517721</v>
      </c>
      <c r="P50" s="177">
        <f>SUM(P39:P49)</f>
        <v>0.69531205673758867</v>
      </c>
      <c r="Q50" s="177">
        <f>SUM(Q39:Q49)</f>
        <v>0.99999999999999989</v>
      </c>
      <c r="R50" s="178"/>
      <c r="S50" s="178"/>
      <c r="T50" s="178"/>
      <c r="U50" s="178"/>
      <c r="V50" s="177">
        <f>SUM(V39:V49)</f>
        <v>0.17402127659574468</v>
      </c>
      <c r="W50" s="177">
        <f>SUM(W39:W49)</f>
        <v>0.50062411347517732</v>
      </c>
      <c r="X50" s="177">
        <f>SUM(X39:X49)</f>
        <v>0.50062411347517732</v>
      </c>
      <c r="Y50" s="177">
        <f>SUM(Y39:Y49)</f>
        <v>0.50062411347517732</v>
      </c>
      <c r="Z50" s="179"/>
      <c r="AA50" s="178"/>
    </row>
    <row r="51" spans="1:27" ht="120.75" x14ac:dyDescent="0.25">
      <c r="A51" s="145">
        <v>44</v>
      </c>
      <c r="B51" s="146" t="s">
        <v>330</v>
      </c>
      <c r="C51" s="230" t="s">
        <v>331</v>
      </c>
      <c r="D51" s="180" t="s">
        <v>332</v>
      </c>
      <c r="E51" s="200">
        <v>44958</v>
      </c>
      <c r="F51" s="200">
        <v>45291</v>
      </c>
      <c r="G51" s="180" t="s">
        <v>333</v>
      </c>
      <c r="H51" s="180" t="s">
        <v>334</v>
      </c>
      <c r="I51" s="166">
        <v>0</v>
      </c>
      <c r="J51" s="166">
        <v>0</v>
      </c>
      <c r="K51" s="166">
        <v>0</v>
      </c>
      <c r="L51" s="166">
        <v>1</v>
      </c>
      <c r="M51" s="167">
        <v>0.1</v>
      </c>
      <c r="N51" s="153">
        <f>$M51*(SUM($I51:I51)/SUM($I51:$L51))</f>
        <v>0</v>
      </c>
      <c r="O51" s="153">
        <f>$M51*(SUM($I51:J51)/SUM($I51:$L51))</f>
        <v>0</v>
      </c>
      <c r="P51" s="153">
        <f>$M51*(SUM($I51:K51)/SUM($I51:$L51))</f>
        <v>0</v>
      </c>
      <c r="Q51" s="153">
        <f>$M51*(SUM($I51:L51)/SUM($I51:$L51))</f>
        <v>0.1</v>
      </c>
      <c r="R51" s="151"/>
      <c r="S51" s="157"/>
      <c r="T51" s="151"/>
      <c r="U51" s="151"/>
      <c r="V51" s="153">
        <f>$M51*SUM($R51:R51)/SUM($I51:$L51)</f>
        <v>0</v>
      </c>
      <c r="W51" s="153">
        <f>$M51*SUM($R51:S51)/SUM($I51:$L51)</f>
        <v>0</v>
      </c>
      <c r="X51" s="153">
        <f>$M51*SUM($R51:T51)/SUM($I51:$L51)</f>
        <v>0</v>
      </c>
      <c r="Y51" s="153">
        <f>$M51*SUM($R51:U51)/SUM($I51:$L51)</f>
        <v>0</v>
      </c>
      <c r="Z51" s="155"/>
      <c r="AA51" s="151"/>
    </row>
    <row r="52" spans="1:27" ht="103.5" x14ac:dyDescent="0.25">
      <c r="A52" s="145">
        <v>45</v>
      </c>
      <c r="B52" s="146" t="s">
        <v>337</v>
      </c>
      <c r="C52" s="203" t="s">
        <v>338</v>
      </c>
      <c r="D52" s="201" t="s">
        <v>339</v>
      </c>
      <c r="E52" s="202">
        <v>44958</v>
      </c>
      <c r="F52" s="165">
        <v>45199</v>
      </c>
      <c r="G52" s="203" t="s">
        <v>340</v>
      </c>
      <c r="H52" s="180" t="s">
        <v>341</v>
      </c>
      <c r="I52" s="166">
        <v>1</v>
      </c>
      <c r="J52" s="237">
        <v>1</v>
      </c>
      <c r="K52" s="166">
        <v>1</v>
      </c>
      <c r="L52" s="166">
        <v>0</v>
      </c>
      <c r="M52" s="167">
        <v>7.0000000000000007E-2</v>
      </c>
      <c r="N52" s="153">
        <f>$M52*(SUM($I52:I52)/SUM($I52:$L52))</f>
        <v>2.3333333333333334E-2</v>
      </c>
      <c r="O52" s="153">
        <f>$M52*(SUM($I52:J52)/SUM($I52:$L52))</f>
        <v>4.6666666666666669E-2</v>
      </c>
      <c r="P52" s="153">
        <f>$M52*(SUM($I52:K52)/SUM($I52:$L52))</f>
        <v>7.0000000000000007E-2</v>
      </c>
      <c r="Q52" s="153">
        <f>$M52*(SUM($I52:L52)/SUM($I52:$L52))</f>
        <v>7.0000000000000007E-2</v>
      </c>
      <c r="R52" s="151">
        <v>1</v>
      </c>
      <c r="S52" s="154">
        <v>1</v>
      </c>
      <c r="T52" s="151"/>
      <c r="U52" s="151"/>
      <c r="V52" s="153">
        <f>$M52*SUM($R52:R52)/SUM($I52:$L52)</f>
        <v>2.3333333333333334E-2</v>
      </c>
      <c r="W52" s="153">
        <f>$M52*SUM($R52:S52)/SUM($I52:$L52)</f>
        <v>4.6666666666666669E-2</v>
      </c>
      <c r="X52" s="153">
        <f>$M52*SUM($R52:T52)/SUM($I52:$L52)</f>
        <v>4.6666666666666669E-2</v>
      </c>
      <c r="Y52" s="153">
        <f>$M52*SUM($R52:U52)/SUM($I52:$L52)</f>
        <v>4.6666666666666669E-2</v>
      </c>
      <c r="Z52" s="218" t="s">
        <v>681</v>
      </c>
      <c r="AA52" s="174" t="s">
        <v>682</v>
      </c>
    </row>
    <row r="53" spans="1:27" ht="144" customHeight="1" x14ac:dyDescent="0.25">
      <c r="A53" s="145">
        <v>46</v>
      </c>
      <c r="B53" s="146" t="s">
        <v>342</v>
      </c>
      <c r="C53" s="203" t="s">
        <v>343</v>
      </c>
      <c r="D53" s="180" t="s">
        <v>344</v>
      </c>
      <c r="E53" s="200">
        <v>44958</v>
      </c>
      <c r="F53" s="200">
        <v>45077</v>
      </c>
      <c r="G53" s="201" t="s">
        <v>345</v>
      </c>
      <c r="H53" s="204" t="s">
        <v>346</v>
      </c>
      <c r="I53" s="166">
        <v>0</v>
      </c>
      <c r="J53" s="237">
        <v>6</v>
      </c>
      <c r="K53" s="166">
        <v>0</v>
      </c>
      <c r="L53" s="166">
        <v>0</v>
      </c>
      <c r="M53" s="167">
        <v>0.05</v>
      </c>
      <c r="N53" s="153">
        <f>$M53*(SUM($I53:I53)/SUM($I53:$L53))</f>
        <v>0</v>
      </c>
      <c r="O53" s="153">
        <f>$M53*(SUM($I53:J53)/SUM($I53:$L53))</f>
        <v>0.05</v>
      </c>
      <c r="P53" s="153">
        <f>$M53*(SUM($I53:K53)/SUM($I53:$L53))</f>
        <v>0.05</v>
      </c>
      <c r="Q53" s="153">
        <f>$M53*(SUM($I53:L53)/SUM($I53:$L53))</f>
        <v>0.05</v>
      </c>
      <c r="R53" s="151"/>
      <c r="S53" s="154">
        <v>6</v>
      </c>
      <c r="T53" s="151"/>
      <c r="U53" s="151"/>
      <c r="V53" s="153">
        <f>$M53*SUM($R53:R53)/SUM($I53:$L53)</f>
        <v>0</v>
      </c>
      <c r="W53" s="153">
        <f>$M53*SUM($R53:S53)/SUM($I53:$L53)</f>
        <v>5.000000000000001E-2</v>
      </c>
      <c r="X53" s="153">
        <f>$M53*SUM($R53:T53)/SUM($I53:$L53)</f>
        <v>5.000000000000001E-2</v>
      </c>
      <c r="Y53" s="153">
        <f>$M53*SUM($R53:U53)/SUM($I53:$L53)</f>
        <v>5.000000000000001E-2</v>
      </c>
      <c r="Z53" s="155" t="s">
        <v>683</v>
      </c>
      <c r="AA53" s="174" t="s">
        <v>684</v>
      </c>
    </row>
    <row r="54" spans="1:27" ht="69" x14ac:dyDescent="0.25">
      <c r="A54" s="145">
        <v>47</v>
      </c>
      <c r="B54" s="146" t="s">
        <v>349</v>
      </c>
      <c r="C54" s="203" t="s">
        <v>350</v>
      </c>
      <c r="D54" s="203" t="s">
        <v>351</v>
      </c>
      <c r="E54" s="202">
        <v>44928</v>
      </c>
      <c r="F54" s="202">
        <v>45077</v>
      </c>
      <c r="G54" s="203" t="s">
        <v>352</v>
      </c>
      <c r="H54" s="204" t="s">
        <v>353</v>
      </c>
      <c r="I54" s="166">
        <v>0</v>
      </c>
      <c r="J54" s="237">
        <v>1</v>
      </c>
      <c r="K54" s="166">
        <v>0</v>
      </c>
      <c r="L54" s="166">
        <v>0</v>
      </c>
      <c r="M54" s="167">
        <v>7.0000000000000007E-2</v>
      </c>
      <c r="N54" s="153">
        <f>$M54*(SUM($I54:I54)/SUM($I54:$L54))</f>
        <v>0</v>
      </c>
      <c r="O54" s="153">
        <f>$M54*(SUM($I54:J54)/SUM($I54:$L54))</f>
        <v>7.0000000000000007E-2</v>
      </c>
      <c r="P54" s="153">
        <f>$M54*(SUM($I54:K54)/SUM($I54:$L54))</f>
        <v>7.0000000000000007E-2</v>
      </c>
      <c r="Q54" s="153">
        <f>$M54*(SUM($I54:L54)/SUM($I54:$L54))</f>
        <v>7.0000000000000007E-2</v>
      </c>
      <c r="R54" s="151"/>
      <c r="S54" s="154">
        <v>1</v>
      </c>
      <c r="T54" s="151"/>
      <c r="U54" s="151"/>
      <c r="V54" s="153">
        <f>$M54*SUM($R54:R54)/SUM($I54:$L54)</f>
        <v>0</v>
      </c>
      <c r="W54" s="153">
        <f>$M54*SUM($R54:S54)/SUM($I54:$L54)</f>
        <v>7.0000000000000007E-2</v>
      </c>
      <c r="X54" s="153">
        <f>$M54*SUM($R54:T54)/SUM($I54:$L54)</f>
        <v>7.0000000000000007E-2</v>
      </c>
      <c r="Y54" s="153">
        <f>$M54*SUM($R54:U54)/SUM($I54:$L54)</f>
        <v>7.0000000000000007E-2</v>
      </c>
      <c r="Z54" s="205" t="s">
        <v>685</v>
      </c>
      <c r="AA54" s="174" t="s">
        <v>686</v>
      </c>
    </row>
    <row r="55" spans="1:27" ht="120.75" x14ac:dyDescent="0.25">
      <c r="A55" s="145">
        <v>48</v>
      </c>
      <c r="B55" s="146" t="s">
        <v>354</v>
      </c>
      <c r="C55" s="231" t="s">
        <v>355</v>
      </c>
      <c r="D55" s="164" t="s">
        <v>356</v>
      </c>
      <c r="E55" s="165">
        <v>44958</v>
      </c>
      <c r="F55" s="165">
        <v>45107</v>
      </c>
      <c r="G55" s="164" t="s">
        <v>357</v>
      </c>
      <c r="H55" s="164" t="s">
        <v>358</v>
      </c>
      <c r="I55" s="166">
        <v>0</v>
      </c>
      <c r="J55" s="237">
        <v>1</v>
      </c>
      <c r="K55" s="166">
        <v>0</v>
      </c>
      <c r="L55" s="166">
        <v>0</v>
      </c>
      <c r="M55" s="167">
        <v>0.06</v>
      </c>
      <c r="N55" s="153">
        <f>$M55*(SUM($I55:I55)/SUM($I55:$L55))</f>
        <v>0</v>
      </c>
      <c r="O55" s="153">
        <f>$M55*(SUM($I55:J55)/SUM($I55:$L55))</f>
        <v>0.06</v>
      </c>
      <c r="P55" s="153">
        <f>$M55*(SUM($I55:K55)/SUM($I55:$L55))</f>
        <v>0.06</v>
      </c>
      <c r="Q55" s="153">
        <f>$M55*(SUM($I55:L55)/SUM($I55:$L55))</f>
        <v>0.06</v>
      </c>
      <c r="R55" s="151"/>
      <c r="S55" s="154">
        <v>1</v>
      </c>
      <c r="T55" s="151"/>
      <c r="U55" s="151"/>
      <c r="V55" s="153">
        <f>$M55*SUM($R55:R55)/SUM($I55:$L55)</f>
        <v>0</v>
      </c>
      <c r="W55" s="153">
        <f>$M55*SUM($R55:S55)/SUM($I55:$L55)</f>
        <v>0.06</v>
      </c>
      <c r="X55" s="153">
        <f>$M55*SUM($R55:T55)/SUM($I55:$L55)</f>
        <v>0.06</v>
      </c>
      <c r="Y55" s="153">
        <f>$M55*SUM($R55:U55)/SUM($I55:$L55)</f>
        <v>0.06</v>
      </c>
      <c r="Z55" s="155" t="s">
        <v>687</v>
      </c>
      <c r="AA55" s="156" t="s">
        <v>688</v>
      </c>
    </row>
    <row r="56" spans="1:27" ht="69" x14ac:dyDescent="0.25">
      <c r="A56" s="145">
        <v>49</v>
      </c>
      <c r="B56" s="146" t="s">
        <v>359</v>
      </c>
      <c r="C56" s="203" t="s">
        <v>360</v>
      </c>
      <c r="D56" s="164" t="s">
        <v>361</v>
      </c>
      <c r="E56" s="165">
        <v>44958</v>
      </c>
      <c r="F56" s="165">
        <v>45076</v>
      </c>
      <c r="G56" s="164" t="s">
        <v>362</v>
      </c>
      <c r="H56" s="180" t="s">
        <v>334</v>
      </c>
      <c r="I56" s="166">
        <v>0</v>
      </c>
      <c r="J56" s="237">
        <v>1</v>
      </c>
      <c r="K56" s="166">
        <v>0</v>
      </c>
      <c r="L56" s="166">
        <v>0</v>
      </c>
      <c r="M56" s="167">
        <v>0.1</v>
      </c>
      <c r="N56" s="153">
        <f>$M56*(SUM($I56:I56)/SUM($I56:$L56))</f>
        <v>0</v>
      </c>
      <c r="O56" s="153">
        <f>$M56*(SUM($I56:J56)/SUM($I56:$L56))</f>
        <v>0.1</v>
      </c>
      <c r="P56" s="153">
        <f>$M56*(SUM($I56:K56)/SUM($I56:$L56))</f>
        <v>0.1</v>
      </c>
      <c r="Q56" s="153">
        <f>$M56*(SUM($I56:L56)/SUM($I56:$L56))</f>
        <v>0.1</v>
      </c>
      <c r="R56" s="151"/>
      <c r="S56" s="206">
        <v>0</v>
      </c>
      <c r="T56" s="151"/>
      <c r="U56" s="151"/>
      <c r="V56" s="153">
        <f>$M56*SUM($R56:R56)/SUM($I56:$L56)</f>
        <v>0</v>
      </c>
      <c r="W56" s="153">
        <f>$M56*SUM($R56:S56)/SUM($I56:$L56)</f>
        <v>0</v>
      </c>
      <c r="X56" s="153">
        <f>$M56*SUM($R56:T56)/SUM($I56:$L56)</f>
        <v>0</v>
      </c>
      <c r="Y56" s="153">
        <f>$M56*SUM($R56:U56)/SUM($I56:$L56)</f>
        <v>0</v>
      </c>
      <c r="Z56" s="155" t="s">
        <v>689</v>
      </c>
      <c r="AA56" s="207" t="s">
        <v>690</v>
      </c>
    </row>
    <row r="57" spans="1:27" ht="69" x14ac:dyDescent="0.25">
      <c r="A57" s="145">
        <v>50</v>
      </c>
      <c r="B57" s="146" t="s">
        <v>363</v>
      </c>
      <c r="C57" s="203" t="s">
        <v>364</v>
      </c>
      <c r="D57" s="164" t="s">
        <v>365</v>
      </c>
      <c r="E57" s="165">
        <v>44958</v>
      </c>
      <c r="F57" s="165">
        <v>45275</v>
      </c>
      <c r="G57" s="164" t="s">
        <v>366</v>
      </c>
      <c r="H57" s="180" t="s">
        <v>334</v>
      </c>
      <c r="I57" s="166">
        <v>0</v>
      </c>
      <c r="J57" s="237">
        <v>1</v>
      </c>
      <c r="K57" s="166">
        <v>0</v>
      </c>
      <c r="L57" s="166">
        <v>1</v>
      </c>
      <c r="M57" s="167">
        <v>0.1</v>
      </c>
      <c r="N57" s="153">
        <f>$M57*(SUM($I57:I57)/SUM($I57:$L57))</f>
        <v>0</v>
      </c>
      <c r="O57" s="153">
        <f>$M57*(SUM($I57:J57)/SUM($I57:$L57))</f>
        <v>0.05</v>
      </c>
      <c r="P57" s="153">
        <f>$M57*(SUM($I57:K57)/SUM($I57:$L57))</f>
        <v>0.05</v>
      </c>
      <c r="Q57" s="153">
        <f>$M57*(SUM($I57:L57)/SUM($I57:$L57))</f>
        <v>0.1</v>
      </c>
      <c r="R57" s="151"/>
      <c r="S57" s="206">
        <v>0</v>
      </c>
      <c r="T57" s="151"/>
      <c r="U57" s="151"/>
      <c r="V57" s="153">
        <f>$M57*SUM($R57:R57)/SUM($I57:$L57)</f>
        <v>0</v>
      </c>
      <c r="W57" s="153">
        <f>$M57*SUM($R57:S57)/SUM($I57:$L57)</f>
        <v>0</v>
      </c>
      <c r="X57" s="153">
        <f>$M57*SUM($R57:T57)/SUM($I57:$L57)</f>
        <v>0</v>
      </c>
      <c r="Y57" s="153">
        <f>$M57*SUM($R57:U57)/SUM($I57:$L57)</f>
        <v>0</v>
      </c>
      <c r="Z57" s="155" t="s">
        <v>691</v>
      </c>
      <c r="AA57" s="207" t="s">
        <v>690</v>
      </c>
    </row>
    <row r="58" spans="1:27" ht="69" x14ac:dyDescent="0.25">
      <c r="A58" s="145">
        <v>51</v>
      </c>
      <c r="B58" s="146" t="s">
        <v>367</v>
      </c>
      <c r="C58" s="203" t="s">
        <v>368</v>
      </c>
      <c r="D58" s="164" t="s">
        <v>369</v>
      </c>
      <c r="E58" s="165">
        <v>44958</v>
      </c>
      <c r="F58" s="165">
        <v>45107</v>
      </c>
      <c r="G58" s="180" t="s">
        <v>370</v>
      </c>
      <c r="H58" s="180" t="s">
        <v>334</v>
      </c>
      <c r="I58" s="166">
        <v>0</v>
      </c>
      <c r="J58" s="237">
        <v>1</v>
      </c>
      <c r="K58" s="166">
        <v>0</v>
      </c>
      <c r="L58" s="166">
        <v>0</v>
      </c>
      <c r="M58" s="167">
        <v>0.05</v>
      </c>
      <c r="N58" s="153">
        <f>$M58*(SUM($I58:I58)/SUM($I58:$L58))</f>
        <v>0</v>
      </c>
      <c r="O58" s="153">
        <f>$M58*(SUM($I58:J58)/SUM($I58:$L58))</f>
        <v>0.05</v>
      </c>
      <c r="P58" s="153">
        <f>$M58*(SUM($I58:K58)/SUM($I58:$L58))</f>
        <v>0.05</v>
      </c>
      <c r="Q58" s="153">
        <f>$M58*(SUM($I58:L58)/SUM($I58:$L58))</f>
        <v>0.05</v>
      </c>
      <c r="R58" s="151"/>
      <c r="S58" s="154">
        <v>1</v>
      </c>
      <c r="T58" s="151"/>
      <c r="U58" s="151"/>
      <c r="V58" s="153">
        <f>$M58*SUM($R58:R58)/SUM($I58:$L58)</f>
        <v>0</v>
      </c>
      <c r="W58" s="153">
        <f>$M58*SUM($R58:S58)/SUM($I58:$L58)</f>
        <v>0.05</v>
      </c>
      <c r="X58" s="153">
        <f>$M58*SUM($R58:T58)/SUM($I58:$L58)</f>
        <v>0.05</v>
      </c>
      <c r="Y58" s="153">
        <f>$M58*SUM($R58:U58)/SUM($I58:$L58)</f>
        <v>0.05</v>
      </c>
      <c r="Z58" s="155" t="s">
        <v>692</v>
      </c>
      <c r="AA58" s="156" t="s">
        <v>693</v>
      </c>
    </row>
    <row r="59" spans="1:27" ht="115.5" customHeight="1" x14ac:dyDescent="0.25">
      <c r="A59" s="145">
        <v>52</v>
      </c>
      <c r="B59" s="146" t="s">
        <v>371</v>
      </c>
      <c r="C59" s="203" t="s">
        <v>372</v>
      </c>
      <c r="D59" s="164" t="s">
        <v>373</v>
      </c>
      <c r="E59" s="165">
        <v>44958</v>
      </c>
      <c r="F59" s="165">
        <v>45199</v>
      </c>
      <c r="G59" s="164" t="s">
        <v>374</v>
      </c>
      <c r="H59" s="180" t="s">
        <v>334</v>
      </c>
      <c r="I59" s="166">
        <v>0</v>
      </c>
      <c r="J59" s="166">
        <v>0</v>
      </c>
      <c r="K59" s="166">
        <v>1</v>
      </c>
      <c r="L59" s="166">
        <v>0</v>
      </c>
      <c r="M59" s="167">
        <v>0.1</v>
      </c>
      <c r="N59" s="153">
        <f>$M59*(SUM($I59:I59)/SUM($I59:$L59))</f>
        <v>0</v>
      </c>
      <c r="O59" s="153">
        <f>$M59*(SUM($I59:J59)/SUM($I59:$L59))</f>
        <v>0</v>
      </c>
      <c r="P59" s="153">
        <f>$M59*(SUM($I59:K59)/SUM($I59:$L59))</f>
        <v>0.1</v>
      </c>
      <c r="Q59" s="153">
        <f>$M59*(SUM($I59:L59)/SUM($I59:$L59))</f>
        <v>0.1</v>
      </c>
      <c r="R59" s="151"/>
      <c r="S59" s="157"/>
      <c r="T59" s="151"/>
      <c r="U59" s="151"/>
      <c r="V59" s="153">
        <f>$M59*SUM($R59:R59)/SUM($I59:$L59)</f>
        <v>0</v>
      </c>
      <c r="W59" s="153">
        <f>$M59*SUM($R59:S59)/SUM($I59:$L59)</f>
        <v>0</v>
      </c>
      <c r="X59" s="153">
        <f>$M59*SUM($R59:T59)/SUM($I59:$L59)</f>
        <v>0</v>
      </c>
      <c r="Y59" s="153">
        <f>$M59*SUM($R59:U59)/SUM($I59:$L59)</f>
        <v>0</v>
      </c>
      <c r="Z59" s="155"/>
      <c r="AA59" s="151"/>
    </row>
    <row r="60" spans="1:27" ht="120.75" x14ac:dyDescent="0.25">
      <c r="A60" s="145">
        <v>53</v>
      </c>
      <c r="B60" s="146" t="s">
        <v>375</v>
      </c>
      <c r="C60" s="180" t="s">
        <v>376</v>
      </c>
      <c r="D60" s="180" t="s">
        <v>377</v>
      </c>
      <c r="E60" s="200">
        <v>44958</v>
      </c>
      <c r="F60" s="200">
        <v>45275</v>
      </c>
      <c r="G60" s="180" t="s">
        <v>378</v>
      </c>
      <c r="H60" s="180" t="s">
        <v>334</v>
      </c>
      <c r="I60" s="166">
        <v>0</v>
      </c>
      <c r="J60" s="237">
        <v>2</v>
      </c>
      <c r="K60" s="166">
        <v>0</v>
      </c>
      <c r="L60" s="166">
        <v>1</v>
      </c>
      <c r="M60" s="167">
        <v>0.1</v>
      </c>
      <c r="N60" s="153">
        <f>$M60*(SUM($I60:I60)/SUM($I60:$L60))</f>
        <v>0</v>
      </c>
      <c r="O60" s="153">
        <f>$M60*(SUM($I60:J60)/SUM($I60:$L60))</f>
        <v>6.6666666666666666E-2</v>
      </c>
      <c r="P60" s="153">
        <f>$M60*(SUM($I60:K60)/SUM($I60:$L60))</f>
        <v>6.6666666666666666E-2</v>
      </c>
      <c r="Q60" s="153">
        <f>$M60*(SUM($I60:L60)/SUM($I60:$L60))</f>
        <v>0.1</v>
      </c>
      <c r="R60" s="151"/>
      <c r="S60" s="154">
        <v>2</v>
      </c>
      <c r="T60" s="151"/>
      <c r="U60" s="151"/>
      <c r="V60" s="153">
        <f>$M60*SUM($R60:R60)/SUM($I60:$L60)</f>
        <v>0</v>
      </c>
      <c r="W60" s="153">
        <f>$M60*SUM($R60:S60)/SUM($I60:$L60)</f>
        <v>6.6666666666666666E-2</v>
      </c>
      <c r="X60" s="153">
        <f>$M60*SUM($R60:T60)/SUM($I60:$L60)</f>
        <v>6.6666666666666666E-2</v>
      </c>
      <c r="Y60" s="153">
        <f>$M60*SUM($R60:U60)/SUM($I60:$L60)</f>
        <v>6.6666666666666666E-2</v>
      </c>
      <c r="Z60" s="155" t="s">
        <v>694</v>
      </c>
      <c r="AA60" s="156" t="s">
        <v>695</v>
      </c>
    </row>
    <row r="61" spans="1:27" ht="120.75" x14ac:dyDescent="0.25">
      <c r="A61" s="145">
        <v>54</v>
      </c>
      <c r="B61" s="146" t="s">
        <v>379</v>
      </c>
      <c r="C61" s="203" t="s">
        <v>380</v>
      </c>
      <c r="D61" s="164" t="s">
        <v>381</v>
      </c>
      <c r="E61" s="165">
        <v>44958</v>
      </c>
      <c r="F61" s="165">
        <v>45291</v>
      </c>
      <c r="G61" s="187" t="s">
        <v>382</v>
      </c>
      <c r="H61" s="180" t="s">
        <v>341</v>
      </c>
      <c r="I61" s="166">
        <v>0</v>
      </c>
      <c r="J61" s="237">
        <v>1</v>
      </c>
      <c r="K61" s="166">
        <v>0</v>
      </c>
      <c r="L61" s="166">
        <v>1</v>
      </c>
      <c r="M61" s="167">
        <v>7.0000000000000007E-2</v>
      </c>
      <c r="N61" s="153">
        <f>$M61*(SUM($I61:I61)/SUM($I61:$L61))</f>
        <v>0</v>
      </c>
      <c r="O61" s="153">
        <f>$M61*(SUM($I61:J61)/SUM($I61:$L61))</f>
        <v>3.5000000000000003E-2</v>
      </c>
      <c r="P61" s="153">
        <f>$M61*(SUM($I61:K61)/SUM($I61:$L61))</f>
        <v>3.5000000000000003E-2</v>
      </c>
      <c r="Q61" s="153">
        <f>$M61*(SUM($I61:L61)/SUM($I61:$L61))</f>
        <v>7.0000000000000007E-2</v>
      </c>
      <c r="R61" s="151"/>
      <c r="S61" s="154">
        <v>1</v>
      </c>
      <c r="T61" s="151"/>
      <c r="U61" s="151"/>
      <c r="V61" s="153">
        <f>$M61*SUM($R61:R61)/SUM($I61:$L61)</f>
        <v>0</v>
      </c>
      <c r="W61" s="153">
        <f>$M61*SUM($R61:S61)/SUM($I61:$L61)</f>
        <v>3.5000000000000003E-2</v>
      </c>
      <c r="X61" s="153">
        <f>$M61*SUM($R61:T61)/SUM($I61:$L61)</f>
        <v>3.5000000000000003E-2</v>
      </c>
      <c r="Y61" s="153">
        <f>$M61*SUM($R61:U61)/SUM($I61:$L61)</f>
        <v>3.5000000000000003E-2</v>
      </c>
      <c r="Z61" s="162" t="s">
        <v>696</v>
      </c>
      <c r="AA61" s="123" t="s">
        <v>697</v>
      </c>
    </row>
    <row r="62" spans="1:27" ht="69" x14ac:dyDescent="0.25">
      <c r="A62" s="145">
        <v>55</v>
      </c>
      <c r="B62" s="146" t="s">
        <v>383</v>
      </c>
      <c r="C62" s="203" t="s">
        <v>384</v>
      </c>
      <c r="D62" s="164" t="s">
        <v>385</v>
      </c>
      <c r="E62" s="165">
        <v>44928</v>
      </c>
      <c r="F62" s="165">
        <v>45230</v>
      </c>
      <c r="G62" s="164" t="s">
        <v>386</v>
      </c>
      <c r="H62" s="180" t="s">
        <v>334</v>
      </c>
      <c r="I62" s="166">
        <v>0</v>
      </c>
      <c r="J62" s="166">
        <v>0</v>
      </c>
      <c r="K62" s="166">
        <v>0</v>
      </c>
      <c r="L62" s="166">
        <v>1</v>
      </c>
      <c r="M62" s="167">
        <v>0.05</v>
      </c>
      <c r="N62" s="153">
        <f>$M62*(SUM($I62:I62)/SUM($I62:$L62))</f>
        <v>0</v>
      </c>
      <c r="O62" s="153">
        <f>$M62*(SUM($I62:J62)/SUM($I62:$L62))</f>
        <v>0</v>
      </c>
      <c r="P62" s="153">
        <f>$M62*(SUM($I62:K62)/SUM($I62:$L62))</f>
        <v>0</v>
      </c>
      <c r="Q62" s="153">
        <f>$M62*(SUM($I62:L62)/SUM($I62:$L62))</f>
        <v>0.05</v>
      </c>
      <c r="R62" s="151"/>
      <c r="S62" s="157"/>
      <c r="T62" s="151"/>
      <c r="U62" s="151"/>
      <c r="V62" s="153">
        <f>$M62*SUM($R62:R62)/SUM($I62:$L62)</f>
        <v>0</v>
      </c>
      <c r="W62" s="153">
        <f>$M62*SUM($R62:S62)/SUM($I62:$L62)</f>
        <v>0</v>
      </c>
      <c r="X62" s="153">
        <f>$M62*SUM($R62:T62)/SUM($I62:$L62)</f>
        <v>0</v>
      </c>
      <c r="Y62" s="153">
        <f>$M62*SUM($R62:U62)/SUM($I62:$L62)</f>
        <v>0</v>
      </c>
      <c r="Z62" s="155"/>
      <c r="AA62" s="151"/>
    </row>
    <row r="63" spans="1:27" ht="95.25" customHeight="1" x14ac:dyDescent="0.25">
      <c r="A63" s="145">
        <v>56</v>
      </c>
      <c r="B63" s="146" t="s">
        <v>387</v>
      </c>
      <c r="C63" s="203" t="s">
        <v>388</v>
      </c>
      <c r="D63" s="164" t="s">
        <v>389</v>
      </c>
      <c r="E63" s="165">
        <v>44928</v>
      </c>
      <c r="F63" s="165">
        <v>45291</v>
      </c>
      <c r="G63" s="187" t="s">
        <v>390</v>
      </c>
      <c r="H63" s="180" t="s">
        <v>391</v>
      </c>
      <c r="I63" s="166">
        <v>0</v>
      </c>
      <c r="J63" s="237">
        <v>1</v>
      </c>
      <c r="K63" s="166">
        <v>0</v>
      </c>
      <c r="L63" s="166">
        <v>1</v>
      </c>
      <c r="M63" s="167">
        <v>0.05</v>
      </c>
      <c r="N63" s="153">
        <f>$M63*(SUM($I63:I63)/SUM($I63:$L63))</f>
        <v>0</v>
      </c>
      <c r="O63" s="153">
        <f>$M63*(SUM($I63:J63)/SUM($I63:$L63))</f>
        <v>2.5000000000000001E-2</v>
      </c>
      <c r="P63" s="153">
        <f>$M63*(SUM($I63:K63)/SUM($I63:$L63))</f>
        <v>2.5000000000000001E-2</v>
      </c>
      <c r="Q63" s="153">
        <f>$M63*(SUM($I63:L63)/SUM($I63:$L63))</f>
        <v>0.05</v>
      </c>
      <c r="R63" s="151"/>
      <c r="S63" s="154">
        <v>1</v>
      </c>
      <c r="T63" s="151"/>
      <c r="U63" s="151"/>
      <c r="V63" s="153">
        <f>$M63*SUM($R63:R63)/SUM($I63:$L63)</f>
        <v>0</v>
      </c>
      <c r="W63" s="153">
        <f>$M63*SUM($R63:S63)/SUM($I63:$L63)</f>
        <v>2.5000000000000001E-2</v>
      </c>
      <c r="X63" s="153">
        <f>$M63*SUM($R63:T63)/SUM($I63:$L63)</f>
        <v>2.5000000000000001E-2</v>
      </c>
      <c r="Y63" s="153">
        <f>$M63*SUM($R63:U63)/SUM($I63:$L63)</f>
        <v>2.5000000000000001E-2</v>
      </c>
      <c r="Z63" s="162" t="s">
        <v>698</v>
      </c>
      <c r="AA63" s="126" t="s">
        <v>699</v>
      </c>
    </row>
    <row r="64" spans="1:27" ht="69" x14ac:dyDescent="0.25">
      <c r="A64" s="145">
        <v>57</v>
      </c>
      <c r="B64" s="146" t="s">
        <v>392</v>
      </c>
      <c r="C64" s="147" t="s">
        <v>138</v>
      </c>
      <c r="D64" s="147" t="s">
        <v>139</v>
      </c>
      <c r="E64" s="148">
        <v>44927</v>
      </c>
      <c r="F64" s="149">
        <v>45291</v>
      </c>
      <c r="G64" s="147" t="s">
        <v>140</v>
      </c>
      <c r="H64" s="147" t="s">
        <v>141</v>
      </c>
      <c r="I64" s="150">
        <v>1</v>
      </c>
      <c r="J64" s="236">
        <v>1</v>
      </c>
      <c r="K64" s="147">
        <v>1</v>
      </c>
      <c r="L64" s="147">
        <v>1</v>
      </c>
      <c r="M64" s="163">
        <v>0.03</v>
      </c>
      <c r="N64" s="153">
        <f>$M64*(SUM($I64:I64)/SUM($I64:$L64))</f>
        <v>7.4999999999999997E-3</v>
      </c>
      <c r="O64" s="153">
        <f>$M64*(SUM($I64:J64)/SUM($I64:$L64))</f>
        <v>1.4999999999999999E-2</v>
      </c>
      <c r="P64" s="153">
        <f>$M64*(SUM($I64:K64)/SUM($I64:$L64))</f>
        <v>2.2499999999999999E-2</v>
      </c>
      <c r="Q64" s="153">
        <f>$M64*(SUM($I64:L64)/SUM($I64:$L64))</f>
        <v>0.03</v>
      </c>
      <c r="R64" s="151">
        <v>1</v>
      </c>
      <c r="S64" s="154">
        <v>1</v>
      </c>
      <c r="T64" s="151"/>
      <c r="U64" s="151"/>
      <c r="V64" s="153">
        <f>$M64*SUM($R64:R64)/SUM($I64:$L64)</f>
        <v>7.4999999999999997E-3</v>
      </c>
      <c r="W64" s="153">
        <f>$M64*SUM($R64:S64)/SUM($I64:$L64)</f>
        <v>1.4999999999999999E-2</v>
      </c>
      <c r="X64" s="153">
        <f>$M64*SUM($R64:T64)/SUM($I64:$L64)</f>
        <v>1.4999999999999999E-2</v>
      </c>
      <c r="Y64" s="153">
        <f>$M64*SUM($R64:U64)/SUM($I64:$L64)</f>
        <v>1.4999999999999999E-2</v>
      </c>
      <c r="Z64" s="208" t="s">
        <v>700</v>
      </c>
      <c r="AA64" s="156" t="s">
        <v>701</v>
      </c>
    </row>
    <row r="65" spans="1:27" ht="27" customHeight="1" x14ac:dyDescent="0.25">
      <c r="A65" s="176"/>
      <c r="B65" s="169" t="s">
        <v>609</v>
      </c>
      <c r="C65" s="223"/>
      <c r="D65" s="223"/>
      <c r="E65" s="216"/>
      <c r="F65" s="216"/>
      <c r="G65" s="224"/>
      <c r="H65" s="224"/>
      <c r="I65" s="225"/>
      <c r="J65" s="225"/>
      <c r="K65" s="225"/>
      <c r="L65" s="225"/>
      <c r="M65" s="226">
        <f>SUM(M51:M64)</f>
        <v>1.0000000000000002</v>
      </c>
      <c r="N65" s="177">
        <f>SUM(N51:N64)</f>
        <v>3.0833333333333334E-2</v>
      </c>
      <c r="O65" s="177">
        <f>SUM(O51:O64)</f>
        <v>0.56833333333333336</v>
      </c>
      <c r="P65" s="177">
        <f t="shared" ref="P65:Q65" si="2">SUM(P51:P64)</f>
        <v>0.6991666666666666</v>
      </c>
      <c r="Q65" s="177">
        <f t="shared" si="2"/>
        <v>1.0000000000000002</v>
      </c>
      <c r="R65" s="178"/>
      <c r="S65" s="178"/>
      <c r="T65" s="178"/>
      <c r="U65" s="178"/>
      <c r="V65" s="177">
        <f>SUM(V51:V64)</f>
        <v>3.0833333333333334E-2</v>
      </c>
      <c r="W65" s="177">
        <f t="shared" ref="W65:Y65" si="3">SUM(W51:W64)</f>
        <v>0.41833333333333333</v>
      </c>
      <c r="X65" s="177">
        <f t="shared" si="3"/>
        <v>0.41833333333333333</v>
      </c>
      <c r="Y65" s="177">
        <f t="shared" si="3"/>
        <v>0.41833333333333333</v>
      </c>
      <c r="Z65" s="179"/>
      <c r="AA65" s="178"/>
    </row>
    <row r="66" spans="1:27" ht="278.25" customHeight="1" x14ac:dyDescent="0.25">
      <c r="A66" s="145">
        <v>58</v>
      </c>
      <c r="B66" s="146" t="s">
        <v>394</v>
      </c>
      <c r="C66" s="180" t="s">
        <v>395</v>
      </c>
      <c r="D66" s="180" t="s">
        <v>396</v>
      </c>
      <c r="E66" s="181">
        <v>44958</v>
      </c>
      <c r="F66" s="181">
        <v>45291</v>
      </c>
      <c r="G66" s="180" t="s">
        <v>397</v>
      </c>
      <c r="H66" s="180" t="s">
        <v>398</v>
      </c>
      <c r="I66" s="164">
        <v>3</v>
      </c>
      <c r="J66" s="242">
        <v>3</v>
      </c>
      <c r="K66" s="180">
        <v>3</v>
      </c>
      <c r="L66" s="180">
        <v>4</v>
      </c>
      <c r="M66" s="209">
        <v>0.08</v>
      </c>
      <c r="N66" s="153">
        <f>$M66*(SUM($I66:I66)/SUM($I66:$L66))</f>
        <v>1.8461538461538463E-2</v>
      </c>
      <c r="O66" s="153">
        <f>$M66*(SUM($I66:J66)/SUM($I66:$L66))</f>
        <v>3.6923076923076927E-2</v>
      </c>
      <c r="P66" s="153">
        <f>$M66*(SUM($I66:K66)/SUM($I66:$L66))</f>
        <v>5.5384615384615386E-2</v>
      </c>
      <c r="Q66" s="153">
        <f>$M66*(SUM($I66:L66)/SUM($I66:$L66))</f>
        <v>0.08</v>
      </c>
      <c r="R66" s="151">
        <v>3</v>
      </c>
      <c r="S66" s="154">
        <v>3</v>
      </c>
      <c r="T66" s="151"/>
      <c r="U66" s="151"/>
      <c r="V66" s="153">
        <f>$M66*SUM($R66:R66)/SUM($I66:$L66)</f>
        <v>1.846153846153846E-2</v>
      </c>
      <c r="W66" s="153">
        <f>$M66*SUM($R66:S66)/SUM($I66:$L66)</f>
        <v>3.692307692307692E-2</v>
      </c>
      <c r="X66" s="153">
        <f>$M66*SUM($R66:T66)/SUM($I66:$L66)</f>
        <v>3.692307692307692E-2</v>
      </c>
      <c r="Y66" s="153">
        <f>$M66*SUM($R66:U66)/SUM($I66:$L66)</f>
        <v>3.692307692307692E-2</v>
      </c>
      <c r="Z66" s="155" t="s">
        <v>702</v>
      </c>
      <c r="AA66" s="156" t="s">
        <v>703</v>
      </c>
    </row>
    <row r="67" spans="1:27" ht="86.25" customHeight="1" x14ac:dyDescent="0.25">
      <c r="A67" s="145">
        <v>59</v>
      </c>
      <c r="B67" s="146" t="s">
        <v>402</v>
      </c>
      <c r="C67" s="164" t="s">
        <v>403</v>
      </c>
      <c r="D67" s="164" t="s">
        <v>404</v>
      </c>
      <c r="E67" s="165">
        <v>44958</v>
      </c>
      <c r="F67" s="165">
        <v>45291</v>
      </c>
      <c r="G67" s="164" t="s">
        <v>405</v>
      </c>
      <c r="H67" s="164" t="s">
        <v>406</v>
      </c>
      <c r="I67" s="167">
        <v>0</v>
      </c>
      <c r="J67" s="167">
        <v>0</v>
      </c>
      <c r="K67" s="167">
        <v>0.75</v>
      </c>
      <c r="L67" s="167">
        <v>0.25</v>
      </c>
      <c r="M67" s="167">
        <v>0.08</v>
      </c>
      <c r="N67" s="153">
        <f>$M67*(SUM($I67:I67)/SUM($I67:$L67))</f>
        <v>0</v>
      </c>
      <c r="O67" s="153">
        <f>$M67*(SUM($I67:J67)/SUM($I67:$L67))</f>
        <v>0</v>
      </c>
      <c r="P67" s="153">
        <f>$M67*(SUM($I67:K67)/SUM($I67:$L67))</f>
        <v>0.06</v>
      </c>
      <c r="Q67" s="153">
        <f>$M67*(SUM($I67:L67)/SUM($I67:$L67))</f>
        <v>0.08</v>
      </c>
      <c r="R67" s="151"/>
      <c r="S67" s="157"/>
      <c r="T67" s="151"/>
      <c r="U67" s="151"/>
      <c r="V67" s="153">
        <f>$M67*SUM($R67:R67)/SUM($I67:$L67)</f>
        <v>0</v>
      </c>
      <c r="W67" s="153">
        <f>$M67*SUM($R67:S67)/SUM($I67:$L67)</f>
        <v>0</v>
      </c>
      <c r="X67" s="153">
        <f>$M67*SUM($R67:T67)/SUM($I67:$L67)</f>
        <v>0</v>
      </c>
      <c r="Y67" s="153">
        <f>$M67*SUM($R67:U67)/SUM($I67:$L67)</f>
        <v>0</v>
      </c>
      <c r="Z67" s="155"/>
      <c r="AA67" s="151"/>
    </row>
    <row r="68" spans="1:27" ht="86.25" x14ac:dyDescent="0.25">
      <c r="A68" s="145">
        <v>60</v>
      </c>
      <c r="B68" s="146" t="s">
        <v>409</v>
      </c>
      <c r="C68" s="164" t="s">
        <v>410</v>
      </c>
      <c r="D68" s="164" t="s">
        <v>411</v>
      </c>
      <c r="E68" s="165">
        <v>44958</v>
      </c>
      <c r="F68" s="165">
        <v>45291</v>
      </c>
      <c r="G68" s="164" t="s">
        <v>412</v>
      </c>
      <c r="H68" s="164" t="s">
        <v>413</v>
      </c>
      <c r="I68" s="167">
        <v>0</v>
      </c>
      <c r="J68" s="238">
        <v>0.5</v>
      </c>
      <c r="K68" s="167">
        <v>0</v>
      </c>
      <c r="L68" s="167">
        <v>0.5</v>
      </c>
      <c r="M68" s="167">
        <v>0.08</v>
      </c>
      <c r="N68" s="153">
        <f>$M68*(SUM($I68:I68)/SUM($I68:$L68))</f>
        <v>0</v>
      </c>
      <c r="O68" s="153">
        <f>$M68*(SUM($I68:J68)/SUM($I68:$L68))</f>
        <v>0.04</v>
      </c>
      <c r="P68" s="153">
        <f>$M68*(SUM($I68:K68)/SUM($I68:$L68))</f>
        <v>0.04</v>
      </c>
      <c r="Q68" s="153">
        <f>$M68*(SUM($I68:L68)/SUM($I68:$L68))</f>
        <v>0.08</v>
      </c>
      <c r="R68" s="151"/>
      <c r="S68" s="182">
        <v>0.5</v>
      </c>
      <c r="T68" s="151"/>
      <c r="U68" s="151"/>
      <c r="V68" s="153">
        <f>$M68*SUM($R68:R68)/SUM($I68:$L68)</f>
        <v>0</v>
      </c>
      <c r="W68" s="153">
        <f>$M68*SUM($R68:S68)/SUM($I68:$L68)</f>
        <v>0.04</v>
      </c>
      <c r="X68" s="153">
        <f>$M68*SUM($R68:T68)/SUM($I68:$L68)</f>
        <v>0.04</v>
      </c>
      <c r="Y68" s="153">
        <f>$M68*SUM($R68:U68)/SUM($I68:$L68)</f>
        <v>0.04</v>
      </c>
      <c r="Z68" s="162" t="s">
        <v>704</v>
      </c>
      <c r="AA68" s="174" t="s">
        <v>705</v>
      </c>
    </row>
    <row r="69" spans="1:27" ht="69" x14ac:dyDescent="0.25">
      <c r="A69" s="145">
        <v>61</v>
      </c>
      <c r="B69" s="146" t="s">
        <v>414</v>
      </c>
      <c r="C69" s="164" t="s">
        <v>415</v>
      </c>
      <c r="D69" s="164" t="s">
        <v>416</v>
      </c>
      <c r="E69" s="165">
        <v>44928</v>
      </c>
      <c r="F69" s="165">
        <v>45107</v>
      </c>
      <c r="G69" s="164" t="s">
        <v>417</v>
      </c>
      <c r="H69" s="164" t="s">
        <v>418</v>
      </c>
      <c r="I69" s="164">
        <v>0</v>
      </c>
      <c r="J69" s="242">
        <v>1</v>
      </c>
      <c r="K69" s="164">
        <v>0</v>
      </c>
      <c r="L69" s="164">
        <v>0</v>
      </c>
      <c r="M69" s="210">
        <v>0.08</v>
      </c>
      <c r="N69" s="153">
        <f>$M69*(SUM($I69:I69)/SUM($I69:$L69))</f>
        <v>0</v>
      </c>
      <c r="O69" s="153">
        <f>$M69*(SUM($I69:J69)/SUM($I69:$L69))</f>
        <v>0.08</v>
      </c>
      <c r="P69" s="153">
        <f>$M69*(SUM($I69:K69)/SUM($I69:$L69))</f>
        <v>0.08</v>
      </c>
      <c r="Q69" s="153">
        <f>$M69*(SUM($I69:L69)/SUM($I69:$L69))</f>
        <v>0.08</v>
      </c>
      <c r="R69" s="151"/>
      <c r="S69" s="154">
        <v>1</v>
      </c>
      <c r="T69" s="151"/>
      <c r="U69" s="151"/>
      <c r="V69" s="153">
        <f>$M69*SUM($R69:R69)/SUM($I69:$L69)</f>
        <v>0</v>
      </c>
      <c r="W69" s="153">
        <f>$M69*SUM($R69:S69)/SUM($I69:$L69)</f>
        <v>0.08</v>
      </c>
      <c r="X69" s="153">
        <f>$M69*SUM($R69:T69)/SUM($I69:$L69)</f>
        <v>0.08</v>
      </c>
      <c r="Y69" s="153">
        <f>$M69*SUM($R69:U69)/SUM($I69:$L69)</f>
        <v>0.08</v>
      </c>
      <c r="Z69" s="155" t="s">
        <v>706</v>
      </c>
      <c r="AA69" s="156" t="s">
        <v>707</v>
      </c>
    </row>
    <row r="70" spans="1:27" ht="69" x14ac:dyDescent="0.25">
      <c r="A70" s="145">
        <v>62</v>
      </c>
      <c r="B70" s="146" t="s">
        <v>422</v>
      </c>
      <c r="C70" s="180" t="s">
        <v>423</v>
      </c>
      <c r="D70" s="180" t="s">
        <v>424</v>
      </c>
      <c r="E70" s="165">
        <v>44928</v>
      </c>
      <c r="F70" s="165">
        <v>45015</v>
      </c>
      <c r="G70" s="180" t="s">
        <v>425</v>
      </c>
      <c r="H70" s="164" t="s">
        <v>418</v>
      </c>
      <c r="I70" s="164">
        <v>1</v>
      </c>
      <c r="J70" s="164">
        <v>0</v>
      </c>
      <c r="K70" s="164">
        <v>0</v>
      </c>
      <c r="L70" s="164">
        <v>0</v>
      </c>
      <c r="M70" s="210">
        <v>0.08</v>
      </c>
      <c r="N70" s="153">
        <f>$M70*(SUM($I70:I70)/SUM($I70:$L70))</f>
        <v>0.08</v>
      </c>
      <c r="O70" s="153">
        <f>$M70*(SUM($I70:J70)/SUM($I70:$L70))</f>
        <v>0.08</v>
      </c>
      <c r="P70" s="153">
        <f>$M70*(SUM($I70:K70)/SUM($I70:$L70))</f>
        <v>0.08</v>
      </c>
      <c r="Q70" s="153">
        <f>$M70*(SUM($I70:L70)/SUM($I70:$L70))</f>
        <v>0.08</v>
      </c>
      <c r="R70" s="151">
        <v>1</v>
      </c>
      <c r="S70" s="157"/>
      <c r="T70" s="151"/>
      <c r="U70" s="151"/>
      <c r="V70" s="153">
        <f>$M70*SUM($R70:R70)/SUM($I70:$L70)</f>
        <v>0.08</v>
      </c>
      <c r="W70" s="153">
        <f>$M70*SUM($R70:S70)/SUM($I70:$L70)</f>
        <v>0.08</v>
      </c>
      <c r="X70" s="153">
        <f>$M70*SUM($R70:T70)/SUM($I70:$L70)</f>
        <v>0.08</v>
      </c>
      <c r="Y70" s="153">
        <f>$M70*SUM($R70:U70)/SUM($I70:$L70)</f>
        <v>0.08</v>
      </c>
      <c r="Z70" s="155"/>
      <c r="AA70" s="156"/>
    </row>
    <row r="71" spans="1:27" ht="86.25" x14ac:dyDescent="0.25">
      <c r="A71" s="145">
        <v>63</v>
      </c>
      <c r="B71" s="146" t="s">
        <v>429</v>
      </c>
      <c r="C71" s="164" t="s">
        <v>430</v>
      </c>
      <c r="D71" s="164" t="s">
        <v>431</v>
      </c>
      <c r="E71" s="165">
        <v>44986</v>
      </c>
      <c r="F71" s="165">
        <v>45230</v>
      </c>
      <c r="G71" s="164" t="s">
        <v>614</v>
      </c>
      <c r="H71" s="164" t="s">
        <v>418</v>
      </c>
      <c r="I71" s="164">
        <v>0</v>
      </c>
      <c r="J71" s="164">
        <v>0</v>
      </c>
      <c r="K71" s="164">
        <v>0</v>
      </c>
      <c r="L71" s="164">
        <v>1</v>
      </c>
      <c r="M71" s="210">
        <v>0.08</v>
      </c>
      <c r="N71" s="153">
        <f>$M71*(SUM($I71:I71)/SUM($I71:$L71))</f>
        <v>0</v>
      </c>
      <c r="O71" s="153">
        <f>$M71*(SUM($I71:J71)/SUM($I71:$L71))</f>
        <v>0</v>
      </c>
      <c r="P71" s="153">
        <f>$M71*(SUM($I71:K71)/SUM($I71:$L71))</f>
        <v>0</v>
      </c>
      <c r="Q71" s="153">
        <f>$M71*(SUM($I71:L71)/SUM($I71:$L71))</f>
        <v>0.08</v>
      </c>
      <c r="R71" s="151"/>
      <c r="S71" s="157"/>
      <c r="T71" s="151"/>
      <c r="U71" s="151"/>
      <c r="V71" s="153">
        <f>$M71*SUM($R71:R71)/SUM($I71:$L71)</f>
        <v>0</v>
      </c>
      <c r="W71" s="153">
        <f>$M71*SUM($R71:S71)/SUM($I71:$L71)</f>
        <v>0</v>
      </c>
      <c r="X71" s="153">
        <f>$M71*SUM($R71:T71)/SUM($I71:$L71)</f>
        <v>0</v>
      </c>
      <c r="Y71" s="153">
        <f>$M71*SUM($R71:U71)/SUM($I71:$L71)</f>
        <v>0</v>
      </c>
      <c r="Z71" s="155"/>
      <c r="AA71" s="151"/>
    </row>
    <row r="72" spans="1:27" ht="79.5" customHeight="1" x14ac:dyDescent="0.25">
      <c r="A72" s="145">
        <v>64</v>
      </c>
      <c r="B72" s="146" t="s">
        <v>435</v>
      </c>
      <c r="C72" s="164" t="s">
        <v>436</v>
      </c>
      <c r="D72" s="164" t="s">
        <v>437</v>
      </c>
      <c r="E72" s="165">
        <v>45048</v>
      </c>
      <c r="F72" s="165">
        <v>45291</v>
      </c>
      <c r="G72" s="164" t="s">
        <v>438</v>
      </c>
      <c r="H72" s="164" t="s">
        <v>418</v>
      </c>
      <c r="I72" s="164"/>
      <c r="J72" s="164"/>
      <c r="K72" s="164"/>
      <c r="L72" s="164"/>
      <c r="M72" s="211"/>
      <c r="N72" s="153"/>
      <c r="O72" s="153"/>
      <c r="P72" s="153"/>
      <c r="Q72" s="153"/>
      <c r="R72" s="151"/>
      <c r="S72" s="157"/>
      <c r="T72" s="151"/>
      <c r="U72" s="151"/>
      <c r="V72" s="153"/>
      <c r="W72" s="153"/>
      <c r="X72" s="153"/>
      <c r="Y72" s="153"/>
      <c r="Z72" s="155" t="s">
        <v>708</v>
      </c>
      <c r="AA72" s="174" t="s">
        <v>709</v>
      </c>
    </row>
    <row r="73" spans="1:27" ht="155.25" x14ac:dyDescent="0.25">
      <c r="A73" s="145">
        <v>65</v>
      </c>
      <c r="B73" s="146" t="s">
        <v>441</v>
      </c>
      <c r="C73" s="180" t="s">
        <v>442</v>
      </c>
      <c r="D73" s="180" t="s">
        <v>145</v>
      </c>
      <c r="E73" s="181">
        <v>44958</v>
      </c>
      <c r="F73" s="148">
        <v>45077</v>
      </c>
      <c r="G73" s="180" t="s">
        <v>223</v>
      </c>
      <c r="H73" s="180" t="s">
        <v>147</v>
      </c>
      <c r="I73" s="164">
        <v>0</v>
      </c>
      <c r="J73" s="242">
        <v>1</v>
      </c>
      <c r="K73" s="180">
        <v>0</v>
      </c>
      <c r="L73" s="180">
        <v>0</v>
      </c>
      <c r="M73" s="210">
        <v>7.0000000000000007E-2</v>
      </c>
      <c r="N73" s="153">
        <f>$M73*(SUM($I73:I73)/SUM($I73:$L73))</f>
        <v>0</v>
      </c>
      <c r="O73" s="153">
        <f>$M73*(SUM($I73:J73)/SUM($I73:$L73))</f>
        <v>7.0000000000000007E-2</v>
      </c>
      <c r="P73" s="153">
        <f>$M73*(SUM($I73:K73)/SUM($I73:$L73))</f>
        <v>7.0000000000000007E-2</v>
      </c>
      <c r="Q73" s="153">
        <f>$M73*(SUM($I73:L73)/SUM($I73:$L73))</f>
        <v>7.0000000000000007E-2</v>
      </c>
      <c r="R73" s="151"/>
      <c r="S73" s="154">
        <v>1</v>
      </c>
      <c r="T73" s="151"/>
      <c r="U73" s="151"/>
      <c r="V73" s="153">
        <f>$M73*SUM($R73:R73)/SUM($I73:$L73)</f>
        <v>0</v>
      </c>
      <c r="W73" s="153">
        <f>$M73*SUM($R73:S73)/SUM($I73:$L73)</f>
        <v>7.0000000000000007E-2</v>
      </c>
      <c r="X73" s="153">
        <f>$M73*SUM($R73:T73)/SUM($I73:$L73)</f>
        <v>7.0000000000000007E-2</v>
      </c>
      <c r="Y73" s="153">
        <f>$M73*SUM($R73:U73)/SUM($I73:$L73)</f>
        <v>7.0000000000000007E-2</v>
      </c>
      <c r="Z73" s="155" t="s">
        <v>634</v>
      </c>
      <c r="AA73" s="156" t="s">
        <v>710</v>
      </c>
    </row>
    <row r="74" spans="1:27" ht="69" x14ac:dyDescent="0.25">
      <c r="A74" s="145">
        <v>66</v>
      </c>
      <c r="B74" s="146" t="s">
        <v>445</v>
      </c>
      <c r="C74" s="147" t="s">
        <v>138</v>
      </c>
      <c r="D74" s="147" t="s">
        <v>139</v>
      </c>
      <c r="E74" s="148">
        <v>44927</v>
      </c>
      <c r="F74" s="149">
        <v>45291</v>
      </c>
      <c r="G74" s="147" t="s">
        <v>140</v>
      </c>
      <c r="H74" s="147" t="s">
        <v>141</v>
      </c>
      <c r="I74" s="150">
        <v>1</v>
      </c>
      <c r="J74" s="236">
        <v>1</v>
      </c>
      <c r="K74" s="147">
        <v>1</v>
      </c>
      <c r="L74" s="147">
        <v>1</v>
      </c>
      <c r="M74" s="212">
        <v>7.0000000000000007E-2</v>
      </c>
      <c r="N74" s="153">
        <f>$M74*(SUM($I74:I74)/SUM($I74:$L74))</f>
        <v>1.7500000000000002E-2</v>
      </c>
      <c r="O74" s="153">
        <f>$M74*(SUM($I74:J74)/SUM($I74:$L74))</f>
        <v>3.5000000000000003E-2</v>
      </c>
      <c r="P74" s="153">
        <f>$M74*(SUM($I74:K74)/SUM($I74:$L74))</f>
        <v>5.2500000000000005E-2</v>
      </c>
      <c r="Q74" s="153">
        <f>$M74*(SUM($I74:L74)/SUM($I74:$L74))</f>
        <v>7.0000000000000007E-2</v>
      </c>
      <c r="R74" s="151">
        <v>1</v>
      </c>
      <c r="S74" s="154">
        <v>1</v>
      </c>
      <c r="T74" s="151"/>
      <c r="U74" s="151"/>
      <c r="V74" s="153">
        <f>$M74*SUM($R74:R74)/SUM($I74:$L74)</f>
        <v>1.7500000000000002E-2</v>
      </c>
      <c r="W74" s="153">
        <f>$M74*SUM($R74:S74)/SUM($I74:$L74)</f>
        <v>3.5000000000000003E-2</v>
      </c>
      <c r="X74" s="153">
        <f>$M74*SUM($R74:T74)/SUM($I74:$L74)</f>
        <v>3.5000000000000003E-2</v>
      </c>
      <c r="Y74" s="153">
        <f>$M74*SUM($R74:U74)/SUM($I74:$L74)</f>
        <v>3.5000000000000003E-2</v>
      </c>
      <c r="Z74" s="155" t="s">
        <v>711</v>
      </c>
      <c r="AA74" s="174" t="s">
        <v>712</v>
      </c>
    </row>
    <row r="75" spans="1:27" ht="172.5" x14ac:dyDescent="0.25">
      <c r="A75" s="145">
        <v>67</v>
      </c>
      <c r="B75" s="146" t="s">
        <v>448</v>
      </c>
      <c r="C75" s="164" t="s">
        <v>713</v>
      </c>
      <c r="D75" s="164" t="s">
        <v>450</v>
      </c>
      <c r="E75" s="165">
        <v>45061</v>
      </c>
      <c r="F75" s="165">
        <v>45169</v>
      </c>
      <c r="G75" s="164" t="s">
        <v>451</v>
      </c>
      <c r="H75" s="164" t="s">
        <v>452</v>
      </c>
      <c r="I75" s="164">
        <v>0</v>
      </c>
      <c r="J75" s="164">
        <v>0</v>
      </c>
      <c r="K75" s="164">
        <v>1</v>
      </c>
      <c r="L75" s="164">
        <v>0</v>
      </c>
      <c r="M75" s="210">
        <v>0.1</v>
      </c>
      <c r="N75" s="153">
        <f>$M75*(SUM($I75:I75)/SUM($I75:$L75))</f>
        <v>0</v>
      </c>
      <c r="O75" s="153">
        <f>$M75*(SUM($I75:J75)/SUM($I75:$L75))</f>
        <v>0</v>
      </c>
      <c r="P75" s="153">
        <f>$M75*(SUM($I75:K75)/SUM($I75:$L75))</f>
        <v>0.1</v>
      </c>
      <c r="Q75" s="153">
        <f>$M75*(SUM($I75:L75)/SUM($I75:$L75))</f>
        <v>0.1</v>
      </c>
      <c r="R75" s="151"/>
      <c r="S75" s="157"/>
      <c r="T75" s="151"/>
      <c r="U75" s="151"/>
      <c r="V75" s="153">
        <f>$M75*SUM($R75:R75)/SUM($I75:$L75)</f>
        <v>0</v>
      </c>
      <c r="W75" s="153">
        <f>$M75*SUM($R75:S75)/SUM($I75:$L75)</f>
        <v>0</v>
      </c>
      <c r="X75" s="153">
        <f>$M75*SUM($R75:T75)/SUM($I75:$L75)</f>
        <v>0</v>
      </c>
      <c r="Y75" s="153">
        <f>$M75*SUM($R75:U75)/SUM($I75:$L75)</f>
        <v>0</v>
      </c>
      <c r="Z75" s="155"/>
      <c r="AA75" s="151"/>
    </row>
    <row r="76" spans="1:27" ht="86.25" x14ac:dyDescent="0.25">
      <c r="A76" s="145">
        <v>68</v>
      </c>
      <c r="B76" s="146" t="s">
        <v>455</v>
      </c>
      <c r="C76" s="164" t="s">
        <v>456</v>
      </c>
      <c r="D76" s="164" t="s">
        <v>457</v>
      </c>
      <c r="E76" s="165">
        <v>45061</v>
      </c>
      <c r="F76" s="165">
        <v>45275</v>
      </c>
      <c r="G76" s="164" t="s">
        <v>458</v>
      </c>
      <c r="H76" s="164" t="s">
        <v>452</v>
      </c>
      <c r="I76" s="164">
        <v>0</v>
      </c>
      <c r="J76" s="164">
        <v>0</v>
      </c>
      <c r="K76" s="164">
        <v>0</v>
      </c>
      <c r="L76" s="164">
        <v>1</v>
      </c>
      <c r="M76" s="210">
        <v>0.1</v>
      </c>
      <c r="N76" s="153">
        <f>$M76*(SUM($I76:I76)/SUM($I76:$L76))</f>
        <v>0</v>
      </c>
      <c r="O76" s="153">
        <f>$M76*(SUM($I76:J76)/SUM($I76:$L76))</f>
        <v>0</v>
      </c>
      <c r="P76" s="153">
        <f>$M76*(SUM($I76:K76)/SUM($I76:$L76))</f>
        <v>0</v>
      </c>
      <c r="Q76" s="153">
        <f>$M76*(SUM($I76:L76)/SUM($I76:$L76))</f>
        <v>0.1</v>
      </c>
      <c r="R76" s="151"/>
      <c r="S76" s="157"/>
      <c r="T76" s="151"/>
      <c r="U76" s="151"/>
      <c r="V76" s="153">
        <f>$M76*SUM($R76:R76)/SUM($I76:$L76)</f>
        <v>0</v>
      </c>
      <c r="W76" s="153">
        <f>$M76*SUM($R76:S76)/SUM($I76:$L76)</f>
        <v>0</v>
      </c>
      <c r="X76" s="153">
        <f>$M76*SUM($R76:T76)/SUM($I76:$L76)</f>
        <v>0</v>
      </c>
      <c r="Y76" s="153">
        <f>$M76*SUM($R76:U76)/SUM($I76:$L76)</f>
        <v>0</v>
      </c>
      <c r="Z76" s="155"/>
      <c r="AA76" s="151"/>
    </row>
    <row r="77" spans="1:27" ht="113.25" customHeight="1" x14ac:dyDescent="0.25">
      <c r="A77" s="145">
        <v>69</v>
      </c>
      <c r="B77" s="146" t="s">
        <v>459</v>
      </c>
      <c r="C77" s="164" t="s">
        <v>460</v>
      </c>
      <c r="D77" s="164" t="s">
        <v>461</v>
      </c>
      <c r="E77" s="165">
        <v>44958</v>
      </c>
      <c r="F77" s="165">
        <v>45260</v>
      </c>
      <c r="G77" s="164" t="s">
        <v>462</v>
      </c>
      <c r="H77" s="164" t="s">
        <v>463</v>
      </c>
      <c r="I77" s="164">
        <v>1</v>
      </c>
      <c r="J77" s="242">
        <v>1</v>
      </c>
      <c r="K77" s="164">
        <v>1</v>
      </c>
      <c r="L77" s="164">
        <v>1</v>
      </c>
      <c r="M77" s="209">
        <v>0.08</v>
      </c>
      <c r="N77" s="153">
        <f>$M77*(SUM($I77:I77)/SUM($I77:$L77))</f>
        <v>0.02</v>
      </c>
      <c r="O77" s="153">
        <f>$M77*(SUM($I77:J77)/SUM($I77:$L77))</f>
        <v>0.04</v>
      </c>
      <c r="P77" s="153">
        <f>$M77*(SUM($I77:K77)/SUM($I77:$L77))</f>
        <v>0.06</v>
      </c>
      <c r="Q77" s="153">
        <f>$M77*(SUM($I77:L77)/SUM($I77:$L77))</f>
        <v>0.08</v>
      </c>
      <c r="R77" s="151">
        <v>1</v>
      </c>
      <c r="S77" s="219">
        <v>1</v>
      </c>
      <c r="T77" s="151"/>
      <c r="U77" s="151"/>
      <c r="V77" s="153">
        <f>$M77*SUM($R77:R77)/SUM($I77:$L77)</f>
        <v>0.02</v>
      </c>
      <c r="W77" s="153">
        <f>$M77*SUM($R77:S77)/SUM($I77:$L77)</f>
        <v>0.04</v>
      </c>
      <c r="X77" s="153">
        <f>$M77*SUM($R77:T77)/SUM($I77:$L77)</f>
        <v>0.04</v>
      </c>
      <c r="Y77" s="153">
        <f>$M77*SUM($R77:U77)/SUM($I77:$L77)</f>
        <v>0.04</v>
      </c>
      <c r="Z77" s="155" t="s">
        <v>714</v>
      </c>
      <c r="AA77" s="123" t="s">
        <v>715</v>
      </c>
    </row>
    <row r="78" spans="1:27" ht="168.75" customHeight="1" x14ac:dyDescent="0.25">
      <c r="A78" s="145">
        <v>70</v>
      </c>
      <c r="B78" s="146" t="s">
        <v>467</v>
      </c>
      <c r="C78" s="164" t="s">
        <v>468</v>
      </c>
      <c r="D78" s="164" t="s">
        <v>469</v>
      </c>
      <c r="E78" s="165">
        <v>44958</v>
      </c>
      <c r="F78" s="165">
        <v>45260</v>
      </c>
      <c r="G78" s="164" t="s">
        <v>470</v>
      </c>
      <c r="H78" s="164" t="s">
        <v>471</v>
      </c>
      <c r="I78" s="164">
        <v>0</v>
      </c>
      <c r="J78" s="242">
        <v>1</v>
      </c>
      <c r="K78" s="164">
        <v>0</v>
      </c>
      <c r="L78" s="164">
        <v>1</v>
      </c>
      <c r="M78" s="209">
        <v>0.05</v>
      </c>
      <c r="N78" s="153">
        <f>$M78*(SUM($I78:I78)/SUM($I78:$L78))</f>
        <v>0</v>
      </c>
      <c r="O78" s="153">
        <f>$M78*(SUM($I78:J78)/SUM($I78:$L78))</f>
        <v>2.5000000000000001E-2</v>
      </c>
      <c r="P78" s="153">
        <f>$M78*(SUM($I78:K78)/SUM($I78:$L78))</f>
        <v>2.5000000000000001E-2</v>
      </c>
      <c r="Q78" s="153">
        <f>$M78*(SUM($I78:L78)/SUM($I78:$L78))</f>
        <v>0.05</v>
      </c>
      <c r="R78" s="151"/>
      <c r="S78" s="154">
        <v>1</v>
      </c>
      <c r="T78" s="151"/>
      <c r="U78" s="151"/>
      <c r="V78" s="153">
        <f>$M78*SUM($R78:R78)/SUM($I78:$L78)</f>
        <v>0</v>
      </c>
      <c r="W78" s="153">
        <f>$M78*SUM($R78:S78)/SUM($I78:$L78)</f>
        <v>2.5000000000000001E-2</v>
      </c>
      <c r="X78" s="153">
        <f>$M78*SUM($R78:T78)/SUM($I78:$L78)</f>
        <v>2.5000000000000001E-2</v>
      </c>
      <c r="Y78" s="153">
        <f>$M78*SUM($R78:U78)/SUM($I78:$L78)</f>
        <v>2.5000000000000001E-2</v>
      </c>
      <c r="Z78" s="155" t="s">
        <v>716</v>
      </c>
      <c r="AA78" s="123" t="s">
        <v>717</v>
      </c>
    </row>
    <row r="79" spans="1:27" ht="168.75" customHeight="1" x14ac:dyDescent="0.25">
      <c r="A79" s="145">
        <v>71</v>
      </c>
      <c r="B79" s="146" t="s">
        <v>472</v>
      </c>
      <c r="C79" s="164" t="s">
        <v>473</v>
      </c>
      <c r="D79" s="164" t="s">
        <v>474</v>
      </c>
      <c r="E79" s="165">
        <v>44958</v>
      </c>
      <c r="F79" s="165">
        <v>45260</v>
      </c>
      <c r="G79" s="164" t="s">
        <v>475</v>
      </c>
      <c r="H79" s="164" t="s">
        <v>476</v>
      </c>
      <c r="I79" s="164">
        <v>0</v>
      </c>
      <c r="J79" s="164">
        <v>0</v>
      </c>
      <c r="K79" s="164">
        <v>0</v>
      </c>
      <c r="L79" s="164">
        <v>1</v>
      </c>
      <c r="M79" s="209">
        <v>0.05</v>
      </c>
      <c r="N79" s="153">
        <f>$M79*(SUM($I79:I79)/SUM($I79:$L79))</f>
        <v>0</v>
      </c>
      <c r="O79" s="153">
        <f>$M79*(SUM($I79:J79)/SUM($I79:$L79))</f>
        <v>0</v>
      </c>
      <c r="P79" s="153">
        <f>$M79*(SUM($I79:K79)/SUM($I79:$L79))</f>
        <v>0</v>
      </c>
      <c r="Q79" s="153">
        <f>$M79*(SUM($I79:L79)/SUM($I79:$L79))</f>
        <v>0.05</v>
      </c>
      <c r="R79" s="151"/>
      <c r="S79" s="157"/>
      <c r="T79" s="151"/>
      <c r="U79" s="151"/>
      <c r="V79" s="153">
        <f>$M79*SUM($R79:R79)/SUM($I79:$L79)</f>
        <v>0</v>
      </c>
      <c r="W79" s="153">
        <f>$M79*SUM($R79:S79)/SUM($I79:$L79)</f>
        <v>0</v>
      </c>
      <c r="X79" s="153">
        <f>$M79*SUM($R79:T79)/SUM($I79:$L79)</f>
        <v>0</v>
      </c>
      <c r="Y79" s="153">
        <f>$M79*SUM($R79:U79)/SUM($I79:$L79)</f>
        <v>0</v>
      </c>
      <c r="Z79" s="155"/>
      <c r="AA79" s="151"/>
    </row>
    <row r="80" spans="1:27" ht="17.25" x14ac:dyDescent="0.25">
      <c r="A80" s="176"/>
      <c r="B80" s="169" t="s">
        <v>609</v>
      </c>
      <c r="C80" s="223"/>
      <c r="D80" s="223"/>
      <c r="E80" s="216"/>
      <c r="F80" s="216"/>
      <c r="G80" s="224"/>
      <c r="H80" s="224"/>
      <c r="I80" s="225"/>
      <c r="J80" s="225"/>
      <c r="K80" s="225"/>
      <c r="L80" s="225"/>
      <c r="M80" s="226">
        <f>SUM(M66:M79)</f>
        <v>1</v>
      </c>
      <c r="N80" s="177">
        <f>SUM(N66:N79)</f>
        <v>0.13596153846153847</v>
      </c>
      <c r="O80" s="177">
        <f>SUM(O66:O79)</f>
        <v>0.406923076923077</v>
      </c>
      <c r="P80" s="177">
        <f>SUM(P66:P79)</f>
        <v>0.62288461538461537</v>
      </c>
      <c r="Q80" s="177">
        <f>SUM(Q66:Q79)</f>
        <v>1</v>
      </c>
      <c r="R80" s="178"/>
      <c r="S80" s="178"/>
      <c r="T80" s="178"/>
      <c r="U80" s="178"/>
      <c r="V80" s="177">
        <f>SUM(V66:V79)</f>
        <v>0.13596153846153847</v>
      </c>
      <c r="W80" s="177">
        <f>SUM(W66:W79)</f>
        <v>0.406923076923077</v>
      </c>
      <c r="X80" s="177">
        <f>SUM(X66:X79)</f>
        <v>0.406923076923077</v>
      </c>
      <c r="Y80" s="177">
        <f>SUM(Y66:Y79)</f>
        <v>0.406923076923077</v>
      </c>
      <c r="Z80" s="179"/>
      <c r="AA80" s="178"/>
    </row>
    <row r="81" spans="1:27" ht="51.75" x14ac:dyDescent="0.25">
      <c r="A81" s="213"/>
      <c r="B81" s="214" t="s">
        <v>70</v>
      </c>
      <c r="C81" s="232" t="s">
        <v>621</v>
      </c>
      <c r="D81" s="214" t="s">
        <v>72</v>
      </c>
      <c r="E81" s="214" t="s">
        <v>73</v>
      </c>
      <c r="F81" s="214" t="s">
        <v>74</v>
      </c>
      <c r="G81" s="214" t="s">
        <v>530</v>
      </c>
      <c r="H81" s="214" t="s">
        <v>76</v>
      </c>
      <c r="I81" s="214" t="s">
        <v>77</v>
      </c>
      <c r="J81" s="214" t="s">
        <v>78</v>
      </c>
      <c r="K81" s="214" t="s">
        <v>79</v>
      </c>
      <c r="L81" s="214" t="s">
        <v>80</v>
      </c>
      <c r="M81" s="214" t="s">
        <v>81</v>
      </c>
      <c r="N81" s="214" t="s">
        <v>531</v>
      </c>
      <c r="O81" s="214" t="s">
        <v>532</v>
      </c>
      <c r="P81" s="214" t="s">
        <v>533</v>
      </c>
      <c r="Q81" s="214" t="s">
        <v>534</v>
      </c>
      <c r="R81" s="214" t="s">
        <v>535</v>
      </c>
      <c r="S81" s="214" t="s">
        <v>536</v>
      </c>
      <c r="T81" s="214" t="s">
        <v>537</v>
      </c>
      <c r="U81" s="214" t="s">
        <v>538</v>
      </c>
      <c r="V81" s="233" t="s">
        <v>539</v>
      </c>
      <c r="W81" s="233" t="s">
        <v>540</v>
      </c>
      <c r="X81" s="233" t="s">
        <v>541</v>
      </c>
      <c r="Y81" s="233" t="s">
        <v>542</v>
      </c>
      <c r="Z81" s="214"/>
      <c r="AA81" s="214"/>
    </row>
    <row r="82" spans="1:27" ht="258.75" x14ac:dyDescent="0.25">
      <c r="A82" s="145">
        <v>72</v>
      </c>
      <c r="B82" s="146" t="s">
        <v>479</v>
      </c>
      <c r="C82" s="203" t="s">
        <v>480</v>
      </c>
      <c r="D82" s="203" t="s">
        <v>481</v>
      </c>
      <c r="E82" s="202">
        <v>44958</v>
      </c>
      <c r="F82" s="202">
        <v>45275</v>
      </c>
      <c r="G82" s="204" t="s">
        <v>482</v>
      </c>
      <c r="H82" s="204" t="s">
        <v>483</v>
      </c>
      <c r="I82" s="204">
        <v>0</v>
      </c>
      <c r="J82" s="242">
        <v>1</v>
      </c>
      <c r="K82" s="204">
        <v>0</v>
      </c>
      <c r="L82" s="204">
        <v>1</v>
      </c>
      <c r="M82" s="215">
        <v>8.3000000000000004E-2</v>
      </c>
      <c r="N82" s="153">
        <f>$M82*(SUM($I82:I82)/SUM($I82:$L82))</f>
        <v>0</v>
      </c>
      <c r="O82" s="153">
        <f>$M82*(SUM($I82:J82)/SUM($I82:$L82))</f>
        <v>4.1500000000000002E-2</v>
      </c>
      <c r="P82" s="153">
        <f>$M82*(SUM($I82:K82)/SUM($I82:$L82))</f>
        <v>4.1500000000000002E-2</v>
      </c>
      <c r="Q82" s="153">
        <f>$M82*(SUM($I82:L82)/SUM($I82:$L82))</f>
        <v>8.3000000000000004E-2</v>
      </c>
      <c r="R82" s="151"/>
      <c r="S82" s="154">
        <v>1</v>
      </c>
      <c r="T82" s="151"/>
      <c r="U82" s="151"/>
      <c r="V82" s="153">
        <f>$M82*SUM($R82:R82)/SUM($I82:$L82)</f>
        <v>0</v>
      </c>
      <c r="W82" s="153">
        <f>$M82*SUM($R82:S82)/SUM($I82:$L82)</f>
        <v>4.1500000000000002E-2</v>
      </c>
      <c r="X82" s="153">
        <f>$M82*SUM($R82:T82)/SUM($I82:$L82)</f>
        <v>4.1500000000000002E-2</v>
      </c>
      <c r="Y82" s="153">
        <f>$M82*SUM($R82:U82)/SUM($I82:$L82)</f>
        <v>4.1500000000000002E-2</v>
      </c>
      <c r="Z82" s="162" t="s">
        <v>718</v>
      </c>
      <c r="AA82" s="123" t="s">
        <v>719</v>
      </c>
    </row>
    <row r="83" spans="1:27" ht="258.75" x14ac:dyDescent="0.25">
      <c r="A83" s="145">
        <v>73</v>
      </c>
      <c r="B83" s="146" t="s">
        <v>484</v>
      </c>
      <c r="C83" s="234" t="s">
        <v>485</v>
      </c>
      <c r="D83" s="203" t="s">
        <v>486</v>
      </c>
      <c r="E83" s="202">
        <v>44958</v>
      </c>
      <c r="F83" s="202">
        <v>45275</v>
      </c>
      <c r="G83" s="204" t="s">
        <v>487</v>
      </c>
      <c r="H83" s="164" t="s">
        <v>483</v>
      </c>
      <c r="I83" s="180">
        <v>0</v>
      </c>
      <c r="J83" s="242">
        <v>1</v>
      </c>
      <c r="K83" s="180">
        <v>0</v>
      </c>
      <c r="L83" s="180">
        <v>1</v>
      </c>
      <c r="M83" s="215">
        <v>8.3000000000000004E-2</v>
      </c>
      <c r="N83" s="153">
        <f>$M83*(SUM($I83:I83)/SUM($I83:$L83))</f>
        <v>0</v>
      </c>
      <c r="O83" s="153">
        <f>$M83*(SUM($I83:J83)/SUM($I83:$L83))</f>
        <v>4.1500000000000002E-2</v>
      </c>
      <c r="P83" s="153">
        <f>$M83*(SUM($I83:K83)/SUM($I83:$L83))</f>
        <v>4.1500000000000002E-2</v>
      </c>
      <c r="Q83" s="153">
        <f>$M83*(SUM($I83:L83)/SUM($I83:$L83))</f>
        <v>8.3000000000000004E-2</v>
      </c>
      <c r="R83" s="151"/>
      <c r="S83" s="154">
        <v>1</v>
      </c>
      <c r="T83" s="151"/>
      <c r="U83" s="151"/>
      <c r="V83" s="153">
        <f>$M83*SUM($R83:R83)/SUM($I83:$L83)</f>
        <v>0</v>
      </c>
      <c r="W83" s="153">
        <f>$M83*SUM($R83:S83)/SUM($I83:$L83)</f>
        <v>4.1500000000000002E-2</v>
      </c>
      <c r="X83" s="153">
        <f>$M83*SUM($R83:T83)/SUM($I83:$L83)</f>
        <v>4.1500000000000002E-2</v>
      </c>
      <c r="Y83" s="153">
        <f>$M83*SUM($R83:U83)/SUM($I83:$L83)</f>
        <v>4.1500000000000002E-2</v>
      </c>
      <c r="Z83" s="155" t="s">
        <v>720</v>
      </c>
      <c r="AA83" s="123" t="s">
        <v>719</v>
      </c>
    </row>
    <row r="84" spans="1:27" ht="258.75" x14ac:dyDescent="0.25">
      <c r="A84" s="145">
        <v>74</v>
      </c>
      <c r="B84" s="146" t="s">
        <v>488</v>
      </c>
      <c r="C84" s="234" t="s">
        <v>489</v>
      </c>
      <c r="D84" s="203" t="s">
        <v>490</v>
      </c>
      <c r="E84" s="202">
        <v>44958</v>
      </c>
      <c r="F84" s="202">
        <v>45275</v>
      </c>
      <c r="G84" s="204" t="s">
        <v>491</v>
      </c>
      <c r="H84" s="164" t="s">
        <v>483</v>
      </c>
      <c r="I84" s="180">
        <v>0</v>
      </c>
      <c r="J84" s="242">
        <v>1</v>
      </c>
      <c r="K84" s="180">
        <v>0</v>
      </c>
      <c r="L84" s="180">
        <v>1</v>
      </c>
      <c r="M84" s="215">
        <v>8.3000000000000004E-2</v>
      </c>
      <c r="N84" s="153">
        <f>$M84*(SUM($I84:I84)/SUM($I84:$L84))</f>
        <v>0</v>
      </c>
      <c r="O84" s="153">
        <f>$M84*(SUM($I84:J84)/SUM($I84:$L84))</f>
        <v>4.1500000000000002E-2</v>
      </c>
      <c r="P84" s="153">
        <f>$M84*(SUM($I84:K84)/SUM($I84:$L84))</f>
        <v>4.1500000000000002E-2</v>
      </c>
      <c r="Q84" s="153">
        <f>$M84*(SUM($I84:L84)/SUM($I84:$L84))</f>
        <v>8.3000000000000004E-2</v>
      </c>
      <c r="R84" s="151"/>
      <c r="S84" s="154">
        <v>1</v>
      </c>
      <c r="T84" s="151"/>
      <c r="U84" s="151"/>
      <c r="V84" s="153">
        <f>$M84*SUM($R84:R84)/SUM($I84:$L84)</f>
        <v>0</v>
      </c>
      <c r="W84" s="153">
        <f>$M84*SUM($R84:S84)/SUM($I84:$L84)</f>
        <v>4.1500000000000002E-2</v>
      </c>
      <c r="X84" s="153">
        <f>$M84*SUM($R84:T84)/SUM($I84:$L84)</f>
        <v>4.1500000000000002E-2</v>
      </c>
      <c r="Y84" s="153">
        <f>$M84*SUM($R84:U84)/SUM($I84:$L84)</f>
        <v>4.1500000000000002E-2</v>
      </c>
      <c r="Z84" s="125" t="s">
        <v>721</v>
      </c>
      <c r="AA84" s="123" t="s">
        <v>722</v>
      </c>
    </row>
    <row r="85" spans="1:27" ht="258.75" x14ac:dyDescent="0.25">
      <c r="A85" s="145">
        <v>75</v>
      </c>
      <c r="B85" s="146" t="s">
        <v>492</v>
      </c>
      <c r="C85" s="234" t="s">
        <v>493</v>
      </c>
      <c r="D85" s="203" t="s">
        <v>494</v>
      </c>
      <c r="E85" s="202">
        <v>44958</v>
      </c>
      <c r="F85" s="202">
        <v>45275</v>
      </c>
      <c r="G85" s="204" t="s">
        <v>495</v>
      </c>
      <c r="H85" s="164" t="s">
        <v>483</v>
      </c>
      <c r="I85" s="180">
        <v>0</v>
      </c>
      <c r="J85" s="242">
        <v>1</v>
      </c>
      <c r="K85" s="180">
        <v>0</v>
      </c>
      <c r="L85" s="180">
        <v>1</v>
      </c>
      <c r="M85" s="215">
        <v>8.3000000000000004E-2</v>
      </c>
      <c r="N85" s="153">
        <f>$M85*(SUM($I85:I85)/SUM($I85:$L85))</f>
        <v>0</v>
      </c>
      <c r="O85" s="153">
        <f>$M85*(SUM($I85:J85)/SUM($I85:$L85))</f>
        <v>4.1500000000000002E-2</v>
      </c>
      <c r="P85" s="153">
        <f>$M85*(SUM($I85:K85)/SUM($I85:$L85))</f>
        <v>4.1500000000000002E-2</v>
      </c>
      <c r="Q85" s="153">
        <f>$M85*(SUM($I85:L85)/SUM($I85:$L85))</f>
        <v>8.3000000000000004E-2</v>
      </c>
      <c r="R85" s="151"/>
      <c r="S85" s="154">
        <v>1</v>
      </c>
      <c r="T85" s="151"/>
      <c r="U85" s="151"/>
      <c r="V85" s="153">
        <f>$M85*SUM($R85:R85)/SUM($I85:$L85)</f>
        <v>0</v>
      </c>
      <c r="W85" s="153">
        <f>$M85*SUM($R85:S85)/SUM($I85:$L85)</f>
        <v>4.1500000000000002E-2</v>
      </c>
      <c r="X85" s="153">
        <f>$M85*SUM($R85:T85)/SUM($I85:$L85)</f>
        <v>4.1500000000000002E-2</v>
      </c>
      <c r="Y85" s="153">
        <f>$M85*SUM($R85:U85)/SUM($I85:$L85)</f>
        <v>4.1500000000000002E-2</v>
      </c>
      <c r="Z85" s="125" t="s">
        <v>723</v>
      </c>
      <c r="AA85" s="123" t="s">
        <v>722</v>
      </c>
    </row>
    <row r="86" spans="1:27" ht="258.75" x14ac:dyDescent="0.25">
      <c r="A86" s="145">
        <v>76</v>
      </c>
      <c r="B86" s="146" t="s">
        <v>496</v>
      </c>
      <c r="C86" s="234" t="s">
        <v>497</v>
      </c>
      <c r="D86" s="203" t="s">
        <v>498</v>
      </c>
      <c r="E86" s="202">
        <v>44958</v>
      </c>
      <c r="F86" s="202">
        <v>45275</v>
      </c>
      <c r="G86" s="204" t="s">
        <v>499</v>
      </c>
      <c r="H86" s="164" t="s">
        <v>483</v>
      </c>
      <c r="I86" s="180">
        <v>0</v>
      </c>
      <c r="J86" s="242">
        <v>1</v>
      </c>
      <c r="K86" s="180">
        <v>0</v>
      </c>
      <c r="L86" s="180">
        <v>1</v>
      </c>
      <c r="M86" s="215">
        <v>8.3000000000000004E-2</v>
      </c>
      <c r="N86" s="153">
        <f>$M86*(SUM($I86:I86)/SUM($I86:$L86))</f>
        <v>0</v>
      </c>
      <c r="O86" s="153">
        <f>$M86*(SUM($I86:J86)/SUM($I86:$L86))</f>
        <v>4.1500000000000002E-2</v>
      </c>
      <c r="P86" s="153">
        <f>$M86*(SUM($I86:K86)/SUM($I86:$L86))</f>
        <v>4.1500000000000002E-2</v>
      </c>
      <c r="Q86" s="153">
        <f>$M86*(SUM($I86:L86)/SUM($I86:$L86))</f>
        <v>8.3000000000000004E-2</v>
      </c>
      <c r="R86" s="151"/>
      <c r="S86" s="154">
        <v>1</v>
      </c>
      <c r="T86" s="151"/>
      <c r="U86" s="151"/>
      <c r="V86" s="153">
        <f>$M86*SUM($R86:R86)/SUM($I86:$L86)</f>
        <v>0</v>
      </c>
      <c r="W86" s="153">
        <f>$M86*SUM($R86:S86)/SUM($I86:$L86)</f>
        <v>4.1500000000000002E-2</v>
      </c>
      <c r="X86" s="153">
        <f>$M86*SUM($R86:T86)/SUM($I86:$L86)</f>
        <v>4.1500000000000002E-2</v>
      </c>
      <c r="Y86" s="153">
        <f>$M86*SUM($R86:U86)/SUM($I86:$L86)</f>
        <v>4.1500000000000002E-2</v>
      </c>
      <c r="Z86" s="125" t="s">
        <v>724</v>
      </c>
      <c r="AA86" s="123" t="s">
        <v>725</v>
      </c>
    </row>
    <row r="87" spans="1:27" ht="258.75" x14ac:dyDescent="0.25">
      <c r="A87" s="145">
        <v>77</v>
      </c>
      <c r="B87" s="146" t="s">
        <v>500</v>
      </c>
      <c r="C87" s="234" t="s">
        <v>501</v>
      </c>
      <c r="D87" s="203" t="s">
        <v>490</v>
      </c>
      <c r="E87" s="202">
        <v>44958</v>
      </c>
      <c r="F87" s="202">
        <v>45275</v>
      </c>
      <c r="G87" s="204" t="s">
        <v>502</v>
      </c>
      <c r="H87" s="164" t="s">
        <v>483</v>
      </c>
      <c r="I87" s="180">
        <v>0</v>
      </c>
      <c r="J87" s="242">
        <v>1</v>
      </c>
      <c r="K87" s="180">
        <v>0</v>
      </c>
      <c r="L87" s="180">
        <v>1</v>
      </c>
      <c r="M87" s="215">
        <v>8.3000000000000004E-2</v>
      </c>
      <c r="N87" s="153">
        <f>$M87*(SUM($I87:I87)/SUM($I87:$L87))</f>
        <v>0</v>
      </c>
      <c r="O87" s="153">
        <f>$M87*(SUM($I87:J87)/SUM($I87:$L87))</f>
        <v>4.1500000000000002E-2</v>
      </c>
      <c r="P87" s="153">
        <f>$M87*(SUM($I87:K87)/SUM($I87:$L87))</f>
        <v>4.1500000000000002E-2</v>
      </c>
      <c r="Q87" s="153">
        <f>$M87*(SUM($I87:L87)/SUM($I87:$L87))</f>
        <v>8.3000000000000004E-2</v>
      </c>
      <c r="R87" s="151"/>
      <c r="S87" s="154">
        <v>1</v>
      </c>
      <c r="T87" s="151"/>
      <c r="U87" s="151"/>
      <c r="V87" s="153">
        <f>$M87*SUM($R87:R87)/SUM($I87:$L87)</f>
        <v>0</v>
      </c>
      <c r="W87" s="153">
        <f>$M87*SUM($R87:S87)/SUM($I87:$L87)</f>
        <v>4.1500000000000002E-2</v>
      </c>
      <c r="X87" s="153">
        <f>$M87*SUM($R87:T87)/SUM($I87:$L87)</f>
        <v>4.1500000000000002E-2</v>
      </c>
      <c r="Y87" s="153">
        <f>$M87*SUM($R87:U87)/SUM($I87:$L87)</f>
        <v>4.1500000000000002E-2</v>
      </c>
      <c r="Z87" s="125" t="s">
        <v>726</v>
      </c>
      <c r="AA87" s="123" t="s">
        <v>727</v>
      </c>
    </row>
    <row r="88" spans="1:27" ht="258.75" x14ac:dyDescent="0.25">
      <c r="A88" s="145">
        <v>78</v>
      </c>
      <c r="B88" s="146" t="s">
        <v>503</v>
      </c>
      <c r="C88" s="234" t="s">
        <v>504</v>
      </c>
      <c r="D88" s="203" t="s">
        <v>481</v>
      </c>
      <c r="E88" s="202">
        <v>44958</v>
      </c>
      <c r="F88" s="202">
        <v>45275</v>
      </c>
      <c r="G88" s="204" t="s">
        <v>505</v>
      </c>
      <c r="H88" s="164" t="s">
        <v>483</v>
      </c>
      <c r="I88" s="180">
        <v>0</v>
      </c>
      <c r="J88" s="242">
        <v>1</v>
      </c>
      <c r="K88" s="180">
        <v>0</v>
      </c>
      <c r="L88" s="180">
        <v>1</v>
      </c>
      <c r="M88" s="215">
        <v>8.3000000000000004E-2</v>
      </c>
      <c r="N88" s="153">
        <f>$M88*(SUM($I88:I88)/SUM($I88:$L88))</f>
        <v>0</v>
      </c>
      <c r="O88" s="153">
        <f>$M88*(SUM($I88:J88)/SUM($I88:$L88))</f>
        <v>4.1500000000000002E-2</v>
      </c>
      <c r="P88" s="153">
        <f>$M88*(SUM($I88:K88)/SUM($I88:$L88))</f>
        <v>4.1500000000000002E-2</v>
      </c>
      <c r="Q88" s="153">
        <f>$M88*(SUM($I88:L88)/SUM($I88:$L88))</f>
        <v>8.3000000000000004E-2</v>
      </c>
      <c r="R88" s="151"/>
      <c r="S88" s="154">
        <v>1</v>
      </c>
      <c r="T88" s="151"/>
      <c r="U88" s="151"/>
      <c r="V88" s="153">
        <f>$M88*SUM($R88:R88)/SUM($I88:$L88)</f>
        <v>0</v>
      </c>
      <c r="W88" s="153">
        <f>$M88*SUM($R88:S88)/SUM($I88:$L88)</f>
        <v>4.1500000000000002E-2</v>
      </c>
      <c r="X88" s="153">
        <f>$M88*SUM($R88:T88)/SUM($I88:$L88)</f>
        <v>4.1500000000000002E-2</v>
      </c>
      <c r="Y88" s="153">
        <f>$M88*SUM($R88:U88)/SUM($I88:$L88)</f>
        <v>4.1500000000000002E-2</v>
      </c>
      <c r="Z88" s="125" t="s">
        <v>728</v>
      </c>
      <c r="AA88" s="235" t="s">
        <v>729</v>
      </c>
    </row>
    <row r="89" spans="1:27" ht="258.75" x14ac:dyDescent="0.25">
      <c r="A89" s="145">
        <v>79</v>
      </c>
      <c r="B89" s="146" t="s">
        <v>506</v>
      </c>
      <c r="C89" s="234" t="s">
        <v>507</v>
      </c>
      <c r="D89" s="203" t="s">
        <v>481</v>
      </c>
      <c r="E89" s="202">
        <v>44958</v>
      </c>
      <c r="F89" s="202">
        <v>45275</v>
      </c>
      <c r="G89" s="204" t="s">
        <v>508</v>
      </c>
      <c r="H89" s="164" t="s">
        <v>483</v>
      </c>
      <c r="I89" s="180">
        <v>0</v>
      </c>
      <c r="J89" s="242">
        <v>1</v>
      </c>
      <c r="K89" s="180">
        <v>0</v>
      </c>
      <c r="L89" s="180">
        <v>1</v>
      </c>
      <c r="M89" s="215">
        <v>8.3000000000000004E-2</v>
      </c>
      <c r="N89" s="153">
        <f>$M89*(SUM($I89:I89)/SUM($I89:$L89))</f>
        <v>0</v>
      </c>
      <c r="O89" s="153">
        <f>$M89*(SUM($I89:J89)/SUM($I89:$L89))</f>
        <v>4.1500000000000002E-2</v>
      </c>
      <c r="P89" s="153">
        <f>$M89*(SUM($I89:K89)/SUM($I89:$L89))</f>
        <v>4.1500000000000002E-2</v>
      </c>
      <c r="Q89" s="153">
        <f>$M89*(SUM($I89:L89)/SUM($I89:$L89))</f>
        <v>8.3000000000000004E-2</v>
      </c>
      <c r="R89" s="151"/>
      <c r="S89" s="154">
        <v>1</v>
      </c>
      <c r="T89" s="151"/>
      <c r="U89" s="151"/>
      <c r="V89" s="153">
        <f>$M89*SUM($R89:R89)/SUM($I89:$L89)</f>
        <v>0</v>
      </c>
      <c r="W89" s="153">
        <f>$M89*SUM($R89:S89)/SUM($I89:$L89)</f>
        <v>4.1500000000000002E-2</v>
      </c>
      <c r="X89" s="153">
        <f>$M89*SUM($R89:T89)/SUM($I89:$L89)</f>
        <v>4.1500000000000002E-2</v>
      </c>
      <c r="Y89" s="153">
        <f>$M89*SUM($R89:U89)/SUM($I89:$L89)</f>
        <v>4.1500000000000002E-2</v>
      </c>
      <c r="Z89" s="155" t="s">
        <v>730</v>
      </c>
      <c r="AA89" s="123" t="s">
        <v>731</v>
      </c>
    </row>
    <row r="90" spans="1:27" ht="104.25" customHeight="1" x14ac:dyDescent="0.25">
      <c r="A90" s="145">
        <v>80</v>
      </c>
      <c r="B90" s="146" t="s">
        <v>509</v>
      </c>
      <c r="C90" s="234" t="s">
        <v>510</v>
      </c>
      <c r="D90" s="203" t="s">
        <v>511</v>
      </c>
      <c r="E90" s="202">
        <v>44958</v>
      </c>
      <c r="F90" s="202">
        <v>45291</v>
      </c>
      <c r="G90" s="204" t="s">
        <v>512</v>
      </c>
      <c r="H90" s="164" t="s">
        <v>513</v>
      </c>
      <c r="I90" s="180">
        <v>0</v>
      </c>
      <c r="J90" s="242">
        <v>1</v>
      </c>
      <c r="K90" s="180">
        <v>1</v>
      </c>
      <c r="L90" s="180">
        <v>1</v>
      </c>
      <c r="M90" s="215">
        <v>8.3000000000000004E-2</v>
      </c>
      <c r="N90" s="153">
        <f>$M90*(SUM($I90:I90)/SUM($I90:$L90))</f>
        <v>0</v>
      </c>
      <c r="O90" s="153">
        <f>$M90*(SUM($I90:J90)/SUM($I90:$L90))</f>
        <v>2.7666666666666666E-2</v>
      </c>
      <c r="P90" s="153">
        <f>$M90*(SUM($I90:K90)/SUM($I90:$L90))</f>
        <v>5.5333333333333332E-2</v>
      </c>
      <c r="Q90" s="153">
        <f>$M90*(SUM($I90:L90)/SUM($I90:$L90))</f>
        <v>8.3000000000000004E-2</v>
      </c>
      <c r="R90" s="151"/>
      <c r="S90" s="154">
        <v>1</v>
      </c>
      <c r="T90" s="151"/>
      <c r="U90" s="151"/>
      <c r="V90" s="153">
        <f>$M90*SUM($R90:R90)/SUM($I90:$L90)</f>
        <v>0</v>
      </c>
      <c r="W90" s="153">
        <f>$M90*SUM($R90:S90)/SUM($I90:$L90)</f>
        <v>2.7666666666666669E-2</v>
      </c>
      <c r="X90" s="153">
        <f>$M90*SUM($R90:T90)/SUM($I90:$L90)</f>
        <v>2.7666666666666669E-2</v>
      </c>
      <c r="Y90" s="153">
        <f>$M90*SUM($R90:U90)/SUM($I90:$L90)</f>
        <v>2.7666666666666669E-2</v>
      </c>
      <c r="Z90" s="155" t="s">
        <v>732</v>
      </c>
      <c r="AA90" s="123" t="s">
        <v>733</v>
      </c>
    </row>
    <row r="91" spans="1:27" ht="163.5" customHeight="1" x14ac:dyDescent="0.25">
      <c r="A91" s="145">
        <v>81</v>
      </c>
      <c r="B91" s="146" t="s">
        <v>514</v>
      </c>
      <c r="C91" s="180" t="s">
        <v>515</v>
      </c>
      <c r="D91" s="180" t="s">
        <v>516</v>
      </c>
      <c r="E91" s="202">
        <v>44958</v>
      </c>
      <c r="F91" s="202">
        <v>45275</v>
      </c>
      <c r="G91" s="164" t="s">
        <v>517</v>
      </c>
      <c r="H91" s="164" t="s">
        <v>483</v>
      </c>
      <c r="I91" s="166">
        <v>0</v>
      </c>
      <c r="J91" s="237">
        <v>1</v>
      </c>
      <c r="K91" s="166">
        <v>0</v>
      </c>
      <c r="L91" s="166">
        <v>1</v>
      </c>
      <c r="M91" s="215">
        <v>8.3000000000000004E-2</v>
      </c>
      <c r="N91" s="153">
        <f>$M91*(SUM($I91:I91)/SUM($I91:$L91))</f>
        <v>0</v>
      </c>
      <c r="O91" s="153">
        <f>$M91*(SUM($I91:J91)/SUM($I91:$L91))</f>
        <v>4.1500000000000002E-2</v>
      </c>
      <c r="P91" s="153">
        <f>$M91*(SUM($I91:K91)/SUM($I91:$L91))</f>
        <v>4.1500000000000002E-2</v>
      </c>
      <c r="Q91" s="153">
        <f>$M91*(SUM($I91:L91)/SUM($I91:$L91))</f>
        <v>8.3000000000000004E-2</v>
      </c>
      <c r="R91" s="151"/>
      <c r="S91" s="154">
        <v>1</v>
      </c>
      <c r="T91" s="151"/>
      <c r="U91" s="151"/>
      <c r="V91" s="153">
        <f>$M91*SUM($R91:R91)/SUM($I91:$L91)</f>
        <v>0</v>
      </c>
      <c r="W91" s="153">
        <f>$M91*SUM($R91:S91)/SUM($I91:$L91)</f>
        <v>4.1500000000000002E-2</v>
      </c>
      <c r="X91" s="153">
        <f>$M91*SUM($R91:T91)/SUM($I91:$L91)</f>
        <v>4.1500000000000002E-2</v>
      </c>
      <c r="Y91" s="153">
        <f>$M91*SUM($R91:U91)/SUM($I91:$L91)</f>
        <v>4.1500000000000002E-2</v>
      </c>
      <c r="Z91" s="155" t="s">
        <v>734</v>
      </c>
      <c r="AA91" s="123" t="s">
        <v>735</v>
      </c>
    </row>
    <row r="92" spans="1:27" ht="174.75" customHeight="1" x14ac:dyDescent="0.25">
      <c r="A92" s="145">
        <v>82</v>
      </c>
      <c r="B92" s="146" t="s">
        <v>518</v>
      </c>
      <c r="C92" s="180" t="s">
        <v>519</v>
      </c>
      <c r="D92" s="180" t="s">
        <v>520</v>
      </c>
      <c r="E92" s="202">
        <v>44958</v>
      </c>
      <c r="F92" s="202">
        <v>45275</v>
      </c>
      <c r="G92" s="164" t="s">
        <v>521</v>
      </c>
      <c r="H92" s="164" t="s">
        <v>483</v>
      </c>
      <c r="I92" s="166">
        <v>0</v>
      </c>
      <c r="J92" s="237">
        <v>1</v>
      </c>
      <c r="K92" s="166">
        <v>0</v>
      </c>
      <c r="L92" s="166">
        <v>1</v>
      </c>
      <c r="M92" s="215">
        <v>8.3000000000000004E-2</v>
      </c>
      <c r="N92" s="153">
        <f>$M92*(SUM($I92:I92)/SUM($I92:$L92))</f>
        <v>0</v>
      </c>
      <c r="O92" s="153">
        <f>$M92*(SUM($I92:J92)/SUM($I92:$L92))</f>
        <v>4.1500000000000002E-2</v>
      </c>
      <c r="P92" s="153">
        <f>$M92*(SUM($I92:K92)/SUM($I92:$L92))</f>
        <v>4.1500000000000002E-2</v>
      </c>
      <c r="Q92" s="153">
        <f>$M92*(SUM($I92:L92)/SUM($I92:$L92))</f>
        <v>8.3000000000000004E-2</v>
      </c>
      <c r="R92" s="151"/>
      <c r="S92" s="154">
        <v>1</v>
      </c>
      <c r="T92" s="151"/>
      <c r="U92" s="151"/>
      <c r="V92" s="153">
        <f>$M92*SUM($R92:R92)/SUM($I92:$L92)</f>
        <v>0</v>
      </c>
      <c r="W92" s="153">
        <f>$M92*SUM($R92:S92)/SUM($I92:$L92)</f>
        <v>4.1500000000000002E-2</v>
      </c>
      <c r="X92" s="153">
        <f>$M92*SUM($R92:T92)/SUM($I92:$L92)</f>
        <v>4.1500000000000002E-2</v>
      </c>
      <c r="Y92" s="153">
        <f>$M92*SUM($R92:U92)/SUM($I92:$L92)</f>
        <v>4.1500000000000002E-2</v>
      </c>
      <c r="Z92" s="155" t="s">
        <v>736</v>
      </c>
      <c r="AA92" s="126" t="s">
        <v>737</v>
      </c>
    </row>
    <row r="93" spans="1:27" ht="258.75" x14ac:dyDescent="0.25">
      <c r="A93" s="145">
        <v>83</v>
      </c>
      <c r="B93" s="146" t="s">
        <v>522</v>
      </c>
      <c r="C93" s="180" t="s">
        <v>523</v>
      </c>
      <c r="D93" s="180" t="s">
        <v>494</v>
      </c>
      <c r="E93" s="202">
        <v>44958</v>
      </c>
      <c r="F93" s="202">
        <v>45275</v>
      </c>
      <c r="G93" s="164" t="s">
        <v>524</v>
      </c>
      <c r="H93" s="164" t="s">
        <v>483</v>
      </c>
      <c r="I93" s="166">
        <v>0</v>
      </c>
      <c r="J93" s="237">
        <v>1</v>
      </c>
      <c r="K93" s="166">
        <v>0</v>
      </c>
      <c r="L93" s="166">
        <v>1</v>
      </c>
      <c r="M93" s="215">
        <v>8.3000000000000004E-2</v>
      </c>
      <c r="N93" s="153">
        <f>$M93*(SUM($I93:I93)/SUM($I93:$L93))</f>
        <v>0</v>
      </c>
      <c r="O93" s="153">
        <f>$M93*(SUM($I93:J93)/SUM($I93:$L93))</f>
        <v>4.1500000000000002E-2</v>
      </c>
      <c r="P93" s="153">
        <f>$M93*(SUM($I93:K93)/SUM($I93:$L93))</f>
        <v>4.1500000000000002E-2</v>
      </c>
      <c r="Q93" s="153">
        <f>$M93*(SUM($I93:L93)/SUM($I93:$L93))</f>
        <v>8.3000000000000004E-2</v>
      </c>
      <c r="R93" s="151"/>
      <c r="S93" s="154">
        <v>1</v>
      </c>
      <c r="T93" s="151"/>
      <c r="U93" s="151"/>
      <c r="V93" s="153">
        <f>$M93*SUM($R93:R93)/SUM($I93:$L93)</f>
        <v>0</v>
      </c>
      <c r="W93" s="153">
        <f>$M93*SUM($R93:S93)/SUM($I93:$L93)</f>
        <v>4.1500000000000002E-2</v>
      </c>
      <c r="X93" s="153">
        <f>$M93*SUM($R93:T93)/SUM($I93:$L93)</f>
        <v>4.1500000000000002E-2</v>
      </c>
      <c r="Y93" s="153">
        <f>$M93*SUM($R93:U93)/SUM($I93:$L93)</f>
        <v>4.1500000000000002E-2</v>
      </c>
      <c r="Z93" s="217" t="s">
        <v>738</v>
      </c>
      <c r="AA93" s="123" t="s">
        <v>739</v>
      </c>
    </row>
    <row r="94" spans="1:27" x14ac:dyDescent="0.25">
      <c r="A94" s="168"/>
      <c r="B94" s="169" t="s">
        <v>525</v>
      </c>
      <c r="C94" s="223"/>
      <c r="D94" s="223"/>
      <c r="E94" s="216"/>
      <c r="F94" s="216"/>
      <c r="G94" s="224"/>
      <c r="H94" s="224"/>
      <c r="I94" s="225"/>
      <c r="J94" s="225"/>
      <c r="K94" s="225"/>
      <c r="L94" s="225"/>
      <c r="M94" s="226">
        <f>SUM(M82:M93)</f>
        <v>0.99599999999999989</v>
      </c>
      <c r="N94" s="226">
        <f>SUM(N82:N93)</f>
        <v>0</v>
      </c>
      <c r="O94" s="226">
        <f t="shared" ref="O94:P94" si="4">SUM(O82:O93)</f>
        <v>0.48416666666666663</v>
      </c>
      <c r="P94" s="226">
        <f t="shared" si="4"/>
        <v>0.51183333333333336</v>
      </c>
      <c r="Q94" s="226">
        <f>SUM(Q82:Q93)</f>
        <v>0.99599999999999989</v>
      </c>
      <c r="R94" s="226"/>
      <c r="S94" s="226"/>
      <c r="T94" s="226"/>
      <c r="U94" s="226"/>
      <c r="V94" s="226">
        <f>SUM(V82:V93)</f>
        <v>0</v>
      </c>
      <c r="W94" s="226">
        <f>SUM(W82:W93)</f>
        <v>0.48416666666666663</v>
      </c>
      <c r="X94" s="226">
        <f t="shared" ref="X94:Y94" si="5">SUM(X82:X93)</f>
        <v>0.48416666666666663</v>
      </c>
      <c r="Y94" s="226">
        <f t="shared" si="5"/>
        <v>0.48416666666666663</v>
      </c>
      <c r="Z94" s="216"/>
      <c r="AA94" s="216"/>
    </row>
    <row r="95" spans="1:27" x14ac:dyDescent="0.25">
      <c r="Z95" s="144"/>
      <c r="AA95" s="100"/>
    </row>
  </sheetData>
  <sheetProtection algorithmName="SHA-512" hashValue="bp3782TqkuLzNrRdqAfsAabCKjLqNAk5d0sQPPDRWNn7cl0jNxOWfBozTjExkfos3TD18dWeT10ogIh3DsAxWg==" saltValue="Cw9kn/oF8MM35xWr1xaOfQ==" spinCount="100000" sheet="1" objects="1" scenarios="1"/>
  <mergeCells count="9">
    <mergeCell ref="A1:B1"/>
    <mergeCell ref="C1:Y1"/>
    <mergeCell ref="Z1:AA1"/>
    <mergeCell ref="A2:A3"/>
    <mergeCell ref="B2:D2"/>
    <mergeCell ref="E2:F2"/>
    <mergeCell ref="G2:M2"/>
    <mergeCell ref="R2:AA2"/>
    <mergeCell ref="Z3:AA3"/>
  </mergeCells>
  <hyperlinks>
    <hyperlink ref="AA4" r:id="rId1" xr:uid="{84F26AC1-4A13-4CC9-BA8B-8E1C6E5B345C}"/>
    <hyperlink ref="AA6" r:id="rId2" xr:uid="{8E15AC03-4724-40BC-A0D3-138C170542B4}"/>
    <hyperlink ref="AA7" r:id="rId3" xr:uid="{004E2A60-F65B-4977-8C32-88B1E9887CAA}"/>
    <hyperlink ref="AA9" r:id="rId4" xr:uid="{0D0ADB3C-2501-4EFE-936C-B8EC769F1955}"/>
    <hyperlink ref="AA8" r:id="rId5" xr:uid="{D83467FA-C1D6-4F89-B9B1-5A4AB5D09951}"/>
    <hyperlink ref="AA40" r:id="rId6" display="https://cceficiente.sharepoint.com/:f:/s/ReportePlaneacinEMAE/EoTEDuniZ5lPliJwq42U3NYBTHO03XNMI-kX1c060_Ihzg?e=fpL85i" xr:uid="{9F5ABFCB-4569-4874-8D7B-B42614D42423}"/>
    <hyperlink ref="AA39" r:id="rId7" display="https://cceficiente.sharepoint.com/:f:/s/ReportePlaneacinEMAE/ElqU7w9ItRBCvdyBga7pUAUB7MXDqVNL2_z0mfZys--Dnw?e=mEZuFs" xr:uid="{D8C951D9-6F4A-459A-A898-061365DF9A18}"/>
    <hyperlink ref="AA41" r:id="rId8" display="https://cceficiente.sharepoint.com/:f:/s/ReportePlaneacinEMAE/EuBVNFt5gQBJvJ8glkKjPAgBSb-Zpq8FZs5iSyc0YFIGOA?e=3kLNQO" xr:uid="{E8A3DDEE-71A1-43D6-BDD7-519CB8357369}"/>
    <hyperlink ref="AA42" r:id="rId9" display="https://cceficiente.sharepoint.com/:f:/s/ReportePlaneacinEMAE/EtbvrE9p16VBnl0Joz1aasEBJxJg-nr56Ju5KcIsZthnYw?e=Vmsk6m" xr:uid="{0C9E1EAD-2EAF-44CF-85EE-81CCE8D113DC}"/>
    <hyperlink ref="AA44" r:id="rId10" display="https://cceficiente.sharepoint.com/:f:/s/ReportePlaneacinEMAE/EhA65Gda9JRGs9_h4AD9WCAB9v-__aFVf2nDlsnX1IuoVA?e=ZD92uQ" xr:uid="{9EB55CF7-B9F7-49AF-B46E-A786D38E3AF9}"/>
    <hyperlink ref="AA45" r:id="rId11" display="https://cceficiente.sharepoint.com/:f:/s/ReportePlaneacinEMAE/EnShKI2xYqRNhVe1EEaP70QB5YV0sPYTCS4zOKuHzUiiqw?e=AowkLR" xr:uid="{247F78A3-F010-463A-9B57-482ABA128038}"/>
    <hyperlink ref="AA47" r:id="rId12" display="https://cceficiente.sharepoint.com/:f:/s/ReportePlaneacinEMAE/EkG1foV3tXtAkivLMgGhVlEBhUWRd6L9bxTryO06SZI3lQ?e=3k8THI" xr:uid="{5C8E5AA2-11D2-4010-AE74-710BCE979D20}"/>
    <hyperlink ref="AA48" r:id="rId13" display="https://cceficiente.sharepoint.com/:f:/s/ReportePlaneacinEMAE/ErjSu0jPQgNBqZ3a3R27onABaHfoBJ0Kr89TejwU0mPyww?e=5Tia6O" xr:uid="{8B0D9A56-E59B-48E9-8B4D-38543F3AEF9B}"/>
    <hyperlink ref="AA49" r:id="rId14" display="https://cceficiente.sharepoint.com/:f:/s/ReportePlaneacinEMAE/EviPlUHYbM5EmmvXRO7JKGQBhMdD27bvzdyJKyEJkozIHg?e=NHrUpz" xr:uid="{C5575FF2-E5C1-40FC-84E8-B5FB5D7A9E7E}"/>
    <hyperlink ref="AA64" r:id="rId15" xr:uid="{37DDCE37-4CF3-4C99-AAFE-6F3FE90CBD90}"/>
    <hyperlink ref="AA52" r:id="rId16" xr:uid="{2755C0DD-3832-40FD-9B00-484300112286}"/>
    <hyperlink ref="AA53" r:id="rId17" xr:uid="{CC7B4EAF-F74A-47BD-B7EF-2DBB1E657A71}"/>
    <hyperlink ref="AA54" r:id="rId18" xr:uid="{0A3D9EFA-18B4-4223-8959-2E647FE2C289}"/>
    <hyperlink ref="AA55" r:id="rId19" xr:uid="{D84CCE46-AB7F-432D-BF0D-AE239942AAB7}"/>
    <hyperlink ref="AA58" r:id="rId20" display="https://cceficiente.sharepoint.com/:f:/s/RAESecretaraGeneral/Eslpwq0-HX5Mh2ndcNxZ4tsBi5Vkb5-1g1G1qmEiRPOhdg?e=gF1Rzi" xr:uid="{375E0F23-282D-48EB-B28A-8A439E4C9BEE}"/>
    <hyperlink ref="AA14" r:id="rId21" display="https://cceficiente.sharepoint.com/:f:/s/ReportePlaneacin/EmrYbK6OVBpArF5oSP0Fp2MBLBZ0Z9clakbf62A2i2YfLQ?e=yNh3oH" xr:uid="{E0B9C5C9-3DD4-4C9A-A232-F974BF8A61F5}"/>
    <hyperlink ref="AA16" r:id="rId22" display="https://cceficiente.sharepoint.com/:f:/s/ReportePlaneacin/EolDYkt1_7dEqTBwjWXW8boBCMETZtq6_MWaF7h3Nw9bpg?e=Egn7M7" xr:uid="{244DA5F9-6868-461A-8492-5BDE951C4000}"/>
    <hyperlink ref="AA17" r:id="rId23" display="https://cceficiente.sharepoint.com/:f:/s/ReportePlaneacin/En0bR9sDaaFHidOsGXCUwakBXi0y2V9wxk9BXQ5ul-RuxQ?e=r1A6Sc" xr:uid="{1AA3974F-1AEE-4406-83D6-71B02DFDC906}"/>
    <hyperlink ref="AA20" r:id="rId24" display="https://cceficiente.sharepoint.com/:f:/s/ReportePlaneacin/EnLnWxjZBdtNn6eOPe12XncB1ZGl3DM_01ABQdKzFYqUnA?e=MJPKSg" xr:uid="{FE8DBC6D-8AD9-4DA0-AD57-B6F00F7E27CF}"/>
    <hyperlink ref="AA21" r:id="rId25" xr:uid="{B99A7F3F-6199-4D5D-9C31-AC773329256B}"/>
    <hyperlink ref="AA22" r:id="rId26" display="https://cceficiente.sharepoint.com/:f:/s/ReportePlaneacin/EiytfegAosdLvl7yZjiq9rABXFB9V1767nTnszfQTRuEKw?e=24aBWI" xr:uid="{BDC10E4D-D8DF-46F6-A304-17655876A9C5}"/>
    <hyperlink ref="AA23" r:id="rId27" display="https://cceficiente.sharepoint.com/:f:/s/ReportePlaneacin/ErYXQ9SQqqREmm8_l4mFUsQB8FC0n7ToLwuBS4FXIMzB6g?e=Ob2WTY" xr:uid="{18A2942A-85DC-4223-907C-35A21EE2AF87}"/>
    <hyperlink ref="AA24" r:id="rId28" display="https://cceficiente.sharepoint.com/:f:/s/ReportePlaneacin/ElvD3Rl62CtBgw4muMI2d0MBAuWS61HCFIhKgqY1nk0xOA?e=xdJ3lj" xr:uid="{36877AF4-152E-443A-8DC5-9694E56A0C0E}"/>
    <hyperlink ref="AA27" r:id="rId29" xr:uid="{7BBBE3C6-6453-4220-A15C-2870DB48D6CD}"/>
    <hyperlink ref="AA26" r:id="rId30" display="https://cceficiente.sharepoint.com/:f:/s/ReportePlaneacin/EhpDQTL1G7tOk2pTwwMUv_kBFY4YB1ewlD6MeXUVei2Efw?e=HC7yKN" xr:uid="{5D67EBBB-7790-4C60-8A8C-CBF3F223FF83}"/>
    <hyperlink ref="AA72" r:id="rId31" xr:uid="{12A8D380-8863-40CC-AE0B-17B7DB8098C5}"/>
    <hyperlink ref="AA66" r:id="rId32" display="https://cceficiente.sharepoint.com/:x:/s/ReportePlaneacin-Controlinterno/EbfzS_ZYr4FErkir5XG2hYoB--GY_QKyrSU1UNivpOrxBw?e=7nzWaP" xr:uid="{D1D1A2CD-67A9-4F6C-8379-BC722114A3F8}"/>
    <hyperlink ref="AA69" r:id="rId33" display="https://cceficiente.sharepoint.com/:f:/s/PlaneacinDireccinGeneral/EpnEeCOTH1BOnv3mLbKQFD8B_-hKZUKk9DkN1TpLQpYDWg?e=vLkaRb" xr:uid="{F9D3F310-6ACC-415A-942A-AA6F7F37A209}"/>
    <hyperlink ref="AA73" r:id="rId34" display="https://cceficiente.sharepoint.com/:f:/s/PlaneacinDireccinGeneral/EhaJ_R44rk5Onj93JfxgqZABwLSR4wlgdpp0Y1WaQxGbjA?e=Sj2ASA" xr:uid="{3701B1D3-5AE7-45A7-BEC3-978158663444}"/>
    <hyperlink ref="AA60" r:id="rId35" display="https://cceficiente.sharepoint.com/:f:/s/RAESecretaraGeneral/Ep5BIY0hTmNGvh4hbU-dTKIBMsCXPjGKuF-TyG6dwg8rHg?e=vD27xc" xr:uid="{248E2E7B-8C60-46FB-AA67-6F31B305F353}"/>
    <hyperlink ref="AA10" r:id="rId36" xr:uid="{C3D7CEED-87D9-4799-B1C4-45DAD0FB9E18}"/>
    <hyperlink ref="AA74" r:id="rId37" display="https://cceficiente.sharepoint.com/:b:/s/PlaneacinDireccinGeneral/EVi__n9_V1NGvJsFOAOCJOYBqzW21Oi2WMgQr0KjNfWKRw?e=ladc0j" xr:uid="{8420F172-7AD1-4B79-B9D0-1115E444EB1B}"/>
    <hyperlink ref="AA29" r:id="rId38" xr:uid="{922567A9-AC7E-47F4-BC98-65FD5A43027B}"/>
    <hyperlink ref="AA30" r:id="rId39" xr:uid="{3051145C-EA4E-4180-AC85-71BF8A7318E8}"/>
    <hyperlink ref="AA31" r:id="rId40" xr:uid="{96592BDD-E12E-48AC-B3D7-6E0809BBC707}"/>
    <hyperlink ref="AA32" r:id="rId41" xr:uid="{A459F143-56EF-4879-8E24-2EB438A1B47D}"/>
    <hyperlink ref="AA37" r:id="rId42" xr:uid="{16477421-B7BD-41B3-9BD5-14FA689209B1}"/>
    <hyperlink ref="AA34" r:id="rId43" xr:uid="{8563565D-4B56-4875-BB90-9DED64381DB8}"/>
    <hyperlink ref="AA35" r:id="rId44" xr:uid="{F18781D2-A357-4919-9720-0CF4EAE6C138}"/>
    <hyperlink ref="AA36" r:id="rId45" xr:uid="{3C137B92-39AF-456D-805E-53B2C238AFC4}"/>
    <hyperlink ref="AA33" r:id="rId46" xr:uid="{E7D80F7E-4580-4E5A-AFBC-4CC06A3F1E1B}"/>
    <hyperlink ref="AA68" r:id="rId47" display="https://cceficiente.sharepoint.com/:x:/s/ReportePlaneacinComunicaciones/EekTXEQZuBdGqJR4jahNPvABwbHtMTnsw9_BBNE8DE2waQ?e=U669Q5" xr:uid="{69329FD0-503A-4BC5-A0A9-25D315FACD01}"/>
    <hyperlink ref="AA84" r:id="rId48" xr:uid="{82F3E8EC-DBAD-4B92-9BCC-471A148310F9}"/>
    <hyperlink ref="AA85" r:id="rId49" xr:uid="{E6766206-D480-41B4-B34A-BFAA5B0C03A2}"/>
    <hyperlink ref="AA86" r:id="rId50" xr:uid="{F56CFBA6-4A54-4168-BEE1-478F6796E26A}"/>
    <hyperlink ref="AA87" r:id="rId51" xr:uid="{D01170A6-7B35-4202-8026-34D05713727E}"/>
    <hyperlink ref="AA88" r:id="rId52" xr:uid="{C5B26052-4A5A-48AF-AF20-74F2A4E6BC7D}"/>
    <hyperlink ref="AA89" r:id="rId53" xr:uid="{27BCE852-0187-48F1-BC20-4DFFF15DE29C}"/>
    <hyperlink ref="AA91" r:id="rId54" xr:uid="{5429F1A7-7383-402D-8AD8-384EF5DE2BAF}"/>
    <hyperlink ref="AA92" r:id="rId55" xr:uid="{A9E55466-7F72-4B6C-AFBB-855277D1BD30}"/>
    <hyperlink ref="AA93" r:id="rId56" xr:uid="{69B27EE4-BE86-48C1-AB18-474BF2FC534E}"/>
    <hyperlink ref="AA90" r:id="rId57" xr:uid="{B9200CEE-B134-41AD-BC22-67C329433772}"/>
    <hyperlink ref="AA83" r:id="rId58" xr:uid="{DAA1127C-A6AC-4CB0-B5DC-8E250D062434}"/>
    <hyperlink ref="AA82" r:id="rId59" xr:uid="{E07A41D4-BBA8-49A0-B02D-28F6773499FF}"/>
    <hyperlink ref="AA61" r:id="rId60" display="https://cceficiente.sharepoint.com/:f:/s/RAESecretaraGeneral/Ei4_r8SisOVDrB4hFSfWaBUBqldZ95vvlfhyiTt0MXaFbw?e=6LIXC8" xr:uid="{14DC9BA5-55F1-4E73-8D49-187ADEEE36D9}"/>
    <hyperlink ref="AA63" r:id="rId61" xr:uid="{475FE7A2-F359-4C63-8A5F-3041B0038701}"/>
    <hyperlink ref="AA78" r:id="rId62" display="Evidencias DG12" xr:uid="{BC9C2DF3-3D30-455B-B8A3-0988909313B2}"/>
    <hyperlink ref="AA77" r:id="rId63" display="https://cceficiente.sharepoint.com/:f:/s/PlaneacinDireccinGeneral/EivDP7q8xqxMrR0OhZ82SMcBz7qtjCOdqcRfspdrY0g4nw?e=MyhbmU" xr:uid="{27B601E4-090E-43FB-B1C8-7733696CD701}"/>
  </hyperlinks>
  <pageMargins left="0.7" right="0.7" top="0.75" bottom="0.75" header="0.3" footer="0.3"/>
  <pageSetup paperSize="9" orientation="portrait" r:id="rId64"/>
  <drawing r:id="rId6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1C7C0-B66E-4EDB-94E6-EE06015E0C2D}">
  <sheetPr>
    <tabColor rgb="FFFFFF00"/>
  </sheetPr>
  <dimension ref="A1:AA95"/>
  <sheetViews>
    <sheetView zoomScale="60" zoomScaleNormal="60" workbookViewId="0">
      <selection activeCell="D4" sqref="D4"/>
    </sheetView>
  </sheetViews>
  <sheetFormatPr baseColWidth="10" defaultColWidth="11.42578125" defaultRowHeight="15" x14ac:dyDescent="0.25"/>
  <cols>
    <col min="1" max="1" width="7.140625" customWidth="1"/>
    <col min="2" max="2" width="28" customWidth="1"/>
    <col min="3" max="3" width="57.140625" customWidth="1"/>
    <col min="4" max="4" width="47.28515625" customWidth="1"/>
    <col min="5" max="5" width="15.7109375" customWidth="1"/>
    <col min="6" max="6" width="17.42578125" customWidth="1"/>
    <col min="7" max="7" width="38.5703125" customWidth="1"/>
    <col min="8" max="8" width="23.5703125" customWidth="1"/>
    <col min="13" max="13" width="18.28515625" customWidth="1"/>
    <col min="14" max="14" width="34.7109375" style="42" customWidth="1"/>
    <col min="15" max="15" width="18.5703125" style="42" customWidth="1"/>
    <col min="16" max="16" width="21.140625" style="42" customWidth="1"/>
    <col min="17" max="17" width="19.7109375" style="42" customWidth="1"/>
    <col min="18" max="18" width="21.42578125" customWidth="1"/>
    <col min="19" max="19" width="20.28515625" customWidth="1"/>
    <col min="20" max="20" width="21.7109375" customWidth="1"/>
    <col min="21" max="25" width="18.5703125" customWidth="1"/>
    <col min="26" max="26" width="101.7109375" customWidth="1"/>
    <col min="27" max="27" width="50.85546875" customWidth="1"/>
  </cols>
  <sheetData>
    <row r="1" spans="1:27" ht="126" customHeight="1" x14ac:dyDescent="1.1000000000000001">
      <c r="A1" s="511" t="s">
        <v>622</v>
      </c>
      <c r="B1" s="511"/>
      <c r="C1" s="512" t="s">
        <v>623</v>
      </c>
      <c r="D1" s="512"/>
      <c r="E1" s="512"/>
      <c r="F1" s="512"/>
      <c r="G1" s="512"/>
      <c r="H1" s="512"/>
      <c r="I1" s="512"/>
      <c r="J1" s="512"/>
      <c r="K1" s="512"/>
      <c r="L1" s="512"/>
      <c r="M1" s="512"/>
      <c r="N1" s="512"/>
      <c r="O1" s="512"/>
      <c r="P1" s="512"/>
      <c r="Q1" s="512"/>
      <c r="R1" s="512"/>
      <c r="S1" s="512"/>
      <c r="T1" s="512"/>
      <c r="U1" s="512"/>
      <c r="V1" s="512"/>
      <c r="W1" s="512"/>
      <c r="X1" s="512"/>
      <c r="Y1" s="512"/>
      <c r="Z1" s="513"/>
      <c r="AA1" s="513"/>
    </row>
    <row r="2" spans="1:27" ht="14.45" customHeight="1" x14ac:dyDescent="0.25">
      <c r="A2" s="514" t="s">
        <v>528</v>
      </c>
      <c r="B2" s="515" t="s">
        <v>66</v>
      </c>
      <c r="C2" s="515"/>
      <c r="D2" s="515"/>
      <c r="E2" s="515" t="s">
        <v>67</v>
      </c>
      <c r="F2" s="515"/>
      <c r="G2" s="515" t="s">
        <v>68</v>
      </c>
      <c r="H2" s="515"/>
      <c r="I2" s="515"/>
      <c r="J2" s="515"/>
      <c r="K2" s="515"/>
      <c r="L2" s="515"/>
      <c r="M2" s="515"/>
      <c r="N2" s="222"/>
      <c r="O2" s="222"/>
      <c r="P2" s="222"/>
      <c r="Q2" s="222"/>
      <c r="R2" s="515" t="s">
        <v>529</v>
      </c>
      <c r="S2" s="515"/>
      <c r="T2" s="515"/>
      <c r="U2" s="515"/>
      <c r="V2" s="515"/>
      <c r="W2" s="515"/>
      <c r="X2" s="515"/>
      <c r="Y2" s="515"/>
      <c r="Z2" s="515"/>
      <c r="AA2" s="515"/>
    </row>
    <row r="3" spans="1:27" ht="51.75" customHeight="1" x14ac:dyDescent="0.25">
      <c r="A3" s="514"/>
      <c r="B3" s="221" t="s">
        <v>70</v>
      </c>
      <c r="C3" s="221" t="s">
        <v>71</v>
      </c>
      <c r="D3" s="221" t="s">
        <v>72</v>
      </c>
      <c r="E3" s="221" t="s">
        <v>73</v>
      </c>
      <c r="F3" s="221" t="s">
        <v>74</v>
      </c>
      <c r="G3" s="221" t="s">
        <v>530</v>
      </c>
      <c r="H3" s="221" t="s">
        <v>76</v>
      </c>
      <c r="I3" s="221" t="s">
        <v>77</v>
      </c>
      <c r="J3" s="221" t="s">
        <v>78</v>
      </c>
      <c r="K3" s="221" t="s">
        <v>79</v>
      </c>
      <c r="L3" s="221" t="s">
        <v>80</v>
      </c>
      <c r="M3" s="221" t="s">
        <v>81</v>
      </c>
      <c r="N3" s="222" t="s">
        <v>531</v>
      </c>
      <c r="O3" s="222" t="s">
        <v>532</v>
      </c>
      <c r="P3" s="222" t="s">
        <v>533</v>
      </c>
      <c r="Q3" s="222" t="s">
        <v>534</v>
      </c>
      <c r="R3" s="221" t="s">
        <v>535</v>
      </c>
      <c r="S3" s="221" t="s">
        <v>536</v>
      </c>
      <c r="T3" s="221" t="s">
        <v>537</v>
      </c>
      <c r="U3" s="221" t="s">
        <v>538</v>
      </c>
      <c r="V3" s="221" t="s">
        <v>539</v>
      </c>
      <c r="W3" s="221" t="s">
        <v>540</v>
      </c>
      <c r="X3" s="221" t="s">
        <v>541</v>
      </c>
      <c r="Y3" s="221" t="s">
        <v>542</v>
      </c>
      <c r="Z3" s="515" t="s">
        <v>543</v>
      </c>
      <c r="AA3" s="515"/>
    </row>
    <row r="4" spans="1:27" ht="99" customHeight="1" x14ac:dyDescent="0.25">
      <c r="A4" s="145">
        <v>1</v>
      </c>
      <c r="B4" s="146" t="s">
        <v>97</v>
      </c>
      <c r="C4" s="147" t="s">
        <v>98</v>
      </c>
      <c r="D4" s="441" t="s">
        <v>99</v>
      </c>
      <c r="E4" s="148">
        <v>44927</v>
      </c>
      <c r="F4" s="149">
        <v>45291</v>
      </c>
      <c r="G4" s="147" t="s">
        <v>740</v>
      </c>
      <c r="H4" s="147" t="s">
        <v>101</v>
      </c>
      <c r="I4" s="150">
        <v>0</v>
      </c>
      <c r="J4" s="157">
        <v>1</v>
      </c>
      <c r="K4" s="154">
        <v>3</v>
      </c>
      <c r="L4" s="151">
        <v>4</v>
      </c>
      <c r="M4" s="152">
        <v>0.2</v>
      </c>
      <c r="N4" s="153">
        <f>$M4*(SUM($I4:I4)/SUM($I4:$L4))</f>
        <v>0</v>
      </c>
      <c r="O4" s="153">
        <f>$M4*(SUM($I4:J4)/SUM($I4:$L4))</f>
        <v>2.5000000000000001E-2</v>
      </c>
      <c r="P4" s="153">
        <f>$M4*(SUM($I4:K4)/SUM($I4:$L4))</f>
        <v>0.1</v>
      </c>
      <c r="Q4" s="153">
        <f>$M4*(SUM($I4:L4)/SUM($I4:$L4))</f>
        <v>0.2</v>
      </c>
      <c r="R4" s="151"/>
      <c r="S4" s="157">
        <v>1</v>
      </c>
      <c r="T4" s="151"/>
      <c r="U4" s="151"/>
      <c r="V4" s="153">
        <f>$M4*SUM($R4:R4)/SUM($I4:$L4)</f>
        <v>0</v>
      </c>
      <c r="W4" s="153">
        <f>$M4*SUM($R4:S4)/SUM($I4:$L4)</f>
        <v>2.5000000000000001E-2</v>
      </c>
      <c r="X4" s="153">
        <f>$M4*SUM($R4:T4)/SUM($I4:$L4)</f>
        <v>2.5000000000000001E-2</v>
      </c>
      <c r="Y4" s="153">
        <f>$M4*SUM($R4:U4)/SUM($I4:$L4)</f>
        <v>2.5000000000000001E-2</v>
      </c>
      <c r="Z4" s="155"/>
      <c r="AA4" s="156"/>
    </row>
    <row r="5" spans="1:27" ht="111" customHeight="1" x14ac:dyDescent="0.3">
      <c r="A5" s="145">
        <v>2</v>
      </c>
      <c r="B5" s="146" t="s">
        <v>112</v>
      </c>
      <c r="C5" s="147" t="s">
        <v>113</v>
      </c>
      <c r="D5" s="147" t="s">
        <v>114</v>
      </c>
      <c r="E5" s="148">
        <v>44927</v>
      </c>
      <c r="F5" s="149">
        <v>45291</v>
      </c>
      <c r="G5" s="147" t="s">
        <v>115</v>
      </c>
      <c r="H5" s="147" t="s">
        <v>116</v>
      </c>
      <c r="I5" s="157">
        <v>0</v>
      </c>
      <c r="J5" s="157">
        <v>0</v>
      </c>
      <c r="K5" s="154">
        <v>1</v>
      </c>
      <c r="L5" s="151">
        <v>2</v>
      </c>
      <c r="M5" s="152">
        <v>0.2</v>
      </c>
      <c r="N5" s="153">
        <f>$M5*(SUM($I5:I5)/SUM($I5:$L5))</f>
        <v>0</v>
      </c>
      <c r="O5" s="153">
        <f>$M5*(SUM($I5:J5)/SUM($I5:$L5))</f>
        <v>0</v>
      </c>
      <c r="P5" s="153">
        <f>$M5*(SUM($I5:K5)/SUM($I5:$L5))</f>
        <v>6.6666666666666666E-2</v>
      </c>
      <c r="Q5" s="153">
        <f>$M5*(SUM($I5:L5)/SUM($I5:$L5))</f>
        <v>0.2</v>
      </c>
      <c r="R5" s="151"/>
      <c r="S5" s="157"/>
      <c r="T5" s="151"/>
      <c r="U5" s="151"/>
      <c r="V5" s="153">
        <f>$M5*SUM($R5:R5)/SUM($I5:$L5)</f>
        <v>0</v>
      </c>
      <c r="W5" s="153">
        <f>$M5*SUM($R5:S5)/SUM($I5:$L5)</f>
        <v>0</v>
      </c>
      <c r="X5" s="153">
        <f>$M5*SUM($R5:T5)/SUM($I5:$L5)</f>
        <v>0</v>
      </c>
      <c r="Y5" s="153">
        <f>$M5*SUM($R5:U5)/SUM($I5:$L5)</f>
        <v>0</v>
      </c>
      <c r="Z5" s="158"/>
      <c r="AA5" s="151"/>
    </row>
    <row r="6" spans="1:27" ht="91.5" customHeight="1" x14ac:dyDescent="0.25">
      <c r="A6" s="145">
        <v>3</v>
      </c>
      <c r="B6" s="146" t="s">
        <v>117</v>
      </c>
      <c r="C6" s="147" t="s">
        <v>118</v>
      </c>
      <c r="D6" s="147" t="s">
        <v>119</v>
      </c>
      <c r="E6" s="148">
        <v>44927</v>
      </c>
      <c r="F6" s="149">
        <v>45291</v>
      </c>
      <c r="G6" s="147" t="s">
        <v>120</v>
      </c>
      <c r="H6" s="147" t="s">
        <v>121</v>
      </c>
      <c r="I6" s="157">
        <v>0</v>
      </c>
      <c r="J6" s="157">
        <v>1</v>
      </c>
      <c r="K6" s="151">
        <v>0</v>
      </c>
      <c r="L6" s="151">
        <v>1</v>
      </c>
      <c r="M6" s="152">
        <v>0.2</v>
      </c>
      <c r="N6" s="153">
        <f>$M6*(SUM($I6:I6)/SUM($I6:$L6))</f>
        <v>0</v>
      </c>
      <c r="O6" s="153">
        <f>$M6*(SUM($I6:J6)/SUM($I6:$L6))</f>
        <v>0.1</v>
      </c>
      <c r="P6" s="153">
        <f>$M6*(SUM($I6:K6)/SUM($I6:$L6))</f>
        <v>0.1</v>
      </c>
      <c r="Q6" s="153">
        <f>$M6*(SUM($I6:L6)/SUM($I6:$L6))</f>
        <v>0.2</v>
      </c>
      <c r="R6" s="151"/>
      <c r="S6" s="157">
        <v>1</v>
      </c>
      <c r="T6" s="151"/>
      <c r="U6" s="151"/>
      <c r="V6" s="153">
        <f>$M6*SUM($R6:R6)/SUM($I6:$L6)</f>
        <v>0</v>
      </c>
      <c r="W6" s="153">
        <f>$M6*SUM($R6:S6)/SUM($I6:$L6)</f>
        <v>0.1</v>
      </c>
      <c r="X6" s="153">
        <f>$M6*SUM($R6:T6)/SUM($I6:$L6)</f>
        <v>0.1</v>
      </c>
      <c r="Y6" s="153">
        <f>$M6*SUM($R6:U6)/SUM($I6:$L6)</f>
        <v>0.1</v>
      </c>
      <c r="Z6" s="155"/>
      <c r="AA6" s="156"/>
    </row>
    <row r="7" spans="1:27" ht="111.75" customHeight="1" x14ac:dyDescent="0.25">
      <c r="A7" s="145">
        <v>4</v>
      </c>
      <c r="B7" s="146" t="s">
        <v>124</v>
      </c>
      <c r="C7" s="147" t="s">
        <v>125</v>
      </c>
      <c r="D7" s="147" t="s">
        <v>126</v>
      </c>
      <c r="E7" s="148">
        <v>44927</v>
      </c>
      <c r="F7" s="149">
        <v>45291</v>
      </c>
      <c r="G7" s="147" t="s">
        <v>127</v>
      </c>
      <c r="H7" s="147" t="s">
        <v>128</v>
      </c>
      <c r="I7" s="157">
        <v>0</v>
      </c>
      <c r="J7" s="157">
        <v>1</v>
      </c>
      <c r="K7" s="151">
        <v>0</v>
      </c>
      <c r="L7" s="151">
        <v>1</v>
      </c>
      <c r="M7" s="152">
        <v>0.2</v>
      </c>
      <c r="N7" s="153">
        <f>$M7*(SUM($I7:I7)/SUM($I7:$L7))</f>
        <v>0</v>
      </c>
      <c r="O7" s="153">
        <f>$M7*(SUM($I7:J7)/SUM($I7:$L7))</f>
        <v>0.1</v>
      </c>
      <c r="P7" s="153">
        <f>$M7*(SUM($I7:K7)/SUM($I7:$L7))</f>
        <v>0.1</v>
      </c>
      <c r="Q7" s="153">
        <f>$M7*(SUM($I7:L7)/SUM($I7:$L7))</f>
        <v>0.2</v>
      </c>
      <c r="R7" s="151"/>
      <c r="S7" s="157">
        <v>1</v>
      </c>
      <c r="T7" s="151"/>
      <c r="U7" s="151"/>
      <c r="V7" s="153">
        <f>$M7*SUM($R7:R7)/SUM($I7:$L7)</f>
        <v>0</v>
      </c>
      <c r="W7" s="153">
        <f>$M7*SUM($R7:S7)/SUM($I7:$L7)</f>
        <v>0.1</v>
      </c>
      <c r="X7" s="153">
        <f>$M7*SUM($R7:T7)/SUM($I7:$L7)</f>
        <v>0.1</v>
      </c>
      <c r="Y7" s="153">
        <f>$M7*SUM($R7:U7)/SUM($I7:$L7)</f>
        <v>0.1</v>
      </c>
      <c r="Z7" s="155"/>
      <c r="AA7" s="156"/>
    </row>
    <row r="8" spans="1:27" ht="162.75" customHeight="1" x14ac:dyDescent="0.25">
      <c r="A8" s="145">
        <v>5</v>
      </c>
      <c r="B8" s="159" t="s">
        <v>129</v>
      </c>
      <c r="C8" s="147" t="s">
        <v>130</v>
      </c>
      <c r="D8" s="147" t="s">
        <v>131</v>
      </c>
      <c r="E8" s="148">
        <v>44927</v>
      </c>
      <c r="F8" s="149">
        <v>45291</v>
      </c>
      <c r="G8" s="160" t="s">
        <v>132</v>
      </c>
      <c r="H8" s="147" t="s">
        <v>133</v>
      </c>
      <c r="I8" s="157">
        <v>5</v>
      </c>
      <c r="J8" s="157">
        <v>5</v>
      </c>
      <c r="K8" s="154">
        <v>5</v>
      </c>
      <c r="L8" s="151">
        <v>5</v>
      </c>
      <c r="M8" s="152">
        <v>0.16</v>
      </c>
      <c r="N8" s="153">
        <f>$M8*(SUM($I8:I8)/SUM($I8:$L8))</f>
        <v>0.04</v>
      </c>
      <c r="O8" s="153">
        <f>$M8*(SUM($I8:J8)/SUM($I8:$L8))</f>
        <v>0.08</v>
      </c>
      <c r="P8" s="153">
        <f>$M8*(SUM($I8:K8)/SUM($I8:$L8))</f>
        <v>0.12</v>
      </c>
      <c r="Q8" s="153">
        <f>$M8*(SUM($I8:L8)/SUM($I8:$L8))</f>
        <v>0.16</v>
      </c>
      <c r="R8" s="161">
        <v>5</v>
      </c>
      <c r="S8" s="157">
        <v>5</v>
      </c>
      <c r="T8" s="151"/>
      <c r="U8" s="151"/>
      <c r="V8" s="153">
        <f>$M8*SUM($R8:R8)/SUM($I8:$L8)</f>
        <v>0.04</v>
      </c>
      <c r="W8" s="153">
        <f>$M8*SUM($R8:S8)/SUM($I8:$L8)</f>
        <v>0.08</v>
      </c>
      <c r="X8" s="153">
        <f>$M8*SUM($R8:T8)/SUM($I8:$L8)</f>
        <v>0.08</v>
      </c>
      <c r="Y8" s="153">
        <f>$M8*SUM($R8:U8)/SUM($I8:$L8)</f>
        <v>0.08</v>
      </c>
      <c r="Z8" s="162"/>
      <c r="AA8" s="143"/>
    </row>
    <row r="9" spans="1:27" s="40" customFormat="1" ht="82.5" customHeight="1" x14ac:dyDescent="0.25">
      <c r="A9" s="145">
        <v>6</v>
      </c>
      <c r="B9" s="159" t="s">
        <v>137</v>
      </c>
      <c r="C9" s="147" t="s">
        <v>138</v>
      </c>
      <c r="D9" s="147" t="s">
        <v>139</v>
      </c>
      <c r="E9" s="148">
        <v>44927</v>
      </c>
      <c r="F9" s="149">
        <v>45291</v>
      </c>
      <c r="G9" s="147" t="s">
        <v>140</v>
      </c>
      <c r="H9" s="147" t="s">
        <v>141</v>
      </c>
      <c r="I9" s="150">
        <v>1</v>
      </c>
      <c r="J9" s="150">
        <v>1</v>
      </c>
      <c r="K9" s="236">
        <v>1</v>
      </c>
      <c r="L9" s="147">
        <v>1</v>
      </c>
      <c r="M9" s="163">
        <v>0.02</v>
      </c>
      <c r="N9" s="153">
        <f>$M9*(SUM($I9:I9)/SUM($I9:$L9))</f>
        <v>5.0000000000000001E-3</v>
      </c>
      <c r="O9" s="153">
        <f>$M9*(SUM($I9:J9)/SUM($I9:$L9))</f>
        <v>0.01</v>
      </c>
      <c r="P9" s="153">
        <f>$M9*(SUM($I9:K9)/SUM($I9:$L9))</f>
        <v>1.4999999999999999E-2</v>
      </c>
      <c r="Q9" s="153">
        <f>$M9*(SUM($I9:L9)/SUM($I9:$L9))</f>
        <v>0.02</v>
      </c>
      <c r="R9" s="151">
        <v>1</v>
      </c>
      <c r="S9" s="157">
        <v>1</v>
      </c>
      <c r="T9" s="151"/>
      <c r="U9" s="151"/>
      <c r="V9" s="153">
        <f>$M9*SUM($R9:R9)/SUM($I9:$L9)</f>
        <v>5.0000000000000001E-3</v>
      </c>
      <c r="W9" s="153">
        <f>$M9*SUM($R9:S9)/SUM($I9:$L9)</f>
        <v>0.01</v>
      </c>
      <c r="X9" s="153">
        <f>$M9*SUM($R9:T9)/SUM($I9:$L9)</f>
        <v>0.01</v>
      </c>
      <c r="Y9" s="153">
        <f>$M9*SUM($R9:U9)/SUM($I9:$L9)</f>
        <v>0.01</v>
      </c>
      <c r="Z9" s="220"/>
      <c r="AA9" s="156"/>
    </row>
    <row r="10" spans="1:27" ht="162" customHeight="1" x14ac:dyDescent="0.25">
      <c r="A10" s="145">
        <v>7</v>
      </c>
      <c r="B10" s="146" t="s">
        <v>143</v>
      </c>
      <c r="C10" s="164" t="s">
        <v>144</v>
      </c>
      <c r="D10" s="164" t="s">
        <v>145</v>
      </c>
      <c r="E10" s="165">
        <v>44958</v>
      </c>
      <c r="F10" s="165">
        <v>45077</v>
      </c>
      <c r="G10" s="164" t="s">
        <v>146</v>
      </c>
      <c r="H10" s="164" t="s">
        <v>147</v>
      </c>
      <c r="I10" s="166">
        <v>0</v>
      </c>
      <c r="J10" s="166">
        <v>1</v>
      </c>
      <c r="K10" s="166">
        <v>0</v>
      </c>
      <c r="L10" s="166">
        <v>0</v>
      </c>
      <c r="M10" s="167">
        <v>0.02</v>
      </c>
      <c r="N10" s="153">
        <f>$M10*(SUM($I10:I10)/SUM($I10:$L10))</f>
        <v>0</v>
      </c>
      <c r="O10" s="153">
        <f>$M10*(SUM($I10:J10)/SUM($I10:$L10))</f>
        <v>0.02</v>
      </c>
      <c r="P10" s="153">
        <f>$M10*(SUM($I10:K10)/SUM($I10:$L10))</f>
        <v>0.02</v>
      </c>
      <c r="Q10" s="153">
        <f>$M10*(SUM($I10:L10)/SUM($I10:$L10))</f>
        <v>0.02</v>
      </c>
      <c r="R10" s="151"/>
      <c r="S10" s="157">
        <v>1</v>
      </c>
      <c r="T10" s="151"/>
      <c r="U10" s="151"/>
      <c r="V10" s="153">
        <f>$M10*SUM($R10:R10)/SUM($I10:$L10)</f>
        <v>0</v>
      </c>
      <c r="W10" s="153">
        <f>$M10*SUM($R10:S10)/SUM($I10:$L10)</f>
        <v>0.02</v>
      </c>
      <c r="X10" s="153">
        <f>$M10*SUM($R10:T10)/SUM($I10:$L10)</f>
        <v>0.02</v>
      </c>
      <c r="Y10" s="153">
        <f>$M10*SUM($R10:U10)/SUM($I10:$L10)</f>
        <v>0.02</v>
      </c>
      <c r="Z10" s="155"/>
      <c r="AA10" s="156"/>
    </row>
    <row r="11" spans="1:27" ht="32.25" customHeight="1" x14ac:dyDescent="0.25">
      <c r="A11" s="168"/>
      <c r="B11" s="169" t="s">
        <v>551</v>
      </c>
      <c r="C11" s="223"/>
      <c r="D11" s="223"/>
      <c r="E11" s="216"/>
      <c r="F11" s="216"/>
      <c r="G11" s="224"/>
      <c r="H11" s="224"/>
      <c r="I11" s="225"/>
      <c r="J11" s="225"/>
      <c r="K11" s="225"/>
      <c r="L11" s="225"/>
      <c r="M11" s="226">
        <f>SUM(M4:M10)</f>
        <v>1</v>
      </c>
      <c r="N11" s="170">
        <f>SUM(N4:N10)</f>
        <v>4.4999999999999998E-2</v>
      </c>
      <c r="O11" s="170">
        <f>SUM(O4:O10)</f>
        <v>0.33500000000000002</v>
      </c>
      <c r="P11" s="170">
        <f>SUM(P4:P10)</f>
        <v>0.52166666666666672</v>
      </c>
      <c r="Q11" s="170">
        <f>SUM(Q4:Q10)</f>
        <v>1</v>
      </c>
      <c r="R11" s="171"/>
      <c r="S11" s="171"/>
      <c r="T11" s="171"/>
      <c r="U11" s="171"/>
      <c r="V11" s="170">
        <f>SUM(V4:V10)</f>
        <v>4.4999999999999998E-2</v>
      </c>
      <c r="W11" s="170">
        <f>SUM(W4:W10)</f>
        <v>0.33500000000000002</v>
      </c>
      <c r="X11" s="170">
        <f>SUM(X4:X10)</f>
        <v>0.33500000000000002</v>
      </c>
      <c r="Y11" s="170">
        <f>SUM(Y4:Y10)</f>
        <v>0.33500000000000002</v>
      </c>
      <c r="Z11" s="172"/>
      <c r="AA11" s="172"/>
    </row>
    <row r="12" spans="1:27" ht="86.25" x14ac:dyDescent="0.3">
      <c r="A12" s="145">
        <v>8</v>
      </c>
      <c r="B12" s="146" t="s">
        <v>151</v>
      </c>
      <c r="C12" s="164" t="s">
        <v>152</v>
      </c>
      <c r="D12" s="164" t="s">
        <v>153</v>
      </c>
      <c r="E12" s="165">
        <v>44927</v>
      </c>
      <c r="F12" s="165">
        <v>45291</v>
      </c>
      <c r="G12" s="164" t="s">
        <v>154</v>
      </c>
      <c r="H12" s="164" t="s">
        <v>155</v>
      </c>
      <c r="I12" s="166">
        <v>0</v>
      </c>
      <c r="J12" s="166">
        <v>0</v>
      </c>
      <c r="K12" s="166">
        <v>0</v>
      </c>
      <c r="L12" s="166">
        <v>1</v>
      </c>
      <c r="M12" s="167">
        <v>0.1</v>
      </c>
      <c r="N12" s="153">
        <f>$M12*(SUM($I12:I12)/SUM($I12:$L12))</f>
        <v>0</v>
      </c>
      <c r="O12" s="153">
        <f>$M12*(SUM($I12:J12)/SUM($I12:$L12))</f>
        <v>0</v>
      </c>
      <c r="P12" s="153">
        <f>$M12*(SUM($I12:K12)/SUM($I12:$L12))</f>
        <v>0</v>
      </c>
      <c r="Q12" s="153">
        <f>$M12*(SUM($I12:L12)/SUM($I12:$L12))</f>
        <v>0.1</v>
      </c>
      <c r="R12" s="151"/>
      <c r="S12" s="157"/>
      <c r="T12" s="151"/>
      <c r="U12" s="151"/>
      <c r="V12" s="153">
        <f>$M12*SUM($R12:R12)/SUM($I12:$L12)</f>
        <v>0</v>
      </c>
      <c r="W12" s="153">
        <f>$M12*SUM($R12:S12)/SUM($I12:$L12)</f>
        <v>0</v>
      </c>
      <c r="X12" s="153">
        <f>$M12*SUM($R12:T12)/SUM($I12:$L12)</f>
        <v>0</v>
      </c>
      <c r="Y12" s="153">
        <f>$M12*SUM($R12:U12)/SUM($I12:$L12)</f>
        <v>0</v>
      </c>
      <c r="Z12" s="158"/>
      <c r="AA12" s="151"/>
    </row>
    <row r="13" spans="1:27" ht="86.25" x14ac:dyDescent="0.25">
      <c r="A13" s="145">
        <v>9</v>
      </c>
      <c r="B13" s="146" t="s">
        <v>159</v>
      </c>
      <c r="C13" s="164" t="s">
        <v>160</v>
      </c>
      <c r="D13" s="164" t="s">
        <v>161</v>
      </c>
      <c r="E13" s="165">
        <v>44927</v>
      </c>
      <c r="F13" s="165">
        <v>45291</v>
      </c>
      <c r="G13" s="164" t="s">
        <v>154</v>
      </c>
      <c r="H13" s="164" t="s">
        <v>155</v>
      </c>
      <c r="I13" s="166">
        <v>0</v>
      </c>
      <c r="J13" s="166">
        <v>0</v>
      </c>
      <c r="K13" s="166">
        <v>0</v>
      </c>
      <c r="L13" s="166">
        <v>1</v>
      </c>
      <c r="M13" s="167">
        <v>0.1</v>
      </c>
      <c r="N13" s="153">
        <f>$M13*(SUM($I13:I13)/SUM($I13:$L13))</f>
        <v>0</v>
      </c>
      <c r="O13" s="153">
        <f>$M13*(SUM($I13:J13)/SUM($I13:$L13))</f>
        <v>0</v>
      </c>
      <c r="P13" s="153">
        <f>$M13*(SUM($I13:K13)/SUM($I13:$L13))</f>
        <v>0</v>
      </c>
      <c r="Q13" s="153">
        <f>$M13*(SUM($I13:L13)/SUM($I13:$L13))</f>
        <v>0.1</v>
      </c>
      <c r="R13" s="151"/>
      <c r="S13" s="157"/>
      <c r="T13" s="151"/>
      <c r="U13" s="151"/>
      <c r="V13" s="153">
        <f>$M13*SUM($R13:R13)/SUM($I13:$L13)</f>
        <v>0</v>
      </c>
      <c r="W13" s="153">
        <f>$M13*SUM($R13:S13)/SUM($I13:$L13)</f>
        <v>0</v>
      </c>
      <c r="X13" s="153">
        <f>$M13*SUM($R13:T13)/SUM($I13:$L13)</f>
        <v>0</v>
      </c>
      <c r="Y13" s="153">
        <f>$M13*SUM($R13:U13)/SUM($I13:$L13)</f>
        <v>0</v>
      </c>
      <c r="Z13" s="155"/>
      <c r="AA13" s="151"/>
    </row>
    <row r="14" spans="1:27" ht="138" x14ac:dyDescent="0.25">
      <c r="A14" s="145">
        <v>10</v>
      </c>
      <c r="B14" s="146" t="s">
        <v>162</v>
      </c>
      <c r="C14" s="164" t="s">
        <v>163</v>
      </c>
      <c r="D14" s="164" t="s">
        <v>164</v>
      </c>
      <c r="E14" s="165">
        <v>44927</v>
      </c>
      <c r="F14" s="165">
        <v>45291</v>
      </c>
      <c r="G14" s="164" t="s">
        <v>165</v>
      </c>
      <c r="H14" s="164" t="s">
        <v>166</v>
      </c>
      <c r="I14" s="166">
        <v>1</v>
      </c>
      <c r="J14" s="166">
        <v>1</v>
      </c>
      <c r="K14" s="237">
        <v>1</v>
      </c>
      <c r="L14" s="166">
        <v>1</v>
      </c>
      <c r="M14" s="167">
        <v>0.2</v>
      </c>
      <c r="N14" s="153">
        <f>$M14*(SUM($I14:I14)/SUM($I14:$L14))</f>
        <v>0.05</v>
      </c>
      <c r="O14" s="153">
        <f>$M14*(SUM($I14:J14)/SUM($I14:$L14))</f>
        <v>0.1</v>
      </c>
      <c r="P14" s="153">
        <f>$M14*(SUM($I14:K14)/SUM($I14:$L14))</f>
        <v>0.15000000000000002</v>
      </c>
      <c r="Q14" s="153">
        <f>$M14*(SUM($I14:L14)/SUM($I14:$L14))</f>
        <v>0.2</v>
      </c>
      <c r="R14" s="151">
        <v>1</v>
      </c>
      <c r="S14" s="157">
        <v>1</v>
      </c>
      <c r="T14" s="151"/>
      <c r="U14" s="151"/>
      <c r="V14" s="153">
        <f>$M14*SUM($R14:R14)/SUM($I14:$L14)</f>
        <v>0.05</v>
      </c>
      <c r="W14" s="153">
        <f>$M14*SUM($R14:S14)/SUM($I14:$L14)</f>
        <v>0.1</v>
      </c>
      <c r="X14" s="153">
        <f>$M14*SUM($R14:T14)/SUM($I14:$L14)</f>
        <v>0.1</v>
      </c>
      <c r="Y14" s="153">
        <f>$M14*SUM($R14:U14)/SUM($I14:$L14)</f>
        <v>0.1</v>
      </c>
      <c r="Z14" s="155"/>
      <c r="AA14" s="156"/>
    </row>
    <row r="15" spans="1:27" ht="114.75" customHeight="1" x14ac:dyDescent="0.25">
      <c r="A15" s="145">
        <v>11</v>
      </c>
      <c r="B15" s="146" t="s">
        <v>168</v>
      </c>
      <c r="C15" s="164" t="s">
        <v>169</v>
      </c>
      <c r="D15" s="164" t="s">
        <v>170</v>
      </c>
      <c r="E15" s="165">
        <v>44927</v>
      </c>
      <c r="F15" s="165">
        <v>45016</v>
      </c>
      <c r="G15" s="164" t="s">
        <v>171</v>
      </c>
      <c r="H15" s="164" t="s">
        <v>172</v>
      </c>
      <c r="I15" s="166">
        <v>1</v>
      </c>
      <c r="J15" s="166">
        <v>0</v>
      </c>
      <c r="K15" s="166">
        <v>0</v>
      </c>
      <c r="L15" s="166">
        <v>0</v>
      </c>
      <c r="M15" s="167">
        <v>0.03</v>
      </c>
      <c r="N15" s="153">
        <f>$M15*(SUM($I15:I15)/SUM($I15:$L15))</f>
        <v>0.03</v>
      </c>
      <c r="O15" s="153">
        <f>$M15*(SUM($I15:J15)/SUM($I15:$L15))</f>
        <v>0.03</v>
      </c>
      <c r="P15" s="153">
        <f>$M15*(SUM($I15:K15)/SUM($I15:$L15))</f>
        <v>0.03</v>
      </c>
      <c r="Q15" s="153">
        <f>$M15*(SUM($I15:L15)/SUM($I15:$L15))</f>
        <v>0.03</v>
      </c>
      <c r="R15" s="151">
        <v>1</v>
      </c>
      <c r="S15" s="157"/>
      <c r="T15" s="151"/>
      <c r="U15" s="151"/>
      <c r="V15" s="153">
        <f>$M15*SUM($R15:R15)/SUM($I15:$L15)</f>
        <v>0.03</v>
      </c>
      <c r="W15" s="153">
        <f>$M15*SUM($R15:S15)/SUM($I15:$L15)</f>
        <v>0.03</v>
      </c>
      <c r="X15" s="153">
        <f>$M15*SUM($R15:T15)/SUM($I15:$L15)</f>
        <v>0.03</v>
      </c>
      <c r="Y15" s="153">
        <f>$M15*SUM($R15:U15)/SUM($I15:$L15)</f>
        <v>0.03</v>
      </c>
      <c r="Z15" s="155"/>
      <c r="AA15" s="173"/>
    </row>
    <row r="16" spans="1:27" ht="138" x14ac:dyDescent="0.25">
      <c r="A16" s="145">
        <v>12</v>
      </c>
      <c r="B16" s="146" t="s">
        <v>174</v>
      </c>
      <c r="C16" s="164" t="s">
        <v>175</v>
      </c>
      <c r="D16" s="164" t="s">
        <v>176</v>
      </c>
      <c r="E16" s="165">
        <v>45017</v>
      </c>
      <c r="F16" s="165">
        <v>45107</v>
      </c>
      <c r="G16" s="164" t="s">
        <v>171</v>
      </c>
      <c r="H16" s="164" t="s">
        <v>172</v>
      </c>
      <c r="I16" s="166">
        <v>0</v>
      </c>
      <c r="J16" s="166">
        <v>1</v>
      </c>
      <c r="K16" s="166">
        <v>0</v>
      </c>
      <c r="L16" s="166">
        <v>0</v>
      </c>
      <c r="M16" s="167">
        <v>0.03</v>
      </c>
      <c r="N16" s="153">
        <f>$M16*(SUM($I16:I16)/SUM($I16:$L16))</f>
        <v>0</v>
      </c>
      <c r="O16" s="153">
        <f>$M16*(SUM($I16:J16)/SUM($I16:$L16))</f>
        <v>0.03</v>
      </c>
      <c r="P16" s="153">
        <f>$M16*(SUM($I16:K16)/SUM($I16:$L16))</f>
        <v>0.03</v>
      </c>
      <c r="Q16" s="153">
        <f>$M16*(SUM($I16:L16)/SUM($I16:$L16))</f>
        <v>0.03</v>
      </c>
      <c r="R16" s="151"/>
      <c r="S16" s="157">
        <v>1</v>
      </c>
      <c r="T16" s="151"/>
      <c r="U16" s="151"/>
      <c r="V16" s="153">
        <f>$M16*SUM($R16:R16)/SUM($I16:$L16)</f>
        <v>0</v>
      </c>
      <c r="W16" s="153">
        <f>$M16*SUM($R16:S16)/SUM($I16:$L16)</f>
        <v>0.03</v>
      </c>
      <c r="X16" s="153">
        <f>$M16*SUM($R16:T16)/SUM($I16:$L16)</f>
        <v>0.03</v>
      </c>
      <c r="Y16" s="153">
        <f>$M16*SUM($R16:U16)/SUM($I16:$L16)</f>
        <v>0.03</v>
      </c>
      <c r="Z16" s="155"/>
      <c r="AA16" s="156"/>
    </row>
    <row r="17" spans="1:27" ht="69" x14ac:dyDescent="0.25">
      <c r="A17" s="145">
        <v>13</v>
      </c>
      <c r="B17" s="146" t="s">
        <v>177</v>
      </c>
      <c r="C17" s="164" t="s">
        <v>178</v>
      </c>
      <c r="D17" s="164" t="s">
        <v>179</v>
      </c>
      <c r="E17" s="165">
        <v>44927</v>
      </c>
      <c r="F17" s="165">
        <v>45291</v>
      </c>
      <c r="G17" s="164" t="s">
        <v>180</v>
      </c>
      <c r="H17" s="164" t="s">
        <v>181</v>
      </c>
      <c r="I17" s="166">
        <v>0</v>
      </c>
      <c r="J17" s="166">
        <v>6</v>
      </c>
      <c r="K17" s="166">
        <v>0</v>
      </c>
      <c r="L17" s="166">
        <v>6</v>
      </c>
      <c r="M17" s="167">
        <v>0.03</v>
      </c>
      <c r="N17" s="153">
        <f>$M17*(SUM($I17:I17)/SUM($I17:$L17))</f>
        <v>0</v>
      </c>
      <c r="O17" s="153">
        <f>$M17*(SUM($I17:J17)/SUM($I17:$L17))</f>
        <v>1.4999999999999999E-2</v>
      </c>
      <c r="P17" s="153">
        <f>$M17*(SUM($I17:K17)/SUM($I17:$L17))</f>
        <v>1.4999999999999999E-2</v>
      </c>
      <c r="Q17" s="153">
        <f>$M17*(SUM($I17:L17)/SUM($I17:$L17))</f>
        <v>0.03</v>
      </c>
      <c r="R17" s="151"/>
      <c r="S17" s="157">
        <v>6</v>
      </c>
      <c r="T17" s="151"/>
      <c r="U17" s="151"/>
      <c r="V17" s="153">
        <f>$M17*SUM($R17:R17)/SUM($I17:$L17)</f>
        <v>0</v>
      </c>
      <c r="W17" s="153">
        <f>$M17*SUM($R17:S17)/SUM($I17:$L17)</f>
        <v>1.4999999999999999E-2</v>
      </c>
      <c r="X17" s="153">
        <f>$M17*SUM($R17:T17)/SUM($I17:$L17)</f>
        <v>1.4999999999999999E-2</v>
      </c>
      <c r="Y17" s="153">
        <f>$M17*SUM($R17:U17)/SUM($I17:$L17)</f>
        <v>1.4999999999999999E-2</v>
      </c>
      <c r="Z17" s="155"/>
      <c r="AA17" s="156"/>
    </row>
    <row r="18" spans="1:27" ht="138" x14ac:dyDescent="0.25">
      <c r="A18" s="145">
        <v>14</v>
      </c>
      <c r="B18" s="146" t="s">
        <v>182</v>
      </c>
      <c r="C18" s="164" t="s">
        <v>183</v>
      </c>
      <c r="D18" s="164" t="s">
        <v>184</v>
      </c>
      <c r="E18" s="165">
        <v>45108</v>
      </c>
      <c r="F18" s="165">
        <v>45199</v>
      </c>
      <c r="G18" s="164" t="s">
        <v>171</v>
      </c>
      <c r="H18" s="164" t="s">
        <v>172</v>
      </c>
      <c r="I18" s="166">
        <v>0</v>
      </c>
      <c r="J18" s="166">
        <v>0</v>
      </c>
      <c r="K18" s="237">
        <v>1</v>
      </c>
      <c r="L18" s="166">
        <v>0</v>
      </c>
      <c r="M18" s="167">
        <v>0.03</v>
      </c>
      <c r="N18" s="153">
        <f>$M18*(SUM($I18:I18)/SUM($I18:$L18))</f>
        <v>0</v>
      </c>
      <c r="O18" s="153">
        <f>$M18*(SUM($I18:J18)/SUM($I18:$L18))</f>
        <v>0</v>
      </c>
      <c r="P18" s="153">
        <f>$M18*(SUM($I18:K18)/SUM($I18:$L18))</f>
        <v>0.03</v>
      </c>
      <c r="Q18" s="153">
        <f>$M18*(SUM($I18:L18)/SUM($I18:$L18))</f>
        <v>0.03</v>
      </c>
      <c r="R18" s="151"/>
      <c r="S18" s="157"/>
      <c r="T18" s="151"/>
      <c r="U18" s="151"/>
      <c r="V18" s="153">
        <f>$M18*SUM($R18:R18)/SUM($I18:$L18)</f>
        <v>0</v>
      </c>
      <c r="W18" s="153">
        <f>$M18*SUM($R18:S18)/SUM($I18:$L18)</f>
        <v>0</v>
      </c>
      <c r="X18" s="153">
        <f>$M18*SUM($R18:T18)/SUM($I18:$L18)</f>
        <v>0</v>
      </c>
      <c r="Y18" s="153">
        <f>$M18*SUM($R18:U18)/SUM($I18:$L18)</f>
        <v>0</v>
      </c>
      <c r="Z18" s="155"/>
      <c r="AA18" s="151"/>
    </row>
    <row r="19" spans="1:27" ht="138" x14ac:dyDescent="0.25">
      <c r="A19" s="145">
        <v>15</v>
      </c>
      <c r="B19" s="146" t="s">
        <v>185</v>
      </c>
      <c r="C19" s="164" t="s">
        <v>186</v>
      </c>
      <c r="D19" s="164" t="s">
        <v>187</v>
      </c>
      <c r="E19" s="165">
        <v>45200</v>
      </c>
      <c r="F19" s="165">
        <v>45291</v>
      </c>
      <c r="G19" s="164" t="s">
        <v>171</v>
      </c>
      <c r="H19" s="164" t="s">
        <v>172</v>
      </c>
      <c r="I19" s="166">
        <v>0</v>
      </c>
      <c r="J19" s="166">
        <v>0</v>
      </c>
      <c r="K19" s="166">
        <v>0</v>
      </c>
      <c r="L19" s="166">
        <v>1</v>
      </c>
      <c r="M19" s="167">
        <v>0.03</v>
      </c>
      <c r="N19" s="153">
        <f>$M19*(SUM($I19:I19)/SUM($I19:$L19))</f>
        <v>0</v>
      </c>
      <c r="O19" s="153">
        <f>$M19*(SUM($I19:J19)/SUM($I19:$L19))</f>
        <v>0</v>
      </c>
      <c r="P19" s="153">
        <f>$M19*(SUM($I19:K19)/SUM($I19:$L19))</f>
        <v>0</v>
      </c>
      <c r="Q19" s="153">
        <f>$M19*(SUM($I19:L19)/SUM($I19:$L19))</f>
        <v>0.03</v>
      </c>
      <c r="R19" s="151"/>
      <c r="S19" s="157"/>
      <c r="T19" s="151"/>
      <c r="U19" s="151"/>
      <c r="V19" s="153">
        <f>$M19*SUM($R19:R19)/SUM($I19:$L19)</f>
        <v>0</v>
      </c>
      <c r="W19" s="153">
        <f>$M19*SUM($R19:S19)/SUM($I19:$L19)</f>
        <v>0</v>
      </c>
      <c r="X19" s="153">
        <f>$M19*SUM($R19:T19)/SUM($I19:$L19)</f>
        <v>0</v>
      </c>
      <c r="Y19" s="153">
        <f>$M19*SUM($R19:U19)/SUM($I19:$L19)</f>
        <v>0</v>
      </c>
      <c r="Z19" s="155"/>
      <c r="AA19" s="151"/>
    </row>
    <row r="20" spans="1:27" ht="207" x14ac:dyDescent="0.25">
      <c r="A20" s="145">
        <v>16</v>
      </c>
      <c r="B20" s="146" t="s">
        <v>188</v>
      </c>
      <c r="C20" s="164" t="s">
        <v>189</v>
      </c>
      <c r="D20" s="164" t="s">
        <v>190</v>
      </c>
      <c r="E20" s="165">
        <v>44927</v>
      </c>
      <c r="F20" s="165">
        <v>45291</v>
      </c>
      <c r="G20" s="164" t="s">
        <v>191</v>
      </c>
      <c r="H20" s="164" t="s">
        <v>192</v>
      </c>
      <c r="I20" s="166">
        <v>1</v>
      </c>
      <c r="J20" s="166">
        <v>1</v>
      </c>
      <c r="K20" s="237">
        <v>1</v>
      </c>
      <c r="L20" s="166">
        <v>1</v>
      </c>
      <c r="M20" s="167">
        <v>0.03</v>
      </c>
      <c r="N20" s="153">
        <f>$M20*(SUM($I20:I20)/SUM($I20:$L20))</f>
        <v>7.4999999999999997E-3</v>
      </c>
      <c r="O20" s="153">
        <f>$M20*(SUM($I20:J20)/SUM($I20:$L20))</f>
        <v>1.4999999999999999E-2</v>
      </c>
      <c r="P20" s="153">
        <f>$M20*(SUM($I20:K20)/SUM($I20:$L20))</f>
        <v>2.2499999999999999E-2</v>
      </c>
      <c r="Q20" s="153">
        <f>$M20*(SUM($I20:L20)/SUM($I20:$L20))</f>
        <v>0.03</v>
      </c>
      <c r="R20" s="151">
        <v>1</v>
      </c>
      <c r="S20" s="157">
        <v>1</v>
      </c>
      <c r="T20" s="151"/>
      <c r="U20" s="151"/>
      <c r="V20" s="153">
        <f>$M20*SUM($R20:R20)/SUM($I20:$L20)</f>
        <v>7.4999999999999997E-3</v>
      </c>
      <c r="W20" s="153">
        <f>$M20*SUM($R20:S20)/SUM($I20:$L20)</f>
        <v>1.4999999999999999E-2</v>
      </c>
      <c r="X20" s="153">
        <f>$M20*SUM($R20:T20)/SUM($I20:$L20)</f>
        <v>1.4999999999999999E-2</v>
      </c>
      <c r="Y20" s="153">
        <f>$M20*SUM($R20:U20)/SUM($I20:$L20)</f>
        <v>1.4999999999999999E-2</v>
      </c>
      <c r="Z20" s="155"/>
      <c r="AA20" s="156"/>
    </row>
    <row r="21" spans="1:27" ht="103.5" x14ac:dyDescent="0.25">
      <c r="A21" s="145">
        <v>17</v>
      </c>
      <c r="B21" s="146" t="s">
        <v>193</v>
      </c>
      <c r="C21" s="164" t="s">
        <v>194</v>
      </c>
      <c r="D21" s="164" t="s">
        <v>195</v>
      </c>
      <c r="E21" s="165">
        <v>44927</v>
      </c>
      <c r="F21" s="165">
        <v>45291</v>
      </c>
      <c r="G21" s="164" t="s">
        <v>196</v>
      </c>
      <c r="H21" s="164" t="s">
        <v>197</v>
      </c>
      <c r="I21" s="166">
        <v>0</v>
      </c>
      <c r="J21" s="166">
        <v>1</v>
      </c>
      <c r="K21" s="237">
        <v>1</v>
      </c>
      <c r="L21" s="166">
        <v>1</v>
      </c>
      <c r="M21" s="167">
        <v>0.09</v>
      </c>
      <c r="N21" s="153">
        <f>$M21*(SUM($I21:I21)/SUM($I21:$L21))</f>
        <v>0</v>
      </c>
      <c r="O21" s="153">
        <f>$M21*(SUM($I21:J21)/SUM($I21:$L21))</f>
        <v>0.03</v>
      </c>
      <c r="P21" s="153">
        <f>$M21*(SUM($I21:K21)/SUM($I21:$L21))</f>
        <v>0.06</v>
      </c>
      <c r="Q21" s="153">
        <f>$M21*(SUM($I21:L21)/SUM($I21:$L21))</f>
        <v>0.09</v>
      </c>
      <c r="R21" s="151"/>
      <c r="S21" s="157">
        <v>1</v>
      </c>
      <c r="T21" s="151"/>
      <c r="U21" s="151"/>
      <c r="V21" s="153">
        <f>$M21*SUM($R21:R21)/SUM($I21:$L21)</f>
        <v>0</v>
      </c>
      <c r="W21" s="153">
        <f>$M21*SUM($R21:S21)/SUM($I21:$L21)</f>
        <v>0.03</v>
      </c>
      <c r="X21" s="153">
        <f>$M21*SUM($R21:T21)/SUM($I21:$L21)</f>
        <v>0.03</v>
      </c>
      <c r="Y21" s="153">
        <f>$M21*SUM($R21:U21)/SUM($I21:$L21)</f>
        <v>0.03</v>
      </c>
      <c r="Z21" s="155"/>
      <c r="AA21" s="174"/>
    </row>
    <row r="22" spans="1:27" ht="120.75" x14ac:dyDescent="0.25">
      <c r="A22" s="145">
        <v>18</v>
      </c>
      <c r="B22" s="146" t="s">
        <v>198</v>
      </c>
      <c r="C22" s="164" t="s">
        <v>199</v>
      </c>
      <c r="D22" s="164" t="s">
        <v>200</v>
      </c>
      <c r="E22" s="165">
        <v>44927</v>
      </c>
      <c r="F22" s="165">
        <v>45291</v>
      </c>
      <c r="G22" s="164" t="s">
        <v>201</v>
      </c>
      <c r="H22" s="164" t="s">
        <v>202</v>
      </c>
      <c r="I22" s="166">
        <v>0</v>
      </c>
      <c r="J22" s="166">
        <v>4</v>
      </c>
      <c r="K22" s="166">
        <v>0</v>
      </c>
      <c r="L22" s="166">
        <v>4</v>
      </c>
      <c r="M22" s="167">
        <v>0.03</v>
      </c>
      <c r="N22" s="153">
        <f>$M22*(SUM($I22:I22)/SUM($I22:$L22))</f>
        <v>0</v>
      </c>
      <c r="O22" s="153">
        <f>$M22*(SUM($I22:J22)/SUM($I22:$L22))</f>
        <v>1.4999999999999999E-2</v>
      </c>
      <c r="P22" s="153">
        <f>$M22*(SUM($I22:K22)/SUM($I22:$L22))</f>
        <v>1.4999999999999999E-2</v>
      </c>
      <c r="Q22" s="153">
        <f>$M22*(SUM($I22:L22)/SUM($I22:$L22))</f>
        <v>0.03</v>
      </c>
      <c r="R22" s="151"/>
      <c r="S22" s="157">
        <v>4</v>
      </c>
      <c r="T22" s="151"/>
      <c r="U22" s="151"/>
      <c r="V22" s="153">
        <f>$M22*SUM($R22:R22)/SUM($I22:$L22)</f>
        <v>0</v>
      </c>
      <c r="W22" s="153">
        <f>$M22*SUM($R22:S22)/SUM($I22:$L22)</f>
        <v>1.4999999999999999E-2</v>
      </c>
      <c r="X22" s="153">
        <f>$M22*SUM($R22:T22)/SUM($I22:$L22)</f>
        <v>1.4999999999999999E-2</v>
      </c>
      <c r="Y22" s="153">
        <f>$M22*SUM($R22:U22)/SUM($I22:$L22)</f>
        <v>1.4999999999999999E-2</v>
      </c>
      <c r="Z22" s="155"/>
      <c r="AA22" s="174"/>
    </row>
    <row r="23" spans="1:27" ht="69" x14ac:dyDescent="0.25">
      <c r="A23" s="145">
        <v>19</v>
      </c>
      <c r="B23" s="146" t="s">
        <v>203</v>
      </c>
      <c r="C23" s="164" t="s">
        <v>204</v>
      </c>
      <c r="D23" s="164" t="s">
        <v>205</v>
      </c>
      <c r="E23" s="165">
        <v>44927</v>
      </c>
      <c r="F23" s="165">
        <v>45291</v>
      </c>
      <c r="G23" s="164" t="s">
        <v>206</v>
      </c>
      <c r="H23" s="164" t="s">
        <v>207</v>
      </c>
      <c r="I23" s="166">
        <v>0</v>
      </c>
      <c r="J23" s="166">
        <v>1</v>
      </c>
      <c r="K23" s="237">
        <v>1</v>
      </c>
      <c r="L23" s="166">
        <v>1</v>
      </c>
      <c r="M23" s="167">
        <v>0.03</v>
      </c>
      <c r="N23" s="153">
        <f>$M23*(SUM($I23:I23)/SUM($I23:$L23))</f>
        <v>0</v>
      </c>
      <c r="O23" s="153">
        <f>$M23*(SUM($I23:J23)/SUM($I23:$L23))</f>
        <v>9.9999999999999985E-3</v>
      </c>
      <c r="P23" s="153">
        <f>$M23*(SUM($I23:K23)/SUM($I23:$L23))</f>
        <v>1.9999999999999997E-2</v>
      </c>
      <c r="Q23" s="153">
        <f>$M23*(SUM($I23:L23)/SUM($I23:$L23))</f>
        <v>0.03</v>
      </c>
      <c r="R23" s="151"/>
      <c r="S23" s="157">
        <v>1</v>
      </c>
      <c r="T23" s="151"/>
      <c r="U23" s="151"/>
      <c r="V23" s="153">
        <f>$M23*SUM($R23:R23)/SUM($I23:$L23)</f>
        <v>0</v>
      </c>
      <c r="W23" s="153">
        <f>$M23*SUM($R23:S23)/SUM($I23:$L23)</f>
        <v>0.01</v>
      </c>
      <c r="X23" s="153">
        <f>$M23*SUM($R23:T23)/SUM($I23:$L23)</f>
        <v>0.01</v>
      </c>
      <c r="Y23" s="153">
        <f>$M23*SUM($R23:U23)/SUM($I23:$L23)</f>
        <v>0.01</v>
      </c>
      <c r="Z23" s="155"/>
      <c r="AA23" s="156"/>
    </row>
    <row r="24" spans="1:27" ht="86.25" x14ac:dyDescent="0.25">
      <c r="A24" s="145">
        <v>20</v>
      </c>
      <c r="B24" s="146" t="s">
        <v>212</v>
      </c>
      <c r="C24" s="164" t="s">
        <v>213</v>
      </c>
      <c r="D24" s="164" t="s">
        <v>214</v>
      </c>
      <c r="E24" s="165">
        <v>44927</v>
      </c>
      <c r="F24" s="165">
        <v>45291</v>
      </c>
      <c r="G24" s="164" t="s">
        <v>215</v>
      </c>
      <c r="H24" s="164" t="s">
        <v>216</v>
      </c>
      <c r="I24" s="166">
        <v>0</v>
      </c>
      <c r="J24" s="166">
        <v>1</v>
      </c>
      <c r="K24" s="237">
        <v>2</v>
      </c>
      <c r="L24" s="166">
        <v>2</v>
      </c>
      <c r="M24" s="167">
        <v>0.1</v>
      </c>
      <c r="N24" s="153">
        <f>$M24*(SUM($I24:I24)/SUM($I24:$L24))</f>
        <v>0</v>
      </c>
      <c r="O24" s="153">
        <f>$M24*(SUM($I24:J24)/SUM($I24:$L24))</f>
        <v>2.0000000000000004E-2</v>
      </c>
      <c r="P24" s="153">
        <f>$M24*(SUM($I24:K24)/SUM($I24:$L24))</f>
        <v>0.06</v>
      </c>
      <c r="Q24" s="153">
        <f>$M24*(SUM($I24:L24)/SUM($I24:$L24))</f>
        <v>0.1</v>
      </c>
      <c r="R24" s="151"/>
      <c r="S24" s="157">
        <v>1</v>
      </c>
      <c r="T24" s="151"/>
      <c r="U24" s="151"/>
      <c r="V24" s="153">
        <f>$M24*SUM($R24:R24)/SUM($I24:$L24)</f>
        <v>0</v>
      </c>
      <c r="W24" s="153">
        <f>$M24*SUM($R24:S24)/SUM($I24:$L24)</f>
        <v>0.02</v>
      </c>
      <c r="X24" s="153">
        <f>$M24*SUM($R24:T24)/SUM($I24:$L24)</f>
        <v>0.02</v>
      </c>
      <c r="Y24" s="153">
        <f>$M24*SUM($R24:U24)/SUM($I24:$L24)</f>
        <v>0.02</v>
      </c>
      <c r="Z24" s="155"/>
      <c r="AA24" s="156"/>
    </row>
    <row r="25" spans="1:27" ht="138" x14ac:dyDescent="0.25">
      <c r="A25" s="145">
        <v>21</v>
      </c>
      <c r="B25" s="146" t="s">
        <v>217</v>
      </c>
      <c r="C25" s="164" t="s">
        <v>218</v>
      </c>
      <c r="D25" s="164" t="s">
        <v>219</v>
      </c>
      <c r="E25" s="165">
        <v>44927</v>
      </c>
      <c r="F25" s="165">
        <v>45291</v>
      </c>
      <c r="G25" s="164" t="s">
        <v>220</v>
      </c>
      <c r="H25" s="164" t="s">
        <v>221</v>
      </c>
      <c r="I25" s="166">
        <v>0</v>
      </c>
      <c r="J25" s="166">
        <v>0</v>
      </c>
      <c r="K25" s="166">
        <v>0</v>
      </c>
      <c r="L25" s="166">
        <v>2</v>
      </c>
      <c r="M25" s="167">
        <v>0.03</v>
      </c>
      <c r="N25" s="153">
        <f>$M25*(SUM($I25:I25)/SUM($I25:$L25))</f>
        <v>0</v>
      </c>
      <c r="O25" s="153">
        <f>$M25*(SUM($I25:J25)/SUM($I25:$L25))</f>
        <v>0</v>
      </c>
      <c r="P25" s="153">
        <f>$M25*(SUM($I25:K25)/SUM($I25:$L25))</f>
        <v>0</v>
      </c>
      <c r="Q25" s="153">
        <f>$M25*(SUM($I25:L25)/SUM($I25:$L25))</f>
        <v>0.03</v>
      </c>
      <c r="R25" s="151"/>
      <c r="S25" s="157"/>
      <c r="T25" s="151"/>
      <c r="U25" s="151"/>
      <c r="V25" s="153">
        <f>$M25*SUM($R25:R25)/SUM($I25:$L25)</f>
        <v>0</v>
      </c>
      <c r="W25" s="153">
        <f>$M25*SUM($R25:S25)/SUM($I25:$L25)</f>
        <v>0</v>
      </c>
      <c r="X25" s="153">
        <f>$M25*SUM($R25:T25)/SUM($I25:$L25)</f>
        <v>0</v>
      </c>
      <c r="Y25" s="153">
        <f>$M25*SUM($R25:U25)/SUM($I25:$L25)</f>
        <v>0</v>
      </c>
      <c r="Z25" s="155"/>
      <c r="AA25" s="151"/>
    </row>
    <row r="26" spans="1:27" ht="168" customHeight="1" x14ac:dyDescent="0.25">
      <c r="A26" s="145">
        <v>22</v>
      </c>
      <c r="B26" s="146" t="s">
        <v>222</v>
      </c>
      <c r="C26" s="164" t="s">
        <v>144</v>
      </c>
      <c r="D26" s="164" t="s">
        <v>145</v>
      </c>
      <c r="E26" s="165">
        <v>44958</v>
      </c>
      <c r="F26" s="165">
        <v>45077</v>
      </c>
      <c r="G26" s="164" t="s">
        <v>223</v>
      </c>
      <c r="H26" s="164" t="s">
        <v>147</v>
      </c>
      <c r="I26" s="166">
        <v>0</v>
      </c>
      <c r="J26" s="166">
        <v>1</v>
      </c>
      <c r="K26" s="166">
        <v>0</v>
      </c>
      <c r="L26" s="166">
        <v>0</v>
      </c>
      <c r="M26" s="167">
        <v>0.04</v>
      </c>
      <c r="N26" s="153">
        <f>$M26*(SUM($I26:I26)/SUM($I26:$L26))</f>
        <v>0</v>
      </c>
      <c r="O26" s="153">
        <f>$M26*(SUM($I26:J26)/SUM($I26:$L26))</f>
        <v>0.04</v>
      </c>
      <c r="P26" s="153">
        <f>$M26*(SUM($I26:K26)/SUM($I26:$L26))</f>
        <v>0.04</v>
      </c>
      <c r="Q26" s="153">
        <f>$M26*(SUM($I26:L26)/SUM($I26:$L26))</f>
        <v>0.04</v>
      </c>
      <c r="R26" s="151"/>
      <c r="S26" s="157">
        <v>1</v>
      </c>
      <c r="T26" s="151"/>
      <c r="U26" s="151"/>
      <c r="V26" s="153">
        <f>$M26*SUM($R26:R26)/SUM($I26:$L26)</f>
        <v>0</v>
      </c>
      <c r="W26" s="153">
        <f>$M26*SUM($R26:S26)/SUM($I26:$L26)</f>
        <v>0.04</v>
      </c>
      <c r="X26" s="153">
        <f>$M26*SUM($R26:T26)/SUM($I26:$L26)</f>
        <v>0.04</v>
      </c>
      <c r="Y26" s="153">
        <f>$M26*SUM($R26:U26)/SUM($I26:$L26)</f>
        <v>0.04</v>
      </c>
      <c r="Z26" s="155"/>
      <c r="AA26" s="156"/>
    </row>
    <row r="27" spans="1:27" ht="66" customHeight="1" x14ac:dyDescent="0.25">
      <c r="A27" s="145">
        <v>23</v>
      </c>
      <c r="B27" s="146" t="s">
        <v>224</v>
      </c>
      <c r="C27" s="147" t="s">
        <v>138</v>
      </c>
      <c r="D27" s="147" t="s">
        <v>139</v>
      </c>
      <c r="E27" s="148">
        <v>44927</v>
      </c>
      <c r="F27" s="149">
        <v>45291</v>
      </c>
      <c r="G27" s="147" t="s">
        <v>140</v>
      </c>
      <c r="H27" s="147" t="s">
        <v>141</v>
      </c>
      <c r="I27" s="150">
        <v>1</v>
      </c>
      <c r="J27" s="150">
        <v>1</v>
      </c>
      <c r="K27" s="236">
        <v>1</v>
      </c>
      <c r="L27" s="147">
        <v>1</v>
      </c>
      <c r="M27" s="163">
        <v>0.1</v>
      </c>
      <c r="N27" s="153">
        <f>$M27*(SUM($I27:I27)/SUM($I27:$L27))</f>
        <v>2.5000000000000001E-2</v>
      </c>
      <c r="O27" s="153">
        <f>$M27*(SUM($I27:J27)/SUM($I27:$L27))</f>
        <v>0.05</v>
      </c>
      <c r="P27" s="153">
        <f>$M27*(SUM($I27:K27)/SUM($I27:$L27))</f>
        <v>7.5000000000000011E-2</v>
      </c>
      <c r="Q27" s="153">
        <f>$M27*(SUM($I27:L27)/SUM($I27:$L27))</f>
        <v>0.1</v>
      </c>
      <c r="R27" s="151">
        <v>1</v>
      </c>
      <c r="S27" s="157">
        <v>1</v>
      </c>
      <c r="T27" s="151"/>
      <c r="U27" s="151"/>
      <c r="V27" s="153">
        <f>$M27*SUM($R27:R27)/SUM($I27:$L27)</f>
        <v>2.5000000000000001E-2</v>
      </c>
      <c r="W27" s="153">
        <f>$M27*SUM($R27:S27)/SUM($I27:$L27)</f>
        <v>0.05</v>
      </c>
      <c r="X27" s="153">
        <f>$M27*SUM($R27:T27)/SUM($I27:$L27)</f>
        <v>0.05</v>
      </c>
      <c r="Y27" s="153">
        <f>$M27*SUM($R27:U27)/SUM($I27:$L27)</f>
        <v>0.05</v>
      </c>
      <c r="Z27" s="155"/>
      <c r="AA27" s="175"/>
    </row>
    <row r="28" spans="1:27" ht="17.25" x14ac:dyDescent="0.25">
      <c r="A28" s="176"/>
      <c r="B28" s="169" t="s">
        <v>562</v>
      </c>
      <c r="C28" s="223"/>
      <c r="D28" s="223"/>
      <c r="E28" s="216"/>
      <c r="F28" s="216"/>
      <c r="G28" s="224"/>
      <c r="H28" s="224"/>
      <c r="I28" s="225"/>
      <c r="J28" s="225"/>
      <c r="K28" s="225"/>
      <c r="L28" s="225"/>
      <c r="M28" s="226">
        <f>SUM(M12:M27)</f>
        <v>1.0000000000000002</v>
      </c>
      <c r="N28" s="177">
        <f>SUM(N12:N27)</f>
        <v>0.11249999999999999</v>
      </c>
      <c r="O28" s="177">
        <f>SUM(O12:O27)</f>
        <v>0.35499999999999998</v>
      </c>
      <c r="P28" s="177">
        <f t="shared" ref="P28:Q28" si="0">SUM(P12:P27)</f>
        <v>0.5475000000000001</v>
      </c>
      <c r="Q28" s="177">
        <f t="shared" si="0"/>
        <v>1.0000000000000002</v>
      </c>
      <c r="R28" s="178"/>
      <c r="S28" s="178"/>
      <c r="T28" s="178"/>
      <c r="U28" s="178"/>
      <c r="V28" s="177">
        <f>SUM(V12:V27)</f>
        <v>0.11249999999999999</v>
      </c>
      <c r="W28" s="177">
        <f>SUM(W12:W27)</f>
        <v>0.35499999999999998</v>
      </c>
      <c r="X28" s="177">
        <f t="shared" ref="X28:Y28" si="1">SUM(X12:X27)</f>
        <v>0.35499999999999998</v>
      </c>
      <c r="Y28" s="177">
        <f t="shared" si="1"/>
        <v>0.35499999999999998</v>
      </c>
      <c r="Z28" s="179"/>
      <c r="AA28" s="178"/>
    </row>
    <row r="29" spans="1:27" ht="126" customHeight="1" x14ac:dyDescent="0.25">
      <c r="A29" s="145">
        <v>24</v>
      </c>
      <c r="B29" s="146" t="s">
        <v>226</v>
      </c>
      <c r="C29" s="227" t="s">
        <v>227</v>
      </c>
      <c r="D29" s="180" t="s">
        <v>228</v>
      </c>
      <c r="E29" s="62">
        <v>44949</v>
      </c>
      <c r="F29" s="62">
        <v>45275</v>
      </c>
      <c r="G29" s="61" t="s">
        <v>229</v>
      </c>
      <c r="H29" s="61" t="s">
        <v>230</v>
      </c>
      <c r="I29" s="64">
        <v>0.25</v>
      </c>
      <c r="J29" s="64">
        <v>0.27</v>
      </c>
      <c r="K29" s="439">
        <v>0.24</v>
      </c>
      <c r="L29" s="64">
        <v>0.24</v>
      </c>
      <c r="M29" s="167">
        <v>0.15</v>
      </c>
      <c r="N29" s="153">
        <f>$M29*(SUM($I29:I29)/SUM($I29:$L29))</f>
        <v>3.7499999999999999E-2</v>
      </c>
      <c r="O29" s="153">
        <f>$M29*(SUM($I29:J29)/SUM($I29:$L29))</f>
        <v>7.8E-2</v>
      </c>
      <c r="P29" s="153">
        <f>$M29*(SUM($I29:K29)/SUM($I29:$L29))</f>
        <v>0.11399999999999999</v>
      </c>
      <c r="Q29" s="153">
        <f>$M29*(SUM($I29:L29)/SUM($I29:$L29))</f>
        <v>0.15</v>
      </c>
      <c r="R29" s="152">
        <v>0.53</v>
      </c>
      <c r="S29" s="434">
        <v>0.27</v>
      </c>
      <c r="T29" s="151"/>
      <c r="U29" s="151"/>
      <c r="V29" s="153">
        <f>$M29*SUM($R29:R29)/SUM($I29:$L29)</f>
        <v>7.9500000000000001E-2</v>
      </c>
      <c r="W29" s="153">
        <f>$M29*SUM($R29:S29)/SUM($I29:$L29)</f>
        <v>0.12</v>
      </c>
      <c r="X29" s="153">
        <f>$M29*SUM($R29:T29)/SUM($I29:$L29)</f>
        <v>0.12</v>
      </c>
      <c r="Y29" s="153">
        <f>$M29*SUM($R29:U29)/SUM($I29:$L29)</f>
        <v>0.12</v>
      </c>
      <c r="Z29" s="155"/>
      <c r="AA29" s="174"/>
    </row>
    <row r="30" spans="1:27" ht="104.25" customHeight="1" x14ac:dyDescent="0.25">
      <c r="A30" s="145">
        <v>25</v>
      </c>
      <c r="B30" s="146" t="s">
        <v>234</v>
      </c>
      <c r="C30" s="180" t="s">
        <v>235</v>
      </c>
      <c r="D30" s="180" t="s">
        <v>236</v>
      </c>
      <c r="E30" s="62">
        <v>44949</v>
      </c>
      <c r="F30" s="62">
        <v>45291</v>
      </c>
      <c r="G30" s="61" t="s">
        <v>237</v>
      </c>
      <c r="H30" s="61" t="s">
        <v>238</v>
      </c>
      <c r="I30" s="64">
        <v>0.25</v>
      </c>
      <c r="J30" s="64">
        <v>0.33</v>
      </c>
      <c r="K30" s="439">
        <v>0.21</v>
      </c>
      <c r="L30" s="64">
        <v>0.21</v>
      </c>
      <c r="M30" s="167">
        <v>0.15</v>
      </c>
      <c r="N30" s="153">
        <f>$M30*(SUM($I30:I30)/SUM($I30:$L30))</f>
        <v>3.7499999999999999E-2</v>
      </c>
      <c r="O30" s="153">
        <f>$M30*(SUM($I30:J30)/SUM($I30:$L30))</f>
        <v>8.7000000000000008E-2</v>
      </c>
      <c r="P30" s="153">
        <f>$M30*(SUM($I30:K30)/SUM($I30:$L30))</f>
        <v>0.11849999999999999</v>
      </c>
      <c r="Q30" s="153">
        <f>$M30*(SUM($I30:L30)/SUM($I30:$L30))</f>
        <v>0.15</v>
      </c>
      <c r="R30" s="152">
        <v>0.25</v>
      </c>
      <c r="S30" s="434">
        <v>0.33</v>
      </c>
      <c r="T30" s="151"/>
      <c r="U30" s="151"/>
      <c r="V30" s="153">
        <f>$M30*SUM($R30:R30)/SUM($I30:$L30)</f>
        <v>3.7499999999999999E-2</v>
      </c>
      <c r="W30" s="153">
        <f>$M30*SUM($R30:S30)/SUM($I30:$L30)</f>
        <v>8.7000000000000008E-2</v>
      </c>
      <c r="X30" s="153">
        <f>$M30*SUM($R30:T30)/SUM($I30:$L30)</f>
        <v>8.7000000000000008E-2</v>
      </c>
      <c r="Y30" s="153">
        <f>$M30*SUM($R30:U30)/SUM($I30:$L30)</f>
        <v>8.7000000000000008E-2</v>
      </c>
      <c r="Z30" s="155"/>
      <c r="AA30" s="156"/>
    </row>
    <row r="31" spans="1:27" ht="103.5" x14ac:dyDescent="0.3">
      <c r="A31" s="145">
        <v>26</v>
      </c>
      <c r="B31" s="146" t="s">
        <v>240</v>
      </c>
      <c r="C31" s="180" t="s">
        <v>241</v>
      </c>
      <c r="D31" s="180" t="s">
        <v>242</v>
      </c>
      <c r="E31" s="181">
        <v>44949</v>
      </c>
      <c r="F31" s="181">
        <v>45275</v>
      </c>
      <c r="G31" s="164" t="s">
        <v>243</v>
      </c>
      <c r="H31" s="183" t="s">
        <v>244</v>
      </c>
      <c r="I31" s="167">
        <v>0.15</v>
      </c>
      <c r="J31" s="167">
        <v>0.25</v>
      </c>
      <c r="K31" s="238">
        <v>0.25</v>
      </c>
      <c r="L31" s="167">
        <v>0.35</v>
      </c>
      <c r="M31" s="167">
        <v>0.08</v>
      </c>
      <c r="N31" s="153">
        <f>$M31*(SUM($I31:I31)/SUM($I31:$L31))</f>
        <v>1.2E-2</v>
      </c>
      <c r="O31" s="153">
        <f>$M31*(SUM($I31:J31)/SUM($I31:$L31))</f>
        <v>3.2000000000000001E-2</v>
      </c>
      <c r="P31" s="153">
        <f>$M31*(SUM($I31:K31)/SUM($I31:$L31))</f>
        <v>5.2000000000000005E-2</v>
      </c>
      <c r="Q31" s="153">
        <f>$M31*(SUM($I31:L31)/SUM($I31:$L31))</f>
        <v>0.08</v>
      </c>
      <c r="R31" s="152">
        <v>0.15</v>
      </c>
      <c r="S31" s="434">
        <v>0.25</v>
      </c>
      <c r="T31" s="151"/>
      <c r="U31" s="151"/>
      <c r="V31" s="153">
        <f>$M31*SUM($R31:R31)/SUM($I31:$L31)</f>
        <v>1.2E-2</v>
      </c>
      <c r="W31" s="153">
        <f>$M31*SUM($R31:S31)/SUM($I31:$L31)</f>
        <v>3.2000000000000001E-2</v>
      </c>
      <c r="X31" s="153">
        <f>$M31*SUM($R31:T31)/SUM($I31:$L31)</f>
        <v>3.2000000000000001E-2</v>
      </c>
      <c r="Y31" s="153">
        <f>$M31*SUM($R31:U31)/SUM($I31:$L31)</f>
        <v>3.2000000000000001E-2</v>
      </c>
      <c r="Z31" s="155"/>
      <c r="AA31" s="174"/>
    </row>
    <row r="32" spans="1:27" ht="120.75" x14ac:dyDescent="0.25">
      <c r="A32" s="145">
        <v>27</v>
      </c>
      <c r="B32" s="146" t="s">
        <v>246</v>
      </c>
      <c r="C32" s="180" t="s">
        <v>247</v>
      </c>
      <c r="D32" s="180" t="s">
        <v>248</v>
      </c>
      <c r="E32" s="181">
        <v>44949</v>
      </c>
      <c r="F32" s="181">
        <v>45291</v>
      </c>
      <c r="G32" s="164" t="s">
        <v>249</v>
      </c>
      <c r="H32" s="164" t="s">
        <v>250</v>
      </c>
      <c r="I32" s="184">
        <v>1</v>
      </c>
      <c r="J32" s="184">
        <v>2</v>
      </c>
      <c r="K32" s="239">
        <v>1</v>
      </c>
      <c r="L32" s="184">
        <v>1</v>
      </c>
      <c r="M32" s="167">
        <v>0.13</v>
      </c>
      <c r="N32" s="153">
        <f>$M32*(SUM($I32:I32)/SUM($I32:$L32))</f>
        <v>2.6000000000000002E-2</v>
      </c>
      <c r="O32" s="153">
        <f>$M32*(SUM($I32:J32)/SUM($I32:$L32))</f>
        <v>7.8E-2</v>
      </c>
      <c r="P32" s="153">
        <f>$M32*(SUM($I32:K32)/SUM($I32:$L32))</f>
        <v>0.10400000000000001</v>
      </c>
      <c r="Q32" s="153">
        <f>$M32*(SUM($I32:L32)/SUM($I32:$L32))</f>
        <v>0.13</v>
      </c>
      <c r="R32" s="152">
        <v>0.25</v>
      </c>
      <c r="S32" s="157">
        <v>2</v>
      </c>
      <c r="T32" s="151"/>
      <c r="U32" s="151"/>
      <c r="V32" s="153">
        <f>$M32*SUM($R32:R32)/SUM($I32:$L32)</f>
        <v>6.5000000000000006E-3</v>
      </c>
      <c r="W32" s="153">
        <f>$M32*SUM($R32:S32)/SUM($I32:$L32)</f>
        <v>5.8499999999999996E-2</v>
      </c>
      <c r="X32" s="153">
        <f>$M32*SUM($R32:T32)/SUM($I32:$L32)</f>
        <v>5.8499999999999996E-2</v>
      </c>
      <c r="Y32" s="153">
        <f>$M32*SUM($R32:U32)/SUM($I32:$L32)</f>
        <v>5.8499999999999996E-2</v>
      </c>
      <c r="Z32" s="155"/>
      <c r="AA32" s="174"/>
    </row>
    <row r="33" spans="1:27" ht="165.75" customHeight="1" x14ac:dyDescent="0.25">
      <c r="A33" s="145">
        <v>28</v>
      </c>
      <c r="B33" s="146" t="s">
        <v>252</v>
      </c>
      <c r="C33" s="180" t="s">
        <v>253</v>
      </c>
      <c r="D33" s="180" t="s">
        <v>254</v>
      </c>
      <c r="E33" s="181">
        <v>44949</v>
      </c>
      <c r="F33" s="165">
        <v>45077</v>
      </c>
      <c r="G33" s="164" t="s">
        <v>255</v>
      </c>
      <c r="H33" s="180" t="s">
        <v>256</v>
      </c>
      <c r="I33" s="167">
        <v>0</v>
      </c>
      <c r="J33" s="167">
        <v>1</v>
      </c>
      <c r="K33" s="185">
        <v>0</v>
      </c>
      <c r="L33" s="185">
        <v>0</v>
      </c>
      <c r="M33" s="185">
        <v>0.02</v>
      </c>
      <c r="N33" s="153">
        <f>$M33*(SUM($I33:I33)/SUM($I33:$L33))</f>
        <v>0</v>
      </c>
      <c r="O33" s="153">
        <f>$M33*(SUM($I33:J33)/SUM($I33:$L33))</f>
        <v>0.02</v>
      </c>
      <c r="P33" s="153">
        <f>$M33*(SUM($I33:K33)/SUM($I33:$L33))</f>
        <v>0.02</v>
      </c>
      <c r="Q33" s="153">
        <f>$M33*(SUM($I33:L33)/SUM($I33:$L33))</f>
        <v>0.02</v>
      </c>
      <c r="R33" s="151"/>
      <c r="S33" s="434">
        <v>1</v>
      </c>
      <c r="T33" s="151"/>
      <c r="U33" s="151"/>
      <c r="V33" s="153">
        <f>$M33*SUM($R33:R33)/SUM($I33:$L33)</f>
        <v>0</v>
      </c>
      <c r="W33" s="153">
        <f>$M33*SUM($R33:S33)/SUM($I33:$L33)</f>
        <v>0.02</v>
      </c>
      <c r="X33" s="153">
        <f>$M33*SUM($R33:T33)/SUM($I33:$L33)</f>
        <v>0.02</v>
      </c>
      <c r="Y33" s="153">
        <f>$M33*SUM($R33:U33)/SUM($I33:$L33)</f>
        <v>0.02</v>
      </c>
      <c r="Z33" s="155"/>
      <c r="AA33" s="156"/>
    </row>
    <row r="34" spans="1:27" ht="123.75" customHeight="1" x14ac:dyDescent="0.25">
      <c r="A34" s="145">
        <v>29</v>
      </c>
      <c r="B34" s="146" t="s">
        <v>257</v>
      </c>
      <c r="C34" s="164" t="s">
        <v>258</v>
      </c>
      <c r="D34" s="164" t="s">
        <v>259</v>
      </c>
      <c r="E34" s="165">
        <v>44949</v>
      </c>
      <c r="F34" s="165">
        <v>45291</v>
      </c>
      <c r="G34" s="164" t="s">
        <v>260</v>
      </c>
      <c r="H34" s="164" t="s">
        <v>261</v>
      </c>
      <c r="I34" s="166">
        <v>10</v>
      </c>
      <c r="J34" s="166">
        <v>100</v>
      </c>
      <c r="K34" s="237">
        <v>135</v>
      </c>
      <c r="L34" s="166">
        <v>55</v>
      </c>
      <c r="M34" s="167">
        <v>0.15</v>
      </c>
      <c r="N34" s="153">
        <f>$M34*(SUM($I34:I34)/SUM($I34:$L34))</f>
        <v>5.0000000000000001E-3</v>
      </c>
      <c r="O34" s="153">
        <f>$M34*(SUM($I34:J34)/SUM($I34:$L34))</f>
        <v>5.4999999999999993E-2</v>
      </c>
      <c r="P34" s="153">
        <f>$M34*(SUM($I34:K34)/SUM($I34:$L34))</f>
        <v>0.1225</v>
      </c>
      <c r="Q34" s="153">
        <f>$M34*(SUM($I34:L34)/SUM($I34:$L34))</f>
        <v>0.15</v>
      </c>
      <c r="R34" s="151">
        <v>10</v>
      </c>
      <c r="S34" s="435">
        <v>25</v>
      </c>
      <c r="T34" s="151"/>
      <c r="U34" s="151"/>
      <c r="V34" s="153">
        <f>$M34*SUM($R34:R34)/SUM($I34:$L34)</f>
        <v>5.0000000000000001E-3</v>
      </c>
      <c r="W34" s="153">
        <f>$M34*SUM($R34:S34)/SUM($I34:$L34)</f>
        <v>1.7500000000000002E-2</v>
      </c>
      <c r="X34" s="153">
        <f>$M34*SUM($R34:T34)/SUM($I34:$L34)</f>
        <v>1.7500000000000002E-2</v>
      </c>
      <c r="Y34" s="153">
        <f>$M34*SUM($R34:U34)/SUM($I34:$L34)</f>
        <v>1.7500000000000002E-2</v>
      </c>
      <c r="Z34" s="155"/>
      <c r="AA34" s="156"/>
    </row>
    <row r="35" spans="1:27" ht="97.5" customHeight="1" x14ac:dyDescent="0.25">
      <c r="A35" s="145">
        <v>30</v>
      </c>
      <c r="B35" s="146" t="s">
        <v>263</v>
      </c>
      <c r="C35" s="164" t="s">
        <v>264</v>
      </c>
      <c r="D35" s="164" t="s">
        <v>265</v>
      </c>
      <c r="E35" s="165">
        <v>44949</v>
      </c>
      <c r="F35" s="165">
        <v>45291</v>
      </c>
      <c r="G35" s="164" t="s">
        <v>266</v>
      </c>
      <c r="H35" s="164" t="s">
        <v>267</v>
      </c>
      <c r="I35" s="166">
        <v>50</v>
      </c>
      <c r="J35" s="166">
        <v>100</v>
      </c>
      <c r="K35" s="237">
        <v>200</v>
      </c>
      <c r="L35" s="166">
        <v>200</v>
      </c>
      <c r="M35" s="167">
        <v>0.15</v>
      </c>
      <c r="N35" s="153">
        <f>$M35*(SUM($I35:I35)/SUM($I35:$L35))</f>
        <v>1.3636363636363636E-2</v>
      </c>
      <c r="O35" s="153">
        <f>$M35*(SUM($I35:J35)/SUM($I35:$L35))</f>
        <v>4.0909090909090902E-2</v>
      </c>
      <c r="P35" s="153">
        <f>$M35*(SUM($I35:K35)/SUM($I35:$L35))</f>
        <v>9.5454545454545445E-2</v>
      </c>
      <c r="Q35" s="153">
        <f>$M35*(SUM($I35:L35)/SUM($I35:$L35))</f>
        <v>0.15</v>
      </c>
      <c r="R35" s="151">
        <v>50</v>
      </c>
      <c r="S35" s="157">
        <v>100</v>
      </c>
      <c r="T35" s="151"/>
      <c r="U35" s="151"/>
      <c r="V35" s="153">
        <f>$M35*SUM($R35:R35)/SUM($I35:$L35)</f>
        <v>1.3636363636363636E-2</v>
      </c>
      <c r="W35" s="153">
        <f>$M35*SUM($R35:S35)/SUM($I35:$L35)</f>
        <v>4.0909090909090909E-2</v>
      </c>
      <c r="X35" s="153">
        <f>$M35*SUM($R35:T35)/SUM($I35:$L35)</f>
        <v>4.0909090909090909E-2</v>
      </c>
      <c r="Y35" s="153">
        <f>$M35*SUM($R35:U35)/SUM($I35:$L35)</f>
        <v>4.0909090909090909E-2</v>
      </c>
      <c r="Z35" s="155"/>
      <c r="AA35" s="156"/>
    </row>
    <row r="36" spans="1:27" ht="103.5" x14ac:dyDescent="0.25">
      <c r="A36" s="145">
        <v>31</v>
      </c>
      <c r="B36" s="146" t="s">
        <v>268</v>
      </c>
      <c r="C36" s="180" t="s">
        <v>269</v>
      </c>
      <c r="D36" s="180" t="s">
        <v>270</v>
      </c>
      <c r="E36" s="181">
        <v>44949</v>
      </c>
      <c r="F36" s="181">
        <v>45291</v>
      </c>
      <c r="G36" s="187" t="s">
        <v>271</v>
      </c>
      <c r="H36" s="188" t="s">
        <v>272</v>
      </c>
      <c r="I36" s="166">
        <v>10</v>
      </c>
      <c r="J36" s="166">
        <v>15</v>
      </c>
      <c r="K36" s="237">
        <v>15</v>
      </c>
      <c r="L36" s="166">
        <v>10</v>
      </c>
      <c r="M36" s="167">
        <v>0.15</v>
      </c>
      <c r="N36" s="153">
        <f>$M36*(SUM($I36:I36)/SUM($I36:$L36))</f>
        <v>0.03</v>
      </c>
      <c r="O36" s="153">
        <f>$M36*(SUM($I36:J36)/SUM($I36:$L36))</f>
        <v>7.4999999999999997E-2</v>
      </c>
      <c r="P36" s="153">
        <f>$M36*(SUM($I36:K36)/SUM($I36:$L36))</f>
        <v>0.12</v>
      </c>
      <c r="Q36" s="153">
        <f>$M36*(SUM($I36:L36)/SUM($I36:$L36))</f>
        <v>0.15</v>
      </c>
      <c r="R36" s="151">
        <v>9</v>
      </c>
      <c r="S36" s="435">
        <v>11</v>
      </c>
      <c r="T36" s="151"/>
      <c r="U36" s="151"/>
      <c r="V36" s="189">
        <f>$M36*SUM($R36:R36)/SUM($I36:$L36)</f>
        <v>2.6999999999999996E-2</v>
      </c>
      <c r="W36" s="153">
        <f>$M36*SUM($R36:S36)/SUM($I36:$L36)</f>
        <v>0.06</v>
      </c>
      <c r="X36" s="153">
        <f>$M36*SUM($R36:T36)/SUM($I36:$L36)</f>
        <v>0.06</v>
      </c>
      <c r="Y36" s="153">
        <f>$M36*SUM($R36:U36)/SUM($I36:$L36)</f>
        <v>0.06</v>
      </c>
      <c r="Z36" s="155"/>
      <c r="AA36" s="156"/>
    </row>
    <row r="37" spans="1:27" ht="115.5" customHeight="1" x14ac:dyDescent="0.25">
      <c r="A37" s="145">
        <v>32</v>
      </c>
      <c r="B37" s="146" t="s">
        <v>273</v>
      </c>
      <c r="C37" s="147" t="s">
        <v>138</v>
      </c>
      <c r="D37" s="147" t="s">
        <v>139</v>
      </c>
      <c r="E37" s="148">
        <v>44927</v>
      </c>
      <c r="F37" s="149">
        <v>45291</v>
      </c>
      <c r="G37" s="147" t="s">
        <v>140</v>
      </c>
      <c r="H37" s="147" t="s">
        <v>141</v>
      </c>
      <c r="I37" s="150">
        <v>1</v>
      </c>
      <c r="J37" s="150">
        <v>1</v>
      </c>
      <c r="K37" s="236">
        <v>1</v>
      </c>
      <c r="L37" s="147">
        <v>1</v>
      </c>
      <c r="M37" s="163">
        <v>0.02</v>
      </c>
      <c r="N37" s="153">
        <f>$M37*(SUM($I37:I37)/SUM($I37:$L37))</f>
        <v>5.0000000000000001E-3</v>
      </c>
      <c r="O37" s="153">
        <f>$M37*(SUM($I37:J37)/SUM($I37:$L37))</f>
        <v>0.01</v>
      </c>
      <c r="P37" s="153">
        <f>$M37*(SUM($I37:K37)/SUM($I37:$L37))</f>
        <v>1.4999999999999999E-2</v>
      </c>
      <c r="Q37" s="153">
        <f>$M37*(SUM($I37:L37)/SUM($I37:$L37))</f>
        <v>0.02</v>
      </c>
      <c r="R37" s="151">
        <v>1</v>
      </c>
      <c r="S37" s="157">
        <v>1</v>
      </c>
      <c r="T37" s="151"/>
      <c r="U37" s="151"/>
      <c r="V37" s="153">
        <f>$M37*SUM($R37:R37)/SUM($I37:$L37)</f>
        <v>5.0000000000000001E-3</v>
      </c>
      <c r="W37" s="153">
        <f>$M37*SUM($R37:S37)/SUM($I37:$L37)</f>
        <v>0.01</v>
      </c>
      <c r="X37" s="153">
        <f>$M37*SUM($R37:T37)/SUM($I37:$L37)</f>
        <v>0.01</v>
      </c>
      <c r="Y37" s="153">
        <f>$M37*SUM($R37:U37)/SUM($I37:$L37)</f>
        <v>0.01</v>
      </c>
      <c r="Z37" s="155"/>
      <c r="AA37" s="174"/>
    </row>
    <row r="38" spans="1:27" ht="17.25" x14ac:dyDescent="0.25">
      <c r="A38" s="176"/>
      <c r="B38" s="169" t="s">
        <v>577</v>
      </c>
      <c r="C38" s="223"/>
      <c r="D38" s="223"/>
      <c r="E38" s="216"/>
      <c r="F38" s="216"/>
      <c r="G38" s="224"/>
      <c r="H38" s="224"/>
      <c r="I38" s="224"/>
      <c r="J38" s="225"/>
      <c r="K38" s="225"/>
      <c r="L38" s="228"/>
      <c r="M38" s="229">
        <f>SUM(M29:M37)</f>
        <v>1</v>
      </c>
      <c r="N38" s="177">
        <f>SUM(N29:N37)</f>
        <v>0.16663636363636364</v>
      </c>
      <c r="O38" s="177">
        <f>SUM(O29:O37)</f>
        <v>0.47590909090909095</v>
      </c>
      <c r="P38" s="177">
        <f>SUM(P29:P37)</f>
        <v>0.76145454545454538</v>
      </c>
      <c r="Q38" s="177">
        <f>SUM(Q29:Q37)</f>
        <v>1</v>
      </c>
      <c r="R38" s="178"/>
      <c r="S38" s="178"/>
      <c r="T38" s="178"/>
      <c r="U38" s="178"/>
      <c r="V38" s="177">
        <f>SUM(V29:V37)</f>
        <v>0.18613636363636366</v>
      </c>
      <c r="W38" s="177">
        <f>SUM(W29:W37)</f>
        <v>0.44590909090909092</v>
      </c>
      <c r="X38" s="177">
        <f>SUM(X29:X37)</f>
        <v>0.44590909090909092</v>
      </c>
      <c r="Y38" s="177">
        <f>SUM(Y29:Y37)</f>
        <v>0.44590909090909092</v>
      </c>
      <c r="Z38" s="179"/>
      <c r="AA38" s="178"/>
    </row>
    <row r="39" spans="1:27" ht="120.75" x14ac:dyDescent="0.25">
      <c r="A39" s="145">
        <v>33</v>
      </c>
      <c r="B39" s="146" t="s">
        <v>578</v>
      </c>
      <c r="C39" s="190" t="s">
        <v>276</v>
      </c>
      <c r="D39" s="190" t="s">
        <v>277</v>
      </c>
      <c r="E39" s="191">
        <v>44942</v>
      </c>
      <c r="F39" s="191">
        <v>45291</v>
      </c>
      <c r="G39" s="192" t="s">
        <v>672</v>
      </c>
      <c r="H39" s="192" t="s">
        <v>279</v>
      </c>
      <c r="I39" s="193">
        <v>3</v>
      </c>
      <c r="J39" s="193">
        <v>6</v>
      </c>
      <c r="K39" s="241">
        <v>6</v>
      </c>
      <c r="L39" s="193">
        <v>6</v>
      </c>
      <c r="M39" s="194">
        <v>0.35</v>
      </c>
      <c r="N39" s="153">
        <f>$M39*(SUM($I39:I39)/SUM($I39:$L39))</f>
        <v>4.9999999999999996E-2</v>
      </c>
      <c r="O39" s="153">
        <f>$M39*(SUM($I39:J39)/SUM($I39:$L39))</f>
        <v>0.15</v>
      </c>
      <c r="P39" s="153">
        <f>$M39*(SUM($I39:K39)/SUM($I39:$L39))</f>
        <v>0.25</v>
      </c>
      <c r="Q39" s="153">
        <f>$M39*(SUM($I39:L39)/SUM($I39:$L39))</f>
        <v>0.35</v>
      </c>
      <c r="R39" s="151">
        <v>3</v>
      </c>
      <c r="S39" s="157">
        <v>6</v>
      </c>
      <c r="T39" s="151"/>
      <c r="U39" s="151"/>
      <c r="V39" s="153">
        <f>$M39*SUM($R39:R39)/SUM($I39:$L39)</f>
        <v>4.9999999999999989E-2</v>
      </c>
      <c r="W39" s="153">
        <f>$M39*SUM($R39:S39)/SUM($I39:$L39)</f>
        <v>0.15</v>
      </c>
      <c r="X39" s="153">
        <f>$M39*SUM($R39:T39)/SUM($I39:$L39)</f>
        <v>0.15</v>
      </c>
      <c r="Y39" s="153">
        <f>$M39*SUM($R39:U39)/SUM($I39:$L39)</f>
        <v>0.15</v>
      </c>
      <c r="Z39" s="195"/>
      <c r="AA39" s="156"/>
    </row>
    <row r="40" spans="1:27" ht="103.5" x14ac:dyDescent="0.25">
      <c r="A40" s="145">
        <v>34</v>
      </c>
      <c r="B40" s="146" t="s">
        <v>582</v>
      </c>
      <c r="C40" s="147" t="s">
        <v>283</v>
      </c>
      <c r="D40" s="190" t="s">
        <v>284</v>
      </c>
      <c r="E40" s="191">
        <v>44942</v>
      </c>
      <c r="F40" s="191">
        <v>45291</v>
      </c>
      <c r="G40" s="190" t="s">
        <v>285</v>
      </c>
      <c r="H40" s="190" t="s">
        <v>286</v>
      </c>
      <c r="I40" s="193">
        <v>1</v>
      </c>
      <c r="J40" s="193">
        <v>2</v>
      </c>
      <c r="K40" s="241">
        <v>1</v>
      </c>
      <c r="L40" s="196">
        <v>1</v>
      </c>
      <c r="M40" s="194">
        <v>0.1</v>
      </c>
      <c r="N40" s="153">
        <f>$M40*(SUM($I40:I40)/SUM($I40:$L40))</f>
        <v>2.0000000000000004E-2</v>
      </c>
      <c r="O40" s="153">
        <f>$M40*(SUM($I40:J40)/SUM($I40:$L40))</f>
        <v>0.06</v>
      </c>
      <c r="P40" s="153">
        <f>$M40*(SUM($I40:K40)/SUM($I40:$L40))</f>
        <v>8.0000000000000016E-2</v>
      </c>
      <c r="Q40" s="153">
        <f>$M40*(SUM($I40:L40)/SUM($I40:$L40))</f>
        <v>0.1</v>
      </c>
      <c r="R40" s="151">
        <v>1</v>
      </c>
      <c r="S40" s="157">
        <v>2</v>
      </c>
      <c r="T40" s="151"/>
      <c r="U40" s="151"/>
      <c r="V40" s="153">
        <f>$M40*SUM($R40:R40)/SUM($I40:$L40)</f>
        <v>0.02</v>
      </c>
      <c r="W40" s="153">
        <f>$M40*SUM($R40:S40)/SUM($I40:$L40)</f>
        <v>6.0000000000000012E-2</v>
      </c>
      <c r="X40" s="153">
        <f>$M40*SUM($R40:T40)/SUM($I40:$L40)</f>
        <v>6.0000000000000012E-2</v>
      </c>
      <c r="Y40" s="153">
        <f>$M40*SUM($R40:U40)/SUM($I40:$L40)</f>
        <v>6.0000000000000012E-2</v>
      </c>
      <c r="Z40" s="195"/>
      <c r="AA40" s="156"/>
    </row>
    <row r="41" spans="1:27" ht="86.25" x14ac:dyDescent="0.25">
      <c r="A41" s="145">
        <v>35</v>
      </c>
      <c r="B41" s="146" t="s">
        <v>585</v>
      </c>
      <c r="C41" s="147" t="s">
        <v>289</v>
      </c>
      <c r="D41" s="190" t="s">
        <v>290</v>
      </c>
      <c r="E41" s="191">
        <v>44942</v>
      </c>
      <c r="F41" s="191">
        <v>45291</v>
      </c>
      <c r="G41" s="190" t="s">
        <v>291</v>
      </c>
      <c r="H41" s="190" t="s">
        <v>250</v>
      </c>
      <c r="I41" s="193">
        <v>0</v>
      </c>
      <c r="J41" s="193">
        <v>1</v>
      </c>
      <c r="K41" s="241">
        <v>1</v>
      </c>
      <c r="L41" s="196">
        <v>1</v>
      </c>
      <c r="M41" s="194">
        <v>0.05</v>
      </c>
      <c r="N41" s="153">
        <f>$M41*(SUM($I41:I41)/SUM($I41:$L41))</f>
        <v>0</v>
      </c>
      <c r="O41" s="153">
        <f>$M41*(SUM($I41:J41)/SUM($I41:$L41))</f>
        <v>1.6666666666666666E-2</v>
      </c>
      <c r="P41" s="153">
        <f>$M41*(SUM($I41:K41)/SUM($I41:$L41))</f>
        <v>3.3333333333333333E-2</v>
      </c>
      <c r="Q41" s="153">
        <f>$M41*(SUM($I41:L41)/SUM($I41:$L41))</f>
        <v>0.05</v>
      </c>
      <c r="R41" s="151"/>
      <c r="S41" s="157">
        <v>1</v>
      </c>
      <c r="T41" s="151"/>
      <c r="U41" s="151"/>
      <c r="V41" s="153">
        <f>$M41*SUM($R41:R41)/SUM($I41:$L41)</f>
        <v>0</v>
      </c>
      <c r="W41" s="153">
        <f>$M41*SUM($R41:S41)/SUM($I41:$L41)</f>
        <v>1.6666666666666666E-2</v>
      </c>
      <c r="X41" s="153">
        <f>$M41*SUM($R41:T41)/SUM($I41:$L41)</f>
        <v>1.6666666666666666E-2</v>
      </c>
      <c r="Y41" s="153">
        <f>$M41*SUM($R41:U41)/SUM($I41:$L41)</f>
        <v>1.6666666666666666E-2</v>
      </c>
      <c r="Z41" s="155"/>
      <c r="AA41" s="156"/>
    </row>
    <row r="42" spans="1:27" ht="69" x14ac:dyDescent="0.25">
      <c r="A42" s="145">
        <v>36</v>
      </c>
      <c r="B42" s="146" t="s">
        <v>586</v>
      </c>
      <c r="C42" s="150" t="s">
        <v>293</v>
      </c>
      <c r="D42" s="192" t="s">
        <v>294</v>
      </c>
      <c r="E42" s="197">
        <v>44942</v>
      </c>
      <c r="F42" s="197">
        <v>45291</v>
      </c>
      <c r="G42" s="192" t="s">
        <v>295</v>
      </c>
      <c r="H42" s="192" t="s">
        <v>296</v>
      </c>
      <c r="I42" s="193">
        <v>0</v>
      </c>
      <c r="J42" s="193">
        <v>1</v>
      </c>
      <c r="K42" s="196">
        <v>0</v>
      </c>
      <c r="L42" s="196">
        <v>1</v>
      </c>
      <c r="M42" s="194">
        <v>0.12</v>
      </c>
      <c r="N42" s="153">
        <f>$M42*(SUM($I42:I42)/SUM($I42:$L42))</f>
        <v>0</v>
      </c>
      <c r="O42" s="153">
        <f>$M42*(SUM($I42:J42)/SUM($I42:$L42))</f>
        <v>0.06</v>
      </c>
      <c r="P42" s="153">
        <f>$M42*(SUM($I42:K42)/SUM($I42:$L42))</f>
        <v>0.06</v>
      </c>
      <c r="Q42" s="153">
        <f>$M42*(SUM($I42:L42)/SUM($I42:$L42))</f>
        <v>0.12</v>
      </c>
      <c r="R42" s="151"/>
      <c r="S42" s="157">
        <v>1</v>
      </c>
      <c r="T42" s="151"/>
      <c r="U42" s="151"/>
      <c r="V42" s="153">
        <f>$M42*SUM($R42:R42)/SUM($I42:$L42)</f>
        <v>0</v>
      </c>
      <c r="W42" s="153">
        <f>$M42*SUM($R42:S42)/SUM($I42:$L42)</f>
        <v>0.06</v>
      </c>
      <c r="X42" s="153">
        <f>$M42*SUM($R42:T42)/SUM($I42:$L42)</f>
        <v>0.06</v>
      </c>
      <c r="Y42" s="153">
        <f>$M42*SUM($R42:U42)/SUM($I42:$L42)</f>
        <v>0.06</v>
      </c>
      <c r="Z42" s="155"/>
      <c r="AA42" s="156"/>
    </row>
    <row r="43" spans="1:27" ht="103.5" x14ac:dyDescent="0.25">
      <c r="A43" s="145">
        <v>37</v>
      </c>
      <c r="B43" s="146" t="s">
        <v>587</v>
      </c>
      <c r="C43" s="150" t="s">
        <v>298</v>
      </c>
      <c r="D43" s="192" t="s">
        <v>299</v>
      </c>
      <c r="E43" s="197">
        <v>44942</v>
      </c>
      <c r="F43" s="197">
        <v>45291</v>
      </c>
      <c r="G43" s="192" t="s">
        <v>300</v>
      </c>
      <c r="H43" s="192" t="s">
        <v>301</v>
      </c>
      <c r="I43" s="193">
        <v>1</v>
      </c>
      <c r="J43" s="193">
        <v>0</v>
      </c>
      <c r="K43" s="196">
        <v>0</v>
      </c>
      <c r="L43" s="196">
        <v>0</v>
      </c>
      <c r="M43" s="194">
        <v>0.05</v>
      </c>
      <c r="N43" s="153">
        <f>$M43*(SUM($I43:I43)/SUM($I43:$L43))</f>
        <v>0.05</v>
      </c>
      <c r="O43" s="153">
        <f>$M43*(SUM($I43:J43)/SUM($I43:$L43))</f>
        <v>0.05</v>
      </c>
      <c r="P43" s="153">
        <f>$M43*(SUM($I43:K43)/SUM($I43:$L43))</f>
        <v>0.05</v>
      </c>
      <c r="Q43" s="153">
        <f>$M43*(SUM($I43:L43)/SUM($I43:$L43))</f>
        <v>0.05</v>
      </c>
      <c r="R43" s="151">
        <v>1</v>
      </c>
      <c r="S43" s="157"/>
      <c r="T43" s="151"/>
      <c r="U43" s="151"/>
      <c r="V43" s="153">
        <f>$M43*SUM($R43:R43)/SUM($I43:$L43)</f>
        <v>0.05</v>
      </c>
      <c r="W43" s="153">
        <f>$M43*SUM($R43:S43)/SUM($I43:$L43)</f>
        <v>0.05</v>
      </c>
      <c r="X43" s="153">
        <f>$M43*SUM($R43:T43)/SUM($I43:$L43)</f>
        <v>0.05</v>
      </c>
      <c r="Y43" s="153">
        <f>$M43*SUM($R43:U43)/SUM($I43:$L43)</f>
        <v>0.05</v>
      </c>
      <c r="Z43" s="195"/>
      <c r="AA43" s="156"/>
    </row>
    <row r="44" spans="1:27" ht="155.25" x14ac:dyDescent="0.25">
      <c r="A44" s="145">
        <v>38</v>
      </c>
      <c r="B44" s="146" t="s">
        <v>590</v>
      </c>
      <c r="C44" s="150" t="s">
        <v>303</v>
      </c>
      <c r="D44" s="192" t="s">
        <v>304</v>
      </c>
      <c r="E44" s="197">
        <v>44942</v>
      </c>
      <c r="F44" s="197">
        <v>45291</v>
      </c>
      <c r="G44" s="198" t="s">
        <v>305</v>
      </c>
      <c r="H44" s="192" t="s">
        <v>306</v>
      </c>
      <c r="I44" s="193">
        <v>4</v>
      </c>
      <c r="J44" s="193">
        <v>2</v>
      </c>
      <c r="K44" s="241">
        <v>2</v>
      </c>
      <c r="L44" s="196">
        <v>2</v>
      </c>
      <c r="M44" s="194">
        <v>0.08</v>
      </c>
      <c r="N44" s="153">
        <f>$M44*(SUM($I44:I44)/SUM($I44:$L44))</f>
        <v>3.2000000000000001E-2</v>
      </c>
      <c r="O44" s="153">
        <f>$M44*(SUM($I44:J44)/SUM($I44:$L44))</f>
        <v>4.8000000000000001E-2</v>
      </c>
      <c r="P44" s="153">
        <f>$M44*(SUM($I44:K44)/SUM($I44:$L44))</f>
        <v>6.4000000000000001E-2</v>
      </c>
      <c r="Q44" s="153">
        <f>$M44*(SUM($I44:L44)/SUM($I44:$L44))</f>
        <v>0.08</v>
      </c>
      <c r="R44" s="151">
        <v>4</v>
      </c>
      <c r="S44" s="157">
        <v>2</v>
      </c>
      <c r="T44" s="151"/>
      <c r="U44" s="151"/>
      <c r="V44" s="153">
        <f>$M44*SUM($R44:R44)/SUM($I44:$L44)</f>
        <v>3.2000000000000001E-2</v>
      </c>
      <c r="W44" s="153">
        <f>$M44*SUM($R44:S44)/SUM($I44:$L44)</f>
        <v>4.8000000000000001E-2</v>
      </c>
      <c r="X44" s="153">
        <f>$M44*SUM($R44:T44)/SUM($I44:$L44)</f>
        <v>4.8000000000000001E-2</v>
      </c>
      <c r="Y44" s="153">
        <f>$M44*SUM($R44:U44)/SUM($I44:$L44)</f>
        <v>4.8000000000000001E-2</v>
      </c>
      <c r="Z44" s="162"/>
      <c r="AA44" s="156"/>
    </row>
    <row r="45" spans="1:27" ht="86.25" x14ac:dyDescent="0.25">
      <c r="A45" s="145">
        <v>39</v>
      </c>
      <c r="B45" s="146" t="s">
        <v>593</v>
      </c>
      <c r="C45" s="192" t="s">
        <v>309</v>
      </c>
      <c r="D45" s="150" t="s">
        <v>310</v>
      </c>
      <c r="E45" s="197">
        <v>44942</v>
      </c>
      <c r="F45" s="197">
        <v>45291</v>
      </c>
      <c r="G45" s="150" t="s">
        <v>311</v>
      </c>
      <c r="H45" s="192" t="s">
        <v>312</v>
      </c>
      <c r="I45" s="193">
        <v>0</v>
      </c>
      <c r="J45" s="193">
        <v>2</v>
      </c>
      <c r="K45" s="241">
        <v>1</v>
      </c>
      <c r="L45" s="193">
        <v>1</v>
      </c>
      <c r="M45" s="194">
        <v>0.08</v>
      </c>
      <c r="N45" s="153">
        <f>$M45*(SUM($I45:I45)/SUM($I45:$L45))</f>
        <v>0</v>
      </c>
      <c r="O45" s="153">
        <f>$M45*(SUM($I45:J45)/SUM($I45:$L45))</f>
        <v>0.04</v>
      </c>
      <c r="P45" s="153">
        <f>$M45*(SUM($I45:K45)/SUM($I45:$L45))</f>
        <v>0.06</v>
      </c>
      <c r="Q45" s="153">
        <f>$M45*(SUM($I45:L45)/SUM($I45:$L45))</f>
        <v>0.08</v>
      </c>
      <c r="R45" s="151"/>
      <c r="S45" s="157">
        <v>2</v>
      </c>
      <c r="T45" s="151"/>
      <c r="U45" s="151"/>
      <c r="V45" s="153">
        <f>$M45*SUM($R45:R45)/SUM($I45:$L45)</f>
        <v>0</v>
      </c>
      <c r="W45" s="153">
        <f>$M45*SUM($R45:S45)/SUM($I45:$L45)</f>
        <v>0.04</v>
      </c>
      <c r="X45" s="153">
        <f>$M45*SUM($R45:T45)/SUM($I45:$L45)</f>
        <v>0.04</v>
      </c>
      <c r="Y45" s="153">
        <f>$M45*SUM($R45:U45)/SUM($I45:$L45)</f>
        <v>0.04</v>
      </c>
      <c r="Z45" s="155"/>
      <c r="AA45" s="156"/>
    </row>
    <row r="46" spans="1:27" ht="69" x14ac:dyDescent="0.25">
      <c r="A46" s="145">
        <v>40</v>
      </c>
      <c r="B46" s="146" t="s">
        <v>595</v>
      </c>
      <c r="C46" s="150" t="s">
        <v>314</v>
      </c>
      <c r="D46" s="150" t="s">
        <v>315</v>
      </c>
      <c r="E46" s="197">
        <v>44942</v>
      </c>
      <c r="F46" s="197">
        <v>45291</v>
      </c>
      <c r="G46" s="150" t="s">
        <v>316</v>
      </c>
      <c r="H46" s="192" t="s">
        <v>317</v>
      </c>
      <c r="I46" s="193">
        <v>0</v>
      </c>
      <c r="J46" s="193">
        <v>0</v>
      </c>
      <c r="K46" s="196">
        <v>0</v>
      </c>
      <c r="L46" s="196">
        <v>1</v>
      </c>
      <c r="M46" s="199">
        <v>0.05</v>
      </c>
      <c r="N46" s="153">
        <f>$M46*(SUM($I46:I46)/SUM($I46:$L46))</f>
        <v>0</v>
      </c>
      <c r="O46" s="153">
        <f>$M46*(SUM($I46:J46)/SUM($I46:$L46))</f>
        <v>0</v>
      </c>
      <c r="P46" s="153">
        <f>$M46*(SUM($I46:K46)/SUM($I46:$L46))</f>
        <v>0</v>
      </c>
      <c r="Q46" s="153">
        <f>$M46*(SUM($I46:L46)/SUM($I46:$L46))</f>
        <v>0.05</v>
      </c>
      <c r="R46" s="151"/>
      <c r="S46" s="157"/>
      <c r="T46" s="151"/>
      <c r="U46" s="151"/>
      <c r="V46" s="153">
        <f>$M46*SUM($R46:R46)/SUM($I46:$L46)</f>
        <v>0</v>
      </c>
      <c r="W46" s="153">
        <f>$M46*SUM($R46:S46)/SUM($I46:$L46)</f>
        <v>0</v>
      </c>
      <c r="X46" s="153">
        <f>$M46*SUM($R46:T46)/SUM($I46:$L46)</f>
        <v>0</v>
      </c>
      <c r="Y46" s="153">
        <f>$M46*SUM($R46:U46)/SUM($I46:$L46)</f>
        <v>0</v>
      </c>
      <c r="Z46" s="155"/>
      <c r="AA46" s="156"/>
    </row>
    <row r="47" spans="1:27" ht="213.75" customHeight="1" x14ac:dyDescent="0.25">
      <c r="A47" s="145">
        <v>41</v>
      </c>
      <c r="B47" s="146" t="s">
        <v>596</v>
      </c>
      <c r="C47" s="150" t="s">
        <v>319</v>
      </c>
      <c r="D47" s="192" t="s">
        <v>320</v>
      </c>
      <c r="E47" s="197">
        <v>44942</v>
      </c>
      <c r="F47" s="197">
        <v>45291</v>
      </c>
      <c r="G47" s="198" t="s">
        <v>321</v>
      </c>
      <c r="H47" s="192" t="s">
        <v>322</v>
      </c>
      <c r="I47" s="193">
        <v>10</v>
      </c>
      <c r="J47" s="193">
        <v>17</v>
      </c>
      <c r="K47" s="241">
        <v>10</v>
      </c>
      <c r="L47" s="193">
        <v>10</v>
      </c>
      <c r="M47" s="194">
        <v>0.08</v>
      </c>
      <c r="N47" s="153">
        <f>$M47*(SUM($I47:I47)/SUM($I47:$L47))</f>
        <v>1.7021276595744681E-2</v>
      </c>
      <c r="O47" s="153">
        <f>$M47*(SUM($I47:J47)/SUM($I47:$L47))</f>
        <v>4.5957446808510646E-2</v>
      </c>
      <c r="P47" s="153">
        <f>$M47*(SUM($I47:K47)/SUM($I47:$L47))</f>
        <v>6.2978723404255324E-2</v>
      </c>
      <c r="Q47" s="153">
        <f>$M47*(SUM($I47:L47)/SUM($I47:$L47))</f>
        <v>0.08</v>
      </c>
      <c r="R47" s="151">
        <v>10</v>
      </c>
      <c r="S47" s="157">
        <v>17</v>
      </c>
      <c r="T47" s="151"/>
      <c r="U47" s="151"/>
      <c r="V47" s="153">
        <f>$M47*SUM($R47:R47)/SUM($I47:$L47)</f>
        <v>1.7021276595744681E-2</v>
      </c>
      <c r="W47" s="153">
        <f>$M47*SUM($R47:S47)/SUM($I47:$L47)</f>
        <v>4.5957446808510639E-2</v>
      </c>
      <c r="X47" s="153">
        <f>$M47*SUM($R47:T47)/SUM($I47:$L47)</f>
        <v>4.5957446808510639E-2</v>
      </c>
      <c r="Y47" s="153">
        <f>$M47*SUM($R47:U47)/SUM($I47:$L47)</f>
        <v>4.5957446808510639E-2</v>
      </c>
      <c r="Z47" s="155"/>
      <c r="AA47" s="156"/>
    </row>
    <row r="48" spans="1:27" ht="103.5" x14ac:dyDescent="0.25">
      <c r="A48" s="145">
        <v>42</v>
      </c>
      <c r="B48" s="146" t="s">
        <v>600</v>
      </c>
      <c r="C48" s="147" t="s">
        <v>324</v>
      </c>
      <c r="D48" s="180" t="s">
        <v>145</v>
      </c>
      <c r="E48" s="191">
        <v>44928</v>
      </c>
      <c r="F48" s="191">
        <v>45077</v>
      </c>
      <c r="G48" s="190" t="s">
        <v>255</v>
      </c>
      <c r="H48" s="190" t="s">
        <v>325</v>
      </c>
      <c r="I48" s="193">
        <v>0</v>
      </c>
      <c r="J48" s="193">
        <v>1</v>
      </c>
      <c r="K48" s="196">
        <v>0</v>
      </c>
      <c r="L48" s="196">
        <v>0</v>
      </c>
      <c r="M48" s="194">
        <v>0.02</v>
      </c>
      <c r="N48" s="153">
        <f>$M48*(SUM($I48:I48)/SUM($I48:$L48))</f>
        <v>0</v>
      </c>
      <c r="O48" s="153">
        <f>$M48*(SUM($I48:J48)/SUM($I48:$L48))</f>
        <v>0.02</v>
      </c>
      <c r="P48" s="153">
        <f>$M48*(SUM($I48:K48)/SUM($I48:$L48))</f>
        <v>0.02</v>
      </c>
      <c r="Q48" s="153">
        <f>$M48*(SUM($I48:L48)/SUM($I48:$L48))</f>
        <v>0.02</v>
      </c>
      <c r="R48" s="151"/>
      <c r="S48" s="157">
        <v>1</v>
      </c>
      <c r="T48" s="151"/>
      <c r="U48" s="151"/>
      <c r="V48" s="153">
        <f>$M48*SUM($R48:R48)/SUM($I48:$L48)</f>
        <v>0</v>
      </c>
      <c r="W48" s="153">
        <f>$M48*SUM($R48:S48)/SUM($I48:$L48)</f>
        <v>0.02</v>
      </c>
      <c r="X48" s="153">
        <f>$M48*SUM($R48:T48)/SUM($I48:$L48)</f>
        <v>0.02</v>
      </c>
      <c r="Y48" s="153">
        <f>$M48*SUM($R48:U48)/SUM($I48:$L48)</f>
        <v>0.02</v>
      </c>
      <c r="Z48" s="155"/>
      <c r="AA48" s="156"/>
    </row>
    <row r="49" spans="1:27" ht="69" x14ac:dyDescent="0.25">
      <c r="A49" s="145">
        <v>43</v>
      </c>
      <c r="B49" s="146" t="s">
        <v>601</v>
      </c>
      <c r="C49" s="147" t="s">
        <v>138</v>
      </c>
      <c r="D49" s="147" t="s">
        <v>139</v>
      </c>
      <c r="E49" s="148">
        <v>44927</v>
      </c>
      <c r="F49" s="149">
        <v>45291</v>
      </c>
      <c r="G49" s="147" t="s">
        <v>140</v>
      </c>
      <c r="H49" s="147" t="s">
        <v>141</v>
      </c>
      <c r="I49" s="150">
        <v>1</v>
      </c>
      <c r="J49" s="150">
        <v>1</v>
      </c>
      <c r="K49" s="236">
        <v>1</v>
      </c>
      <c r="L49" s="147">
        <v>1</v>
      </c>
      <c r="M49" s="163">
        <v>0.02</v>
      </c>
      <c r="N49" s="153">
        <f>$M49*(SUM($I49:I49)/SUM($I49:$L49))</f>
        <v>5.0000000000000001E-3</v>
      </c>
      <c r="O49" s="153">
        <f>$M49*(SUM($I49:J49)/SUM($I49:$L49))</f>
        <v>0.01</v>
      </c>
      <c r="P49" s="153">
        <f>$M49*(SUM($I49:K49)/SUM($I49:$L49))</f>
        <v>1.4999999999999999E-2</v>
      </c>
      <c r="Q49" s="153">
        <f>$M49*(SUM($I49:L49)/SUM($I49:$L49))</f>
        <v>0.02</v>
      </c>
      <c r="R49" s="151">
        <v>1</v>
      </c>
      <c r="S49" s="157">
        <v>1</v>
      </c>
      <c r="T49" s="151"/>
      <c r="U49" s="151"/>
      <c r="V49" s="153">
        <f>$M49*SUM($R49:R49)/SUM($I49:$L49)</f>
        <v>5.0000000000000001E-3</v>
      </c>
      <c r="W49" s="153">
        <f>$M49*SUM($R49:S49)/SUM($I49:$L49)</f>
        <v>0.01</v>
      </c>
      <c r="X49" s="153">
        <f>$M49*SUM($R49:T49)/SUM($I49:$L49)</f>
        <v>0.01</v>
      </c>
      <c r="Y49" s="153">
        <f>$M49*SUM($R49:U49)/SUM($I49:$L49)</f>
        <v>0.01</v>
      </c>
      <c r="Z49" s="155"/>
      <c r="AA49" s="156"/>
    </row>
    <row r="50" spans="1:27" ht="17.25" x14ac:dyDescent="0.25">
      <c r="A50" s="176"/>
      <c r="B50" s="169" t="s">
        <v>604</v>
      </c>
      <c r="C50" s="223"/>
      <c r="D50" s="223"/>
      <c r="E50" s="216"/>
      <c r="F50" s="216"/>
      <c r="G50" s="224"/>
      <c r="H50" s="224"/>
      <c r="I50" s="225"/>
      <c r="J50" s="225"/>
      <c r="K50" s="225"/>
      <c r="L50" s="225"/>
      <c r="M50" s="226">
        <f>SUM(M39:M49)</f>
        <v>0.99999999999999989</v>
      </c>
      <c r="N50" s="177">
        <f>SUM(N39:N49)</f>
        <v>0.17402127659574471</v>
      </c>
      <c r="O50" s="177">
        <f>SUM(O39:O49)</f>
        <v>0.50062411347517721</v>
      </c>
      <c r="P50" s="177">
        <f>SUM(P39:P49)</f>
        <v>0.69531205673758867</v>
      </c>
      <c r="Q50" s="177">
        <f>SUM(Q39:Q49)</f>
        <v>0.99999999999999989</v>
      </c>
      <c r="R50" s="178"/>
      <c r="S50" s="178"/>
      <c r="T50" s="178"/>
      <c r="U50" s="178"/>
      <c r="V50" s="177">
        <f>SUM(V39:V49)</f>
        <v>0.17402127659574468</v>
      </c>
      <c r="W50" s="177">
        <f>SUM(W39:W49)</f>
        <v>0.50062411347517732</v>
      </c>
      <c r="X50" s="177">
        <f>SUM(X39:X49)</f>
        <v>0.50062411347517732</v>
      </c>
      <c r="Y50" s="177">
        <f>SUM(Y39:Y49)</f>
        <v>0.50062411347517732</v>
      </c>
      <c r="Z50" s="179"/>
      <c r="AA50" s="178"/>
    </row>
    <row r="51" spans="1:27" ht="120.75" x14ac:dyDescent="0.25">
      <c r="A51" s="145">
        <v>44</v>
      </c>
      <c r="B51" s="146" t="s">
        <v>330</v>
      </c>
      <c r="C51" s="230" t="s">
        <v>331</v>
      </c>
      <c r="D51" s="180" t="s">
        <v>332</v>
      </c>
      <c r="E51" s="200">
        <v>44958</v>
      </c>
      <c r="F51" s="200">
        <v>45291</v>
      </c>
      <c r="G51" s="180" t="s">
        <v>333</v>
      </c>
      <c r="H51" s="180" t="s">
        <v>334</v>
      </c>
      <c r="I51" s="166">
        <v>0</v>
      </c>
      <c r="J51" s="166">
        <v>0</v>
      </c>
      <c r="K51" s="166">
        <v>0</v>
      </c>
      <c r="L51" s="166">
        <v>1</v>
      </c>
      <c r="M51" s="167">
        <v>0.1</v>
      </c>
      <c r="N51" s="153">
        <f>$M51*(SUM($I51:I51)/SUM($I51:$L51))</f>
        <v>0</v>
      </c>
      <c r="O51" s="153">
        <f>$M51*(SUM($I51:J51)/SUM($I51:$L51))</f>
        <v>0</v>
      </c>
      <c r="P51" s="153">
        <f>$M51*(SUM($I51:K51)/SUM($I51:$L51))</f>
        <v>0</v>
      </c>
      <c r="Q51" s="153">
        <f>$M51*(SUM($I51:L51)/SUM($I51:$L51))</f>
        <v>0.1</v>
      </c>
      <c r="R51" s="151"/>
      <c r="S51" s="157"/>
      <c r="T51" s="151"/>
      <c r="U51" s="151"/>
      <c r="V51" s="153">
        <f>$M51*SUM($R51:R51)/SUM($I51:$L51)</f>
        <v>0</v>
      </c>
      <c r="W51" s="153">
        <f>$M51*SUM($R51:S51)/SUM($I51:$L51)</f>
        <v>0</v>
      </c>
      <c r="X51" s="153">
        <f>$M51*SUM($R51:T51)/SUM($I51:$L51)</f>
        <v>0</v>
      </c>
      <c r="Y51" s="153">
        <f>$M51*SUM($R51:U51)/SUM($I51:$L51)</f>
        <v>0</v>
      </c>
      <c r="Z51" s="155"/>
      <c r="AA51" s="151"/>
    </row>
    <row r="52" spans="1:27" ht="103.5" x14ac:dyDescent="0.25">
      <c r="A52" s="145">
        <v>45</v>
      </c>
      <c r="B52" s="146" t="s">
        <v>337</v>
      </c>
      <c r="C52" s="203" t="s">
        <v>338</v>
      </c>
      <c r="D52" s="201" t="s">
        <v>339</v>
      </c>
      <c r="E52" s="202">
        <v>44958</v>
      </c>
      <c r="F52" s="165">
        <v>45199</v>
      </c>
      <c r="G52" s="203" t="s">
        <v>340</v>
      </c>
      <c r="H52" s="180" t="s">
        <v>341</v>
      </c>
      <c r="I52" s="166">
        <v>1</v>
      </c>
      <c r="J52" s="166">
        <v>1</v>
      </c>
      <c r="K52" s="237">
        <v>1</v>
      </c>
      <c r="L52" s="166">
        <v>0</v>
      </c>
      <c r="M52" s="167">
        <v>7.0000000000000007E-2</v>
      </c>
      <c r="N52" s="153">
        <f>$M52*(SUM($I52:I52)/SUM($I52:$L52))</f>
        <v>2.3333333333333334E-2</v>
      </c>
      <c r="O52" s="153">
        <f>$M52*(SUM($I52:J52)/SUM($I52:$L52))</f>
        <v>4.6666666666666669E-2</v>
      </c>
      <c r="P52" s="153">
        <f>$M52*(SUM($I52:K52)/SUM($I52:$L52))</f>
        <v>7.0000000000000007E-2</v>
      </c>
      <c r="Q52" s="153">
        <f>$M52*(SUM($I52:L52)/SUM($I52:$L52))</f>
        <v>7.0000000000000007E-2</v>
      </c>
      <c r="R52" s="151">
        <v>1</v>
      </c>
      <c r="S52" s="157">
        <v>1</v>
      </c>
      <c r="T52" s="151"/>
      <c r="U52" s="151"/>
      <c r="V52" s="153">
        <f>$M52*SUM($R52:R52)/SUM($I52:$L52)</f>
        <v>2.3333333333333334E-2</v>
      </c>
      <c r="W52" s="153">
        <f>$M52*SUM($R52:S52)/SUM($I52:$L52)</f>
        <v>4.6666666666666669E-2</v>
      </c>
      <c r="X52" s="153">
        <f>$M52*SUM($R52:T52)/SUM($I52:$L52)</f>
        <v>4.6666666666666669E-2</v>
      </c>
      <c r="Y52" s="153">
        <f>$M52*SUM($R52:U52)/SUM($I52:$L52)</f>
        <v>4.6666666666666669E-2</v>
      </c>
      <c r="Z52" s="218"/>
      <c r="AA52" s="174"/>
    </row>
    <row r="53" spans="1:27" ht="144" customHeight="1" x14ac:dyDescent="0.25">
      <c r="A53" s="145">
        <v>46</v>
      </c>
      <c r="B53" s="146" t="s">
        <v>342</v>
      </c>
      <c r="C53" s="203" t="s">
        <v>343</v>
      </c>
      <c r="D53" s="180" t="s">
        <v>344</v>
      </c>
      <c r="E53" s="200">
        <v>44958</v>
      </c>
      <c r="F53" s="200">
        <v>45077</v>
      </c>
      <c r="G53" s="201" t="s">
        <v>345</v>
      </c>
      <c r="H53" s="204" t="s">
        <v>346</v>
      </c>
      <c r="I53" s="166">
        <v>0</v>
      </c>
      <c r="J53" s="166">
        <v>6</v>
      </c>
      <c r="K53" s="166">
        <v>0</v>
      </c>
      <c r="L53" s="166">
        <v>0</v>
      </c>
      <c r="M53" s="167">
        <v>0.05</v>
      </c>
      <c r="N53" s="153">
        <f>$M53*(SUM($I53:I53)/SUM($I53:$L53))</f>
        <v>0</v>
      </c>
      <c r="O53" s="153">
        <f>$M53*(SUM($I53:J53)/SUM($I53:$L53))</f>
        <v>0.05</v>
      </c>
      <c r="P53" s="153">
        <f>$M53*(SUM($I53:K53)/SUM($I53:$L53))</f>
        <v>0.05</v>
      </c>
      <c r="Q53" s="153">
        <f>$M53*(SUM($I53:L53)/SUM($I53:$L53))</f>
        <v>0.05</v>
      </c>
      <c r="R53" s="151"/>
      <c r="S53" s="157">
        <v>6</v>
      </c>
      <c r="T53" s="151"/>
      <c r="U53" s="151"/>
      <c r="V53" s="153">
        <f>$M53*SUM($R53:R53)/SUM($I53:$L53)</f>
        <v>0</v>
      </c>
      <c r="W53" s="153">
        <f>$M53*SUM($R53:S53)/SUM($I53:$L53)</f>
        <v>5.000000000000001E-2</v>
      </c>
      <c r="X53" s="153">
        <f>$M53*SUM($R53:T53)/SUM($I53:$L53)</f>
        <v>5.000000000000001E-2</v>
      </c>
      <c r="Y53" s="153">
        <f>$M53*SUM($R53:U53)/SUM($I53:$L53)</f>
        <v>5.000000000000001E-2</v>
      </c>
      <c r="Z53" s="155"/>
      <c r="AA53" s="174"/>
    </row>
    <row r="54" spans="1:27" ht="69" x14ac:dyDescent="0.25">
      <c r="A54" s="145">
        <v>47</v>
      </c>
      <c r="B54" s="146" t="s">
        <v>349</v>
      </c>
      <c r="C54" s="203" t="s">
        <v>350</v>
      </c>
      <c r="D54" s="203" t="s">
        <v>351</v>
      </c>
      <c r="E54" s="202">
        <v>44928</v>
      </c>
      <c r="F54" s="202">
        <v>45077</v>
      </c>
      <c r="G54" s="203" t="s">
        <v>352</v>
      </c>
      <c r="H54" s="204" t="s">
        <v>353</v>
      </c>
      <c r="I54" s="166">
        <v>0</v>
      </c>
      <c r="J54" s="166">
        <v>1</v>
      </c>
      <c r="K54" s="166">
        <v>0</v>
      </c>
      <c r="L54" s="166">
        <v>0</v>
      </c>
      <c r="M54" s="167">
        <v>7.0000000000000007E-2</v>
      </c>
      <c r="N54" s="153">
        <f>$M54*(SUM($I54:I54)/SUM($I54:$L54))</f>
        <v>0</v>
      </c>
      <c r="O54" s="153">
        <f>$M54*(SUM($I54:J54)/SUM($I54:$L54))</f>
        <v>7.0000000000000007E-2</v>
      </c>
      <c r="P54" s="153">
        <f>$M54*(SUM($I54:K54)/SUM($I54:$L54))</f>
        <v>7.0000000000000007E-2</v>
      </c>
      <c r="Q54" s="153">
        <f>$M54*(SUM($I54:L54)/SUM($I54:$L54))</f>
        <v>7.0000000000000007E-2</v>
      </c>
      <c r="R54" s="151"/>
      <c r="S54" s="157">
        <v>1</v>
      </c>
      <c r="T54" s="151"/>
      <c r="U54" s="151"/>
      <c r="V54" s="153">
        <f>$M54*SUM($R54:R54)/SUM($I54:$L54)</f>
        <v>0</v>
      </c>
      <c r="W54" s="153">
        <f>$M54*SUM($R54:S54)/SUM($I54:$L54)</f>
        <v>7.0000000000000007E-2</v>
      </c>
      <c r="X54" s="153">
        <f>$M54*SUM($R54:T54)/SUM($I54:$L54)</f>
        <v>7.0000000000000007E-2</v>
      </c>
      <c r="Y54" s="153">
        <f>$M54*SUM($R54:U54)/SUM($I54:$L54)</f>
        <v>7.0000000000000007E-2</v>
      </c>
      <c r="Z54" s="205"/>
      <c r="AA54" s="174"/>
    </row>
    <row r="55" spans="1:27" ht="120.75" x14ac:dyDescent="0.25">
      <c r="A55" s="145">
        <v>48</v>
      </c>
      <c r="B55" s="146" t="s">
        <v>354</v>
      </c>
      <c r="C55" s="231" t="s">
        <v>355</v>
      </c>
      <c r="D55" s="164" t="s">
        <v>356</v>
      </c>
      <c r="E55" s="165">
        <v>44958</v>
      </c>
      <c r="F55" s="165">
        <v>45107</v>
      </c>
      <c r="G55" s="164" t="s">
        <v>357</v>
      </c>
      <c r="H55" s="164" t="s">
        <v>358</v>
      </c>
      <c r="I55" s="166">
        <v>0</v>
      </c>
      <c r="J55" s="166">
        <v>1</v>
      </c>
      <c r="K55" s="166">
        <v>0</v>
      </c>
      <c r="L55" s="166">
        <v>0</v>
      </c>
      <c r="M55" s="167">
        <v>0.06</v>
      </c>
      <c r="N55" s="153">
        <f>$M55*(SUM($I55:I55)/SUM($I55:$L55))</f>
        <v>0</v>
      </c>
      <c r="O55" s="153">
        <f>$M55*(SUM($I55:J55)/SUM($I55:$L55))</f>
        <v>0.06</v>
      </c>
      <c r="P55" s="153">
        <f>$M55*(SUM($I55:K55)/SUM($I55:$L55))</f>
        <v>0.06</v>
      </c>
      <c r="Q55" s="153">
        <f>$M55*(SUM($I55:L55)/SUM($I55:$L55))</f>
        <v>0.06</v>
      </c>
      <c r="R55" s="151"/>
      <c r="S55" s="157">
        <v>1</v>
      </c>
      <c r="T55" s="151"/>
      <c r="U55" s="151"/>
      <c r="V55" s="153">
        <f>$M55*SUM($R55:R55)/SUM($I55:$L55)</f>
        <v>0</v>
      </c>
      <c r="W55" s="153">
        <f>$M55*SUM($R55:S55)/SUM($I55:$L55)</f>
        <v>0.06</v>
      </c>
      <c r="X55" s="153">
        <f>$M55*SUM($R55:T55)/SUM($I55:$L55)</f>
        <v>0.06</v>
      </c>
      <c r="Y55" s="153">
        <f>$M55*SUM($R55:U55)/SUM($I55:$L55)</f>
        <v>0.06</v>
      </c>
      <c r="Z55" s="155"/>
      <c r="AA55" s="156"/>
    </row>
    <row r="56" spans="1:27" ht="69" x14ac:dyDescent="0.25">
      <c r="A56" s="145">
        <v>49</v>
      </c>
      <c r="B56" s="146" t="s">
        <v>359</v>
      </c>
      <c r="C56" s="203" t="s">
        <v>360</v>
      </c>
      <c r="D56" s="164" t="s">
        <v>361</v>
      </c>
      <c r="E56" s="165">
        <v>44958</v>
      </c>
      <c r="F56" s="165">
        <v>45076</v>
      </c>
      <c r="G56" s="164" t="s">
        <v>362</v>
      </c>
      <c r="H56" s="180" t="s">
        <v>334</v>
      </c>
      <c r="I56" s="166">
        <v>0</v>
      </c>
      <c r="J56" s="166">
        <v>1</v>
      </c>
      <c r="K56" s="166">
        <v>0</v>
      </c>
      <c r="L56" s="166">
        <v>0</v>
      </c>
      <c r="M56" s="167">
        <v>0.1</v>
      </c>
      <c r="N56" s="153">
        <f>$M56*(SUM($I56:I56)/SUM($I56:$L56))</f>
        <v>0</v>
      </c>
      <c r="O56" s="153">
        <f>$M56*(SUM($I56:J56)/SUM($I56:$L56))</f>
        <v>0.1</v>
      </c>
      <c r="P56" s="153">
        <f>$M56*(SUM($I56:K56)/SUM($I56:$L56))</f>
        <v>0.1</v>
      </c>
      <c r="Q56" s="153">
        <f>$M56*(SUM($I56:L56)/SUM($I56:$L56))</f>
        <v>0.1</v>
      </c>
      <c r="R56" s="151"/>
      <c r="S56" s="436">
        <v>0</v>
      </c>
      <c r="T56" s="151"/>
      <c r="U56" s="151"/>
      <c r="V56" s="153">
        <f>$M56*SUM($R56:R56)/SUM($I56:$L56)</f>
        <v>0</v>
      </c>
      <c r="W56" s="153">
        <f>$M56*SUM($R56:S56)/SUM($I56:$L56)</f>
        <v>0</v>
      </c>
      <c r="X56" s="153">
        <f>$M56*SUM($R56:T56)/SUM($I56:$L56)</f>
        <v>0</v>
      </c>
      <c r="Y56" s="153">
        <f>$M56*SUM($R56:U56)/SUM($I56:$L56)</f>
        <v>0</v>
      </c>
      <c r="Z56" s="155"/>
      <c r="AA56" s="207"/>
    </row>
    <row r="57" spans="1:27" ht="69" x14ac:dyDescent="0.25">
      <c r="A57" s="145">
        <v>50</v>
      </c>
      <c r="B57" s="146" t="s">
        <v>363</v>
      </c>
      <c r="C57" s="203" t="s">
        <v>364</v>
      </c>
      <c r="D57" s="164" t="s">
        <v>365</v>
      </c>
      <c r="E57" s="165">
        <v>44958</v>
      </c>
      <c r="F57" s="165">
        <v>45275</v>
      </c>
      <c r="G57" s="164" t="s">
        <v>366</v>
      </c>
      <c r="H57" s="180" t="s">
        <v>334</v>
      </c>
      <c r="I57" s="166">
        <v>0</v>
      </c>
      <c r="J57" s="166">
        <v>1</v>
      </c>
      <c r="K57" s="166">
        <v>0</v>
      </c>
      <c r="L57" s="166">
        <v>1</v>
      </c>
      <c r="M57" s="167">
        <v>0.1</v>
      </c>
      <c r="N57" s="153">
        <f>$M57*(SUM($I57:I57)/SUM($I57:$L57))</f>
        <v>0</v>
      </c>
      <c r="O57" s="153">
        <f>$M57*(SUM($I57:J57)/SUM($I57:$L57))</f>
        <v>0.05</v>
      </c>
      <c r="P57" s="153">
        <f>$M57*(SUM($I57:K57)/SUM($I57:$L57))</f>
        <v>0.05</v>
      </c>
      <c r="Q57" s="153">
        <f>$M57*(SUM($I57:L57)/SUM($I57:$L57))</f>
        <v>0.1</v>
      </c>
      <c r="R57" s="151"/>
      <c r="S57" s="436">
        <v>0</v>
      </c>
      <c r="T57" s="151"/>
      <c r="U57" s="151"/>
      <c r="V57" s="153">
        <f>$M57*SUM($R57:R57)/SUM($I57:$L57)</f>
        <v>0</v>
      </c>
      <c r="W57" s="153">
        <f>$M57*SUM($R57:S57)/SUM($I57:$L57)</f>
        <v>0</v>
      </c>
      <c r="X57" s="153">
        <f>$M57*SUM($R57:T57)/SUM($I57:$L57)</f>
        <v>0</v>
      </c>
      <c r="Y57" s="153">
        <f>$M57*SUM($R57:U57)/SUM($I57:$L57)</f>
        <v>0</v>
      </c>
      <c r="Z57" s="155"/>
      <c r="AA57" s="207"/>
    </row>
    <row r="58" spans="1:27" ht="69" x14ac:dyDescent="0.25">
      <c r="A58" s="145">
        <v>51</v>
      </c>
      <c r="B58" s="146" t="s">
        <v>367</v>
      </c>
      <c r="C58" s="203" t="s">
        <v>368</v>
      </c>
      <c r="D58" s="164" t="s">
        <v>369</v>
      </c>
      <c r="E58" s="165">
        <v>44958</v>
      </c>
      <c r="F58" s="165">
        <v>45107</v>
      </c>
      <c r="G58" s="180" t="s">
        <v>370</v>
      </c>
      <c r="H58" s="180" t="s">
        <v>334</v>
      </c>
      <c r="I58" s="166">
        <v>0</v>
      </c>
      <c r="J58" s="166">
        <v>1</v>
      </c>
      <c r="K58" s="166">
        <v>0</v>
      </c>
      <c r="L58" s="166">
        <v>0</v>
      </c>
      <c r="M58" s="167">
        <v>0.05</v>
      </c>
      <c r="N58" s="153">
        <f>$M58*(SUM($I58:I58)/SUM($I58:$L58))</f>
        <v>0</v>
      </c>
      <c r="O58" s="153">
        <f>$M58*(SUM($I58:J58)/SUM($I58:$L58))</f>
        <v>0.05</v>
      </c>
      <c r="P58" s="153">
        <f>$M58*(SUM($I58:K58)/SUM($I58:$L58))</f>
        <v>0.05</v>
      </c>
      <c r="Q58" s="153">
        <f>$M58*(SUM($I58:L58)/SUM($I58:$L58))</f>
        <v>0.05</v>
      </c>
      <c r="R58" s="151"/>
      <c r="S58" s="157">
        <v>1</v>
      </c>
      <c r="T58" s="151"/>
      <c r="U58" s="151"/>
      <c r="V58" s="153">
        <f>$M58*SUM($R58:R58)/SUM($I58:$L58)</f>
        <v>0</v>
      </c>
      <c r="W58" s="153">
        <f>$M58*SUM($R58:S58)/SUM($I58:$L58)</f>
        <v>0.05</v>
      </c>
      <c r="X58" s="153">
        <f>$M58*SUM($R58:T58)/SUM($I58:$L58)</f>
        <v>0.05</v>
      </c>
      <c r="Y58" s="153">
        <f>$M58*SUM($R58:U58)/SUM($I58:$L58)</f>
        <v>0.05</v>
      </c>
      <c r="Z58" s="155"/>
      <c r="AA58" s="156"/>
    </row>
    <row r="59" spans="1:27" ht="115.5" customHeight="1" x14ac:dyDescent="0.25">
      <c r="A59" s="145">
        <v>52</v>
      </c>
      <c r="B59" s="146" t="s">
        <v>371</v>
      </c>
      <c r="C59" s="203" t="s">
        <v>372</v>
      </c>
      <c r="D59" s="164" t="s">
        <v>373</v>
      </c>
      <c r="E59" s="165">
        <v>44958</v>
      </c>
      <c r="F59" s="165">
        <v>45199</v>
      </c>
      <c r="G59" s="164" t="s">
        <v>374</v>
      </c>
      <c r="H59" s="180" t="s">
        <v>334</v>
      </c>
      <c r="I59" s="166">
        <v>0</v>
      </c>
      <c r="J59" s="166">
        <v>0</v>
      </c>
      <c r="K59" s="237">
        <v>1</v>
      </c>
      <c r="L59" s="166">
        <v>0</v>
      </c>
      <c r="M59" s="167">
        <v>0.1</v>
      </c>
      <c r="N59" s="153">
        <f>$M59*(SUM($I59:I59)/SUM($I59:$L59))</f>
        <v>0</v>
      </c>
      <c r="O59" s="153">
        <f>$M59*(SUM($I59:J59)/SUM($I59:$L59))</f>
        <v>0</v>
      </c>
      <c r="P59" s="153">
        <f>$M59*(SUM($I59:K59)/SUM($I59:$L59))</f>
        <v>0.1</v>
      </c>
      <c r="Q59" s="153">
        <f>$M59*(SUM($I59:L59)/SUM($I59:$L59))</f>
        <v>0.1</v>
      </c>
      <c r="R59" s="151"/>
      <c r="S59" s="157"/>
      <c r="T59" s="151"/>
      <c r="U59" s="151"/>
      <c r="V59" s="153">
        <f>$M59*SUM($R59:R59)/SUM($I59:$L59)</f>
        <v>0</v>
      </c>
      <c r="W59" s="153">
        <f>$M59*SUM($R59:S59)/SUM($I59:$L59)</f>
        <v>0</v>
      </c>
      <c r="X59" s="153">
        <f>$M59*SUM($R59:T59)/SUM($I59:$L59)</f>
        <v>0</v>
      </c>
      <c r="Y59" s="153">
        <f>$M59*SUM($R59:U59)/SUM($I59:$L59)</f>
        <v>0</v>
      </c>
      <c r="Z59" s="155"/>
      <c r="AA59" s="151"/>
    </row>
    <row r="60" spans="1:27" ht="120.75" x14ac:dyDescent="0.25">
      <c r="A60" s="145">
        <v>53</v>
      </c>
      <c r="B60" s="146" t="s">
        <v>375</v>
      </c>
      <c r="C60" s="180" t="s">
        <v>376</v>
      </c>
      <c r="D60" s="180" t="s">
        <v>377</v>
      </c>
      <c r="E60" s="200">
        <v>44958</v>
      </c>
      <c r="F60" s="200">
        <v>45275</v>
      </c>
      <c r="G60" s="180" t="s">
        <v>378</v>
      </c>
      <c r="H60" s="180" t="s">
        <v>334</v>
      </c>
      <c r="I60" s="166">
        <v>0</v>
      </c>
      <c r="J60" s="166">
        <v>2</v>
      </c>
      <c r="K60" s="166">
        <v>0</v>
      </c>
      <c r="L60" s="166">
        <v>1</v>
      </c>
      <c r="M60" s="167">
        <v>0.1</v>
      </c>
      <c r="N60" s="153">
        <f>$M60*(SUM($I60:I60)/SUM($I60:$L60))</f>
        <v>0</v>
      </c>
      <c r="O60" s="153">
        <f>$M60*(SUM($I60:J60)/SUM($I60:$L60))</f>
        <v>6.6666666666666666E-2</v>
      </c>
      <c r="P60" s="153">
        <f>$M60*(SUM($I60:K60)/SUM($I60:$L60))</f>
        <v>6.6666666666666666E-2</v>
      </c>
      <c r="Q60" s="153">
        <f>$M60*(SUM($I60:L60)/SUM($I60:$L60))</f>
        <v>0.1</v>
      </c>
      <c r="R60" s="151"/>
      <c r="S60" s="157">
        <v>2</v>
      </c>
      <c r="T60" s="151"/>
      <c r="U60" s="151"/>
      <c r="V60" s="153">
        <f>$M60*SUM($R60:R60)/SUM($I60:$L60)</f>
        <v>0</v>
      </c>
      <c r="W60" s="153">
        <f>$M60*SUM($R60:S60)/SUM($I60:$L60)</f>
        <v>6.6666666666666666E-2</v>
      </c>
      <c r="X60" s="153">
        <f>$M60*SUM($R60:T60)/SUM($I60:$L60)</f>
        <v>6.6666666666666666E-2</v>
      </c>
      <c r="Y60" s="153">
        <f>$M60*SUM($R60:U60)/SUM($I60:$L60)</f>
        <v>6.6666666666666666E-2</v>
      </c>
      <c r="Z60" s="155"/>
      <c r="AA60" s="156"/>
    </row>
    <row r="61" spans="1:27" ht="120.75" x14ac:dyDescent="0.25">
      <c r="A61" s="145">
        <v>54</v>
      </c>
      <c r="B61" s="146" t="s">
        <v>379</v>
      </c>
      <c r="C61" s="203" t="s">
        <v>380</v>
      </c>
      <c r="D61" s="164" t="s">
        <v>381</v>
      </c>
      <c r="E61" s="165">
        <v>44958</v>
      </c>
      <c r="F61" s="165">
        <v>45291</v>
      </c>
      <c r="G61" s="187" t="s">
        <v>382</v>
      </c>
      <c r="H61" s="180" t="s">
        <v>341</v>
      </c>
      <c r="I61" s="166">
        <v>0</v>
      </c>
      <c r="J61" s="166">
        <v>1</v>
      </c>
      <c r="K61" s="166">
        <v>0</v>
      </c>
      <c r="L61" s="166">
        <v>1</v>
      </c>
      <c r="M61" s="167">
        <v>7.0000000000000007E-2</v>
      </c>
      <c r="N61" s="153">
        <f>$M61*(SUM($I61:I61)/SUM($I61:$L61))</f>
        <v>0</v>
      </c>
      <c r="O61" s="153">
        <f>$M61*(SUM($I61:J61)/SUM($I61:$L61))</f>
        <v>3.5000000000000003E-2</v>
      </c>
      <c r="P61" s="153">
        <f>$M61*(SUM($I61:K61)/SUM($I61:$L61))</f>
        <v>3.5000000000000003E-2</v>
      </c>
      <c r="Q61" s="153">
        <f>$M61*(SUM($I61:L61)/SUM($I61:$L61))</f>
        <v>7.0000000000000007E-2</v>
      </c>
      <c r="R61" s="151"/>
      <c r="S61" s="157">
        <v>1</v>
      </c>
      <c r="T61" s="151"/>
      <c r="U61" s="151"/>
      <c r="V61" s="153">
        <f>$M61*SUM($R61:R61)/SUM($I61:$L61)</f>
        <v>0</v>
      </c>
      <c r="W61" s="153">
        <f>$M61*SUM($R61:S61)/SUM($I61:$L61)</f>
        <v>3.5000000000000003E-2</v>
      </c>
      <c r="X61" s="153">
        <f>$M61*SUM($R61:T61)/SUM($I61:$L61)</f>
        <v>3.5000000000000003E-2</v>
      </c>
      <c r="Y61" s="153">
        <f>$M61*SUM($R61:U61)/SUM($I61:$L61)</f>
        <v>3.5000000000000003E-2</v>
      </c>
      <c r="Z61" s="162"/>
      <c r="AA61" s="123"/>
    </row>
    <row r="62" spans="1:27" ht="69" x14ac:dyDescent="0.25">
      <c r="A62" s="145">
        <v>55</v>
      </c>
      <c r="B62" s="146" t="s">
        <v>383</v>
      </c>
      <c r="C62" s="203" t="s">
        <v>384</v>
      </c>
      <c r="D62" s="164" t="s">
        <v>385</v>
      </c>
      <c r="E62" s="165">
        <v>44928</v>
      </c>
      <c r="F62" s="165">
        <v>45230</v>
      </c>
      <c r="G62" s="164" t="s">
        <v>386</v>
      </c>
      <c r="H62" s="180" t="s">
        <v>334</v>
      </c>
      <c r="I62" s="166">
        <v>0</v>
      </c>
      <c r="J62" s="166">
        <v>0</v>
      </c>
      <c r="K62" s="166">
        <v>0</v>
      </c>
      <c r="L62" s="166">
        <v>1</v>
      </c>
      <c r="M62" s="167">
        <v>0.05</v>
      </c>
      <c r="N62" s="153">
        <f>$M62*(SUM($I62:I62)/SUM($I62:$L62))</f>
        <v>0</v>
      </c>
      <c r="O62" s="153">
        <f>$M62*(SUM($I62:J62)/SUM($I62:$L62))</f>
        <v>0</v>
      </c>
      <c r="P62" s="153">
        <f>$M62*(SUM($I62:K62)/SUM($I62:$L62))</f>
        <v>0</v>
      </c>
      <c r="Q62" s="153">
        <f>$M62*(SUM($I62:L62)/SUM($I62:$L62))</f>
        <v>0.05</v>
      </c>
      <c r="R62" s="151"/>
      <c r="S62" s="157"/>
      <c r="T62" s="151"/>
      <c r="U62" s="151"/>
      <c r="V62" s="153">
        <f>$M62*SUM($R62:R62)/SUM($I62:$L62)</f>
        <v>0</v>
      </c>
      <c r="W62" s="153">
        <f>$M62*SUM($R62:S62)/SUM($I62:$L62)</f>
        <v>0</v>
      </c>
      <c r="X62" s="153">
        <f>$M62*SUM($R62:T62)/SUM($I62:$L62)</f>
        <v>0</v>
      </c>
      <c r="Y62" s="153">
        <f>$M62*SUM($R62:U62)/SUM($I62:$L62)</f>
        <v>0</v>
      </c>
      <c r="Z62" s="155"/>
      <c r="AA62" s="151"/>
    </row>
    <row r="63" spans="1:27" ht="95.25" customHeight="1" x14ac:dyDescent="0.25">
      <c r="A63" s="145">
        <v>56</v>
      </c>
      <c r="B63" s="146" t="s">
        <v>387</v>
      </c>
      <c r="C63" s="203" t="s">
        <v>388</v>
      </c>
      <c r="D63" s="164" t="s">
        <v>389</v>
      </c>
      <c r="E63" s="165">
        <v>44928</v>
      </c>
      <c r="F63" s="165">
        <v>45291</v>
      </c>
      <c r="G63" s="187" t="s">
        <v>390</v>
      </c>
      <c r="H63" s="180" t="s">
        <v>391</v>
      </c>
      <c r="I63" s="166">
        <v>0</v>
      </c>
      <c r="J63" s="166">
        <v>1</v>
      </c>
      <c r="K63" s="166">
        <v>0</v>
      </c>
      <c r="L63" s="166">
        <v>1</v>
      </c>
      <c r="M63" s="167">
        <v>0.05</v>
      </c>
      <c r="N63" s="153">
        <f>$M63*(SUM($I63:I63)/SUM($I63:$L63))</f>
        <v>0</v>
      </c>
      <c r="O63" s="153">
        <f>$M63*(SUM($I63:J63)/SUM($I63:$L63))</f>
        <v>2.5000000000000001E-2</v>
      </c>
      <c r="P63" s="153">
        <f>$M63*(SUM($I63:K63)/SUM($I63:$L63))</f>
        <v>2.5000000000000001E-2</v>
      </c>
      <c r="Q63" s="153">
        <f>$M63*(SUM($I63:L63)/SUM($I63:$L63))</f>
        <v>0.05</v>
      </c>
      <c r="R63" s="151"/>
      <c r="S63" s="157">
        <v>1</v>
      </c>
      <c r="T63" s="151"/>
      <c r="U63" s="151"/>
      <c r="V63" s="153">
        <f>$M63*SUM($R63:R63)/SUM($I63:$L63)</f>
        <v>0</v>
      </c>
      <c r="W63" s="153">
        <f>$M63*SUM($R63:S63)/SUM($I63:$L63)</f>
        <v>2.5000000000000001E-2</v>
      </c>
      <c r="X63" s="153">
        <f>$M63*SUM($R63:T63)/SUM($I63:$L63)</f>
        <v>2.5000000000000001E-2</v>
      </c>
      <c r="Y63" s="153">
        <f>$M63*SUM($R63:U63)/SUM($I63:$L63)</f>
        <v>2.5000000000000001E-2</v>
      </c>
      <c r="Z63" s="162"/>
      <c r="AA63" s="126"/>
    </row>
    <row r="64" spans="1:27" ht="69" x14ac:dyDescent="0.25">
      <c r="A64" s="145">
        <v>57</v>
      </c>
      <c r="B64" s="146" t="s">
        <v>392</v>
      </c>
      <c r="C64" s="147" t="s">
        <v>138</v>
      </c>
      <c r="D64" s="147" t="s">
        <v>139</v>
      </c>
      <c r="E64" s="148">
        <v>44927</v>
      </c>
      <c r="F64" s="149">
        <v>45291</v>
      </c>
      <c r="G64" s="147" t="s">
        <v>140</v>
      </c>
      <c r="H64" s="147" t="s">
        <v>141</v>
      </c>
      <c r="I64" s="150">
        <v>1</v>
      </c>
      <c r="J64" s="150">
        <v>1</v>
      </c>
      <c r="K64" s="236">
        <v>1</v>
      </c>
      <c r="L64" s="147">
        <v>1</v>
      </c>
      <c r="M64" s="163">
        <v>0.03</v>
      </c>
      <c r="N64" s="153">
        <f>$M64*(SUM($I64:I64)/SUM($I64:$L64))</f>
        <v>7.4999999999999997E-3</v>
      </c>
      <c r="O64" s="153">
        <f>$M64*(SUM($I64:J64)/SUM($I64:$L64))</f>
        <v>1.4999999999999999E-2</v>
      </c>
      <c r="P64" s="153">
        <f>$M64*(SUM($I64:K64)/SUM($I64:$L64))</f>
        <v>2.2499999999999999E-2</v>
      </c>
      <c r="Q64" s="153">
        <f>$M64*(SUM($I64:L64)/SUM($I64:$L64))</f>
        <v>0.03</v>
      </c>
      <c r="R64" s="151">
        <v>1</v>
      </c>
      <c r="S64" s="157">
        <v>1</v>
      </c>
      <c r="T64" s="151"/>
      <c r="U64" s="151"/>
      <c r="V64" s="153">
        <f>$M64*SUM($R64:R64)/SUM($I64:$L64)</f>
        <v>7.4999999999999997E-3</v>
      </c>
      <c r="W64" s="153">
        <f>$M64*SUM($R64:S64)/SUM($I64:$L64)</f>
        <v>1.4999999999999999E-2</v>
      </c>
      <c r="X64" s="153">
        <f>$M64*SUM($R64:T64)/SUM($I64:$L64)</f>
        <v>1.4999999999999999E-2</v>
      </c>
      <c r="Y64" s="153">
        <f>$M64*SUM($R64:U64)/SUM($I64:$L64)</f>
        <v>1.4999999999999999E-2</v>
      </c>
      <c r="Z64" s="208"/>
      <c r="AA64" s="156"/>
    </row>
    <row r="65" spans="1:27" ht="27" customHeight="1" x14ac:dyDescent="0.25">
      <c r="A65" s="176"/>
      <c r="B65" s="169" t="s">
        <v>609</v>
      </c>
      <c r="C65" s="223"/>
      <c r="D65" s="223"/>
      <c r="E65" s="216"/>
      <c r="F65" s="216"/>
      <c r="G65" s="224"/>
      <c r="H65" s="224"/>
      <c r="I65" s="225"/>
      <c r="J65" s="225"/>
      <c r="K65" s="225"/>
      <c r="L65" s="225"/>
      <c r="M65" s="226">
        <f>SUM(M51:M64)</f>
        <v>1.0000000000000002</v>
      </c>
      <c r="N65" s="177">
        <f>SUM(N51:N64)</f>
        <v>3.0833333333333334E-2</v>
      </c>
      <c r="O65" s="177">
        <f>SUM(O51:O64)</f>
        <v>0.56833333333333336</v>
      </c>
      <c r="P65" s="177">
        <f t="shared" ref="P65:Q65" si="2">SUM(P51:P64)</f>
        <v>0.6991666666666666</v>
      </c>
      <c r="Q65" s="177">
        <f t="shared" si="2"/>
        <v>1.0000000000000002</v>
      </c>
      <c r="R65" s="178"/>
      <c r="S65" s="178"/>
      <c r="T65" s="178"/>
      <c r="U65" s="178"/>
      <c r="V65" s="177">
        <f>SUM(V51:V64)</f>
        <v>3.0833333333333334E-2</v>
      </c>
      <c r="W65" s="177">
        <f t="shared" ref="W65:Y65" si="3">SUM(W51:W64)</f>
        <v>0.41833333333333333</v>
      </c>
      <c r="X65" s="177">
        <f t="shared" si="3"/>
        <v>0.41833333333333333</v>
      </c>
      <c r="Y65" s="177">
        <f t="shared" si="3"/>
        <v>0.41833333333333333</v>
      </c>
      <c r="Z65" s="179"/>
      <c r="AA65" s="178"/>
    </row>
    <row r="66" spans="1:27" ht="278.25" customHeight="1" x14ac:dyDescent="0.25">
      <c r="A66" s="145">
        <v>58</v>
      </c>
      <c r="B66" s="146" t="s">
        <v>394</v>
      </c>
      <c r="C66" s="180" t="s">
        <v>395</v>
      </c>
      <c r="D66" s="180" t="s">
        <v>396</v>
      </c>
      <c r="E66" s="181">
        <v>44958</v>
      </c>
      <c r="F66" s="181">
        <v>45291</v>
      </c>
      <c r="G66" s="180" t="s">
        <v>397</v>
      </c>
      <c r="H66" s="180" t="s">
        <v>398</v>
      </c>
      <c r="I66" s="164">
        <v>3</v>
      </c>
      <c r="J66" s="164">
        <v>3</v>
      </c>
      <c r="K66" s="242">
        <v>3</v>
      </c>
      <c r="L66" s="180">
        <v>4</v>
      </c>
      <c r="M66" s="209">
        <v>0.08</v>
      </c>
      <c r="N66" s="153">
        <f>$M66*(SUM($I66:I66)/SUM($I66:$L66))</f>
        <v>1.8461538461538463E-2</v>
      </c>
      <c r="O66" s="153">
        <f>$M66*(SUM($I66:J66)/SUM($I66:$L66))</f>
        <v>3.6923076923076927E-2</v>
      </c>
      <c r="P66" s="153">
        <f>$M66*(SUM($I66:K66)/SUM($I66:$L66))</f>
        <v>5.5384615384615386E-2</v>
      </c>
      <c r="Q66" s="153">
        <f>$M66*(SUM($I66:L66)/SUM($I66:$L66))</f>
        <v>0.08</v>
      </c>
      <c r="R66" s="151">
        <v>3</v>
      </c>
      <c r="S66" s="157">
        <v>3</v>
      </c>
      <c r="T66" s="151"/>
      <c r="U66" s="151"/>
      <c r="V66" s="153">
        <f>$M66*SUM($R66:R66)/SUM($I66:$L66)</f>
        <v>1.846153846153846E-2</v>
      </c>
      <c r="W66" s="153">
        <f>$M66*SUM($R66:S66)/SUM($I66:$L66)</f>
        <v>3.692307692307692E-2</v>
      </c>
      <c r="X66" s="153">
        <f>$M66*SUM($R66:T66)/SUM($I66:$L66)</f>
        <v>3.692307692307692E-2</v>
      </c>
      <c r="Y66" s="153">
        <f>$M66*SUM($R66:U66)/SUM($I66:$L66)</f>
        <v>3.692307692307692E-2</v>
      </c>
      <c r="Z66" s="155"/>
      <c r="AA66" s="156"/>
    </row>
    <row r="67" spans="1:27" ht="86.25" customHeight="1" x14ac:dyDescent="0.25">
      <c r="A67" s="145">
        <v>59</v>
      </c>
      <c r="B67" s="146" t="s">
        <v>402</v>
      </c>
      <c r="C67" s="164" t="s">
        <v>403</v>
      </c>
      <c r="D67" s="164" t="s">
        <v>404</v>
      </c>
      <c r="E67" s="165">
        <v>44958</v>
      </c>
      <c r="F67" s="165">
        <v>45291</v>
      </c>
      <c r="G67" s="164" t="s">
        <v>405</v>
      </c>
      <c r="H67" s="164" t="s">
        <v>406</v>
      </c>
      <c r="I67" s="167">
        <v>0</v>
      </c>
      <c r="J67" s="167">
        <v>0</v>
      </c>
      <c r="K67" s="238">
        <v>0.75</v>
      </c>
      <c r="L67" s="167">
        <v>0.25</v>
      </c>
      <c r="M67" s="167">
        <v>0.08</v>
      </c>
      <c r="N67" s="153">
        <f>$M67*(SUM($I67:I67)/SUM($I67:$L67))</f>
        <v>0</v>
      </c>
      <c r="O67" s="153">
        <f>$M67*(SUM($I67:J67)/SUM($I67:$L67))</f>
        <v>0</v>
      </c>
      <c r="P67" s="153">
        <f>$M67*(SUM($I67:K67)/SUM($I67:$L67))</f>
        <v>0.06</v>
      </c>
      <c r="Q67" s="153">
        <f>$M67*(SUM($I67:L67)/SUM($I67:$L67))</f>
        <v>0.08</v>
      </c>
      <c r="R67" s="151"/>
      <c r="S67" s="157"/>
      <c r="T67" s="151"/>
      <c r="U67" s="151"/>
      <c r="V67" s="153">
        <f>$M67*SUM($R67:R67)/SUM($I67:$L67)</f>
        <v>0</v>
      </c>
      <c r="W67" s="153">
        <f>$M67*SUM($R67:S67)/SUM($I67:$L67)</f>
        <v>0</v>
      </c>
      <c r="X67" s="153">
        <f>$M67*SUM($R67:T67)/SUM($I67:$L67)</f>
        <v>0</v>
      </c>
      <c r="Y67" s="153">
        <f>$M67*SUM($R67:U67)/SUM($I67:$L67)</f>
        <v>0</v>
      </c>
      <c r="Z67" s="155"/>
      <c r="AA67" s="151"/>
    </row>
    <row r="68" spans="1:27" ht="86.25" x14ac:dyDescent="0.25">
      <c r="A68" s="145">
        <v>60</v>
      </c>
      <c r="B68" s="146" t="s">
        <v>409</v>
      </c>
      <c r="C68" s="164" t="s">
        <v>410</v>
      </c>
      <c r="D68" s="164" t="s">
        <v>411</v>
      </c>
      <c r="E68" s="165">
        <v>44958</v>
      </c>
      <c r="F68" s="165">
        <v>45291</v>
      </c>
      <c r="G68" s="164" t="s">
        <v>412</v>
      </c>
      <c r="H68" s="164" t="s">
        <v>413</v>
      </c>
      <c r="I68" s="167">
        <v>0</v>
      </c>
      <c r="J68" s="167">
        <v>0.5</v>
      </c>
      <c r="K68" s="167">
        <v>0</v>
      </c>
      <c r="L68" s="167">
        <v>0.5</v>
      </c>
      <c r="M68" s="167">
        <v>0.08</v>
      </c>
      <c r="N68" s="153">
        <f>$M68*(SUM($I68:I68)/SUM($I68:$L68))</f>
        <v>0</v>
      </c>
      <c r="O68" s="153">
        <f>$M68*(SUM($I68:J68)/SUM($I68:$L68))</f>
        <v>0.04</v>
      </c>
      <c r="P68" s="153">
        <f>$M68*(SUM($I68:K68)/SUM($I68:$L68))</f>
        <v>0.04</v>
      </c>
      <c r="Q68" s="153">
        <f>$M68*(SUM($I68:L68)/SUM($I68:$L68))</f>
        <v>0.08</v>
      </c>
      <c r="R68" s="151"/>
      <c r="S68" s="434">
        <v>0.5</v>
      </c>
      <c r="T68" s="151"/>
      <c r="U68" s="151"/>
      <c r="V68" s="153">
        <f>$M68*SUM($R68:R68)/SUM($I68:$L68)</f>
        <v>0</v>
      </c>
      <c r="W68" s="153">
        <f>$M68*SUM($R68:S68)/SUM($I68:$L68)</f>
        <v>0.04</v>
      </c>
      <c r="X68" s="153">
        <f>$M68*SUM($R68:T68)/SUM($I68:$L68)</f>
        <v>0.04</v>
      </c>
      <c r="Y68" s="153">
        <f>$M68*SUM($R68:U68)/SUM($I68:$L68)</f>
        <v>0.04</v>
      </c>
      <c r="Z68" s="162"/>
      <c r="AA68" s="174"/>
    </row>
    <row r="69" spans="1:27" ht="69" x14ac:dyDescent="0.25">
      <c r="A69" s="145">
        <v>61</v>
      </c>
      <c r="B69" s="146" t="s">
        <v>414</v>
      </c>
      <c r="C69" s="164" t="s">
        <v>415</v>
      </c>
      <c r="D69" s="164" t="s">
        <v>416</v>
      </c>
      <c r="E69" s="165">
        <v>44928</v>
      </c>
      <c r="F69" s="165">
        <v>45107</v>
      </c>
      <c r="G69" s="164" t="s">
        <v>417</v>
      </c>
      <c r="H69" s="164" t="s">
        <v>418</v>
      </c>
      <c r="I69" s="164">
        <v>0</v>
      </c>
      <c r="J69" s="164">
        <v>1</v>
      </c>
      <c r="K69" s="164">
        <v>0</v>
      </c>
      <c r="L69" s="164">
        <v>0</v>
      </c>
      <c r="M69" s="210">
        <v>0.08</v>
      </c>
      <c r="N69" s="153">
        <f>$M69*(SUM($I69:I69)/SUM($I69:$L69))</f>
        <v>0</v>
      </c>
      <c r="O69" s="153">
        <f>$M69*(SUM($I69:J69)/SUM($I69:$L69))</f>
        <v>0.08</v>
      </c>
      <c r="P69" s="153">
        <f>$M69*(SUM($I69:K69)/SUM($I69:$L69))</f>
        <v>0.08</v>
      </c>
      <c r="Q69" s="153">
        <f>$M69*(SUM($I69:L69)/SUM($I69:$L69))</f>
        <v>0.08</v>
      </c>
      <c r="R69" s="151"/>
      <c r="S69" s="157">
        <v>1</v>
      </c>
      <c r="T69" s="151"/>
      <c r="U69" s="151"/>
      <c r="V69" s="153">
        <f>$M69*SUM($R69:R69)/SUM($I69:$L69)</f>
        <v>0</v>
      </c>
      <c r="W69" s="153">
        <f>$M69*SUM($R69:S69)/SUM($I69:$L69)</f>
        <v>0.08</v>
      </c>
      <c r="X69" s="153">
        <f>$M69*SUM($R69:T69)/SUM($I69:$L69)</f>
        <v>0.08</v>
      </c>
      <c r="Y69" s="153">
        <f>$M69*SUM($R69:U69)/SUM($I69:$L69)</f>
        <v>0.08</v>
      </c>
      <c r="Z69" s="155"/>
      <c r="AA69" s="156"/>
    </row>
    <row r="70" spans="1:27" ht="69" x14ac:dyDescent="0.25">
      <c r="A70" s="145">
        <v>62</v>
      </c>
      <c r="B70" s="146" t="s">
        <v>422</v>
      </c>
      <c r="C70" s="180" t="s">
        <v>423</v>
      </c>
      <c r="D70" s="180" t="s">
        <v>424</v>
      </c>
      <c r="E70" s="165">
        <v>44928</v>
      </c>
      <c r="F70" s="165">
        <v>45015</v>
      </c>
      <c r="G70" s="180" t="s">
        <v>425</v>
      </c>
      <c r="H70" s="164" t="s">
        <v>418</v>
      </c>
      <c r="I70" s="164">
        <v>1</v>
      </c>
      <c r="J70" s="164">
        <v>0</v>
      </c>
      <c r="K70" s="164">
        <v>0</v>
      </c>
      <c r="L70" s="164">
        <v>0</v>
      </c>
      <c r="M70" s="210">
        <v>0.08</v>
      </c>
      <c r="N70" s="153">
        <f>$M70*(SUM($I70:I70)/SUM($I70:$L70))</f>
        <v>0.08</v>
      </c>
      <c r="O70" s="153">
        <f>$M70*(SUM($I70:J70)/SUM($I70:$L70))</f>
        <v>0.08</v>
      </c>
      <c r="P70" s="153">
        <f>$M70*(SUM($I70:K70)/SUM($I70:$L70))</f>
        <v>0.08</v>
      </c>
      <c r="Q70" s="153">
        <f>$M70*(SUM($I70:L70)/SUM($I70:$L70))</f>
        <v>0.08</v>
      </c>
      <c r="R70" s="151">
        <v>1</v>
      </c>
      <c r="S70" s="157"/>
      <c r="T70" s="151"/>
      <c r="U70" s="151"/>
      <c r="V70" s="153">
        <f>$M70*SUM($R70:R70)/SUM($I70:$L70)</f>
        <v>0.08</v>
      </c>
      <c r="W70" s="153">
        <f>$M70*SUM($R70:S70)/SUM($I70:$L70)</f>
        <v>0.08</v>
      </c>
      <c r="X70" s="153">
        <f>$M70*SUM($R70:T70)/SUM($I70:$L70)</f>
        <v>0.08</v>
      </c>
      <c r="Y70" s="153">
        <f>$M70*SUM($R70:U70)/SUM($I70:$L70)</f>
        <v>0.08</v>
      </c>
      <c r="Z70" s="155"/>
      <c r="AA70" s="156"/>
    </row>
    <row r="71" spans="1:27" ht="86.25" x14ac:dyDescent="0.25">
      <c r="A71" s="145">
        <v>63</v>
      </c>
      <c r="B71" s="146" t="s">
        <v>429</v>
      </c>
      <c r="C71" s="164" t="s">
        <v>430</v>
      </c>
      <c r="D71" s="164" t="s">
        <v>431</v>
      </c>
      <c r="E71" s="165">
        <v>44986</v>
      </c>
      <c r="F71" s="165">
        <v>45230</v>
      </c>
      <c r="G71" s="164" t="s">
        <v>432</v>
      </c>
      <c r="H71" s="164" t="s">
        <v>418</v>
      </c>
      <c r="I71" s="164">
        <v>0</v>
      </c>
      <c r="J71" s="164">
        <v>0</v>
      </c>
      <c r="K71" s="164">
        <v>0</v>
      </c>
      <c r="L71" s="164">
        <v>1</v>
      </c>
      <c r="M71" s="210">
        <v>0.08</v>
      </c>
      <c r="N71" s="153">
        <f>$M71*(SUM($I71:I71)/SUM($I71:$L71))</f>
        <v>0</v>
      </c>
      <c r="O71" s="153">
        <f>$M71*(SUM($I71:J71)/SUM($I71:$L71))</f>
        <v>0</v>
      </c>
      <c r="P71" s="153">
        <f>$M71*(SUM($I71:K71)/SUM($I71:$L71))</f>
        <v>0</v>
      </c>
      <c r="Q71" s="153">
        <f>$M71*(SUM($I71:L71)/SUM($I71:$L71))</f>
        <v>0.08</v>
      </c>
      <c r="R71" s="151"/>
      <c r="S71" s="157"/>
      <c r="T71" s="151"/>
      <c r="U71" s="151"/>
      <c r="V71" s="153">
        <f>$M71*SUM($R71:R71)/SUM($I71:$L71)</f>
        <v>0</v>
      </c>
      <c r="W71" s="153">
        <f>$M71*SUM($R71:S71)/SUM($I71:$L71)</f>
        <v>0</v>
      </c>
      <c r="X71" s="153">
        <f>$M71*SUM($R71:T71)/SUM($I71:$L71)</f>
        <v>0</v>
      </c>
      <c r="Y71" s="153">
        <f>$M71*SUM($R71:U71)/SUM($I71:$L71)</f>
        <v>0</v>
      </c>
      <c r="Z71" s="155"/>
      <c r="AA71" s="151"/>
    </row>
    <row r="72" spans="1:27" ht="79.5" customHeight="1" x14ac:dyDescent="0.25">
      <c r="A72" s="145">
        <v>64</v>
      </c>
      <c r="B72" s="146" t="s">
        <v>435</v>
      </c>
      <c r="C72" s="164" t="s">
        <v>436</v>
      </c>
      <c r="D72" s="164" t="s">
        <v>437</v>
      </c>
      <c r="E72" s="165">
        <v>45048</v>
      </c>
      <c r="F72" s="165">
        <v>45291</v>
      </c>
      <c r="G72" s="164" t="s">
        <v>438</v>
      </c>
      <c r="H72" s="164" t="s">
        <v>418</v>
      </c>
      <c r="I72" s="164"/>
      <c r="J72" s="164"/>
      <c r="K72" s="164"/>
      <c r="L72" s="164"/>
      <c r="M72" s="211"/>
      <c r="N72" s="153"/>
      <c r="O72" s="153"/>
      <c r="P72" s="153"/>
      <c r="Q72" s="153"/>
      <c r="R72" s="151"/>
      <c r="S72" s="157"/>
      <c r="T72" s="151"/>
      <c r="U72" s="151"/>
      <c r="V72" s="153"/>
      <c r="W72" s="153"/>
      <c r="X72" s="153"/>
      <c r="Y72" s="153"/>
      <c r="Z72" s="155"/>
      <c r="AA72" s="174"/>
    </row>
    <row r="73" spans="1:27" ht="103.5" x14ac:dyDescent="0.25">
      <c r="A73" s="145">
        <v>65</v>
      </c>
      <c r="B73" s="146" t="s">
        <v>441</v>
      </c>
      <c r="C73" s="180" t="s">
        <v>442</v>
      </c>
      <c r="D73" s="180" t="s">
        <v>145</v>
      </c>
      <c r="E73" s="181">
        <v>44958</v>
      </c>
      <c r="F73" s="148">
        <v>45077</v>
      </c>
      <c r="G73" s="180" t="s">
        <v>223</v>
      </c>
      <c r="H73" s="180" t="s">
        <v>147</v>
      </c>
      <c r="I73" s="164">
        <v>0</v>
      </c>
      <c r="J73" s="164">
        <v>1</v>
      </c>
      <c r="K73" s="180">
        <v>0</v>
      </c>
      <c r="L73" s="180">
        <v>0</v>
      </c>
      <c r="M73" s="210">
        <v>7.0000000000000007E-2</v>
      </c>
      <c r="N73" s="153">
        <f>$M73*(SUM($I73:I73)/SUM($I73:$L73))</f>
        <v>0</v>
      </c>
      <c r="O73" s="153">
        <f>$M73*(SUM($I73:J73)/SUM($I73:$L73))</f>
        <v>7.0000000000000007E-2</v>
      </c>
      <c r="P73" s="153">
        <f>$M73*(SUM($I73:K73)/SUM($I73:$L73))</f>
        <v>7.0000000000000007E-2</v>
      </c>
      <c r="Q73" s="153">
        <f>$M73*(SUM($I73:L73)/SUM($I73:$L73))</f>
        <v>7.0000000000000007E-2</v>
      </c>
      <c r="R73" s="151"/>
      <c r="S73" s="157">
        <v>1</v>
      </c>
      <c r="T73" s="151"/>
      <c r="U73" s="151"/>
      <c r="V73" s="153">
        <f>$M73*SUM($R73:R73)/SUM($I73:$L73)</f>
        <v>0</v>
      </c>
      <c r="W73" s="153">
        <f>$M73*SUM($R73:S73)/SUM($I73:$L73)</f>
        <v>7.0000000000000007E-2</v>
      </c>
      <c r="X73" s="153">
        <f>$M73*SUM($R73:T73)/SUM($I73:$L73)</f>
        <v>7.0000000000000007E-2</v>
      </c>
      <c r="Y73" s="153">
        <f>$M73*SUM($R73:U73)/SUM($I73:$L73)</f>
        <v>7.0000000000000007E-2</v>
      </c>
      <c r="Z73" s="155"/>
      <c r="AA73" s="156"/>
    </row>
    <row r="74" spans="1:27" ht="69" x14ac:dyDescent="0.25">
      <c r="A74" s="145">
        <v>66</v>
      </c>
      <c r="B74" s="146" t="s">
        <v>445</v>
      </c>
      <c r="C74" s="147" t="s">
        <v>138</v>
      </c>
      <c r="D74" s="147" t="s">
        <v>139</v>
      </c>
      <c r="E74" s="148">
        <v>44927</v>
      </c>
      <c r="F74" s="149">
        <v>45291</v>
      </c>
      <c r="G74" s="147" t="s">
        <v>140</v>
      </c>
      <c r="H74" s="147" t="s">
        <v>141</v>
      </c>
      <c r="I74" s="150">
        <v>1</v>
      </c>
      <c r="J74" s="150">
        <v>1</v>
      </c>
      <c r="K74" s="236">
        <v>1</v>
      </c>
      <c r="L74" s="147">
        <v>1</v>
      </c>
      <c r="M74" s="212">
        <v>7.0000000000000007E-2</v>
      </c>
      <c r="N74" s="153">
        <f>$M74*(SUM($I74:I74)/SUM($I74:$L74))</f>
        <v>1.7500000000000002E-2</v>
      </c>
      <c r="O74" s="153">
        <f>$M74*(SUM($I74:J74)/SUM($I74:$L74))</f>
        <v>3.5000000000000003E-2</v>
      </c>
      <c r="P74" s="153">
        <f>$M74*(SUM($I74:K74)/SUM($I74:$L74))</f>
        <v>5.2500000000000005E-2</v>
      </c>
      <c r="Q74" s="153">
        <f>$M74*(SUM($I74:L74)/SUM($I74:$L74))</f>
        <v>7.0000000000000007E-2</v>
      </c>
      <c r="R74" s="151">
        <v>1</v>
      </c>
      <c r="S74" s="157">
        <v>1</v>
      </c>
      <c r="T74" s="151"/>
      <c r="U74" s="151"/>
      <c r="V74" s="153">
        <f>$M74*SUM($R74:R74)/SUM($I74:$L74)</f>
        <v>1.7500000000000002E-2</v>
      </c>
      <c r="W74" s="153">
        <f>$M74*SUM($R74:S74)/SUM($I74:$L74)</f>
        <v>3.5000000000000003E-2</v>
      </c>
      <c r="X74" s="153">
        <f>$M74*SUM($R74:T74)/SUM($I74:$L74)</f>
        <v>3.5000000000000003E-2</v>
      </c>
      <c r="Y74" s="153">
        <f>$M74*SUM($R74:U74)/SUM($I74:$L74)</f>
        <v>3.5000000000000003E-2</v>
      </c>
      <c r="Z74" s="155"/>
      <c r="AA74" s="174"/>
    </row>
    <row r="75" spans="1:27" ht="172.5" x14ac:dyDescent="0.25">
      <c r="A75" s="145">
        <v>67</v>
      </c>
      <c r="B75" s="146" t="s">
        <v>448</v>
      </c>
      <c r="C75" s="164" t="s">
        <v>713</v>
      </c>
      <c r="D75" s="164" t="s">
        <v>450</v>
      </c>
      <c r="E75" s="165">
        <v>45170</v>
      </c>
      <c r="F75" s="165">
        <v>45275</v>
      </c>
      <c r="G75" s="164" t="s">
        <v>451</v>
      </c>
      <c r="H75" s="164" t="s">
        <v>452</v>
      </c>
      <c r="I75" s="164">
        <v>0</v>
      </c>
      <c r="J75" s="164">
        <v>0</v>
      </c>
      <c r="K75" s="164">
        <v>0</v>
      </c>
      <c r="L75" s="164">
        <v>1</v>
      </c>
      <c r="M75" s="210">
        <v>0.1</v>
      </c>
      <c r="N75" s="153">
        <f>$M75*(SUM($I75:I75)/SUM($I75:$L75))</f>
        <v>0</v>
      </c>
      <c r="O75" s="153">
        <f>$M75*(SUM($I75:J75)/SUM($I75:$L75))</f>
        <v>0</v>
      </c>
      <c r="P75" s="153">
        <f>$M75*(SUM($I75:K75)/SUM($I75:$L75))</f>
        <v>0</v>
      </c>
      <c r="Q75" s="153">
        <f>$M75*(SUM($I75:L75)/SUM($I75:$L75))</f>
        <v>0.1</v>
      </c>
      <c r="R75" s="151"/>
      <c r="S75" s="157"/>
      <c r="T75" s="151"/>
      <c r="U75" s="151"/>
      <c r="V75" s="153">
        <f>$M75*SUM($R75:R75)/SUM($I75:$L75)</f>
        <v>0</v>
      </c>
      <c r="W75" s="153">
        <f>$M75*SUM($R75:S75)/SUM($I75:$L75)</f>
        <v>0</v>
      </c>
      <c r="X75" s="153">
        <f>$M75*SUM($R75:T75)/SUM($I75:$L75)</f>
        <v>0</v>
      </c>
      <c r="Y75" s="153">
        <f>$M75*SUM($R75:U75)/SUM($I75:$L75)</f>
        <v>0</v>
      </c>
      <c r="Z75" s="155"/>
      <c r="AA75" s="151"/>
    </row>
    <row r="76" spans="1:27" ht="86.25" x14ac:dyDescent="0.25">
      <c r="A76" s="145">
        <v>68</v>
      </c>
      <c r="B76" s="146" t="s">
        <v>455</v>
      </c>
      <c r="C76" s="164" t="s">
        <v>456</v>
      </c>
      <c r="D76" s="164" t="s">
        <v>457</v>
      </c>
      <c r="E76" s="165">
        <v>45061</v>
      </c>
      <c r="F76" s="165">
        <v>45275</v>
      </c>
      <c r="G76" s="164" t="s">
        <v>458</v>
      </c>
      <c r="H76" s="164" t="s">
        <v>452</v>
      </c>
      <c r="I76" s="164">
        <v>0</v>
      </c>
      <c r="J76" s="164">
        <v>0</v>
      </c>
      <c r="K76" s="164">
        <v>0</v>
      </c>
      <c r="L76" s="164">
        <v>1</v>
      </c>
      <c r="M76" s="210">
        <v>0.1</v>
      </c>
      <c r="N76" s="153">
        <f>$M76*(SUM($I76:I76)/SUM($I76:$L76))</f>
        <v>0</v>
      </c>
      <c r="O76" s="153">
        <f>$M76*(SUM($I76:J76)/SUM($I76:$L76))</f>
        <v>0</v>
      </c>
      <c r="P76" s="153">
        <f>$M76*(SUM($I76:K76)/SUM($I76:$L76))</f>
        <v>0</v>
      </c>
      <c r="Q76" s="153">
        <f>$M76*(SUM($I76:L76)/SUM($I76:$L76))</f>
        <v>0.1</v>
      </c>
      <c r="R76" s="151"/>
      <c r="S76" s="157"/>
      <c r="T76" s="151"/>
      <c r="U76" s="151"/>
      <c r="V76" s="153">
        <f>$M76*SUM($R76:R76)/SUM($I76:$L76)</f>
        <v>0</v>
      </c>
      <c r="W76" s="153">
        <f>$M76*SUM($R76:S76)/SUM($I76:$L76)</f>
        <v>0</v>
      </c>
      <c r="X76" s="153">
        <f>$M76*SUM($R76:T76)/SUM($I76:$L76)</f>
        <v>0</v>
      </c>
      <c r="Y76" s="153">
        <f>$M76*SUM($R76:U76)/SUM($I76:$L76)</f>
        <v>0</v>
      </c>
      <c r="Z76" s="155"/>
      <c r="AA76" s="151"/>
    </row>
    <row r="77" spans="1:27" ht="113.25" customHeight="1" x14ac:dyDescent="0.25">
      <c r="A77" s="145">
        <v>69</v>
      </c>
      <c r="B77" s="146" t="s">
        <v>459</v>
      </c>
      <c r="C77" s="164" t="s">
        <v>460</v>
      </c>
      <c r="D77" s="164" t="s">
        <v>461</v>
      </c>
      <c r="E77" s="165">
        <v>44958</v>
      </c>
      <c r="F77" s="165">
        <v>45260</v>
      </c>
      <c r="G77" s="164" t="s">
        <v>462</v>
      </c>
      <c r="H77" s="164" t="s">
        <v>463</v>
      </c>
      <c r="I77" s="164">
        <v>1</v>
      </c>
      <c r="J77" s="164">
        <v>1</v>
      </c>
      <c r="K77" s="242">
        <v>1</v>
      </c>
      <c r="L77" s="164">
        <v>1</v>
      </c>
      <c r="M77" s="209">
        <v>0.08</v>
      </c>
      <c r="N77" s="153">
        <f>$M77*(SUM($I77:I77)/SUM($I77:$L77))</f>
        <v>0.02</v>
      </c>
      <c r="O77" s="153">
        <f>$M77*(SUM($I77:J77)/SUM($I77:$L77))</f>
        <v>0.04</v>
      </c>
      <c r="P77" s="153">
        <f>$M77*(SUM($I77:K77)/SUM($I77:$L77))</f>
        <v>0.06</v>
      </c>
      <c r="Q77" s="153">
        <f>$M77*(SUM($I77:L77)/SUM($I77:$L77))</f>
        <v>0.08</v>
      </c>
      <c r="R77" s="151">
        <v>1</v>
      </c>
      <c r="S77" s="437">
        <v>1</v>
      </c>
      <c r="T77" s="151"/>
      <c r="U77" s="151"/>
      <c r="V77" s="153">
        <f>$M77*SUM($R77:R77)/SUM($I77:$L77)</f>
        <v>0.02</v>
      </c>
      <c r="W77" s="153">
        <f>$M77*SUM($R77:S77)/SUM($I77:$L77)</f>
        <v>0.04</v>
      </c>
      <c r="X77" s="153">
        <f>$M77*SUM($R77:T77)/SUM($I77:$L77)</f>
        <v>0.04</v>
      </c>
      <c r="Y77" s="153">
        <f>$M77*SUM($R77:U77)/SUM($I77:$L77)</f>
        <v>0.04</v>
      </c>
      <c r="Z77" s="155"/>
      <c r="AA77" s="123"/>
    </row>
    <row r="78" spans="1:27" ht="168.75" customHeight="1" x14ac:dyDescent="0.25">
      <c r="A78" s="145">
        <v>70</v>
      </c>
      <c r="B78" s="146" t="s">
        <v>467</v>
      </c>
      <c r="C78" s="164" t="s">
        <v>468</v>
      </c>
      <c r="D78" s="164" t="s">
        <v>469</v>
      </c>
      <c r="E78" s="165">
        <v>44958</v>
      </c>
      <c r="F78" s="165">
        <v>45260</v>
      </c>
      <c r="G78" s="164" t="s">
        <v>470</v>
      </c>
      <c r="H78" s="164" t="s">
        <v>471</v>
      </c>
      <c r="I78" s="164">
        <v>0</v>
      </c>
      <c r="J78" s="164">
        <v>1</v>
      </c>
      <c r="K78" s="164">
        <v>0</v>
      </c>
      <c r="L78" s="164">
        <v>1</v>
      </c>
      <c r="M78" s="209">
        <v>0.05</v>
      </c>
      <c r="N78" s="153">
        <f>$M78*(SUM($I78:I78)/SUM($I78:$L78))</f>
        <v>0</v>
      </c>
      <c r="O78" s="153">
        <f>$M78*(SUM($I78:J78)/SUM($I78:$L78))</f>
        <v>2.5000000000000001E-2</v>
      </c>
      <c r="P78" s="153">
        <f>$M78*(SUM($I78:K78)/SUM($I78:$L78))</f>
        <v>2.5000000000000001E-2</v>
      </c>
      <c r="Q78" s="153">
        <f>$M78*(SUM($I78:L78)/SUM($I78:$L78))</f>
        <v>0.05</v>
      </c>
      <c r="R78" s="151"/>
      <c r="S78" s="157">
        <v>1</v>
      </c>
      <c r="T78" s="151"/>
      <c r="U78" s="151"/>
      <c r="V78" s="153">
        <f>$M78*SUM($R78:R78)/SUM($I78:$L78)</f>
        <v>0</v>
      </c>
      <c r="W78" s="153">
        <f>$M78*SUM($R78:S78)/SUM($I78:$L78)</f>
        <v>2.5000000000000001E-2</v>
      </c>
      <c r="X78" s="153">
        <f>$M78*SUM($R78:T78)/SUM($I78:$L78)</f>
        <v>2.5000000000000001E-2</v>
      </c>
      <c r="Y78" s="153">
        <f>$M78*SUM($R78:U78)/SUM($I78:$L78)</f>
        <v>2.5000000000000001E-2</v>
      </c>
      <c r="Z78" s="155"/>
      <c r="AA78" s="123"/>
    </row>
    <row r="79" spans="1:27" ht="168.75" customHeight="1" x14ac:dyDescent="0.25">
      <c r="A79" s="145">
        <v>71</v>
      </c>
      <c r="B79" s="146" t="s">
        <v>472</v>
      </c>
      <c r="C79" s="164" t="s">
        <v>473</v>
      </c>
      <c r="D79" s="164" t="s">
        <v>474</v>
      </c>
      <c r="E79" s="165">
        <v>44958</v>
      </c>
      <c r="F79" s="165">
        <v>45260</v>
      </c>
      <c r="G79" s="164" t="s">
        <v>475</v>
      </c>
      <c r="H79" s="164" t="s">
        <v>476</v>
      </c>
      <c r="I79" s="164">
        <v>0</v>
      </c>
      <c r="J79" s="164">
        <v>0</v>
      </c>
      <c r="K79" s="164">
        <v>0</v>
      </c>
      <c r="L79" s="164">
        <v>1</v>
      </c>
      <c r="M79" s="209">
        <v>0.05</v>
      </c>
      <c r="N79" s="153">
        <f>$M79*(SUM($I79:I79)/SUM($I79:$L79))</f>
        <v>0</v>
      </c>
      <c r="O79" s="153">
        <f>$M79*(SUM($I79:J79)/SUM($I79:$L79))</f>
        <v>0</v>
      </c>
      <c r="P79" s="153">
        <f>$M79*(SUM($I79:K79)/SUM($I79:$L79))</f>
        <v>0</v>
      </c>
      <c r="Q79" s="153">
        <f>$M79*(SUM($I79:L79)/SUM($I79:$L79))</f>
        <v>0.05</v>
      </c>
      <c r="R79" s="151"/>
      <c r="S79" s="157"/>
      <c r="T79" s="151"/>
      <c r="U79" s="151"/>
      <c r="V79" s="153">
        <f>$M79*SUM($R79:R79)/SUM($I79:$L79)</f>
        <v>0</v>
      </c>
      <c r="W79" s="153">
        <f>$M79*SUM($R79:S79)/SUM($I79:$L79)</f>
        <v>0</v>
      </c>
      <c r="X79" s="153">
        <f>$M79*SUM($R79:T79)/SUM($I79:$L79)</f>
        <v>0</v>
      </c>
      <c r="Y79" s="153">
        <f>$M79*SUM($R79:U79)/SUM($I79:$L79)</f>
        <v>0</v>
      </c>
      <c r="Z79" s="155"/>
      <c r="AA79" s="151"/>
    </row>
    <row r="80" spans="1:27" ht="17.25" x14ac:dyDescent="0.25">
      <c r="A80" s="176"/>
      <c r="B80" s="169" t="s">
        <v>609</v>
      </c>
      <c r="C80" s="223"/>
      <c r="D80" s="223"/>
      <c r="E80" s="216"/>
      <c r="F80" s="216"/>
      <c r="G80" s="224"/>
      <c r="H80" s="224"/>
      <c r="I80" s="225"/>
      <c r="J80" s="225"/>
      <c r="K80" s="225"/>
      <c r="L80" s="225"/>
      <c r="M80" s="226">
        <f>SUM(M66:M79)</f>
        <v>1</v>
      </c>
      <c r="N80" s="177">
        <f>SUM(N66:N79)</f>
        <v>0.13596153846153847</v>
      </c>
      <c r="O80" s="177">
        <f>SUM(O66:O79)</f>
        <v>0.406923076923077</v>
      </c>
      <c r="P80" s="177">
        <f>SUM(P66:P79)</f>
        <v>0.52288461538461539</v>
      </c>
      <c r="Q80" s="177">
        <f>SUM(Q66:Q79)</f>
        <v>1</v>
      </c>
      <c r="R80" s="178"/>
      <c r="S80" s="178"/>
      <c r="T80" s="178"/>
      <c r="U80" s="178"/>
      <c r="V80" s="177">
        <f>SUM(V66:V79)</f>
        <v>0.13596153846153847</v>
      </c>
      <c r="W80" s="177">
        <f>SUM(W66:W79)</f>
        <v>0.406923076923077</v>
      </c>
      <c r="X80" s="177">
        <f>SUM(X66:X79)</f>
        <v>0.406923076923077</v>
      </c>
      <c r="Y80" s="177">
        <f>SUM(Y66:Y79)</f>
        <v>0.406923076923077</v>
      </c>
      <c r="Z80" s="179"/>
      <c r="AA80" s="178"/>
    </row>
    <row r="81" spans="1:27" ht="51.75" x14ac:dyDescent="0.25">
      <c r="A81" s="213"/>
      <c r="B81" s="214" t="s">
        <v>70</v>
      </c>
      <c r="C81" s="232" t="s">
        <v>621</v>
      </c>
      <c r="D81" s="214" t="s">
        <v>72</v>
      </c>
      <c r="E81" s="214" t="s">
        <v>73</v>
      </c>
      <c r="F81" s="214" t="s">
        <v>74</v>
      </c>
      <c r="G81" s="214" t="s">
        <v>530</v>
      </c>
      <c r="H81" s="214" t="s">
        <v>76</v>
      </c>
      <c r="I81" s="214" t="s">
        <v>77</v>
      </c>
      <c r="J81" s="214" t="s">
        <v>78</v>
      </c>
      <c r="K81" s="214" t="s">
        <v>79</v>
      </c>
      <c r="L81" s="214" t="s">
        <v>80</v>
      </c>
      <c r="M81" s="214" t="s">
        <v>81</v>
      </c>
      <c r="N81" s="214" t="s">
        <v>531</v>
      </c>
      <c r="O81" s="214" t="s">
        <v>532</v>
      </c>
      <c r="P81" s="214" t="s">
        <v>533</v>
      </c>
      <c r="Q81" s="214" t="s">
        <v>534</v>
      </c>
      <c r="R81" s="214" t="s">
        <v>535</v>
      </c>
      <c r="S81" s="214" t="s">
        <v>536</v>
      </c>
      <c r="T81" s="214" t="s">
        <v>537</v>
      </c>
      <c r="U81" s="214" t="s">
        <v>538</v>
      </c>
      <c r="V81" s="233" t="s">
        <v>539</v>
      </c>
      <c r="W81" s="233" t="s">
        <v>540</v>
      </c>
      <c r="X81" s="233" t="s">
        <v>541</v>
      </c>
      <c r="Y81" s="233" t="s">
        <v>542</v>
      </c>
      <c r="Z81" s="214"/>
      <c r="AA81" s="214"/>
    </row>
    <row r="82" spans="1:27" ht="258.75" x14ac:dyDescent="0.25">
      <c r="A82" s="145">
        <v>72</v>
      </c>
      <c r="B82" s="146" t="s">
        <v>479</v>
      </c>
      <c r="C82" s="203" t="s">
        <v>480</v>
      </c>
      <c r="D82" s="203" t="s">
        <v>481</v>
      </c>
      <c r="E82" s="202">
        <v>44958</v>
      </c>
      <c r="F82" s="202">
        <v>45275</v>
      </c>
      <c r="G82" s="204" t="s">
        <v>482</v>
      </c>
      <c r="H82" s="204" t="s">
        <v>483</v>
      </c>
      <c r="I82" s="204">
        <v>0</v>
      </c>
      <c r="J82" s="164">
        <v>1</v>
      </c>
      <c r="K82" s="204">
        <v>0</v>
      </c>
      <c r="L82" s="204">
        <v>1</v>
      </c>
      <c r="M82" s="215">
        <v>8.3000000000000004E-2</v>
      </c>
      <c r="N82" s="153">
        <f>$M82*(SUM($I82:I82)/SUM($I82:$L82))</f>
        <v>0</v>
      </c>
      <c r="O82" s="153">
        <f>$M82*(SUM($I82:J82)/SUM($I82:$L82))</f>
        <v>4.1500000000000002E-2</v>
      </c>
      <c r="P82" s="153">
        <f>$M82*(SUM($I82:K82)/SUM($I82:$L82))</f>
        <v>4.1500000000000002E-2</v>
      </c>
      <c r="Q82" s="153">
        <f>$M82*(SUM($I82:L82)/SUM($I82:$L82))</f>
        <v>8.3000000000000004E-2</v>
      </c>
      <c r="R82" s="151"/>
      <c r="S82" s="157">
        <v>1</v>
      </c>
      <c r="T82" s="151"/>
      <c r="U82" s="151"/>
      <c r="V82" s="153">
        <f>$M82*SUM($R82:R82)/SUM($I82:$L82)</f>
        <v>0</v>
      </c>
      <c r="W82" s="153">
        <f>$M82*SUM($R82:S82)/SUM($I82:$L82)</f>
        <v>4.1500000000000002E-2</v>
      </c>
      <c r="X82" s="153">
        <f>$M82*SUM($R82:T82)/SUM($I82:$L82)</f>
        <v>4.1500000000000002E-2</v>
      </c>
      <c r="Y82" s="153">
        <f>$M82*SUM($R82:U82)/SUM($I82:$L82)</f>
        <v>4.1500000000000002E-2</v>
      </c>
      <c r="Z82" s="162"/>
      <c r="AA82" s="123"/>
    </row>
    <row r="83" spans="1:27" ht="258.75" x14ac:dyDescent="0.25">
      <c r="A83" s="145">
        <v>73</v>
      </c>
      <c r="B83" s="146" t="s">
        <v>484</v>
      </c>
      <c r="C83" s="234" t="s">
        <v>485</v>
      </c>
      <c r="D83" s="203" t="s">
        <v>486</v>
      </c>
      <c r="E83" s="202">
        <v>44958</v>
      </c>
      <c r="F83" s="202">
        <v>45275</v>
      </c>
      <c r="G83" s="204" t="s">
        <v>487</v>
      </c>
      <c r="H83" s="164" t="s">
        <v>483</v>
      </c>
      <c r="I83" s="180">
        <v>0</v>
      </c>
      <c r="J83" s="164">
        <v>1</v>
      </c>
      <c r="K83" s="180">
        <v>0</v>
      </c>
      <c r="L83" s="180">
        <v>1</v>
      </c>
      <c r="M83" s="215">
        <v>8.3000000000000004E-2</v>
      </c>
      <c r="N83" s="153">
        <f>$M83*(SUM($I83:I83)/SUM($I83:$L83))</f>
        <v>0</v>
      </c>
      <c r="O83" s="153">
        <f>$M83*(SUM($I83:J83)/SUM($I83:$L83))</f>
        <v>4.1500000000000002E-2</v>
      </c>
      <c r="P83" s="153">
        <f>$M83*(SUM($I83:K83)/SUM($I83:$L83))</f>
        <v>4.1500000000000002E-2</v>
      </c>
      <c r="Q83" s="153">
        <f>$M83*(SUM($I83:L83)/SUM($I83:$L83))</f>
        <v>8.3000000000000004E-2</v>
      </c>
      <c r="R83" s="151"/>
      <c r="S83" s="157">
        <v>1</v>
      </c>
      <c r="T83" s="151"/>
      <c r="U83" s="151"/>
      <c r="V83" s="153">
        <f>$M83*SUM($R83:R83)/SUM($I83:$L83)</f>
        <v>0</v>
      </c>
      <c r="W83" s="153">
        <f>$M83*SUM($R83:S83)/SUM($I83:$L83)</f>
        <v>4.1500000000000002E-2</v>
      </c>
      <c r="X83" s="153">
        <f>$M83*SUM($R83:T83)/SUM($I83:$L83)</f>
        <v>4.1500000000000002E-2</v>
      </c>
      <c r="Y83" s="153">
        <f>$M83*SUM($R83:U83)/SUM($I83:$L83)</f>
        <v>4.1500000000000002E-2</v>
      </c>
      <c r="Z83" s="155"/>
      <c r="AA83" s="123"/>
    </row>
    <row r="84" spans="1:27" ht="258.75" x14ac:dyDescent="0.25">
      <c r="A84" s="145">
        <v>74</v>
      </c>
      <c r="B84" s="146" t="s">
        <v>488</v>
      </c>
      <c r="C84" s="234" t="s">
        <v>489</v>
      </c>
      <c r="D84" s="203" t="s">
        <v>490</v>
      </c>
      <c r="E84" s="202">
        <v>44958</v>
      </c>
      <c r="F84" s="202">
        <v>45275</v>
      </c>
      <c r="G84" s="204" t="s">
        <v>491</v>
      </c>
      <c r="H84" s="164" t="s">
        <v>483</v>
      </c>
      <c r="I84" s="180">
        <v>0</v>
      </c>
      <c r="J84" s="164">
        <v>1</v>
      </c>
      <c r="K84" s="180">
        <v>0</v>
      </c>
      <c r="L84" s="180">
        <v>1</v>
      </c>
      <c r="M84" s="215">
        <v>8.3000000000000004E-2</v>
      </c>
      <c r="N84" s="153">
        <f>$M84*(SUM($I84:I84)/SUM($I84:$L84))</f>
        <v>0</v>
      </c>
      <c r="O84" s="153">
        <f>$M84*(SUM($I84:J84)/SUM($I84:$L84))</f>
        <v>4.1500000000000002E-2</v>
      </c>
      <c r="P84" s="153">
        <f>$M84*(SUM($I84:K84)/SUM($I84:$L84))</f>
        <v>4.1500000000000002E-2</v>
      </c>
      <c r="Q84" s="153">
        <f>$M84*(SUM($I84:L84)/SUM($I84:$L84))</f>
        <v>8.3000000000000004E-2</v>
      </c>
      <c r="R84" s="151"/>
      <c r="S84" s="157">
        <v>1</v>
      </c>
      <c r="T84" s="151"/>
      <c r="U84" s="151"/>
      <c r="V84" s="153">
        <f>$M84*SUM($R84:R84)/SUM($I84:$L84)</f>
        <v>0</v>
      </c>
      <c r="W84" s="153">
        <f>$M84*SUM($R84:S84)/SUM($I84:$L84)</f>
        <v>4.1500000000000002E-2</v>
      </c>
      <c r="X84" s="153">
        <f>$M84*SUM($R84:T84)/SUM($I84:$L84)</f>
        <v>4.1500000000000002E-2</v>
      </c>
      <c r="Y84" s="153">
        <f>$M84*SUM($R84:U84)/SUM($I84:$L84)</f>
        <v>4.1500000000000002E-2</v>
      </c>
      <c r="Z84" s="125"/>
      <c r="AA84" s="123"/>
    </row>
    <row r="85" spans="1:27" ht="258.75" x14ac:dyDescent="0.25">
      <c r="A85" s="145">
        <v>75</v>
      </c>
      <c r="B85" s="146" t="s">
        <v>492</v>
      </c>
      <c r="C85" s="234" t="s">
        <v>493</v>
      </c>
      <c r="D85" s="203" t="s">
        <v>494</v>
      </c>
      <c r="E85" s="202">
        <v>44958</v>
      </c>
      <c r="F85" s="202">
        <v>45275</v>
      </c>
      <c r="G85" s="204" t="s">
        <v>495</v>
      </c>
      <c r="H85" s="164" t="s">
        <v>483</v>
      </c>
      <c r="I85" s="180">
        <v>0</v>
      </c>
      <c r="J85" s="164">
        <v>1</v>
      </c>
      <c r="K85" s="180">
        <v>0</v>
      </c>
      <c r="L85" s="180">
        <v>1</v>
      </c>
      <c r="M85" s="215">
        <v>8.3000000000000004E-2</v>
      </c>
      <c r="N85" s="153">
        <f>$M85*(SUM($I85:I85)/SUM($I85:$L85))</f>
        <v>0</v>
      </c>
      <c r="O85" s="153">
        <f>$M85*(SUM($I85:J85)/SUM($I85:$L85))</f>
        <v>4.1500000000000002E-2</v>
      </c>
      <c r="P85" s="153">
        <f>$M85*(SUM($I85:K85)/SUM($I85:$L85))</f>
        <v>4.1500000000000002E-2</v>
      </c>
      <c r="Q85" s="153">
        <f>$M85*(SUM($I85:L85)/SUM($I85:$L85))</f>
        <v>8.3000000000000004E-2</v>
      </c>
      <c r="R85" s="151"/>
      <c r="S85" s="157">
        <v>1</v>
      </c>
      <c r="T85" s="151"/>
      <c r="U85" s="151"/>
      <c r="V85" s="153">
        <f>$M85*SUM($R85:R85)/SUM($I85:$L85)</f>
        <v>0</v>
      </c>
      <c r="W85" s="153">
        <f>$M85*SUM($R85:S85)/SUM($I85:$L85)</f>
        <v>4.1500000000000002E-2</v>
      </c>
      <c r="X85" s="153">
        <f>$M85*SUM($R85:T85)/SUM($I85:$L85)</f>
        <v>4.1500000000000002E-2</v>
      </c>
      <c r="Y85" s="153">
        <f>$M85*SUM($R85:U85)/SUM($I85:$L85)</f>
        <v>4.1500000000000002E-2</v>
      </c>
      <c r="Z85" s="125"/>
      <c r="AA85" s="123"/>
    </row>
    <row r="86" spans="1:27" ht="258.75" x14ac:dyDescent="0.25">
      <c r="A86" s="145">
        <v>76</v>
      </c>
      <c r="B86" s="146" t="s">
        <v>496</v>
      </c>
      <c r="C86" s="234" t="s">
        <v>497</v>
      </c>
      <c r="D86" s="203" t="s">
        <v>498</v>
      </c>
      <c r="E86" s="202">
        <v>44958</v>
      </c>
      <c r="F86" s="202">
        <v>45275</v>
      </c>
      <c r="G86" s="204" t="s">
        <v>499</v>
      </c>
      <c r="H86" s="164" t="s">
        <v>483</v>
      </c>
      <c r="I86" s="180">
        <v>0</v>
      </c>
      <c r="J86" s="164">
        <v>1</v>
      </c>
      <c r="K86" s="180">
        <v>0</v>
      </c>
      <c r="L86" s="180">
        <v>1</v>
      </c>
      <c r="M86" s="215">
        <v>8.3000000000000004E-2</v>
      </c>
      <c r="N86" s="153">
        <f>$M86*(SUM($I86:I86)/SUM($I86:$L86))</f>
        <v>0</v>
      </c>
      <c r="O86" s="153">
        <f>$M86*(SUM($I86:J86)/SUM($I86:$L86))</f>
        <v>4.1500000000000002E-2</v>
      </c>
      <c r="P86" s="153">
        <f>$M86*(SUM($I86:K86)/SUM($I86:$L86))</f>
        <v>4.1500000000000002E-2</v>
      </c>
      <c r="Q86" s="153">
        <f>$M86*(SUM($I86:L86)/SUM($I86:$L86))</f>
        <v>8.3000000000000004E-2</v>
      </c>
      <c r="R86" s="151"/>
      <c r="S86" s="157">
        <v>1</v>
      </c>
      <c r="T86" s="151"/>
      <c r="U86" s="151"/>
      <c r="V86" s="153">
        <f>$M86*SUM($R86:R86)/SUM($I86:$L86)</f>
        <v>0</v>
      </c>
      <c r="W86" s="153">
        <f>$M86*SUM($R86:S86)/SUM($I86:$L86)</f>
        <v>4.1500000000000002E-2</v>
      </c>
      <c r="X86" s="153">
        <f>$M86*SUM($R86:T86)/SUM($I86:$L86)</f>
        <v>4.1500000000000002E-2</v>
      </c>
      <c r="Y86" s="153">
        <f>$M86*SUM($R86:U86)/SUM($I86:$L86)</f>
        <v>4.1500000000000002E-2</v>
      </c>
      <c r="Z86" s="125"/>
      <c r="AA86" s="123"/>
    </row>
    <row r="87" spans="1:27" ht="258.75" x14ac:dyDescent="0.25">
      <c r="A87" s="145">
        <v>77</v>
      </c>
      <c r="B87" s="146" t="s">
        <v>500</v>
      </c>
      <c r="C87" s="234" t="s">
        <v>501</v>
      </c>
      <c r="D87" s="203" t="s">
        <v>490</v>
      </c>
      <c r="E87" s="202">
        <v>44958</v>
      </c>
      <c r="F87" s="202">
        <v>45275</v>
      </c>
      <c r="G87" s="204" t="s">
        <v>502</v>
      </c>
      <c r="H87" s="164" t="s">
        <v>483</v>
      </c>
      <c r="I87" s="180">
        <v>0</v>
      </c>
      <c r="J87" s="164">
        <v>1</v>
      </c>
      <c r="K87" s="180">
        <v>0</v>
      </c>
      <c r="L87" s="180">
        <v>1</v>
      </c>
      <c r="M87" s="215">
        <v>8.3000000000000004E-2</v>
      </c>
      <c r="N87" s="153">
        <f>$M87*(SUM($I87:I87)/SUM($I87:$L87))</f>
        <v>0</v>
      </c>
      <c r="O87" s="153">
        <f>$M87*(SUM($I87:J87)/SUM($I87:$L87))</f>
        <v>4.1500000000000002E-2</v>
      </c>
      <c r="P87" s="153">
        <f>$M87*(SUM($I87:K87)/SUM($I87:$L87))</f>
        <v>4.1500000000000002E-2</v>
      </c>
      <c r="Q87" s="153">
        <f>$M87*(SUM($I87:L87)/SUM($I87:$L87))</f>
        <v>8.3000000000000004E-2</v>
      </c>
      <c r="R87" s="151"/>
      <c r="S87" s="157">
        <v>1</v>
      </c>
      <c r="T87" s="151"/>
      <c r="U87" s="151"/>
      <c r="V87" s="153">
        <f>$M87*SUM($R87:R87)/SUM($I87:$L87)</f>
        <v>0</v>
      </c>
      <c r="W87" s="153">
        <f>$M87*SUM($R87:S87)/SUM($I87:$L87)</f>
        <v>4.1500000000000002E-2</v>
      </c>
      <c r="X87" s="153">
        <f>$M87*SUM($R87:T87)/SUM($I87:$L87)</f>
        <v>4.1500000000000002E-2</v>
      </c>
      <c r="Y87" s="153">
        <f>$M87*SUM($R87:U87)/SUM($I87:$L87)</f>
        <v>4.1500000000000002E-2</v>
      </c>
      <c r="Z87" s="125"/>
      <c r="AA87" s="123"/>
    </row>
    <row r="88" spans="1:27" ht="258.75" x14ac:dyDescent="0.25">
      <c r="A88" s="145">
        <v>78</v>
      </c>
      <c r="B88" s="146" t="s">
        <v>503</v>
      </c>
      <c r="C88" s="234" t="s">
        <v>504</v>
      </c>
      <c r="D88" s="203" t="s">
        <v>481</v>
      </c>
      <c r="E88" s="202">
        <v>44958</v>
      </c>
      <c r="F88" s="202">
        <v>45275</v>
      </c>
      <c r="G88" s="204" t="s">
        <v>505</v>
      </c>
      <c r="H88" s="164" t="s">
        <v>483</v>
      </c>
      <c r="I88" s="180">
        <v>0</v>
      </c>
      <c r="J88" s="164">
        <v>1</v>
      </c>
      <c r="K88" s="180">
        <v>0</v>
      </c>
      <c r="L88" s="180">
        <v>1</v>
      </c>
      <c r="M88" s="215">
        <v>8.3000000000000004E-2</v>
      </c>
      <c r="N88" s="153">
        <f>$M88*(SUM($I88:I88)/SUM($I88:$L88))</f>
        <v>0</v>
      </c>
      <c r="O88" s="153">
        <f>$M88*(SUM($I88:J88)/SUM($I88:$L88))</f>
        <v>4.1500000000000002E-2</v>
      </c>
      <c r="P88" s="153">
        <f>$M88*(SUM($I88:K88)/SUM($I88:$L88))</f>
        <v>4.1500000000000002E-2</v>
      </c>
      <c r="Q88" s="153">
        <f>$M88*(SUM($I88:L88)/SUM($I88:$L88))</f>
        <v>8.3000000000000004E-2</v>
      </c>
      <c r="R88" s="151"/>
      <c r="S88" s="157">
        <v>1</v>
      </c>
      <c r="T88" s="151"/>
      <c r="U88" s="151"/>
      <c r="V88" s="153">
        <f>$M88*SUM($R88:R88)/SUM($I88:$L88)</f>
        <v>0</v>
      </c>
      <c r="W88" s="153">
        <f>$M88*SUM($R88:S88)/SUM($I88:$L88)</f>
        <v>4.1500000000000002E-2</v>
      </c>
      <c r="X88" s="153">
        <f>$M88*SUM($R88:T88)/SUM($I88:$L88)</f>
        <v>4.1500000000000002E-2</v>
      </c>
      <c r="Y88" s="153">
        <f>$M88*SUM($R88:U88)/SUM($I88:$L88)</f>
        <v>4.1500000000000002E-2</v>
      </c>
      <c r="Z88" s="125"/>
      <c r="AA88" s="235"/>
    </row>
    <row r="89" spans="1:27" ht="258.75" x14ac:dyDescent="0.25">
      <c r="A89" s="145">
        <v>79</v>
      </c>
      <c r="B89" s="146" t="s">
        <v>506</v>
      </c>
      <c r="C89" s="234" t="s">
        <v>507</v>
      </c>
      <c r="D89" s="203" t="s">
        <v>481</v>
      </c>
      <c r="E89" s="202">
        <v>44958</v>
      </c>
      <c r="F89" s="202">
        <v>45275</v>
      </c>
      <c r="G89" s="204" t="s">
        <v>508</v>
      </c>
      <c r="H89" s="164" t="s">
        <v>483</v>
      </c>
      <c r="I89" s="180">
        <v>0</v>
      </c>
      <c r="J89" s="164">
        <v>1</v>
      </c>
      <c r="K89" s="180">
        <v>0</v>
      </c>
      <c r="L89" s="180">
        <v>1</v>
      </c>
      <c r="M89" s="215">
        <v>8.3000000000000004E-2</v>
      </c>
      <c r="N89" s="153">
        <f>$M89*(SUM($I89:I89)/SUM($I89:$L89))</f>
        <v>0</v>
      </c>
      <c r="O89" s="153">
        <f>$M89*(SUM($I89:J89)/SUM($I89:$L89))</f>
        <v>4.1500000000000002E-2</v>
      </c>
      <c r="P89" s="153">
        <f>$M89*(SUM($I89:K89)/SUM($I89:$L89))</f>
        <v>4.1500000000000002E-2</v>
      </c>
      <c r="Q89" s="153">
        <f>$M89*(SUM($I89:L89)/SUM($I89:$L89))</f>
        <v>8.3000000000000004E-2</v>
      </c>
      <c r="R89" s="151"/>
      <c r="S89" s="157">
        <v>1</v>
      </c>
      <c r="T89" s="151"/>
      <c r="U89" s="151"/>
      <c r="V89" s="153">
        <f>$M89*SUM($R89:R89)/SUM($I89:$L89)</f>
        <v>0</v>
      </c>
      <c r="W89" s="153">
        <f>$M89*SUM($R89:S89)/SUM($I89:$L89)</f>
        <v>4.1500000000000002E-2</v>
      </c>
      <c r="X89" s="153">
        <f>$M89*SUM($R89:T89)/SUM($I89:$L89)</f>
        <v>4.1500000000000002E-2</v>
      </c>
      <c r="Y89" s="153">
        <f>$M89*SUM($R89:U89)/SUM($I89:$L89)</f>
        <v>4.1500000000000002E-2</v>
      </c>
      <c r="Z89" s="155"/>
      <c r="AA89" s="123"/>
    </row>
    <row r="90" spans="1:27" ht="104.25" customHeight="1" x14ac:dyDescent="0.25">
      <c r="A90" s="145">
        <v>80</v>
      </c>
      <c r="B90" s="146" t="s">
        <v>509</v>
      </c>
      <c r="C90" s="234" t="s">
        <v>510</v>
      </c>
      <c r="D90" s="203" t="s">
        <v>511</v>
      </c>
      <c r="E90" s="202">
        <v>44958</v>
      </c>
      <c r="F90" s="202">
        <v>45291</v>
      </c>
      <c r="G90" s="204" t="s">
        <v>512</v>
      </c>
      <c r="H90" s="164" t="s">
        <v>513</v>
      </c>
      <c r="I90" s="180">
        <v>0</v>
      </c>
      <c r="J90" s="164">
        <v>1</v>
      </c>
      <c r="K90" s="242">
        <v>1</v>
      </c>
      <c r="L90" s="180">
        <v>1</v>
      </c>
      <c r="M90" s="215">
        <v>8.3000000000000004E-2</v>
      </c>
      <c r="N90" s="153">
        <f>$M90*(SUM($I90:I90)/SUM($I90:$L90))</f>
        <v>0</v>
      </c>
      <c r="O90" s="153">
        <f>$M90*(SUM($I90:J90)/SUM($I90:$L90))</f>
        <v>2.7666666666666666E-2</v>
      </c>
      <c r="P90" s="153">
        <f>$M90*(SUM($I90:K90)/SUM($I90:$L90))</f>
        <v>5.5333333333333332E-2</v>
      </c>
      <c r="Q90" s="153">
        <f>$M90*(SUM($I90:L90)/SUM($I90:$L90))</f>
        <v>8.3000000000000004E-2</v>
      </c>
      <c r="R90" s="151"/>
      <c r="S90" s="157">
        <v>1</v>
      </c>
      <c r="T90" s="151"/>
      <c r="U90" s="151"/>
      <c r="V90" s="153">
        <f>$M90*SUM($R90:R90)/SUM($I90:$L90)</f>
        <v>0</v>
      </c>
      <c r="W90" s="153">
        <f>$M90*SUM($R90:S90)/SUM($I90:$L90)</f>
        <v>2.7666666666666669E-2</v>
      </c>
      <c r="X90" s="153">
        <f>$M90*SUM($R90:T90)/SUM($I90:$L90)</f>
        <v>2.7666666666666669E-2</v>
      </c>
      <c r="Y90" s="153">
        <f>$M90*SUM($R90:U90)/SUM($I90:$L90)</f>
        <v>2.7666666666666669E-2</v>
      </c>
      <c r="Z90" s="155"/>
      <c r="AA90" s="123"/>
    </row>
    <row r="91" spans="1:27" ht="163.5" customHeight="1" x14ac:dyDescent="0.25">
      <c r="A91" s="145">
        <v>81</v>
      </c>
      <c r="B91" s="146" t="s">
        <v>514</v>
      </c>
      <c r="C91" s="180" t="s">
        <v>515</v>
      </c>
      <c r="D91" s="180" t="s">
        <v>516</v>
      </c>
      <c r="E91" s="202">
        <v>44958</v>
      </c>
      <c r="F91" s="202">
        <v>45275</v>
      </c>
      <c r="G91" s="164" t="s">
        <v>517</v>
      </c>
      <c r="H91" s="164" t="s">
        <v>483</v>
      </c>
      <c r="I91" s="166">
        <v>0</v>
      </c>
      <c r="J91" s="166">
        <v>1</v>
      </c>
      <c r="K91" s="166">
        <v>0</v>
      </c>
      <c r="L91" s="166">
        <v>1</v>
      </c>
      <c r="M91" s="215">
        <v>8.3000000000000004E-2</v>
      </c>
      <c r="N91" s="153">
        <f>$M91*(SUM($I91:I91)/SUM($I91:$L91))</f>
        <v>0</v>
      </c>
      <c r="O91" s="153">
        <f>$M91*(SUM($I91:J91)/SUM($I91:$L91))</f>
        <v>4.1500000000000002E-2</v>
      </c>
      <c r="P91" s="153">
        <f>$M91*(SUM($I91:K91)/SUM($I91:$L91))</f>
        <v>4.1500000000000002E-2</v>
      </c>
      <c r="Q91" s="153">
        <f>$M91*(SUM($I91:L91)/SUM($I91:$L91))</f>
        <v>8.3000000000000004E-2</v>
      </c>
      <c r="R91" s="151"/>
      <c r="S91" s="157">
        <v>1</v>
      </c>
      <c r="T91" s="151"/>
      <c r="U91" s="151"/>
      <c r="V91" s="153">
        <f>$M91*SUM($R91:R91)/SUM($I91:$L91)</f>
        <v>0</v>
      </c>
      <c r="W91" s="153">
        <f>$M91*SUM($R91:S91)/SUM($I91:$L91)</f>
        <v>4.1500000000000002E-2</v>
      </c>
      <c r="X91" s="153">
        <f>$M91*SUM($R91:T91)/SUM($I91:$L91)</f>
        <v>4.1500000000000002E-2</v>
      </c>
      <c r="Y91" s="153">
        <f>$M91*SUM($R91:U91)/SUM($I91:$L91)</f>
        <v>4.1500000000000002E-2</v>
      </c>
      <c r="Z91" s="155"/>
      <c r="AA91" s="123"/>
    </row>
    <row r="92" spans="1:27" ht="174.75" customHeight="1" x14ac:dyDescent="0.25">
      <c r="A92" s="145">
        <v>82</v>
      </c>
      <c r="B92" s="146" t="s">
        <v>518</v>
      </c>
      <c r="C92" s="180" t="s">
        <v>519</v>
      </c>
      <c r="D92" s="180" t="s">
        <v>520</v>
      </c>
      <c r="E92" s="202">
        <v>44958</v>
      </c>
      <c r="F92" s="202">
        <v>45275</v>
      </c>
      <c r="G92" s="164" t="s">
        <v>521</v>
      </c>
      <c r="H92" s="164" t="s">
        <v>483</v>
      </c>
      <c r="I92" s="166">
        <v>0</v>
      </c>
      <c r="J92" s="166">
        <v>1</v>
      </c>
      <c r="K92" s="166">
        <v>0</v>
      </c>
      <c r="L92" s="166">
        <v>1</v>
      </c>
      <c r="M92" s="215">
        <v>8.3000000000000004E-2</v>
      </c>
      <c r="N92" s="153">
        <f>$M92*(SUM($I92:I92)/SUM($I92:$L92))</f>
        <v>0</v>
      </c>
      <c r="O92" s="153">
        <f>$M92*(SUM($I92:J92)/SUM($I92:$L92))</f>
        <v>4.1500000000000002E-2</v>
      </c>
      <c r="P92" s="153">
        <f>$M92*(SUM($I92:K92)/SUM($I92:$L92))</f>
        <v>4.1500000000000002E-2</v>
      </c>
      <c r="Q92" s="153">
        <f>$M92*(SUM($I92:L92)/SUM($I92:$L92))</f>
        <v>8.3000000000000004E-2</v>
      </c>
      <c r="R92" s="151"/>
      <c r="S92" s="157">
        <v>1</v>
      </c>
      <c r="T92" s="151"/>
      <c r="U92" s="151"/>
      <c r="V92" s="153">
        <f>$M92*SUM($R92:R92)/SUM($I92:$L92)</f>
        <v>0</v>
      </c>
      <c r="W92" s="153">
        <f>$M92*SUM($R92:S92)/SUM($I92:$L92)</f>
        <v>4.1500000000000002E-2</v>
      </c>
      <c r="X92" s="153">
        <f>$M92*SUM($R92:T92)/SUM($I92:$L92)</f>
        <v>4.1500000000000002E-2</v>
      </c>
      <c r="Y92" s="153">
        <f>$M92*SUM($R92:U92)/SUM($I92:$L92)</f>
        <v>4.1500000000000002E-2</v>
      </c>
      <c r="Z92" s="155"/>
      <c r="AA92" s="126"/>
    </row>
    <row r="93" spans="1:27" ht="258.75" x14ac:dyDescent="0.25">
      <c r="A93" s="145">
        <v>83</v>
      </c>
      <c r="B93" s="146" t="s">
        <v>522</v>
      </c>
      <c r="C93" s="180" t="s">
        <v>523</v>
      </c>
      <c r="D93" s="180" t="s">
        <v>494</v>
      </c>
      <c r="E93" s="202">
        <v>44958</v>
      </c>
      <c r="F93" s="202">
        <v>45275</v>
      </c>
      <c r="G93" s="164" t="s">
        <v>524</v>
      </c>
      <c r="H93" s="164" t="s">
        <v>483</v>
      </c>
      <c r="I93" s="166">
        <v>0</v>
      </c>
      <c r="J93" s="166">
        <v>1</v>
      </c>
      <c r="K93" s="166">
        <v>0</v>
      </c>
      <c r="L93" s="166">
        <v>1</v>
      </c>
      <c r="M93" s="215">
        <v>8.3000000000000004E-2</v>
      </c>
      <c r="N93" s="153">
        <f>$M93*(SUM($I93:I93)/SUM($I93:$L93))</f>
        <v>0</v>
      </c>
      <c r="O93" s="153">
        <f>$M93*(SUM($I93:J93)/SUM($I93:$L93))</f>
        <v>4.1500000000000002E-2</v>
      </c>
      <c r="P93" s="153">
        <f>$M93*(SUM($I93:K93)/SUM($I93:$L93))</f>
        <v>4.1500000000000002E-2</v>
      </c>
      <c r="Q93" s="153">
        <f>$M93*(SUM($I93:L93)/SUM($I93:$L93))</f>
        <v>8.3000000000000004E-2</v>
      </c>
      <c r="R93" s="151"/>
      <c r="S93" s="157">
        <v>1</v>
      </c>
      <c r="T93" s="151"/>
      <c r="U93" s="151"/>
      <c r="V93" s="153">
        <f>$M93*SUM($R93:R93)/SUM($I93:$L93)</f>
        <v>0</v>
      </c>
      <c r="W93" s="153">
        <f>$M93*SUM($R93:S93)/SUM($I93:$L93)</f>
        <v>4.1500000000000002E-2</v>
      </c>
      <c r="X93" s="153">
        <f>$M93*SUM($R93:T93)/SUM($I93:$L93)</f>
        <v>4.1500000000000002E-2</v>
      </c>
      <c r="Y93" s="153">
        <f>$M93*SUM($R93:U93)/SUM($I93:$L93)</f>
        <v>4.1500000000000002E-2</v>
      </c>
      <c r="Z93" s="217"/>
      <c r="AA93" s="123"/>
    </row>
    <row r="94" spans="1:27" x14ac:dyDescent="0.25">
      <c r="A94" s="168"/>
      <c r="B94" s="169" t="s">
        <v>525</v>
      </c>
      <c r="C94" s="223"/>
      <c r="D94" s="223"/>
      <c r="E94" s="216"/>
      <c r="F94" s="216"/>
      <c r="G94" s="224"/>
      <c r="H94" s="224"/>
      <c r="I94" s="225"/>
      <c r="J94" s="225"/>
      <c r="K94" s="225"/>
      <c r="L94" s="225"/>
      <c r="M94" s="226">
        <f>SUM(M82:M93)</f>
        <v>0.99599999999999989</v>
      </c>
      <c r="N94" s="226">
        <f>SUM(N82:N93)</f>
        <v>0</v>
      </c>
      <c r="O94" s="226">
        <f t="shared" ref="O94:P94" si="4">SUM(O82:O93)</f>
        <v>0.48416666666666663</v>
      </c>
      <c r="P94" s="226">
        <f t="shared" si="4"/>
        <v>0.51183333333333336</v>
      </c>
      <c r="Q94" s="226">
        <f>SUM(Q82:Q93)</f>
        <v>0.99599999999999989</v>
      </c>
      <c r="R94" s="226"/>
      <c r="S94" s="438"/>
      <c r="T94" s="226"/>
      <c r="U94" s="226"/>
      <c r="V94" s="226">
        <f>SUM(V82:V93)</f>
        <v>0</v>
      </c>
      <c r="W94" s="226">
        <f>SUM(W82:W93)</f>
        <v>0.48416666666666663</v>
      </c>
      <c r="X94" s="226">
        <f t="shared" ref="X94:Y94" si="5">SUM(X82:X93)</f>
        <v>0.48416666666666663</v>
      </c>
      <c r="Y94" s="226">
        <f t="shared" si="5"/>
        <v>0.48416666666666663</v>
      </c>
      <c r="Z94" s="216"/>
      <c r="AA94" s="216"/>
    </row>
    <row r="95" spans="1:27" x14ac:dyDescent="0.25">
      <c r="Z95" s="144"/>
      <c r="AA95" s="100"/>
    </row>
  </sheetData>
  <sheetProtection algorithmName="SHA-512" hashValue="MJwdUmSd4JmDRp2oD64agTtkttjx0mOkYSGNzYHLH8xeKw8VFy0gTWaKiY93/66h9iY6yYvImdf9A41vWqaQVw==" saltValue="6BUXe+AO/2lILg8Ld4+ODw==" spinCount="100000" sheet="1" objects="1" scenarios="1"/>
  <mergeCells count="9">
    <mergeCell ref="A1:B1"/>
    <mergeCell ref="C1:Y1"/>
    <mergeCell ref="Z1:AA1"/>
    <mergeCell ref="A2:A3"/>
    <mergeCell ref="B2:D2"/>
    <mergeCell ref="E2:F2"/>
    <mergeCell ref="G2:M2"/>
    <mergeCell ref="R2:AA2"/>
    <mergeCell ref="Z3:AA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C2E31-7B08-4D48-A44C-8DC15386FB9B}">
  <sheetPr codeName="Hoja5">
    <tabColor rgb="FF0070C0"/>
  </sheetPr>
  <dimension ref="A1:Q30"/>
  <sheetViews>
    <sheetView showGridLines="0" tabSelected="1" zoomScale="85" zoomScaleNormal="85" workbookViewId="0">
      <pane ySplit="2" topLeftCell="A20" activePane="bottomLeft" state="frozen"/>
      <selection activeCell="A15" sqref="A15"/>
      <selection pane="bottomLeft" activeCell="B28" sqref="B28"/>
    </sheetView>
  </sheetViews>
  <sheetFormatPr baseColWidth="10" defaultColWidth="11.42578125" defaultRowHeight="14.25" x14ac:dyDescent="0.2"/>
  <cols>
    <col min="1" max="1" width="11.42578125" style="2"/>
    <col min="2" max="2" width="33" style="2" customWidth="1"/>
    <col min="3" max="3" width="74.42578125" style="2" customWidth="1"/>
    <col min="4" max="4" width="82.5703125" style="2" customWidth="1"/>
    <col min="5" max="5" width="116.28515625" style="2" customWidth="1"/>
    <col min="6" max="16384" width="11.42578125" style="2"/>
  </cols>
  <sheetData>
    <row r="1" spans="1:17" ht="111.75" customHeight="1" thickBot="1" x14ac:dyDescent="0.3">
      <c r="A1" s="518" t="s">
        <v>741</v>
      </c>
      <c r="B1" s="519"/>
      <c r="C1" s="520" t="s">
        <v>742</v>
      </c>
      <c r="D1" s="520"/>
      <c r="E1" s="47"/>
      <c r="F1" s="44"/>
      <c r="G1" s="44"/>
      <c r="H1" s="44"/>
      <c r="I1" s="44"/>
      <c r="J1" s="44"/>
      <c r="K1" s="44"/>
      <c r="L1" s="44"/>
      <c r="M1" s="44"/>
      <c r="N1" s="48"/>
      <c r="O1" s="48"/>
      <c r="P1" s="48"/>
      <c r="Q1"/>
    </row>
    <row r="2" spans="1:17" ht="35.25" customHeight="1" x14ac:dyDescent="0.2">
      <c r="A2" s="339" t="s">
        <v>743</v>
      </c>
      <c r="B2" s="340" t="s">
        <v>744</v>
      </c>
      <c r="C2" s="340" t="s">
        <v>745</v>
      </c>
      <c r="D2" s="340" t="s">
        <v>746</v>
      </c>
      <c r="E2" s="341" t="s">
        <v>747</v>
      </c>
    </row>
    <row r="3" spans="1:17" ht="195.75" customHeight="1" x14ac:dyDescent="0.2">
      <c r="A3" s="342">
        <f>0+1</f>
        <v>1</v>
      </c>
      <c r="B3" s="343" t="s">
        <v>748</v>
      </c>
      <c r="C3" s="344" t="s">
        <v>749</v>
      </c>
      <c r="D3" s="345" t="s">
        <v>750</v>
      </c>
      <c r="E3" s="346" t="s">
        <v>751</v>
      </c>
    </row>
    <row r="4" spans="1:17" ht="114.75" customHeight="1" x14ac:dyDescent="0.2">
      <c r="A4" s="342">
        <f t="shared" ref="A4:A15" si="0">+A3+1</f>
        <v>2</v>
      </c>
      <c r="B4" s="343" t="s">
        <v>748</v>
      </c>
      <c r="C4" s="344" t="s">
        <v>752</v>
      </c>
      <c r="D4" s="345" t="s">
        <v>156</v>
      </c>
      <c r="E4" s="346" t="s">
        <v>753</v>
      </c>
    </row>
    <row r="5" spans="1:17" ht="138" customHeight="1" x14ac:dyDescent="0.2">
      <c r="A5" s="342">
        <f t="shared" si="0"/>
        <v>3</v>
      </c>
      <c r="B5" s="343" t="s">
        <v>748</v>
      </c>
      <c r="C5" s="344" t="s">
        <v>749</v>
      </c>
      <c r="D5" s="345" t="s">
        <v>167</v>
      </c>
      <c r="E5" s="346" t="s">
        <v>754</v>
      </c>
    </row>
    <row r="6" spans="1:17" ht="396" x14ac:dyDescent="0.2">
      <c r="A6" s="342">
        <f t="shared" si="0"/>
        <v>4</v>
      </c>
      <c r="B6" s="343" t="s">
        <v>748</v>
      </c>
      <c r="C6" s="344" t="s">
        <v>755</v>
      </c>
      <c r="D6" s="345" t="s">
        <v>102</v>
      </c>
      <c r="E6" s="346" t="s">
        <v>756</v>
      </c>
    </row>
    <row r="7" spans="1:17" ht="181.5" x14ac:dyDescent="0.2">
      <c r="A7" s="342">
        <f t="shared" si="0"/>
        <v>5</v>
      </c>
      <c r="B7" s="343" t="s">
        <v>748</v>
      </c>
      <c r="C7" s="344" t="s">
        <v>757</v>
      </c>
      <c r="D7" s="345" t="s">
        <v>134</v>
      </c>
      <c r="E7" s="347" t="s">
        <v>758</v>
      </c>
    </row>
    <row r="8" spans="1:17" ht="99" x14ac:dyDescent="0.2">
      <c r="A8" s="342">
        <f>+A7+1</f>
        <v>6</v>
      </c>
      <c r="B8" s="343" t="s">
        <v>759</v>
      </c>
      <c r="C8" s="344" t="s">
        <v>749</v>
      </c>
      <c r="D8" s="345" t="s">
        <v>173</v>
      </c>
      <c r="E8" s="346" t="s">
        <v>760</v>
      </c>
    </row>
    <row r="9" spans="1:17" ht="231" x14ac:dyDescent="0.2">
      <c r="A9" s="342">
        <f>+A8+1</f>
        <v>7</v>
      </c>
      <c r="B9" s="343" t="s">
        <v>761</v>
      </c>
      <c r="C9" s="344" t="s">
        <v>762</v>
      </c>
      <c r="D9" s="343" t="s">
        <v>763</v>
      </c>
      <c r="E9" s="346" t="s">
        <v>764</v>
      </c>
    </row>
    <row r="10" spans="1:17" ht="86.25" customHeight="1" x14ac:dyDescent="0.2">
      <c r="A10" s="342">
        <f t="shared" si="0"/>
        <v>8</v>
      </c>
      <c r="B10" s="343" t="s">
        <v>761</v>
      </c>
      <c r="C10" s="348" t="s">
        <v>762</v>
      </c>
      <c r="D10" s="343" t="s">
        <v>245</v>
      </c>
      <c r="E10" s="347" t="s">
        <v>765</v>
      </c>
    </row>
    <row r="11" spans="1:17" ht="82.5" x14ac:dyDescent="0.2">
      <c r="A11" s="342">
        <f t="shared" si="0"/>
        <v>9</v>
      </c>
      <c r="B11" s="343" t="s">
        <v>761</v>
      </c>
      <c r="C11" s="348" t="s">
        <v>755</v>
      </c>
      <c r="D11" s="343" t="s">
        <v>766</v>
      </c>
      <c r="E11" s="347" t="s">
        <v>767</v>
      </c>
    </row>
    <row r="12" spans="1:17" ht="99" x14ac:dyDescent="0.2">
      <c r="A12" s="342">
        <f t="shared" si="0"/>
        <v>10</v>
      </c>
      <c r="B12" s="343" t="s">
        <v>761</v>
      </c>
      <c r="C12" s="348" t="s">
        <v>768</v>
      </c>
      <c r="D12" s="343" t="s">
        <v>769</v>
      </c>
      <c r="E12" s="347" t="s">
        <v>770</v>
      </c>
    </row>
    <row r="13" spans="1:17" ht="255" customHeight="1" x14ac:dyDescent="0.2">
      <c r="A13" s="342">
        <f>+A12+1</f>
        <v>11</v>
      </c>
      <c r="B13" s="343" t="s">
        <v>761</v>
      </c>
      <c r="C13" s="348" t="s">
        <v>768</v>
      </c>
      <c r="D13" s="343" t="s">
        <v>142</v>
      </c>
      <c r="E13" s="347" t="s">
        <v>771</v>
      </c>
    </row>
    <row r="14" spans="1:17" ht="114" customHeight="1" x14ac:dyDescent="0.2">
      <c r="A14" s="342">
        <f>+A13+1</f>
        <v>12</v>
      </c>
      <c r="B14" s="343" t="s">
        <v>759</v>
      </c>
      <c r="C14" s="348" t="s">
        <v>768</v>
      </c>
      <c r="D14" s="343" t="s">
        <v>772</v>
      </c>
      <c r="E14" s="346" t="s">
        <v>773</v>
      </c>
    </row>
    <row r="15" spans="1:17" ht="93.6" customHeight="1" x14ac:dyDescent="0.2">
      <c r="A15" s="342">
        <f t="shared" si="0"/>
        <v>13</v>
      </c>
      <c r="B15" s="345" t="s">
        <v>774</v>
      </c>
      <c r="C15" s="344" t="s">
        <v>755</v>
      </c>
      <c r="D15" s="345" t="s">
        <v>775</v>
      </c>
      <c r="E15" s="346" t="s">
        <v>776</v>
      </c>
    </row>
    <row r="16" spans="1:17" ht="102.95" customHeight="1" x14ac:dyDescent="0.2">
      <c r="A16" s="342">
        <f>A15+1</f>
        <v>14</v>
      </c>
      <c r="B16" s="343" t="s">
        <v>759</v>
      </c>
      <c r="C16" s="348" t="s">
        <v>749</v>
      </c>
      <c r="D16" s="343" t="s">
        <v>307</v>
      </c>
      <c r="E16" s="347" t="s">
        <v>777</v>
      </c>
    </row>
    <row r="17" spans="1:5" ht="182.25" thickBot="1" x14ac:dyDescent="0.25">
      <c r="A17" s="349">
        <f>A16+1</f>
        <v>15</v>
      </c>
      <c r="B17" s="350" t="s">
        <v>774</v>
      </c>
      <c r="C17" s="351" t="s">
        <v>755</v>
      </c>
      <c r="D17" s="352" t="s">
        <v>778</v>
      </c>
      <c r="E17" s="353" t="s">
        <v>779</v>
      </c>
    </row>
    <row r="18" spans="1:5" ht="16.5" x14ac:dyDescent="0.3">
      <c r="A18" s="354"/>
      <c r="B18" s="354"/>
      <c r="C18" s="354"/>
      <c r="D18" s="354"/>
      <c r="E18" s="354"/>
    </row>
    <row r="19" spans="1:5" ht="33" customHeight="1" x14ac:dyDescent="0.2">
      <c r="A19" s="516" t="s">
        <v>780</v>
      </c>
      <c r="B19" s="516"/>
      <c r="C19" s="516"/>
      <c r="D19" s="516"/>
      <c r="E19" s="516"/>
    </row>
    <row r="20" spans="1:5" ht="409.5" customHeight="1" x14ac:dyDescent="0.3">
      <c r="A20" s="517"/>
      <c r="B20" s="517"/>
      <c r="C20" s="517"/>
      <c r="D20" s="517"/>
      <c r="E20" s="517"/>
    </row>
    <row r="21" spans="1:5" ht="16.5" x14ac:dyDescent="0.3">
      <c r="A21" s="354"/>
      <c r="B21" s="354"/>
      <c r="C21" s="354"/>
      <c r="D21" s="354"/>
      <c r="E21" s="354"/>
    </row>
    <row r="22" spans="1:5" ht="16.5" x14ac:dyDescent="0.3">
      <c r="A22" s="354"/>
      <c r="B22" s="354"/>
      <c r="C22" s="354"/>
      <c r="D22" s="354"/>
      <c r="E22" s="354"/>
    </row>
    <row r="23" spans="1:5" ht="16.5" x14ac:dyDescent="0.3">
      <c r="A23" s="354"/>
      <c r="B23" s="354"/>
      <c r="C23" s="354"/>
      <c r="D23" s="354"/>
      <c r="E23" s="354"/>
    </row>
    <row r="24" spans="1:5" ht="16.5" x14ac:dyDescent="0.3">
      <c r="A24" s="354"/>
      <c r="B24" s="354"/>
      <c r="C24" s="354"/>
      <c r="D24" s="354"/>
      <c r="E24" s="354"/>
    </row>
    <row r="25" spans="1:5" ht="16.5" x14ac:dyDescent="0.3">
      <c r="A25" s="354"/>
      <c r="B25" s="354"/>
      <c r="C25" s="354"/>
      <c r="D25" s="354"/>
      <c r="E25" s="354"/>
    </row>
    <row r="26" spans="1:5" ht="16.5" x14ac:dyDescent="0.3">
      <c r="A26" s="354"/>
      <c r="B26" s="354"/>
      <c r="C26" s="354"/>
      <c r="D26" s="354"/>
      <c r="E26" s="354"/>
    </row>
    <row r="27" spans="1:5" ht="16.5" x14ac:dyDescent="0.3">
      <c r="A27" s="354"/>
      <c r="B27" s="354"/>
      <c r="C27" s="354"/>
      <c r="D27" s="354"/>
      <c r="E27" s="354"/>
    </row>
    <row r="28" spans="1:5" ht="16.5" x14ac:dyDescent="0.3">
      <c r="A28" s="354"/>
      <c r="B28" s="354"/>
      <c r="C28" s="354"/>
      <c r="D28" s="354"/>
      <c r="E28" s="354"/>
    </row>
    <row r="29" spans="1:5" ht="16.5" x14ac:dyDescent="0.3">
      <c r="A29" s="354"/>
      <c r="B29" s="354"/>
      <c r="C29" s="354"/>
      <c r="D29" s="354"/>
      <c r="E29" s="354"/>
    </row>
    <row r="30" spans="1:5" ht="16.5" x14ac:dyDescent="0.3">
      <c r="A30" s="354"/>
      <c r="B30" s="354"/>
      <c r="C30" s="354"/>
      <c r="D30" s="354"/>
      <c r="E30" s="354"/>
    </row>
  </sheetData>
  <sheetProtection algorithmName="SHA-512" hashValue="OiGYllU3YXaPAdBI6LVgODbevwCtcCQf6KFU+tgpnpx5xMEmbuj37NMHq9Uhm513VqV1fs8gtS02phiw1YsXaw==" saltValue="qpgR3ndruzLk/eezcZz6Jw==" spinCount="100000" sheet="1" objects="1" scenarios="1"/>
  <autoFilter ref="A2:E17" xr:uid="{4CA94736-76A7-48EE-B35D-4539F8D90DD1}"/>
  <mergeCells count="4">
    <mergeCell ref="A19:E19"/>
    <mergeCell ref="A20:E20"/>
    <mergeCell ref="A1:B1"/>
    <mergeCell ref="C1:D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CC092-D76F-4575-967A-0D460915FC13}">
  <sheetPr codeName="Hoja6">
    <tabColor rgb="FF0070C0"/>
  </sheetPr>
  <dimension ref="A1:D74"/>
  <sheetViews>
    <sheetView workbookViewId="0">
      <selection activeCell="A4" sqref="A4"/>
    </sheetView>
  </sheetViews>
  <sheetFormatPr baseColWidth="10" defaultColWidth="10.85546875" defaultRowHeight="14.25" x14ac:dyDescent="0.2"/>
  <cols>
    <col min="1" max="1" width="32.42578125" style="2" customWidth="1"/>
    <col min="2" max="2" width="85.85546875" style="2" customWidth="1"/>
    <col min="3" max="3" width="4.42578125" style="2" customWidth="1"/>
    <col min="4" max="4" width="87.28515625" style="2" customWidth="1"/>
    <col min="5" max="16384" width="10.85546875" style="2"/>
  </cols>
  <sheetData>
    <row r="1" spans="1:4" ht="84" customHeight="1" thickBot="1" x14ac:dyDescent="0.25">
      <c r="A1" s="356" t="s">
        <v>781</v>
      </c>
      <c r="B1" s="523" t="s">
        <v>782</v>
      </c>
      <c r="C1" s="523"/>
      <c r="D1" s="355"/>
    </row>
    <row r="2" spans="1:4" ht="14.45" customHeight="1" thickBot="1" x14ac:dyDescent="0.25">
      <c r="A2" s="521" t="s">
        <v>783</v>
      </c>
      <c r="B2" s="522"/>
      <c r="C2" s="521" t="s">
        <v>784</v>
      </c>
      <c r="D2" s="522"/>
    </row>
    <row r="3" spans="1:4" x14ac:dyDescent="0.2">
      <c r="A3" s="387">
        <v>1</v>
      </c>
      <c r="B3" s="357" t="s">
        <v>785</v>
      </c>
      <c r="C3" s="358"/>
      <c r="D3" s="388"/>
    </row>
    <row r="4" spans="1:4" x14ac:dyDescent="0.2">
      <c r="A4" s="387">
        <v>2</v>
      </c>
      <c r="B4" s="359" t="s">
        <v>786</v>
      </c>
      <c r="C4" s="389">
        <v>1</v>
      </c>
      <c r="D4" s="359" t="s">
        <v>787</v>
      </c>
    </row>
    <row r="5" spans="1:4" ht="27" x14ac:dyDescent="0.2">
      <c r="A5" s="387">
        <v>3</v>
      </c>
      <c r="B5" s="359" t="s">
        <v>788</v>
      </c>
      <c r="C5" s="389">
        <v>2</v>
      </c>
      <c r="D5" s="359" t="s">
        <v>789</v>
      </c>
    </row>
    <row r="6" spans="1:4" x14ac:dyDescent="0.2">
      <c r="A6" s="387">
        <v>4</v>
      </c>
      <c r="B6" s="359" t="s">
        <v>790</v>
      </c>
      <c r="C6" s="389">
        <v>3</v>
      </c>
      <c r="D6" s="359" t="s">
        <v>791</v>
      </c>
    </row>
    <row r="7" spans="1:4" ht="15" x14ac:dyDescent="0.25">
      <c r="A7" s="387">
        <v>5</v>
      </c>
      <c r="B7" s="359" t="s">
        <v>792</v>
      </c>
      <c r="C7" s="389">
        <v>4</v>
      </c>
      <c r="D7" s="360" t="s">
        <v>793</v>
      </c>
    </row>
    <row r="8" spans="1:4" ht="15" x14ac:dyDescent="0.25">
      <c r="A8" s="387">
        <v>6</v>
      </c>
      <c r="B8" s="361" t="s">
        <v>794</v>
      </c>
      <c r="C8" s="389">
        <v>5</v>
      </c>
      <c r="D8" s="360" t="s">
        <v>795</v>
      </c>
    </row>
    <row r="9" spans="1:4" x14ac:dyDescent="0.2">
      <c r="A9" s="387">
        <v>7</v>
      </c>
      <c r="B9" s="361" t="s">
        <v>796</v>
      </c>
      <c r="C9" s="389">
        <v>6</v>
      </c>
      <c r="D9" s="362" t="s">
        <v>797</v>
      </c>
    </row>
    <row r="10" spans="1:4" ht="27" x14ac:dyDescent="0.2">
      <c r="A10" s="387">
        <v>8</v>
      </c>
      <c r="B10" s="359" t="s">
        <v>798</v>
      </c>
      <c r="C10" s="389">
        <v>7</v>
      </c>
      <c r="D10" s="363" t="s">
        <v>799</v>
      </c>
    </row>
    <row r="11" spans="1:4" ht="27" x14ac:dyDescent="0.25">
      <c r="A11" s="387">
        <v>9</v>
      </c>
      <c r="B11" s="359" t="s">
        <v>800</v>
      </c>
      <c r="C11" s="389">
        <v>8</v>
      </c>
      <c r="D11" s="364" t="s">
        <v>801</v>
      </c>
    </row>
    <row r="12" spans="1:4" ht="27" x14ac:dyDescent="0.25">
      <c r="A12" s="387">
        <v>10</v>
      </c>
      <c r="B12" s="359" t="s">
        <v>802</v>
      </c>
      <c r="C12" s="389">
        <v>9</v>
      </c>
      <c r="D12" s="364" t="s">
        <v>803</v>
      </c>
    </row>
    <row r="13" spans="1:4" x14ac:dyDescent="0.2">
      <c r="A13" s="387">
        <v>11</v>
      </c>
      <c r="B13" s="361" t="s">
        <v>804</v>
      </c>
      <c r="C13" s="389">
        <v>10</v>
      </c>
      <c r="D13" s="363" t="s">
        <v>805</v>
      </c>
    </row>
    <row r="14" spans="1:4" ht="27" x14ac:dyDescent="0.2">
      <c r="A14" s="387">
        <v>12</v>
      </c>
      <c r="B14" s="361" t="s">
        <v>806</v>
      </c>
      <c r="C14" s="389">
        <v>11</v>
      </c>
      <c r="D14" s="363" t="s">
        <v>807</v>
      </c>
    </row>
    <row r="15" spans="1:4" x14ac:dyDescent="0.2">
      <c r="A15" s="387">
        <v>13</v>
      </c>
      <c r="B15" s="359" t="s">
        <v>808</v>
      </c>
      <c r="C15" s="389">
        <v>12</v>
      </c>
      <c r="D15" s="363" t="s">
        <v>809</v>
      </c>
    </row>
    <row r="16" spans="1:4" x14ac:dyDescent="0.2">
      <c r="A16" s="387">
        <v>14</v>
      </c>
      <c r="B16" s="359" t="s">
        <v>810</v>
      </c>
      <c r="C16" s="389">
        <v>13</v>
      </c>
      <c r="D16" s="363" t="s">
        <v>811</v>
      </c>
    </row>
    <row r="17" spans="1:4" x14ac:dyDescent="0.2">
      <c r="A17" s="387">
        <v>15</v>
      </c>
      <c r="B17" s="361" t="s">
        <v>812</v>
      </c>
      <c r="C17" s="389">
        <v>14</v>
      </c>
      <c r="D17" s="363" t="s">
        <v>813</v>
      </c>
    </row>
    <row r="18" spans="1:4" ht="15" x14ac:dyDescent="0.25">
      <c r="A18" s="387">
        <v>16</v>
      </c>
      <c r="B18" s="365" t="s">
        <v>814</v>
      </c>
      <c r="C18" s="389">
        <v>15</v>
      </c>
      <c r="D18" s="363" t="s">
        <v>815</v>
      </c>
    </row>
    <row r="19" spans="1:4" ht="27" x14ac:dyDescent="0.25">
      <c r="A19" s="387">
        <v>17</v>
      </c>
      <c r="B19" s="361" t="s">
        <v>816</v>
      </c>
      <c r="C19" s="389">
        <v>16</v>
      </c>
      <c r="D19" s="364" t="s">
        <v>817</v>
      </c>
    </row>
    <row r="20" spans="1:4" ht="15" x14ac:dyDescent="0.25">
      <c r="A20" s="387">
        <v>18</v>
      </c>
      <c r="B20" s="365" t="s">
        <v>818</v>
      </c>
      <c r="C20" s="389">
        <v>17</v>
      </c>
      <c r="D20" s="363" t="s">
        <v>819</v>
      </c>
    </row>
    <row r="21" spans="1:4" ht="27" x14ac:dyDescent="0.25">
      <c r="A21" s="387">
        <v>19</v>
      </c>
      <c r="B21" s="366" t="s">
        <v>820</v>
      </c>
      <c r="C21" s="389">
        <v>18</v>
      </c>
      <c r="D21" s="364" t="s">
        <v>821</v>
      </c>
    </row>
    <row r="22" spans="1:4" ht="15" x14ac:dyDescent="0.25">
      <c r="A22" s="387">
        <v>20</v>
      </c>
      <c r="B22" s="365" t="s">
        <v>822</v>
      </c>
      <c r="C22" s="389">
        <v>19</v>
      </c>
      <c r="D22" s="364" t="s">
        <v>823</v>
      </c>
    </row>
    <row r="23" spans="1:4" ht="15" x14ac:dyDescent="0.25">
      <c r="A23" s="387">
        <v>21</v>
      </c>
      <c r="B23" s="359" t="s">
        <v>824</v>
      </c>
      <c r="C23" s="389">
        <v>20</v>
      </c>
      <c r="D23" s="364" t="s">
        <v>825</v>
      </c>
    </row>
    <row r="24" spans="1:4" ht="27" x14ac:dyDescent="0.25">
      <c r="A24" s="387">
        <v>22</v>
      </c>
      <c r="B24" s="359" t="s">
        <v>826</v>
      </c>
      <c r="C24" s="389">
        <v>21</v>
      </c>
      <c r="D24" s="364" t="s">
        <v>827</v>
      </c>
    </row>
    <row r="25" spans="1:4" ht="27" x14ac:dyDescent="0.25">
      <c r="A25" s="387">
        <v>23</v>
      </c>
      <c r="B25" s="359" t="s">
        <v>828</v>
      </c>
      <c r="C25" s="389">
        <v>22</v>
      </c>
      <c r="D25" s="364" t="s">
        <v>829</v>
      </c>
    </row>
    <row r="26" spans="1:4" ht="27" x14ac:dyDescent="0.25">
      <c r="A26" s="387">
        <v>24</v>
      </c>
      <c r="B26" s="363" t="s">
        <v>830</v>
      </c>
      <c r="C26" s="389">
        <v>23</v>
      </c>
      <c r="D26" s="364" t="s">
        <v>831</v>
      </c>
    </row>
    <row r="27" spans="1:4" ht="15" x14ac:dyDescent="0.25">
      <c r="A27" s="387">
        <v>25</v>
      </c>
      <c r="B27" s="359" t="s">
        <v>832</v>
      </c>
      <c r="C27" s="389">
        <v>24</v>
      </c>
      <c r="D27" s="364" t="s">
        <v>833</v>
      </c>
    </row>
    <row r="28" spans="1:4" ht="15" x14ac:dyDescent="0.25">
      <c r="A28" s="387">
        <v>26</v>
      </c>
      <c r="B28" s="359" t="s">
        <v>834</v>
      </c>
      <c r="C28" s="389">
        <v>25</v>
      </c>
      <c r="D28" s="364" t="s">
        <v>835</v>
      </c>
    </row>
    <row r="29" spans="1:4" ht="27" x14ac:dyDescent="0.2">
      <c r="A29" s="387">
        <v>27</v>
      </c>
      <c r="B29" s="359" t="s">
        <v>836</v>
      </c>
      <c r="C29" s="389">
        <v>26</v>
      </c>
      <c r="D29" s="363" t="s">
        <v>837</v>
      </c>
    </row>
    <row r="30" spans="1:4" x14ac:dyDescent="0.2">
      <c r="A30" s="387">
        <v>28</v>
      </c>
      <c r="B30" s="363" t="s">
        <v>838</v>
      </c>
      <c r="C30" s="389">
        <v>27</v>
      </c>
      <c r="D30" s="363" t="s">
        <v>839</v>
      </c>
    </row>
    <row r="31" spans="1:4" ht="15" x14ac:dyDescent="0.25">
      <c r="A31" s="387">
        <v>29</v>
      </c>
      <c r="B31" s="359" t="s">
        <v>840</v>
      </c>
      <c r="C31" s="389">
        <v>28</v>
      </c>
      <c r="D31" s="364" t="s">
        <v>841</v>
      </c>
    </row>
    <row r="32" spans="1:4" x14ac:dyDescent="0.2">
      <c r="A32" s="387">
        <v>30</v>
      </c>
      <c r="B32" s="359" t="s">
        <v>842</v>
      </c>
      <c r="C32" s="367"/>
      <c r="D32" s="390"/>
    </row>
    <row r="33" spans="1:4" x14ac:dyDescent="0.2">
      <c r="A33" s="387">
        <v>31</v>
      </c>
      <c r="B33" s="359" t="s">
        <v>843</v>
      </c>
      <c r="C33" s="367"/>
      <c r="D33" s="390"/>
    </row>
    <row r="34" spans="1:4" ht="15" x14ac:dyDescent="0.25">
      <c r="A34" s="387">
        <v>32</v>
      </c>
      <c r="B34" s="366" t="s">
        <v>844</v>
      </c>
      <c r="C34" s="368"/>
      <c r="D34" s="390"/>
    </row>
    <row r="35" spans="1:4" x14ac:dyDescent="0.2">
      <c r="A35" s="387">
        <v>33</v>
      </c>
      <c r="B35" s="362" t="s">
        <v>845</v>
      </c>
      <c r="C35" s="369"/>
      <c r="D35" s="390"/>
    </row>
    <row r="36" spans="1:4" ht="15" x14ac:dyDescent="0.25">
      <c r="A36" s="387">
        <v>34</v>
      </c>
      <c r="B36" s="370" t="s">
        <v>846</v>
      </c>
      <c r="C36" s="371"/>
      <c r="D36" s="390"/>
    </row>
    <row r="37" spans="1:4" ht="27" x14ac:dyDescent="0.25">
      <c r="A37" s="387">
        <v>35</v>
      </c>
      <c r="B37" s="364" t="s">
        <v>847</v>
      </c>
      <c r="C37" s="372"/>
      <c r="D37" s="390"/>
    </row>
    <row r="38" spans="1:4" ht="15.75" thickBot="1" x14ac:dyDescent="0.3">
      <c r="A38" s="391">
        <v>36</v>
      </c>
      <c r="B38" s="373" t="s">
        <v>848</v>
      </c>
      <c r="C38" s="374"/>
      <c r="D38" s="392"/>
    </row>
    <row r="39" spans="1:4" ht="14.45" customHeight="1" thickBot="1" x14ac:dyDescent="0.25">
      <c r="A39" s="521" t="s">
        <v>849</v>
      </c>
      <c r="B39" s="522"/>
      <c r="C39" s="521" t="s">
        <v>850</v>
      </c>
      <c r="D39" s="522"/>
    </row>
    <row r="40" spans="1:4" ht="27" x14ac:dyDescent="0.25">
      <c r="A40" s="393">
        <v>1</v>
      </c>
      <c r="B40" s="375" t="s">
        <v>851</v>
      </c>
      <c r="C40" s="394">
        <v>1</v>
      </c>
      <c r="D40" s="375" t="s">
        <v>852</v>
      </c>
    </row>
    <row r="41" spans="1:4" ht="15" x14ac:dyDescent="0.25">
      <c r="A41" s="393">
        <v>2</v>
      </c>
      <c r="B41" s="375" t="s">
        <v>853</v>
      </c>
      <c r="C41" s="394">
        <v>2</v>
      </c>
      <c r="D41" s="375" t="s">
        <v>854</v>
      </c>
    </row>
    <row r="42" spans="1:4" ht="15" x14ac:dyDescent="0.25">
      <c r="A42" s="393">
        <v>3</v>
      </c>
      <c r="B42" s="376" t="s">
        <v>855</v>
      </c>
      <c r="C42" s="394">
        <v>3</v>
      </c>
      <c r="D42" s="375" t="s">
        <v>856</v>
      </c>
    </row>
    <row r="43" spans="1:4" ht="15" x14ac:dyDescent="0.25">
      <c r="A43" s="393">
        <v>4</v>
      </c>
      <c r="B43" s="375" t="s">
        <v>857</v>
      </c>
      <c r="C43" s="394">
        <v>4</v>
      </c>
      <c r="D43" s="375" t="s">
        <v>858</v>
      </c>
    </row>
    <row r="44" spans="1:4" ht="15" x14ac:dyDescent="0.25">
      <c r="A44" s="393">
        <v>5</v>
      </c>
      <c r="B44" s="377" t="s">
        <v>859</v>
      </c>
      <c r="C44" s="394">
        <v>5</v>
      </c>
      <c r="D44" s="375" t="s">
        <v>860</v>
      </c>
    </row>
    <row r="45" spans="1:4" ht="27" x14ac:dyDescent="0.25">
      <c r="A45" s="393">
        <v>6</v>
      </c>
      <c r="B45" s="375" t="s">
        <v>861</v>
      </c>
      <c r="C45" s="394">
        <v>6</v>
      </c>
      <c r="D45" s="375" t="s">
        <v>862</v>
      </c>
    </row>
    <row r="46" spans="1:4" ht="27" x14ac:dyDescent="0.25">
      <c r="A46" s="393">
        <v>7</v>
      </c>
      <c r="B46" s="377" t="s">
        <v>863</v>
      </c>
      <c r="C46" s="394">
        <v>7</v>
      </c>
      <c r="D46" s="375" t="s">
        <v>864</v>
      </c>
    </row>
    <row r="47" spans="1:4" ht="27" x14ac:dyDescent="0.25">
      <c r="A47" s="393">
        <v>8</v>
      </c>
      <c r="B47" s="375" t="s">
        <v>865</v>
      </c>
      <c r="C47" s="394">
        <v>8</v>
      </c>
      <c r="D47" s="375" t="s">
        <v>866</v>
      </c>
    </row>
    <row r="48" spans="1:4" ht="15" x14ac:dyDescent="0.25">
      <c r="A48" s="393">
        <v>9</v>
      </c>
      <c r="B48" s="377" t="s">
        <v>867</v>
      </c>
      <c r="C48" s="394">
        <v>9</v>
      </c>
      <c r="D48" s="375" t="s">
        <v>868</v>
      </c>
    </row>
    <row r="49" spans="1:4" ht="15" x14ac:dyDescent="0.25">
      <c r="A49" s="393">
        <v>10</v>
      </c>
      <c r="B49" s="375" t="s">
        <v>869</v>
      </c>
      <c r="C49" s="394">
        <v>10</v>
      </c>
      <c r="D49" s="375" t="s">
        <v>870</v>
      </c>
    </row>
    <row r="50" spans="1:4" ht="15" x14ac:dyDescent="0.25">
      <c r="A50" s="393">
        <v>11</v>
      </c>
      <c r="B50" s="377" t="s">
        <v>871</v>
      </c>
      <c r="C50" s="394">
        <v>11</v>
      </c>
      <c r="D50" s="378" t="s">
        <v>872</v>
      </c>
    </row>
    <row r="51" spans="1:4" ht="27" x14ac:dyDescent="0.25">
      <c r="A51" s="393">
        <v>12</v>
      </c>
      <c r="B51" s="375" t="s">
        <v>873</v>
      </c>
      <c r="C51" s="394">
        <v>12</v>
      </c>
      <c r="D51" s="378" t="s">
        <v>874</v>
      </c>
    </row>
    <row r="52" spans="1:4" ht="15" x14ac:dyDescent="0.25">
      <c r="A52" s="393">
        <v>13</v>
      </c>
      <c r="B52" s="375" t="s">
        <v>875</v>
      </c>
      <c r="C52" s="394">
        <v>13</v>
      </c>
      <c r="D52" s="378" t="s">
        <v>876</v>
      </c>
    </row>
    <row r="53" spans="1:4" ht="15" x14ac:dyDescent="0.25">
      <c r="A53" s="393">
        <v>14</v>
      </c>
      <c r="B53" s="375" t="s">
        <v>877</v>
      </c>
      <c r="C53" s="379"/>
      <c r="D53" s="377"/>
    </row>
    <row r="54" spans="1:4" ht="15" x14ac:dyDescent="0.25">
      <c r="A54" s="393">
        <v>15</v>
      </c>
      <c r="B54" s="375" t="s">
        <v>878</v>
      </c>
      <c r="C54" s="379"/>
      <c r="D54" s="377"/>
    </row>
    <row r="55" spans="1:4" ht="15" x14ac:dyDescent="0.25">
      <c r="A55" s="393">
        <v>16</v>
      </c>
      <c r="B55" s="375" t="s">
        <v>879</v>
      </c>
      <c r="C55" s="379"/>
      <c r="D55" s="380"/>
    </row>
    <row r="56" spans="1:4" ht="15" x14ac:dyDescent="0.25">
      <c r="A56" s="393">
        <v>17</v>
      </c>
      <c r="B56" s="375" t="s">
        <v>880</v>
      </c>
      <c r="C56" s="379"/>
      <c r="D56" s="380"/>
    </row>
    <row r="57" spans="1:4" ht="15" x14ac:dyDescent="0.25">
      <c r="A57" s="393">
        <v>18</v>
      </c>
      <c r="B57" s="375" t="s">
        <v>881</v>
      </c>
      <c r="C57" s="379"/>
      <c r="D57" s="380"/>
    </row>
    <row r="58" spans="1:4" ht="15" x14ac:dyDescent="0.25">
      <c r="A58" s="393">
        <v>19</v>
      </c>
      <c r="B58" s="375" t="s">
        <v>882</v>
      </c>
      <c r="C58" s="379"/>
      <c r="D58" s="380"/>
    </row>
    <row r="59" spans="1:4" ht="15" x14ac:dyDescent="0.25">
      <c r="A59" s="393">
        <v>20</v>
      </c>
      <c r="B59" s="375" t="s">
        <v>883</v>
      </c>
      <c r="C59" s="379"/>
      <c r="D59" s="380"/>
    </row>
    <row r="60" spans="1:4" ht="15" x14ac:dyDescent="0.25">
      <c r="A60" s="393">
        <v>21</v>
      </c>
      <c r="B60" s="381" t="s">
        <v>884</v>
      </c>
      <c r="C60" s="382"/>
      <c r="D60" s="380"/>
    </row>
    <row r="61" spans="1:4" ht="15" x14ac:dyDescent="0.25">
      <c r="A61" s="393">
        <v>22</v>
      </c>
      <c r="B61" s="378" t="s">
        <v>885</v>
      </c>
      <c r="C61" s="383"/>
      <c r="D61" s="380"/>
    </row>
    <row r="62" spans="1:4" ht="15" x14ac:dyDescent="0.25">
      <c r="A62" s="393">
        <v>23</v>
      </c>
      <c r="B62" s="384" t="s">
        <v>886</v>
      </c>
      <c r="C62" s="385"/>
      <c r="D62" s="386"/>
    </row>
    <row r="63" spans="1:4" ht="15" x14ac:dyDescent="0.25">
      <c r="A63" s="395"/>
      <c r="B63" s="386"/>
      <c r="C63" s="395"/>
      <c r="D63" s="386"/>
    </row>
    <row r="64" spans="1:4" ht="15.75" thickBot="1" x14ac:dyDescent="0.3">
      <c r="A64" s="396"/>
      <c r="B64" s="397"/>
      <c r="C64" s="396"/>
      <c r="D64" s="397"/>
    </row>
    <row r="65" spans="1:4" ht="15" x14ac:dyDescent="0.25">
      <c r="A65" s="260"/>
      <c r="B65" s="260"/>
      <c r="C65" s="260"/>
      <c r="D65" s="260"/>
    </row>
    <row r="66" spans="1:4" ht="15" x14ac:dyDescent="0.25">
      <c r="A66" s="260"/>
      <c r="B66" s="260"/>
      <c r="C66" s="260"/>
      <c r="D66" s="260"/>
    </row>
    <row r="67" spans="1:4" ht="15" x14ac:dyDescent="0.25">
      <c r="A67" s="260"/>
      <c r="B67" s="260"/>
      <c r="C67" s="260"/>
      <c r="D67" s="260"/>
    </row>
    <row r="68" spans="1:4" ht="15" x14ac:dyDescent="0.25">
      <c r="A68" s="260"/>
      <c r="B68" s="260"/>
      <c r="C68" s="260"/>
      <c r="D68" s="260"/>
    </row>
    <row r="69" spans="1:4" ht="15" x14ac:dyDescent="0.25">
      <c r="A69" s="260"/>
      <c r="B69" s="260"/>
      <c r="C69" s="260"/>
      <c r="D69" s="260"/>
    </row>
    <row r="70" spans="1:4" ht="15" x14ac:dyDescent="0.25">
      <c r="A70" s="260"/>
      <c r="B70" s="260"/>
      <c r="C70" s="260"/>
      <c r="D70" s="260"/>
    </row>
    <row r="71" spans="1:4" ht="15" x14ac:dyDescent="0.25">
      <c r="A71" s="260"/>
      <c r="B71" s="260"/>
      <c r="C71" s="260"/>
      <c r="D71" s="260"/>
    </row>
    <row r="72" spans="1:4" ht="15" x14ac:dyDescent="0.25">
      <c r="A72" s="260"/>
      <c r="B72" s="260"/>
      <c r="C72" s="260"/>
      <c r="D72" s="260"/>
    </row>
    <row r="73" spans="1:4" ht="15" x14ac:dyDescent="0.25">
      <c r="A73" s="260"/>
      <c r="B73" s="260"/>
      <c r="C73" s="260"/>
      <c r="D73" s="260"/>
    </row>
    <row r="74" spans="1:4" ht="15" x14ac:dyDescent="0.25">
      <c r="A74" s="260"/>
      <c r="B74" s="260"/>
      <c r="C74" s="260"/>
      <c r="D74" s="260"/>
    </row>
  </sheetData>
  <sheetProtection algorithmName="SHA-512" hashValue="xCsqVyKUsssZ5YHscBltQvBZNgwaeluPrXWOWJgi2pgzLRTmM/Ko8kGS1viJ33OaA4cBju+h037edEEB/ix5cw==" saltValue="vY3LVIPQnYdpw3tNgEPFJA==" spinCount="100000" sheet="1" objects="1" scenarios="1"/>
  <mergeCells count="5">
    <mergeCell ref="A2:B2"/>
    <mergeCell ref="C2:D2"/>
    <mergeCell ref="A39:B39"/>
    <mergeCell ref="C39:D39"/>
    <mergeCell ref="B1:C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8DEDC-57E1-4D81-8D32-D7B51608784C}">
  <sheetPr codeName="Hoja7">
    <tabColor rgb="FF7030A0"/>
  </sheetPr>
  <dimension ref="A1:N62"/>
  <sheetViews>
    <sheetView topLeftCell="D1" zoomScale="90" zoomScaleNormal="90" workbookViewId="0">
      <selection activeCell="I11" sqref="I11"/>
    </sheetView>
  </sheetViews>
  <sheetFormatPr baseColWidth="10" defaultColWidth="10.85546875" defaultRowHeight="12.75" x14ac:dyDescent="0.2"/>
  <cols>
    <col min="1" max="1" width="20.28515625" style="8" customWidth="1"/>
    <col min="2" max="2" width="31.85546875" style="8" bestFit="1" customWidth="1"/>
    <col min="3" max="3" width="12.28515625" style="8" customWidth="1"/>
    <col min="4" max="4" width="10.28515625" style="8" customWidth="1"/>
    <col min="5" max="5" width="8.28515625" style="8" customWidth="1"/>
    <col min="6" max="6" width="34.85546875" style="8" customWidth="1"/>
    <col min="7" max="7" width="14.85546875" style="8" customWidth="1"/>
    <col min="8" max="8" width="14.140625" style="8" customWidth="1"/>
    <col min="9" max="9" width="36" style="8" customWidth="1"/>
    <col min="10" max="10" width="12.85546875" style="8" customWidth="1"/>
    <col min="11" max="11" width="9.28515625" style="8" customWidth="1"/>
    <col min="12" max="12" width="23" style="8" customWidth="1"/>
    <col min="13" max="13" width="9.42578125" style="24" customWidth="1"/>
    <col min="14" max="14" width="13.85546875" style="24" customWidth="1"/>
    <col min="15" max="22" width="10.85546875" style="8" customWidth="1"/>
    <col min="23" max="16384" width="10.85546875" style="8"/>
  </cols>
  <sheetData>
    <row r="1" spans="1:14" ht="87.6" customHeight="1" thickBot="1" x14ac:dyDescent="0.25">
      <c r="A1" s="244">
        <v>4</v>
      </c>
      <c r="B1" s="528" t="s">
        <v>887</v>
      </c>
      <c r="C1" s="529"/>
      <c r="D1" s="530" t="s">
        <v>1024</v>
      </c>
      <c r="E1" s="530"/>
      <c r="F1" s="530"/>
      <c r="G1" s="530"/>
      <c r="H1" s="530"/>
      <c r="I1" s="530"/>
      <c r="J1" s="530"/>
      <c r="K1" s="530"/>
      <c r="L1" s="531"/>
      <c r="M1" s="531"/>
      <c r="N1" s="532"/>
    </row>
    <row r="2" spans="1:14" ht="30" customHeight="1" x14ac:dyDescent="0.2">
      <c r="A2" s="524" t="s">
        <v>888</v>
      </c>
      <c r="B2" s="526" t="s">
        <v>889</v>
      </c>
      <c r="C2" s="526" t="s">
        <v>890</v>
      </c>
      <c r="D2" s="526" t="s">
        <v>891</v>
      </c>
      <c r="E2" s="526"/>
      <c r="F2" s="526" t="s">
        <v>892</v>
      </c>
      <c r="G2" s="526" t="s">
        <v>893</v>
      </c>
      <c r="H2" s="526" t="s">
        <v>894</v>
      </c>
      <c r="I2" s="526" t="s">
        <v>895</v>
      </c>
      <c r="J2" s="526" t="s">
        <v>896</v>
      </c>
      <c r="K2" s="526"/>
      <c r="L2" s="526" t="s">
        <v>897</v>
      </c>
      <c r="M2" s="533" t="s">
        <v>898</v>
      </c>
      <c r="N2" s="535" t="s">
        <v>899</v>
      </c>
    </row>
    <row r="3" spans="1:14" ht="21.75" customHeight="1" x14ac:dyDescent="0.2">
      <c r="A3" s="525"/>
      <c r="B3" s="527"/>
      <c r="C3" s="527"/>
      <c r="D3" s="398" t="s">
        <v>900</v>
      </c>
      <c r="E3" s="398" t="s">
        <v>901</v>
      </c>
      <c r="F3" s="527"/>
      <c r="G3" s="527"/>
      <c r="H3" s="527"/>
      <c r="I3" s="527"/>
      <c r="J3" s="398" t="s">
        <v>902</v>
      </c>
      <c r="K3" s="398" t="s">
        <v>901</v>
      </c>
      <c r="L3" s="527"/>
      <c r="M3" s="534"/>
      <c r="N3" s="536"/>
    </row>
    <row r="4" spans="1:14" ht="48" customHeight="1" thickBot="1" x14ac:dyDescent="0.35">
      <c r="A4" s="245" t="s">
        <v>903</v>
      </c>
      <c r="B4" s="246" t="s">
        <v>904</v>
      </c>
      <c r="C4" s="247"/>
      <c r="D4" s="246"/>
      <c r="E4" s="246"/>
      <c r="F4" s="248"/>
      <c r="G4" s="250">
        <v>44957</v>
      </c>
      <c r="H4" s="250">
        <v>45291</v>
      </c>
      <c r="I4" s="249" t="s">
        <v>905</v>
      </c>
      <c r="J4" s="250"/>
      <c r="K4" s="248"/>
      <c r="L4" s="409" t="s">
        <v>906</v>
      </c>
      <c r="M4" s="399">
        <v>1</v>
      </c>
      <c r="N4" s="400" t="s">
        <v>907</v>
      </c>
    </row>
    <row r="5" spans="1:14" ht="40.5" x14ac:dyDescent="0.25">
      <c r="A5" s="251" t="s">
        <v>908</v>
      </c>
      <c r="B5" s="252" t="s">
        <v>909</v>
      </c>
      <c r="C5" s="253">
        <v>44985</v>
      </c>
      <c r="D5" s="252" t="s">
        <v>910</v>
      </c>
      <c r="E5" s="252">
        <v>4</v>
      </c>
      <c r="F5" s="254" t="s">
        <v>911</v>
      </c>
      <c r="G5" s="432">
        <v>44942</v>
      </c>
      <c r="H5" s="432">
        <v>45291</v>
      </c>
      <c r="I5" s="255" t="s">
        <v>912</v>
      </c>
      <c r="J5" s="253">
        <v>44985</v>
      </c>
      <c r="K5" s="252" t="s">
        <v>913</v>
      </c>
      <c r="L5" s="429" t="s">
        <v>914</v>
      </c>
      <c r="M5" s="401">
        <v>2</v>
      </c>
      <c r="N5" s="402">
        <v>44991</v>
      </c>
    </row>
    <row r="6" spans="1:14" ht="40.5" x14ac:dyDescent="0.25">
      <c r="A6" s="256" t="s">
        <v>908</v>
      </c>
      <c r="B6" s="252" t="s">
        <v>909</v>
      </c>
      <c r="C6" s="257">
        <v>44985</v>
      </c>
      <c r="D6" s="252" t="s">
        <v>910</v>
      </c>
      <c r="E6" s="258">
        <v>6</v>
      </c>
      <c r="F6" s="254" t="s">
        <v>915</v>
      </c>
      <c r="G6" s="432">
        <v>44942</v>
      </c>
      <c r="H6" s="432">
        <v>45291</v>
      </c>
      <c r="I6" s="255" t="s">
        <v>916</v>
      </c>
      <c r="J6" s="253">
        <v>44985</v>
      </c>
      <c r="K6" s="252" t="s">
        <v>913</v>
      </c>
      <c r="L6" s="429" t="s">
        <v>914</v>
      </c>
      <c r="M6" s="403">
        <v>2</v>
      </c>
      <c r="N6" s="402">
        <v>44991</v>
      </c>
    </row>
    <row r="7" spans="1:14" ht="40.5" x14ac:dyDescent="0.25">
      <c r="A7" s="256" t="s">
        <v>908</v>
      </c>
      <c r="B7" s="252" t="s">
        <v>909</v>
      </c>
      <c r="C7" s="257">
        <v>44985</v>
      </c>
      <c r="D7" s="252" t="s">
        <v>910</v>
      </c>
      <c r="E7" s="258">
        <v>9</v>
      </c>
      <c r="F7" s="254" t="s">
        <v>911</v>
      </c>
      <c r="G7" s="432">
        <v>44942</v>
      </c>
      <c r="H7" s="432">
        <v>45291</v>
      </c>
      <c r="I7" s="255" t="s">
        <v>912</v>
      </c>
      <c r="J7" s="253">
        <v>44985</v>
      </c>
      <c r="K7" s="252" t="s">
        <v>913</v>
      </c>
      <c r="L7" s="429" t="s">
        <v>914</v>
      </c>
      <c r="M7" s="403">
        <v>2</v>
      </c>
      <c r="N7" s="402">
        <v>44991</v>
      </c>
    </row>
    <row r="8" spans="1:14" ht="40.5" x14ac:dyDescent="0.25">
      <c r="A8" s="256" t="s">
        <v>908</v>
      </c>
      <c r="B8" s="252" t="s">
        <v>917</v>
      </c>
      <c r="C8" s="259">
        <v>44987</v>
      </c>
      <c r="D8" s="252" t="s">
        <v>918</v>
      </c>
      <c r="E8" s="260">
        <v>6</v>
      </c>
      <c r="F8" s="254" t="s">
        <v>911</v>
      </c>
      <c r="G8" s="433">
        <v>44949</v>
      </c>
      <c r="H8" s="432">
        <v>45291</v>
      </c>
      <c r="I8" s="261" t="s">
        <v>919</v>
      </c>
      <c r="J8" s="262">
        <v>44987</v>
      </c>
      <c r="K8" s="260" t="s">
        <v>226</v>
      </c>
      <c r="L8" s="429" t="s">
        <v>920</v>
      </c>
      <c r="M8" s="403">
        <v>3</v>
      </c>
      <c r="N8" s="404">
        <v>45016</v>
      </c>
    </row>
    <row r="9" spans="1:14" ht="27" x14ac:dyDescent="0.25">
      <c r="A9" s="256" t="s">
        <v>908</v>
      </c>
      <c r="B9" s="252" t="s">
        <v>917</v>
      </c>
      <c r="C9" s="259">
        <v>44987</v>
      </c>
      <c r="D9" s="252" t="s">
        <v>918</v>
      </c>
      <c r="E9" s="260">
        <v>7</v>
      </c>
      <c r="F9" s="254" t="s">
        <v>915</v>
      </c>
      <c r="G9" s="433">
        <v>44949</v>
      </c>
      <c r="H9" s="433">
        <v>45291</v>
      </c>
      <c r="I9" s="261" t="s">
        <v>921</v>
      </c>
      <c r="J9" s="262">
        <v>44987</v>
      </c>
      <c r="K9" s="260" t="s">
        <v>226</v>
      </c>
      <c r="L9" s="429" t="s">
        <v>920</v>
      </c>
      <c r="M9" s="403">
        <v>3</v>
      </c>
      <c r="N9" s="404">
        <v>45016</v>
      </c>
    </row>
    <row r="10" spans="1:14" ht="27" x14ac:dyDescent="0.25">
      <c r="A10" s="256" t="s">
        <v>908</v>
      </c>
      <c r="B10" s="252" t="s">
        <v>917</v>
      </c>
      <c r="C10" s="259">
        <v>44987</v>
      </c>
      <c r="D10" s="252" t="s">
        <v>918</v>
      </c>
      <c r="E10" s="258">
        <v>7</v>
      </c>
      <c r="F10" s="254" t="s">
        <v>922</v>
      </c>
      <c r="G10" s="433">
        <v>44949</v>
      </c>
      <c r="H10" s="433">
        <v>45291</v>
      </c>
      <c r="I10" s="261" t="s">
        <v>921</v>
      </c>
      <c r="J10" s="262">
        <v>44987</v>
      </c>
      <c r="K10" s="260" t="s">
        <v>226</v>
      </c>
      <c r="L10" s="429" t="s">
        <v>920</v>
      </c>
      <c r="M10" s="403">
        <v>3</v>
      </c>
      <c r="N10" s="404">
        <v>45016</v>
      </c>
    </row>
    <row r="11" spans="1:14" ht="54" x14ac:dyDescent="0.25">
      <c r="A11" s="256" t="s">
        <v>908</v>
      </c>
      <c r="B11" s="252" t="s">
        <v>917</v>
      </c>
      <c r="C11" s="259">
        <v>44987</v>
      </c>
      <c r="D11" s="252" t="s">
        <v>918</v>
      </c>
      <c r="E11" s="258">
        <v>8</v>
      </c>
      <c r="F11" s="254"/>
      <c r="G11" s="433">
        <v>44949</v>
      </c>
      <c r="H11" s="433">
        <v>45291</v>
      </c>
      <c r="I11" s="261" t="s">
        <v>923</v>
      </c>
      <c r="J11" s="262">
        <v>44987</v>
      </c>
      <c r="K11" s="260" t="s">
        <v>226</v>
      </c>
      <c r="L11" s="429" t="s">
        <v>920</v>
      </c>
      <c r="M11" s="403">
        <v>3</v>
      </c>
      <c r="N11" s="404">
        <v>45016</v>
      </c>
    </row>
    <row r="12" spans="1:14" ht="40.5" x14ac:dyDescent="0.25">
      <c r="A12" s="256" t="s">
        <v>908</v>
      </c>
      <c r="B12" s="252" t="s">
        <v>924</v>
      </c>
      <c r="C12" s="263">
        <v>45015</v>
      </c>
      <c r="D12" s="252" t="s">
        <v>925</v>
      </c>
      <c r="E12" s="258">
        <v>2</v>
      </c>
      <c r="F12" s="254" t="s">
        <v>915</v>
      </c>
      <c r="G12" s="432">
        <v>44958</v>
      </c>
      <c r="H12" s="432">
        <v>45291</v>
      </c>
      <c r="I12" s="255" t="s">
        <v>926</v>
      </c>
      <c r="J12" s="257">
        <v>45015</v>
      </c>
      <c r="K12" s="258" t="s">
        <v>927</v>
      </c>
      <c r="L12" s="429" t="s">
        <v>928</v>
      </c>
      <c r="M12" s="403">
        <v>3</v>
      </c>
      <c r="N12" s="404">
        <v>45016</v>
      </c>
    </row>
    <row r="13" spans="1:14" ht="54" x14ac:dyDescent="0.25">
      <c r="A13" s="256" t="s">
        <v>929</v>
      </c>
      <c r="B13" s="252" t="s">
        <v>930</v>
      </c>
      <c r="C13" s="263">
        <v>45027</v>
      </c>
      <c r="D13" s="252" t="s">
        <v>931</v>
      </c>
      <c r="E13" s="258">
        <v>9</v>
      </c>
      <c r="F13" s="254" t="s">
        <v>911</v>
      </c>
      <c r="G13" s="263"/>
      <c r="H13" s="263"/>
      <c r="I13" s="255" t="s">
        <v>932</v>
      </c>
      <c r="J13" s="257"/>
      <c r="K13" s="258"/>
      <c r="L13" s="430" t="s">
        <v>933</v>
      </c>
      <c r="M13" s="403"/>
      <c r="N13" s="404"/>
    </row>
    <row r="14" spans="1:14" ht="40.5" x14ac:dyDescent="0.25">
      <c r="A14" s="256" t="s">
        <v>908</v>
      </c>
      <c r="B14" s="252" t="s">
        <v>930</v>
      </c>
      <c r="C14" s="263">
        <v>44993</v>
      </c>
      <c r="D14" s="252" t="s">
        <v>931</v>
      </c>
      <c r="E14" s="258">
        <v>11</v>
      </c>
      <c r="F14" s="254" t="s">
        <v>934</v>
      </c>
      <c r="G14" s="432">
        <v>44927</v>
      </c>
      <c r="H14" s="432">
        <v>45291</v>
      </c>
      <c r="I14" s="255" t="s">
        <v>935</v>
      </c>
      <c r="J14" s="263">
        <v>44993</v>
      </c>
      <c r="K14" s="258" t="s">
        <v>151</v>
      </c>
      <c r="L14" s="429" t="s">
        <v>936</v>
      </c>
      <c r="M14" s="403">
        <v>4</v>
      </c>
      <c r="N14" s="404">
        <v>45048</v>
      </c>
    </row>
    <row r="15" spans="1:14" ht="40.5" x14ac:dyDescent="0.25">
      <c r="A15" s="256" t="s">
        <v>908</v>
      </c>
      <c r="B15" s="252" t="s">
        <v>930</v>
      </c>
      <c r="C15" s="263">
        <v>44993</v>
      </c>
      <c r="D15" s="252" t="s">
        <v>931</v>
      </c>
      <c r="E15" s="258">
        <v>11</v>
      </c>
      <c r="F15" s="254" t="s">
        <v>922</v>
      </c>
      <c r="G15" s="432">
        <v>44927</v>
      </c>
      <c r="H15" s="432">
        <v>45291</v>
      </c>
      <c r="I15" s="255" t="s">
        <v>937</v>
      </c>
      <c r="J15" s="263">
        <v>44993</v>
      </c>
      <c r="K15" s="258" t="s">
        <v>151</v>
      </c>
      <c r="L15" s="429" t="s">
        <v>936</v>
      </c>
      <c r="M15" s="403">
        <v>4</v>
      </c>
      <c r="N15" s="404">
        <v>45048</v>
      </c>
    </row>
    <row r="16" spans="1:14" ht="54" x14ac:dyDescent="0.25">
      <c r="A16" s="256" t="s">
        <v>908</v>
      </c>
      <c r="B16" s="252" t="s">
        <v>909</v>
      </c>
      <c r="C16" s="263">
        <v>45035</v>
      </c>
      <c r="D16" s="252" t="s">
        <v>910</v>
      </c>
      <c r="E16" s="258">
        <v>2</v>
      </c>
      <c r="F16" s="254" t="s">
        <v>938</v>
      </c>
      <c r="G16" s="432">
        <v>44942</v>
      </c>
      <c r="H16" s="432">
        <v>45291</v>
      </c>
      <c r="I16" s="255" t="s">
        <v>939</v>
      </c>
      <c r="J16" s="263">
        <v>45035</v>
      </c>
      <c r="K16" s="258" t="s">
        <v>940</v>
      </c>
      <c r="L16" s="429" t="s">
        <v>941</v>
      </c>
      <c r="M16" s="403">
        <v>4</v>
      </c>
      <c r="N16" s="404">
        <v>45048</v>
      </c>
    </row>
    <row r="17" spans="1:14" ht="54" x14ac:dyDescent="0.25">
      <c r="A17" s="256" t="s">
        <v>908</v>
      </c>
      <c r="B17" s="252" t="s">
        <v>909</v>
      </c>
      <c r="C17" s="263">
        <v>45035</v>
      </c>
      <c r="D17" s="252" t="s">
        <v>910</v>
      </c>
      <c r="E17" s="258">
        <v>2</v>
      </c>
      <c r="F17" s="254" t="s">
        <v>922</v>
      </c>
      <c r="G17" s="432">
        <v>44942</v>
      </c>
      <c r="H17" s="432">
        <v>45291</v>
      </c>
      <c r="I17" s="255" t="s">
        <v>939</v>
      </c>
      <c r="J17" s="263">
        <v>45035</v>
      </c>
      <c r="K17" s="258" t="s">
        <v>940</v>
      </c>
      <c r="L17" s="429" t="s">
        <v>941</v>
      </c>
      <c r="M17" s="403">
        <v>4</v>
      </c>
      <c r="N17" s="404">
        <v>45048</v>
      </c>
    </row>
    <row r="18" spans="1:14" ht="40.5" x14ac:dyDescent="0.25">
      <c r="A18" s="258" t="s">
        <v>929</v>
      </c>
      <c r="B18" s="252" t="s">
        <v>942</v>
      </c>
      <c r="C18" s="257">
        <v>45008</v>
      </c>
      <c r="D18" s="252" t="s">
        <v>943</v>
      </c>
      <c r="E18" s="258">
        <v>7</v>
      </c>
      <c r="F18" s="254" t="s">
        <v>922</v>
      </c>
      <c r="G18" s="432">
        <v>45048</v>
      </c>
      <c r="H18" s="432">
        <v>45291</v>
      </c>
      <c r="I18" s="255" t="s">
        <v>708</v>
      </c>
      <c r="J18" s="257">
        <v>45008</v>
      </c>
      <c r="K18" s="258" t="s">
        <v>944</v>
      </c>
      <c r="L18" s="429" t="s">
        <v>709</v>
      </c>
      <c r="M18" s="403">
        <v>5</v>
      </c>
      <c r="N18" s="404">
        <v>45086</v>
      </c>
    </row>
    <row r="19" spans="1:14" ht="16.5" x14ac:dyDescent="0.25">
      <c r="A19" s="256" t="s">
        <v>908</v>
      </c>
      <c r="B19" s="252" t="s">
        <v>917</v>
      </c>
      <c r="C19" s="257">
        <v>45062</v>
      </c>
      <c r="D19" s="252" t="s">
        <v>918</v>
      </c>
      <c r="E19" s="258">
        <v>1</v>
      </c>
      <c r="F19" s="254" t="s">
        <v>945</v>
      </c>
      <c r="G19" s="432">
        <v>44949</v>
      </c>
      <c r="H19" s="432">
        <v>45275</v>
      </c>
      <c r="I19" s="260" t="s">
        <v>946</v>
      </c>
      <c r="J19" s="257">
        <v>45062</v>
      </c>
      <c r="K19" s="258" t="s">
        <v>234</v>
      </c>
      <c r="L19" s="429" t="s">
        <v>947</v>
      </c>
      <c r="M19" s="403">
        <v>5</v>
      </c>
      <c r="N19" s="404">
        <v>45086</v>
      </c>
    </row>
    <row r="20" spans="1:14" ht="40.5" x14ac:dyDescent="0.25">
      <c r="A20" s="256" t="s">
        <v>908</v>
      </c>
      <c r="B20" s="252" t="s">
        <v>917</v>
      </c>
      <c r="C20" s="257">
        <v>45062</v>
      </c>
      <c r="D20" s="252" t="s">
        <v>918</v>
      </c>
      <c r="E20" s="258">
        <v>2</v>
      </c>
      <c r="F20" s="254" t="s">
        <v>945</v>
      </c>
      <c r="G20" s="432">
        <v>44949</v>
      </c>
      <c r="H20" s="432">
        <v>45275</v>
      </c>
      <c r="I20" s="255" t="s">
        <v>948</v>
      </c>
      <c r="J20" s="257">
        <v>45062</v>
      </c>
      <c r="K20" s="258" t="s">
        <v>234</v>
      </c>
      <c r="L20" s="429" t="s">
        <v>947</v>
      </c>
      <c r="M20" s="403">
        <v>5</v>
      </c>
      <c r="N20" s="404">
        <v>45086</v>
      </c>
    </row>
    <row r="21" spans="1:14" ht="27" x14ac:dyDescent="0.25">
      <c r="A21" s="256" t="s">
        <v>908</v>
      </c>
      <c r="B21" s="252" t="s">
        <v>917</v>
      </c>
      <c r="C21" s="257">
        <v>45062</v>
      </c>
      <c r="D21" s="252" t="s">
        <v>918</v>
      </c>
      <c r="E21" s="258">
        <v>4</v>
      </c>
      <c r="F21" s="254" t="s">
        <v>949</v>
      </c>
      <c r="G21" s="432">
        <v>44949</v>
      </c>
      <c r="H21" s="432">
        <v>45291</v>
      </c>
      <c r="I21" s="255" t="s">
        <v>950</v>
      </c>
      <c r="J21" s="257">
        <v>45062</v>
      </c>
      <c r="K21" s="258" t="s">
        <v>234</v>
      </c>
      <c r="L21" s="429" t="s">
        <v>947</v>
      </c>
      <c r="M21" s="403">
        <v>5</v>
      </c>
      <c r="N21" s="404">
        <v>45086</v>
      </c>
    </row>
    <row r="22" spans="1:14" ht="54" x14ac:dyDescent="0.25">
      <c r="A22" s="256" t="s">
        <v>908</v>
      </c>
      <c r="B22" s="252" t="s">
        <v>909</v>
      </c>
      <c r="C22" s="257">
        <v>45077</v>
      </c>
      <c r="D22" s="252" t="s">
        <v>910</v>
      </c>
      <c r="E22" s="258">
        <v>1</v>
      </c>
      <c r="F22" s="254" t="s">
        <v>934</v>
      </c>
      <c r="G22" s="432">
        <v>44942</v>
      </c>
      <c r="H22" s="432">
        <v>45291</v>
      </c>
      <c r="I22" s="255" t="s">
        <v>951</v>
      </c>
      <c r="J22" s="257">
        <v>45077</v>
      </c>
      <c r="K22" s="258" t="s">
        <v>952</v>
      </c>
      <c r="L22" s="429" t="s">
        <v>953</v>
      </c>
      <c r="M22" s="403">
        <v>5</v>
      </c>
      <c r="N22" s="404">
        <v>45086</v>
      </c>
    </row>
    <row r="23" spans="1:14" ht="67.5" x14ac:dyDescent="0.25">
      <c r="A23" s="256" t="s">
        <v>908</v>
      </c>
      <c r="B23" s="252" t="s">
        <v>909</v>
      </c>
      <c r="C23" s="257">
        <v>45077</v>
      </c>
      <c r="D23" s="252" t="s">
        <v>910</v>
      </c>
      <c r="E23" s="258">
        <v>7</v>
      </c>
      <c r="F23" s="254" t="s">
        <v>934</v>
      </c>
      <c r="G23" s="432">
        <v>44942</v>
      </c>
      <c r="H23" s="432">
        <v>45291</v>
      </c>
      <c r="I23" s="255" t="s">
        <v>954</v>
      </c>
      <c r="J23" s="257">
        <v>45077</v>
      </c>
      <c r="K23" s="258" t="s">
        <v>952</v>
      </c>
      <c r="L23" s="429" t="s">
        <v>953</v>
      </c>
      <c r="M23" s="403">
        <v>5</v>
      </c>
      <c r="N23" s="404">
        <v>45086</v>
      </c>
    </row>
    <row r="24" spans="1:14" ht="66" x14ac:dyDescent="0.3">
      <c r="A24" s="256" t="s">
        <v>908</v>
      </c>
      <c r="B24" s="252" t="s">
        <v>909</v>
      </c>
      <c r="C24" s="257">
        <v>45077</v>
      </c>
      <c r="D24" s="252" t="s">
        <v>910</v>
      </c>
      <c r="E24" s="258">
        <v>9</v>
      </c>
      <c r="F24" s="254" t="s">
        <v>934</v>
      </c>
      <c r="G24" s="432">
        <v>44942</v>
      </c>
      <c r="H24" s="432">
        <v>45291</v>
      </c>
      <c r="I24" s="264" t="s">
        <v>955</v>
      </c>
      <c r="J24" s="257">
        <v>45077</v>
      </c>
      <c r="K24" s="258" t="s">
        <v>952</v>
      </c>
      <c r="L24" s="429" t="s">
        <v>953</v>
      </c>
      <c r="M24" s="403">
        <v>5</v>
      </c>
      <c r="N24" s="404">
        <v>45086</v>
      </c>
    </row>
    <row r="25" spans="1:14" ht="94.5" x14ac:dyDescent="0.25">
      <c r="A25" s="256" t="s">
        <v>908</v>
      </c>
      <c r="B25" s="252" t="s">
        <v>930</v>
      </c>
      <c r="C25" s="257">
        <v>45071</v>
      </c>
      <c r="D25" s="258" t="s">
        <v>931</v>
      </c>
      <c r="E25" s="258">
        <v>1</v>
      </c>
      <c r="F25" s="254" t="s">
        <v>956</v>
      </c>
      <c r="G25" s="432">
        <v>44927</v>
      </c>
      <c r="H25" s="432">
        <v>45138</v>
      </c>
      <c r="I25" s="255" t="s">
        <v>957</v>
      </c>
      <c r="J25" s="257">
        <v>45071</v>
      </c>
      <c r="K25" s="258" t="s">
        <v>151</v>
      </c>
      <c r="L25" s="429" t="s">
        <v>958</v>
      </c>
      <c r="M25" s="403">
        <v>5</v>
      </c>
      <c r="N25" s="404">
        <v>45086</v>
      </c>
    </row>
    <row r="26" spans="1:14" ht="54" x14ac:dyDescent="0.25">
      <c r="A26" s="256" t="s">
        <v>929</v>
      </c>
      <c r="B26" s="252" t="s">
        <v>942</v>
      </c>
      <c r="C26" s="257"/>
      <c r="D26" s="252" t="s">
        <v>943</v>
      </c>
      <c r="E26" s="258">
        <v>11</v>
      </c>
      <c r="F26" s="254"/>
      <c r="G26" s="263"/>
      <c r="H26" s="263"/>
      <c r="I26" s="261" t="s">
        <v>959</v>
      </c>
      <c r="J26" s="257"/>
      <c r="K26" s="258"/>
      <c r="L26" s="431"/>
      <c r="M26" s="403">
        <v>5</v>
      </c>
      <c r="N26" s="404">
        <v>45086</v>
      </c>
    </row>
    <row r="27" spans="1:14" ht="67.5" x14ac:dyDescent="0.25">
      <c r="A27" s="256" t="s">
        <v>929</v>
      </c>
      <c r="B27" s="252" t="s">
        <v>942</v>
      </c>
      <c r="C27" s="257"/>
      <c r="D27" s="252" t="s">
        <v>943</v>
      </c>
      <c r="E27" s="258">
        <v>8</v>
      </c>
      <c r="F27" s="254"/>
      <c r="G27" s="263"/>
      <c r="H27" s="263"/>
      <c r="I27" s="255" t="s">
        <v>960</v>
      </c>
      <c r="J27" s="257"/>
      <c r="K27" s="258"/>
      <c r="L27" s="431"/>
      <c r="M27" s="403">
        <v>5</v>
      </c>
      <c r="N27" s="404">
        <v>45086</v>
      </c>
    </row>
    <row r="28" spans="1:14" ht="81" x14ac:dyDescent="0.25">
      <c r="A28" s="256" t="s">
        <v>908</v>
      </c>
      <c r="B28" s="252" t="s">
        <v>924</v>
      </c>
      <c r="C28" s="257">
        <v>45106</v>
      </c>
      <c r="D28" s="252" t="s">
        <v>943</v>
      </c>
      <c r="E28" s="258">
        <v>2</v>
      </c>
      <c r="F28" s="254" t="s">
        <v>961</v>
      </c>
      <c r="G28" s="263">
        <v>44958</v>
      </c>
      <c r="H28" s="263">
        <v>45291</v>
      </c>
      <c r="I28" s="255" t="s">
        <v>962</v>
      </c>
      <c r="J28" s="257">
        <v>45106</v>
      </c>
      <c r="K28" s="258" t="s">
        <v>963</v>
      </c>
      <c r="L28" s="265" t="s">
        <v>964</v>
      </c>
      <c r="M28" s="403">
        <v>6</v>
      </c>
      <c r="N28" s="404">
        <v>45106</v>
      </c>
    </row>
    <row r="29" spans="1:14" ht="67.5" x14ac:dyDescent="0.25">
      <c r="A29" s="256" t="s">
        <v>929</v>
      </c>
      <c r="B29" s="252" t="s">
        <v>917</v>
      </c>
      <c r="C29" s="257">
        <v>45117</v>
      </c>
      <c r="D29" s="252" t="s">
        <v>918</v>
      </c>
      <c r="E29" s="258">
        <v>5</v>
      </c>
      <c r="F29" s="252"/>
      <c r="G29" s="263"/>
      <c r="H29" s="263"/>
      <c r="I29" s="255" t="s">
        <v>965</v>
      </c>
      <c r="J29" s="257"/>
      <c r="K29" s="258"/>
      <c r="L29" s="431"/>
      <c r="M29" s="403">
        <v>6</v>
      </c>
      <c r="N29" s="404">
        <v>45106</v>
      </c>
    </row>
    <row r="30" spans="1:14" ht="82.5" customHeight="1" x14ac:dyDescent="0.25">
      <c r="A30" s="256" t="s">
        <v>929</v>
      </c>
      <c r="B30" s="252"/>
      <c r="C30" s="257"/>
      <c r="D30" s="252"/>
      <c r="E30" s="258"/>
      <c r="F30" s="252"/>
      <c r="G30" s="263"/>
      <c r="H30" s="263"/>
      <c r="I30" s="255" t="s">
        <v>966</v>
      </c>
      <c r="J30" s="257"/>
      <c r="K30" s="258"/>
      <c r="L30" s="431" t="s">
        <v>967</v>
      </c>
      <c r="M30" s="403">
        <v>6</v>
      </c>
      <c r="N30" s="404">
        <v>45106</v>
      </c>
    </row>
    <row r="31" spans="1:14" ht="54" x14ac:dyDescent="0.25">
      <c r="A31" s="256" t="s">
        <v>908</v>
      </c>
      <c r="B31" s="252" t="s">
        <v>917</v>
      </c>
      <c r="C31" s="257">
        <v>45154</v>
      </c>
      <c r="D31" s="252" t="s">
        <v>918</v>
      </c>
      <c r="E31" s="258">
        <v>1</v>
      </c>
      <c r="F31" s="254" t="s">
        <v>968</v>
      </c>
      <c r="G31" s="263">
        <v>44949</v>
      </c>
      <c r="H31" s="263">
        <v>45275</v>
      </c>
      <c r="I31" s="261" t="s">
        <v>969</v>
      </c>
      <c r="J31" s="257">
        <v>45154</v>
      </c>
      <c r="K31" s="258" t="s">
        <v>240</v>
      </c>
      <c r="L31" s="429" t="s">
        <v>970</v>
      </c>
      <c r="M31" s="403">
        <v>7</v>
      </c>
      <c r="N31" s="404">
        <v>45155</v>
      </c>
    </row>
    <row r="32" spans="1:14" ht="67.5" x14ac:dyDescent="0.25">
      <c r="A32" s="256" t="s">
        <v>908</v>
      </c>
      <c r="B32" s="252" t="s">
        <v>917</v>
      </c>
      <c r="C32" s="257">
        <v>45154</v>
      </c>
      <c r="D32" s="252" t="s">
        <v>918</v>
      </c>
      <c r="E32" s="258">
        <v>2</v>
      </c>
      <c r="F32" s="254" t="s">
        <v>968</v>
      </c>
      <c r="G32" s="263">
        <v>44949</v>
      </c>
      <c r="H32" s="263">
        <v>45291</v>
      </c>
      <c r="I32" s="255" t="s">
        <v>971</v>
      </c>
      <c r="J32" s="257">
        <v>45154</v>
      </c>
      <c r="K32" s="258" t="s">
        <v>240</v>
      </c>
      <c r="L32" s="429" t="s">
        <v>970</v>
      </c>
      <c r="M32" s="403">
        <v>7</v>
      </c>
      <c r="N32" s="404">
        <v>45155</v>
      </c>
    </row>
    <row r="33" spans="1:14" ht="81" x14ac:dyDescent="0.25">
      <c r="A33" s="256" t="s">
        <v>929</v>
      </c>
      <c r="B33" s="252" t="s">
        <v>909</v>
      </c>
      <c r="C33" s="257"/>
      <c r="D33" s="252"/>
      <c r="E33" s="258"/>
      <c r="F33" s="252"/>
      <c r="G33" s="263"/>
      <c r="H33" s="263"/>
      <c r="I33" s="255" t="s">
        <v>972</v>
      </c>
      <c r="J33" s="257"/>
      <c r="K33" s="258"/>
      <c r="L33" s="431"/>
      <c r="M33" s="403">
        <v>7</v>
      </c>
      <c r="N33" s="404">
        <v>45155</v>
      </c>
    </row>
    <row r="34" spans="1:14" ht="33" x14ac:dyDescent="0.25">
      <c r="A34" s="256" t="s">
        <v>908</v>
      </c>
      <c r="B34" s="252" t="s">
        <v>942</v>
      </c>
      <c r="C34" s="257">
        <v>45168</v>
      </c>
      <c r="D34" s="252" t="s">
        <v>943</v>
      </c>
      <c r="E34" s="258">
        <v>10</v>
      </c>
      <c r="F34" s="254" t="s">
        <v>973</v>
      </c>
      <c r="G34" s="263">
        <v>45170</v>
      </c>
      <c r="H34" s="263">
        <v>45275</v>
      </c>
      <c r="I34" s="255" t="s">
        <v>974</v>
      </c>
      <c r="J34" s="257">
        <v>45168</v>
      </c>
      <c r="K34" s="258" t="s">
        <v>975</v>
      </c>
      <c r="L34" s="442" t="s">
        <v>976</v>
      </c>
      <c r="M34" s="403">
        <v>8</v>
      </c>
      <c r="N34" s="404">
        <v>45168</v>
      </c>
    </row>
    <row r="35" spans="1:14" ht="27" x14ac:dyDescent="0.25">
      <c r="A35" s="256" t="s">
        <v>908</v>
      </c>
      <c r="B35" s="252" t="s">
        <v>977</v>
      </c>
      <c r="C35" s="257">
        <v>45189</v>
      </c>
      <c r="D35" s="252" t="s">
        <v>978</v>
      </c>
      <c r="E35" s="258">
        <v>1</v>
      </c>
      <c r="F35" s="254" t="s">
        <v>979</v>
      </c>
      <c r="G35" s="263">
        <v>44927</v>
      </c>
      <c r="H35" s="263">
        <v>45291</v>
      </c>
      <c r="I35" s="255" t="s">
        <v>980</v>
      </c>
      <c r="J35" s="257">
        <v>45189</v>
      </c>
      <c r="K35" s="258" t="s">
        <v>97</v>
      </c>
      <c r="L35" s="442" t="s">
        <v>981</v>
      </c>
      <c r="M35" s="403">
        <v>9</v>
      </c>
      <c r="N35" s="404">
        <v>45191</v>
      </c>
    </row>
    <row r="36" spans="1:14" ht="51" customHeight="1" x14ac:dyDescent="0.25">
      <c r="A36" s="256" t="s">
        <v>908</v>
      </c>
      <c r="B36" s="252" t="s">
        <v>942</v>
      </c>
      <c r="C36" s="257">
        <v>45260</v>
      </c>
      <c r="D36" s="252" t="s">
        <v>943</v>
      </c>
      <c r="E36" s="258">
        <v>12</v>
      </c>
      <c r="F36" s="252" t="s">
        <v>922</v>
      </c>
      <c r="G36" s="257">
        <v>44958</v>
      </c>
      <c r="H36" s="257">
        <v>45291</v>
      </c>
      <c r="I36" s="255" t="s">
        <v>982</v>
      </c>
      <c r="J36" s="257">
        <v>45260</v>
      </c>
      <c r="K36" s="258" t="s">
        <v>983</v>
      </c>
      <c r="L36" s="443" t="s">
        <v>984</v>
      </c>
      <c r="M36" s="403">
        <v>10</v>
      </c>
      <c r="N36" s="404">
        <v>45264</v>
      </c>
    </row>
    <row r="37" spans="1:14" ht="36" customHeight="1" x14ac:dyDescent="0.25">
      <c r="A37" s="256" t="s">
        <v>908</v>
      </c>
      <c r="B37" s="252" t="s">
        <v>942</v>
      </c>
      <c r="C37" s="257">
        <v>45260</v>
      </c>
      <c r="D37" s="252" t="s">
        <v>943</v>
      </c>
      <c r="E37" s="258">
        <v>13</v>
      </c>
      <c r="F37" s="252" t="s">
        <v>922</v>
      </c>
      <c r="G37" s="257">
        <v>44958</v>
      </c>
      <c r="H37" s="257">
        <v>45291</v>
      </c>
      <c r="I37" s="255" t="s">
        <v>985</v>
      </c>
      <c r="J37" s="257">
        <v>45260</v>
      </c>
      <c r="K37" s="258" t="s">
        <v>986</v>
      </c>
      <c r="L37" s="444" t="s">
        <v>987</v>
      </c>
      <c r="M37" s="403">
        <v>10</v>
      </c>
      <c r="N37" s="404">
        <v>45264</v>
      </c>
    </row>
    <row r="38" spans="1:14" ht="48" customHeight="1" x14ac:dyDescent="0.25">
      <c r="A38" s="256" t="s">
        <v>908</v>
      </c>
      <c r="B38" s="252" t="s">
        <v>942</v>
      </c>
      <c r="C38" s="257">
        <v>45260</v>
      </c>
      <c r="D38" s="252" t="s">
        <v>943</v>
      </c>
      <c r="E38" s="258">
        <v>14</v>
      </c>
      <c r="F38" s="252" t="s">
        <v>922</v>
      </c>
      <c r="G38" s="257">
        <v>44958</v>
      </c>
      <c r="H38" s="257">
        <v>45291</v>
      </c>
      <c r="I38" s="255" t="s">
        <v>988</v>
      </c>
      <c r="J38" s="257">
        <v>45260</v>
      </c>
      <c r="K38" s="258" t="s">
        <v>989</v>
      </c>
      <c r="L38" s="444" t="s">
        <v>990</v>
      </c>
      <c r="M38" s="403">
        <v>10</v>
      </c>
      <c r="N38" s="404">
        <v>45264</v>
      </c>
    </row>
    <row r="39" spans="1:14" ht="13.5" x14ac:dyDescent="0.25">
      <c r="A39" s="20"/>
      <c r="B39" s="252"/>
      <c r="C39" s="257"/>
      <c r="D39" s="252"/>
      <c r="E39" s="258"/>
      <c r="F39" s="252"/>
      <c r="G39" s="257"/>
      <c r="H39" s="257"/>
      <c r="I39" s="258"/>
      <c r="J39" s="257"/>
      <c r="K39" s="258"/>
      <c r="L39" s="255"/>
      <c r="M39" s="403"/>
      <c r="N39" s="404"/>
    </row>
    <row r="40" spans="1:14" ht="13.5" x14ac:dyDescent="0.25">
      <c r="A40" s="20"/>
      <c r="B40" s="252"/>
      <c r="C40" s="257"/>
      <c r="D40" s="252"/>
      <c r="E40" s="258"/>
      <c r="F40" s="252"/>
      <c r="G40" s="257"/>
      <c r="H40" s="257"/>
      <c r="I40" s="258"/>
      <c r="J40" s="257"/>
      <c r="K40" s="258"/>
      <c r="L40" s="252"/>
      <c r="M40" s="403"/>
      <c r="N40" s="404"/>
    </row>
    <row r="41" spans="1:14" x14ac:dyDescent="0.2">
      <c r="A41" s="20"/>
      <c r="B41" s="21"/>
      <c r="C41" s="23"/>
      <c r="D41" s="21"/>
      <c r="E41" s="5"/>
      <c r="F41" s="21"/>
      <c r="G41" s="23"/>
      <c r="H41" s="23"/>
      <c r="I41" s="5"/>
      <c r="J41" s="23"/>
      <c r="K41" s="5"/>
      <c r="L41" s="21"/>
      <c r="M41" s="405"/>
      <c r="N41" s="406"/>
    </row>
    <row r="42" spans="1:14" x14ac:dyDescent="0.2">
      <c r="A42" s="20"/>
      <c r="B42" s="21"/>
      <c r="C42" s="23"/>
      <c r="D42" s="21"/>
      <c r="E42" s="5"/>
      <c r="F42" s="21"/>
      <c r="G42" s="23"/>
      <c r="H42" s="23"/>
      <c r="I42" s="5"/>
      <c r="J42" s="23"/>
      <c r="K42" s="5"/>
      <c r="L42" s="21"/>
      <c r="M42" s="405"/>
      <c r="N42" s="406"/>
    </row>
    <row r="43" spans="1:14" x14ac:dyDescent="0.2">
      <c r="A43" s="20"/>
      <c r="B43" s="21"/>
      <c r="C43" s="23"/>
      <c r="D43" s="21"/>
      <c r="E43" s="5"/>
      <c r="F43" s="21"/>
      <c r="G43" s="23"/>
      <c r="H43" s="23"/>
      <c r="I43" s="5"/>
      <c r="J43" s="23"/>
      <c r="K43" s="5"/>
      <c r="L43" s="21"/>
      <c r="M43" s="405"/>
      <c r="N43" s="406"/>
    </row>
    <row r="44" spans="1:14" x14ac:dyDescent="0.2">
      <c r="A44" s="20"/>
      <c r="B44" s="21"/>
      <c r="C44" s="23"/>
      <c r="D44" s="21"/>
      <c r="E44" s="5"/>
      <c r="F44" s="21"/>
      <c r="G44" s="23"/>
      <c r="H44" s="23"/>
      <c r="I44" s="5"/>
      <c r="J44" s="23"/>
      <c r="K44" s="5"/>
      <c r="L44" s="21"/>
      <c r="M44" s="405"/>
      <c r="N44" s="406"/>
    </row>
    <row r="45" spans="1:14" x14ac:dyDescent="0.2">
      <c r="A45" s="20"/>
      <c r="B45" s="21"/>
      <c r="C45" s="23"/>
      <c r="D45" s="21"/>
      <c r="E45" s="5"/>
      <c r="F45" s="21"/>
      <c r="G45" s="23"/>
      <c r="H45" s="23"/>
      <c r="I45" s="5"/>
      <c r="J45" s="23"/>
      <c r="K45" s="5"/>
      <c r="L45" s="5"/>
      <c r="M45" s="405"/>
      <c r="N45" s="406"/>
    </row>
    <row r="46" spans="1:14" x14ac:dyDescent="0.2">
      <c r="A46" s="20"/>
      <c r="B46" s="21"/>
      <c r="C46" s="23"/>
      <c r="D46" s="21"/>
      <c r="E46" s="5"/>
      <c r="F46" s="21"/>
      <c r="G46" s="23"/>
      <c r="H46" s="23"/>
      <c r="I46" s="5"/>
      <c r="J46" s="23"/>
      <c r="K46" s="5"/>
      <c r="L46" s="5"/>
      <c r="M46" s="405"/>
      <c r="N46" s="406"/>
    </row>
    <row r="47" spans="1:14" x14ac:dyDescent="0.2">
      <c r="A47" s="20"/>
      <c r="B47" s="21"/>
      <c r="C47" s="23"/>
      <c r="D47" s="21"/>
      <c r="E47" s="5"/>
      <c r="F47" s="21"/>
      <c r="G47" s="23"/>
      <c r="H47" s="23"/>
      <c r="I47" s="5"/>
      <c r="J47" s="23"/>
      <c r="K47" s="5"/>
      <c r="L47" s="5"/>
      <c r="M47" s="405"/>
      <c r="N47" s="406"/>
    </row>
    <row r="48" spans="1:14" x14ac:dyDescent="0.2">
      <c r="A48" s="20"/>
      <c r="B48" s="21"/>
      <c r="C48" s="23"/>
      <c r="D48" s="21"/>
      <c r="E48" s="5"/>
      <c r="F48" s="21"/>
      <c r="G48" s="23"/>
      <c r="H48" s="23"/>
      <c r="I48" s="5"/>
      <c r="J48" s="23"/>
      <c r="K48" s="5"/>
      <c r="L48" s="5"/>
      <c r="M48" s="405"/>
      <c r="N48" s="406"/>
    </row>
    <row r="49" spans="1:14" x14ac:dyDescent="0.2">
      <c r="A49" s="20"/>
      <c r="B49" s="21"/>
      <c r="C49" s="23"/>
      <c r="D49" s="21"/>
      <c r="E49" s="5"/>
      <c r="F49" s="21"/>
      <c r="G49" s="23"/>
      <c r="H49" s="23"/>
      <c r="I49" s="5"/>
      <c r="J49" s="23"/>
      <c r="K49" s="5"/>
      <c r="L49" s="5"/>
      <c r="M49" s="405"/>
      <c r="N49" s="406"/>
    </row>
    <row r="50" spans="1:14" x14ac:dyDescent="0.2">
      <c r="A50" s="20"/>
      <c r="B50" s="21"/>
      <c r="C50" s="23"/>
      <c r="D50" s="21"/>
      <c r="E50" s="5"/>
      <c r="F50" s="21"/>
      <c r="G50" s="23"/>
      <c r="H50" s="23"/>
      <c r="I50" s="5"/>
      <c r="J50" s="23"/>
      <c r="K50" s="5"/>
      <c r="L50" s="5"/>
      <c r="M50" s="405"/>
      <c r="N50" s="406"/>
    </row>
    <row r="51" spans="1:14" x14ac:dyDescent="0.2">
      <c r="A51" s="20"/>
      <c r="B51" s="21"/>
      <c r="C51" s="23"/>
      <c r="D51" s="21"/>
      <c r="E51" s="5"/>
      <c r="F51" s="21"/>
      <c r="G51" s="23"/>
      <c r="H51" s="23"/>
      <c r="I51" s="5"/>
      <c r="J51" s="23"/>
      <c r="K51" s="5"/>
      <c r="L51" s="5"/>
      <c r="M51" s="405"/>
      <c r="N51" s="406"/>
    </row>
    <row r="52" spans="1:14" x14ac:dyDescent="0.2">
      <c r="A52" s="20"/>
      <c r="B52" s="21"/>
      <c r="C52" s="23"/>
      <c r="D52" s="21"/>
      <c r="E52" s="5"/>
      <c r="F52" s="21"/>
      <c r="G52" s="23"/>
      <c r="H52" s="23"/>
      <c r="I52" s="5"/>
      <c r="J52" s="23"/>
      <c r="K52" s="5"/>
      <c r="L52" s="5"/>
      <c r="M52" s="405"/>
      <c r="N52" s="406"/>
    </row>
    <row r="53" spans="1:14" x14ac:dyDescent="0.2">
      <c r="A53" s="20"/>
      <c r="B53" s="21"/>
      <c r="C53" s="23"/>
      <c r="D53" s="21"/>
      <c r="E53" s="5"/>
      <c r="F53" s="21"/>
      <c r="G53" s="23"/>
      <c r="H53" s="23"/>
      <c r="I53" s="5"/>
      <c r="J53" s="23"/>
      <c r="K53" s="5"/>
      <c r="L53" s="5"/>
      <c r="M53" s="405"/>
      <c r="N53" s="406"/>
    </row>
    <row r="54" spans="1:14" x14ac:dyDescent="0.2">
      <c r="A54" s="20"/>
      <c r="B54" s="21"/>
      <c r="C54" s="23"/>
      <c r="D54" s="21"/>
      <c r="E54" s="5"/>
      <c r="F54" s="21"/>
      <c r="G54" s="23"/>
      <c r="H54" s="23"/>
      <c r="I54" s="5"/>
      <c r="J54" s="23"/>
      <c r="K54" s="5"/>
      <c r="L54" s="5"/>
      <c r="M54" s="405"/>
      <c r="N54" s="406"/>
    </row>
    <row r="55" spans="1:14" x14ac:dyDescent="0.2">
      <c r="A55" s="25"/>
      <c r="B55" s="26"/>
      <c r="C55" s="27"/>
      <c r="E55" s="28"/>
      <c r="F55" s="21"/>
      <c r="G55" s="27"/>
      <c r="H55" s="27"/>
      <c r="I55" s="28"/>
      <c r="J55" s="27"/>
      <c r="K55" s="28"/>
      <c r="L55" s="5"/>
      <c r="M55" s="405"/>
      <c r="N55" s="406"/>
    </row>
    <row r="56" spans="1:14" x14ac:dyDescent="0.2">
      <c r="A56" s="5"/>
      <c r="B56" s="5"/>
      <c r="C56" s="31"/>
      <c r="D56" s="30"/>
      <c r="E56" s="5"/>
      <c r="F56" s="21"/>
      <c r="G56" s="23"/>
      <c r="H56" s="23"/>
      <c r="I56" s="5"/>
      <c r="J56" s="31"/>
      <c r="K56" s="5"/>
      <c r="L56" s="28"/>
      <c r="M56" s="405"/>
      <c r="N56" s="406"/>
    </row>
    <row r="57" spans="1:14" x14ac:dyDescent="0.2">
      <c r="A57" s="5"/>
      <c r="B57" s="5"/>
      <c r="C57" s="29"/>
      <c r="D57" s="30"/>
      <c r="E57" s="5"/>
      <c r="F57" s="21"/>
      <c r="G57" s="23"/>
      <c r="H57" s="23"/>
      <c r="I57" s="5"/>
      <c r="J57" s="23"/>
      <c r="K57" s="5"/>
      <c r="L57" s="30"/>
      <c r="M57" s="405"/>
      <c r="N57" s="406"/>
    </row>
    <row r="58" spans="1:14" x14ac:dyDescent="0.2">
      <c r="A58" s="5"/>
      <c r="B58" s="5"/>
      <c r="C58" s="31"/>
      <c r="D58" s="5"/>
      <c r="E58" s="5"/>
      <c r="F58" s="21"/>
      <c r="G58" s="23"/>
      <c r="H58" s="23"/>
      <c r="I58" s="5"/>
      <c r="J58" s="23"/>
      <c r="K58" s="5"/>
      <c r="L58" s="30"/>
      <c r="M58" s="407"/>
      <c r="N58" s="408"/>
    </row>
    <row r="59" spans="1:14" x14ac:dyDescent="0.2">
      <c r="A59" s="5"/>
      <c r="B59" s="21"/>
      <c r="C59" s="23"/>
      <c r="D59" s="30"/>
      <c r="E59" s="5"/>
      <c r="F59" s="21"/>
      <c r="G59" s="23"/>
      <c r="H59" s="23"/>
      <c r="I59" s="45"/>
      <c r="J59" s="23"/>
      <c r="K59" s="5"/>
      <c r="L59" s="5"/>
      <c r="M59" s="407"/>
      <c r="N59" s="408"/>
    </row>
    <row r="60" spans="1:14" x14ac:dyDescent="0.2">
      <c r="A60" s="5"/>
      <c r="B60" s="21"/>
      <c r="C60" s="23"/>
      <c r="D60" s="30"/>
      <c r="E60" s="32"/>
      <c r="F60" s="21"/>
      <c r="G60" s="22"/>
      <c r="H60" s="22"/>
      <c r="I60" s="45"/>
      <c r="J60" s="23"/>
      <c r="K60" s="5"/>
      <c r="L60" s="5"/>
      <c r="M60" s="407"/>
      <c r="N60" s="408"/>
    </row>
    <row r="61" spans="1:14" x14ac:dyDescent="0.2">
      <c r="A61" s="5"/>
      <c r="B61" s="21"/>
      <c r="C61" s="46"/>
      <c r="E61" s="33"/>
      <c r="F61" s="21"/>
      <c r="G61" s="46"/>
      <c r="H61" s="46"/>
      <c r="J61" s="46"/>
      <c r="L61" s="5"/>
      <c r="M61" s="407"/>
      <c r="N61" s="408"/>
    </row>
    <row r="62" spans="1:14" x14ac:dyDescent="0.2">
      <c r="L62" s="5"/>
    </row>
  </sheetData>
  <sheetProtection algorithmName="SHA-512" hashValue="lHy/uYYVV4mRb4yPBoQmrEUttfh6jMR0fg2pwSFcRYNRK4V8lW8ke7GyV5mL7MKfwAHMXqoU4hMkscUmIa/fyA==" saltValue="WtW6P6/6RMhafH1ijzZ2dQ==" spinCount="100000" sheet="1" objects="1" scenarios="1"/>
  <mergeCells count="15">
    <mergeCell ref="B1:C1"/>
    <mergeCell ref="D1:K1"/>
    <mergeCell ref="L1:N1"/>
    <mergeCell ref="J2:K2"/>
    <mergeCell ref="L2:L3"/>
    <mergeCell ref="M2:M3"/>
    <mergeCell ref="N2:N3"/>
    <mergeCell ref="G2:G3"/>
    <mergeCell ref="H2:H3"/>
    <mergeCell ref="I2:I3"/>
    <mergeCell ref="A2:A3"/>
    <mergeCell ref="B2:B3"/>
    <mergeCell ref="C2:C3"/>
    <mergeCell ref="D2:E2"/>
    <mergeCell ref="F2:F3"/>
  </mergeCells>
  <hyperlinks>
    <hyperlink ref="L5" r:id="rId1" display="https://cceficiente.sharepoint.com/:f:/s/ProcesosMIPG/EhvXQz-H4MpLljhkZfdNf50BwEC6gDBJlG-kqWIAt5TkZQ?e=FeykfU" xr:uid="{5FD81B10-A57C-42E9-B22F-526CFD7A9F26}"/>
    <hyperlink ref="L6:L7" r:id="rId2" display="https://cceficiente.sharepoint.com/:f:/s/ProcesosMIPG/EhvXQz-H4MpLljhkZfdNf50BwEC6gDBJlG-kqWIAt5TkZQ?e=FeykfU" xr:uid="{6E5A1F3A-B600-4F74-93DC-2AFB4FA0FFF8}"/>
    <hyperlink ref="L4" r:id="rId3" display="https://cceficiente.sharepoint.com/:b:/s/ProcesosMIPG/EXoFURVMiPJAuocFejJZabYBXjQ38KuQQxZaT0i3mJpSVw?e=UnbzMF" xr:uid="{68DE0B6C-1480-4E79-9DE0-71153ADCF0AF}"/>
    <hyperlink ref="L12" r:id="rId4" display="https://cceficiente.sharepoint.com/:f:/s/ProcesosMIPG/Eoc2ySaIOgBErxuvkf_6xCIBm9fexO3_E0xGXvzmSobH0Q?e=7OSRHT" xr:uid="{C15C6AEF-E25D-4DC4-8C70-F7B032E8024F}"/>
    <hyperlink ref="L8" r:id="rId5" display="https://cceficiente.sharepoint.com/:f:/s/ProcesosMIPG/EuHj8iYz20VHildnNkGSEJkBaIx3c6JF9HQMQce8fpKCTw?e=Xpq3qc" xr:uid="{9AADF319-A647-402B-AD26-758DCF426911}"/>
    <hyperlink ref="L9" r:id="rId6" display="https://cceficiente.sharepoint.com/:f:/s/ProcesosMIPG/EuHj8iYz20VHildnNkGSEJkBaIx3c6JF9HQMQce8fpKCTw?e=Xpq3qc" xr:uid="{C1B41472-69BE-469D-9E0F-B0D6C6452A01}"/>
    <hyperlink ref="L10" r:id="rId7" display="https://cceficiente.sharepoint.com/:f:/s/ProcesosMIPG/EuHj8iYz20VHildnNkGSEJkBaIx3c6JF9HQMQce8fpKCTw?e=Xpq3qc" xr:uid="{331020F7-D9CE-488A-9577-47583E991F3C}"/>
    <hyperlink ref="L11" r:id="rId8" display="https://cceficiente.sharepoint.com/:f:/s/ProcesosMIPG/EuHj8iYz20VHildnNkGSEJkBaIx3c6JF9HQMQce8fpKCTw?e=Xpq3qc" xr:uid="{C61F17A6-141B-4EE4-BA54-C85008CDCDB0}"/>
    <hyperlink ref="L13" r:id="rId9" xr:uid="{517A6200-CDAA-4EFA-81C7-00E691C33DC4}"/>
    <hyperlink ref="L14" r:id="rId10" display="https://cceficiente.sharepoint.com/:f:/s/ProcesosMIPG/EhfRjIsDdTZJrHOtFPqVXRYBCXwXOt9OQIw42mgprv0p1w?e=U7QqI2" xr:uid="{C03E68C2-DBA4-4955-A262-B19B55DB6130}"/>
    <hyperlink ref="L15" r:id="rId11" display="https://cceficiente.sharepoint.com/:f:/s/ProcesosMIPG/EhfRjIsDdTZJrHOtFPqVXRYBCXwXOt9OQIw42mgprv0p1w?e=U7QqI2" xr:uid="{3D5C3033-D113-4DE9-AF5A-A18A40EA0699}"/>
    <hyperlink ref="L16" r:id="rId12" display="https://cceficiente.sharepoint.com/:f:/s/ProcesosMIPG/Eu7fwmMpHrtHt_x8-1yR_MEBZVI-VYMfyPZHOUG8x5d_KQ?e=ryeMry" xr:uid="{984C6A90-55C4-43DA-9F20-8ADBBD88F517}"/>
    <hyperlink ref="L17" r:id="rId13" display="https://cceficiente.sharepoint.com/:f:/s/ProcesosMIPG/Eu7fwmMpHrtHt_x8-1yR_MEBZVI-VYMfyPZHOUG8x5d_KQ?e=ryeMry" xr:uid="{3D84C856-9741-4C35-A7BE-B43F0D917F57}"/>
    <hyperlink ref="L18" r:id="rId14" xr:uid="{C6AB154A-92AF-4696-9B1C-945CA8A3CD67}"/>
    <hyperlink ref="L19" r:id="rId15" display="https://cceficiente.sharepoint.com/:f:/s/ProcesosMIPG/EmF_atc9CZ9GnP-ptP1WhnoBbH4jzkV2kzDXzTpY1wNPvA?e=37jyWX" xr:uid="{FD25FFD5-791C-4181-9F0D-CA97D0B16299}"/>
    <hyperlink ref="L20:L21" r:id="rId16" display="https://cceficiente.sharepoint.com/:f:/s/ProcesosMIPG/EmF_atc9CZ9GnP-ptP1WhnoBbH4jzkV2kzDXzTpY1wNPvA?e=37jyWX" xr:uid="{710D1AC0-BADD-4D7B-9F34-2103A823FD9E}"/>
    <hyperlink ref="L22" r:id="rId17" display="https://cceficiente.sharepoint.com/:f:/s/ProcesosMIPG/EkEAagC0_GxKswKFf3bungIBs_Ys72hdiyO1lB35mfVW_Q?e=SDK9As" xr:uid="{DA8C73B3-CF8B-4BD7-85D0-1BD3F7C759F5}"/>
    <hyperlink ref="L23:L24" r:id="rId18" display="https://cceficiente.sharepoint.com/:f:/s/ProcesosMIPG/EkEAagC0_GxKswKFf3bungIBs_Ys72hdiyO1lB35mfVW_Q?e=SDK9As" xr:uid="{F17318F5-F350-4577-9372-AC034BBFA7E3}"/>
    <hyperlink ref="L25" r:id="rId19" display="https://cceficiente.sharepoint.com/:f:/s/ProcesosMIPG/EgZ3fjAYtnJMqLP9o4_ICRYBfXM230QguOlqCeijbsDpNw?e=Vl9nfu" xr:uid="{76BC543A-4324-41AE-98D9-CCBF43CB5995}"/>
    <hyperlink ref="L28" r:id="rId20" xr:uid="{0E7F8CD5-267C-4508-8857-389DCA518380}"/>
    <hyperlink ref="L31" r:id="rId21" display="https://cceficiente.sharepoint.com/:f:/s/ProcesosMIPG/EuwE4OFOaIZKnlFzgtRXGNoB5u_8KKyFMfspDFaApG1d8w?e=dfSV3k" xr:uid="{4711438B-0DE4-4549-B5D1-0C94E1865BBA}"/>
    <hyperlink ref="L32" r:id="rId22" display="https://cceficiente.sharepoint.com/:f:/s/ProcesosMIPG/EuwE4OFOaIZKnlFzgtRXGNoB5u_8KKyFMfspDFaApG1d8w?e=dfSV3k" xr:uid="{DC691F15-CB36-4C1D-A6BB-E91FE5CF6006}"/>
    <hyperlink ref="L34" r:id="rId23" display="https://cceficiente.sharepoint.com/:f:/s/ProcesosMIPG/Ej6srxRGqLhHu4uQjH2HjmABCmYEHL2WJrNrklkXuJQZAw?e=QUsNnO" xr:uid="{51B8481C-283A-4311-845B-8870794E046A}"/>
    <hyperlink ref="L35" r:id="rId24" display="https://cceficiente.sharepoint.com/:f:/s/ProcesosMIPG/EgqpTtBjP7JNllOg5KDo5MgBszBqOhrZn11N8WkmXsenbQ?e=GycVTx" xr:uid="{E7F472AC-636E-4626-B255-37CEF0913E9E}"/>
    <hyperlink ref="L36" r:id="rId25" xr:uid="{56122DE6-E299-433D-8034-EFBBAE6AD871}"/>
    <hyperlink ref="L37" r:id="rId26" xr:uid="{C9A39764-D649-4D63-8F5B-C7251026739E}"/>
    <hyperlink ref="L38" r:id="rId27" display="Solicitud DG13 y DG14" xr:uid="{E69F9994-48E5-41D4-9218-78765351D3FD}"/>
  </hyperlinks>
  <pageMargins left="0.7" right="0.7" top="1.1458333333333333" bottom="0.75" header="0.3" footer="0.3"/>
  <pageSetup orientation="landscape" r:id="rId28"/>
  <headerFooter>
    <oddHeader>&amp;C&amp;"Arial Nova,Negrita"
CONTROL DE SOLICITUD DE CAMBIOS 
Y AJUSTES A PLAN DE ACCIÓN&amp;R&amp;G</oddHeader>
  </headerFooter>
  <drawing r:id="rId29"/>
  <legacyDrawingHF r:id="rId30"/>
  <extLst>
    <ext xmlns:x14="http://schemas.microsoft.com/office/spreadsheetml/2009/9/main" uri="{CCE6A557-97BC-4b89-ADB6-D9C93CAAB3DF}">
      <x14:dataValidations xmlns:xm="http://schemas.microsoft.com/office/excel/2006/main" count="3">
        <x14:dataValidation type="list" allowBlank="1" showInputMessage="1" showErrorMessage="1" xr:uid="{80CD7AA4-6AED-4C91-AEF4-97BD822BFA05}">
          <x14:formula1>
            <xm:f>'Listas '!$B$12:$B$19</xm:f>
          </x14:formula1>
          <xm:sqref>B59:B61 B5:B56</xm:sqref>
        </x14:dataValidation>
        <x14:dataValidation type="list" allowBlank="1" showInputMessage="1" showErrorMessage="1" xr:uid="{0EE97BCD-E5F5-4B74-B8E0-83796506CC1B}">
          <x14:formula1>
            <xm:f>'Listas '!$D$12:$D$13</xm:f>
          </x14:formula1>
          <xm:sqref>A5:A54</xm:sqref>
        </x14:dataValidation>
        <x14:dataValidation type="list" allowBlank="1" showInputMessage="1" showErrorMessage="1" xr:uid="{800E6B0B-AD9D-400A-8089-0662810C9C33}">
          <x14:formula1>
            <xm:f>'Listas '!$C$12:$C$19</xm:f>
          </x14:formula1>
          <xm:sqref>D5:D54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E5ED2-467F-460A-AD6D-A13FC2C780EE}">
  <sheetPr codeName="Hoja8"/>
  <dimension ref="B3:I20"/>
  <sheetViews>
    <sheetView workbookViewId="0">
      <selection activeCell="E19" sqref="E19"/>
    </sheetView>
  </sheetViews>
  <sheetFormatPr baseColWidth="10" defaultColWidth="8.7109375" defaultRowHeight="15" x14ac:dyDescent="0.25"/>
  <cols>
    <col min="5" max="5" width="15.85546875" customWidth="1"/>
    <col min="7" max="7" width="21.42578125" customWidth="1"/>
  </cols>
  <sheetData>
    <row r="3" spans="2:9" x14ac:dyDescent="0.25">
      <c r="B3" s="1" t="s">
        <v>991</v>
      </c>
      <c r="E3" s="1" t="s">
        <v>992</v>
      </c>
      <c r="G3" s="1" t="s">
        <v>993</v>
      </c>
      <c r="I3" s="1" t="s">
        <v>94</v>
      </c>
    </row>
    <row r="4" spans="2:9" x14ac:dyDescent="0.25">
      <c r="B4" t="s">
        <v>994</v>
      </c>
      <c r="E4" t="s">
        <v>995</v>
      </c>
      <c r="G4" t="s">
        <v>105</v>
      </c>
      <c r="I4" t="s">
        <v>996</v>
      </c>
    </row>
    <row r="5" spans="2:9" x14ac:dyDescent="0.25">
      <c r="B5" t="s">
        <v>108</v>
      </c>
      <c r="E5" t="s">
        <v>997</v>
      </c>
      <c r="G5" t="s">
        <v>998</v>
      </c>
      <c r="I5" t="s">
        <v>111</v>
      </c>
    </row>
    <row r="6" spans="2:9" x14ac:dyDescent="0.25">
      <c r="B6" t="s">
        <v>999</v>
      </c>
      <c r="E6" t="s">
        <v>107</v>
      </c>
      <c r="G6" t="s">
        <v>1000</v>
      </c>
      <c r="I6" t="s">
        <v>1001</v>
      </c>
    </row>
    <row r="7" spans="2:9" x14ac:dyDescent="0.25">
      <c r="B7" t="s">
        <v>1002</v>
      </c>
      <c r="G7" t="s">
        <v>208</v>
      </c>
    </row>
    <row r="8" spans="2:9" x14ac:dyDescent="0.25">
      <c r="G8" t="s">
        <v>1003</v>
      </c>
    </row>
    <row r="12" spans="2:9" x14ac:dyDescent="0.25">
      <c r="B12" s="8" t="s">
        <v>917</v>
      </c>
      <c r="C12" s="8" t="s">
        <v>918</v>
      </c>
      <c r="D12" s="8" t="s">
        <v>929</v>
      </c>
      <c r="E12" s="8"/>
      <c r="F12" s="8" t="s">
        <v>915</v>
      </c>
    </row>
    <row r="13" spans="2:9" x14ac:dyDescent="0.25">
      <c r="B13" s="8" t="s">
        <v>909</v>
      </c>
      <c r="C13" s="8" t="s">
        <v>910</v>
      </c>
      <c r="D13" s="8" t="s">
        <v>908</v>
      </c>
      <c r="E13" s="8"/>
      <c r="F13" s="8" t="s">
        <v>934</v>
      </c>
    </row>
    <row r="14" spans="2:9" x14ac:dyDescent="0.25">
      <c r="B14" s="8" t="s">
        <v>1004</v>
      </c>
      <c r="C14" s="8" t="s">
        <v>1005</v>
      </c>
      <c r="D14" s="8" t="s">
        <v>1006</v>
      </c>
      <c r="E14" s="8"/>
      <c r="F14" s="8" t="s">
        <v>938</v>
      </c>
    </row>
    <row r="15" spans="2:9" x14ac:dyDescent="0.25">
      <c r="B15" s="8" t="s">
        <v>924</v>
      </c>
      <c r="C15" s="8" t="s">
        <v>925</v>
      </c>
      <c r="D15" s="8"/>
      <c r="E15" s="8"/>
      <c r="F15" s="8" t="s">
        <v>922</v>
      </c>
    </row>
    <row r="16" spans="2:9" x14ac:dyDescent="0.25">
      <c r="B16" s="8" t="s">
        <v>942</v>
      </c>
      <c r="C16" s="8" t="s">
        <v>943</v>
      </c>
      <c r="D16" s="8"/>
      <c r="E16" s="8"/>
      <c r="F16" s="8" t="s">
        <v>911</v>
      </c>
    </row>
    <row r="17" spans="2:6" x14ac:dyDescent="0.25">
      <c r="B17" s="8" t="s">
        <v>930</v>
      </c>
      <c r="C17" s="8" t="s">
        <v>931</v>
      </c>
      <c r="D17" s="8"/>
      <c r="E17" s="8"/>
      <c r="F17" s="8"/>
    </row>
    <row r="18" spans="2:6" x14ac:dyDescent="0.25">
      <c r="B18" s="8"/>
      <c r="C18" s="8"/>
      <c r="D18" s="8"/>
      <c r="E18" s="8"/>
      <c r="F18" s="8"/>
    </row>
    <row r="19" spans="2:6" x14ac:dyDescent="0.25">
      <c r="B19" s="8" t="s">
        <v>977</v>
      </c>
      <c r="C19" s="8" t="s">
        <v>978</v>
      </c>
      <c r="D19" s="8"/>
      <c r="E19" s="8"/>
      <c r="F19" s="8"/>
    </row>
    <row r="20" spans="2:6" x14ac:dyDescent="0.25">
      <c r="B20" s="8"/>
      <c r="C20" s="8"/>
      <c r="D20" s="8"/>
      <c r="E20" s="8"/>
      <c r="F20"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6" ma:contentTypeDescription="Crear nuevo documento." ma:contentTypeScope="" ma:versionID="19666d35f7ab07eea51a39b0941b8c13">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0513e98eefddafd7483a3552939b573f"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21890397-b1df-41b4-8b7c-1b8234b2c9c1}" ma:internalName="TaxCatchAll" ma:showField="CatchAllData" ma:web="078d6b7f-86fb-47aa-a5fb-45a141d091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78d6b7f-86fb-47aa-a5fb-45a141d09143" xsi:nil="true"/>
    <lcf76f155ced4ddcb4097134ff3c332f xmlns="3e82ca5b-96cf-4758-bde1-7c773396b7e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80EBFC0-22EF-496D-9176-014BA9E4AAB1}">
  <ds:schemaRefs>
    <ds:schemaRef ds:uri="http://schemas.microsoft.com/sharepoint/v3/contenttype/forms"/>
  </ds:schemaRefs>
</ds:datastoreItem>
</file>

<file path=customXml/itemProps2.xml><?xml version="1.0" encoding="utf-8"?>
<ds:datastoreItem xmlns:ds="http://schemas.openxmlformats.org/officeDocument/2006/customXml" ds:itemID="{30ECDA1C-A806-4604-9000-39A1307C23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9A2404-1F9D-4745-A060-BDE2D8A0E77C}">
  <ds:schemaRefs>
    <ds:schemaRef ds:uri="http://schemas.microsoft.com/office/2006/metadata/properties"/>
    <ds:schemaRef ds:uri="http://schemas.microsoft.com/office/infopath/2007/PartnerControls"/>
    <ds:schemaRef ds:uri="078d6b7f-86fb-47aa-a5fb-45a141d09143"/>
    <ds:schemaRef ds:uri="3e82ca5b-96cf-4758-bde1-7c773396b7e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PAI</vt:lpstr>
      <vt:lpstr>PAI 2023</vt:lpstr>
      <vt:lpstr>PAI-Q1 </vt:lpstr>
      <vt:lpstr>PAI-Q2</vt:lpstr>
      <vt:lpstr>PAI- Q3</vt:lpstr>
      <vt:lpstr>Objetivos Estratégicos</vt:lpstr>
      <vt:lpstr>DOFA 2023</vt:lpstr>
      <vt:lpstr>Control de Ajustes PAI</vt:lpstr>
      <vt:lpstr>Listas </vt:lpstr>
      <vt:lpstr>Control de Formato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Olivera Jimenez</dc:creator>
  <cp:keywords/>
  <dc:description/>
  <cp:lastModifiedBy>Sonia Rocio Rodriguez Cruz</cp:lastModifiedBy>
  <cp:revision/>
  <dcterms:created xsi:type="dcterms:W3CDTF">2020-11-18T11:41:05Z</dcterms:created>
  <dcterms:modified xsi:type="dcterms:W3CDTF">2024-06-07T16:29:31Z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y fmtid="{D5CDD505-2E9C-101B-9397-08002B2CF9AE}" pid="3" name="MediaServiceImageTags">
    <vt:lpwstr/>
  </property>
</Properties>
</file>