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C:\Users\crariza\Desktop\GSGYA2021\MOBILIARIO 2021\MOBILIARIO X AMP\CIERRE EVENTO\"/>
    </mc:Choice>
  </mc:AlternateContent>
  <xr:revisionPtr revIDLastSave="0" documentId="8_{4D6AD596-07C2-448D-92A8-4E72AA62475A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evento registrado" sheetId="1" r:id="rId1"/>
    <sheet name="cierre evento" sheetId="2" r:id="rId2"/>
    <sheet name=" VERIFICACIÓN PRECIOS" sheetId="11" r:id="rId3"/>
    <sheet name="VALIDACIÓN PRESUPUESTAL" sheetId="10" r:id="rId4"/>
    <sheet name="COTIZACIONES RECIBIDAS" sheetId="12" r:id="rId5"/>
  </sheets>
  <externalReferences>
    <externalReference r:id="rId6"/>
  </externalReferences>
  <definedNames>
    <definedName name="zona">[1]LISTAS!$A$2:$A$4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7" i="11" l="1"/>
  <c r="N17" i="11"/>
  <c r="S17" i="11"/>
  <c r="W5" i="11"/>
  <c r="X5" i="11" s="1"/>
  <c r="W6" i="11"/>
  <c r="X6" i="11"/>
  <c r="W7" i="11"/>
  <c r="X7" i="11" s="1"/>
  <c r="W8" i="11"/>
  <c r="X8" i="11" s="1"/>
  <c r="W9" i="11"/>
  <c r="X9" i="11" s="1"/>
  <c r="W10" i="11"/>
  <c r="X10" i="11" s="1"/>
  <c r="W11" i="11"/>
  <c r="X11" i="11" s="1"/>
  <c r="W12" i="11"/>
  <c r="X12" i="11" s="1"/>
  <c r="W13" i="11"/>
  <c r="X13" i="11" s="1"/>
  <c r="W14" i="11"/>
  <c r="X14" i="11"/>
  <c r="W15" i="11"/>
  <c r="X15" i="11" s="1"/>
  <c r="W16" i="11"/>
  <c r="X16" i="11"/>
  <c r="X4" i="11"/>
  <c r="W4" i="11"/>
  <c r="W17" i="11" s="1"/>
  <c r="X17" i="11" s="1"/>
  <c r="D5" i="10"/>
  <c r="D6" i="10"/>
  <c r="D7" i="10"/>
  <c r="D8" i="10"/>
  <c r="D9" i="10"/>
  <c r="D10" i="10"/>
  <c r="D11" i="10"/>
  <c r="D12" i="10"/>
  <c r="D13" i="10"/>
  <c r="D14" i="10"/>
  <c r="D15" i="10"/>
  <c r="D16" i="10"/>
  <c r="D4" i="10"/>
  <c r="T5" i="11"/>
  <c r="U5" i="11"/>
  <c r="T6" i="11"/>
  <c r="U6" i="11" s="1"/>
  <c r="T7" i="11"/>
  <c r="U7" i="11"/>
  <c r="T8" i="11"/>
  <c r="U8" i="11" s="1"/>
  <c r="T9" i="11"/>
  <c r="U9" i="11"/>
  <c r="T10" i="11"/>
  <c r="U10" i="11" s="1"/>
  <c r="T11" i="11"/>
  <c r="U11" i="11"/>
  <c r="T12" i="11"/>
  <c r="U12" i="11" s="1"/>
  <c r="T13" i="11"/>
  <c r="U13" i="11"/>
  <c r="T14" i="11"/>
  <c r="U14" i="11" s="1"/>
  <c r="T15" i="11"/>
  <c r="U15" i="11"/>
  <c r="T16" i="11"/>
  <c r="U16" i="11" s="1"/>
  <c r="T4" i="11"/>
  <c r="U4" i="11" s="1"/>
  <c r="I28" i="12"/>
  <c r="G28" i="12" l="1"/>
  <c r="E28" i="12" l="1"/>
  <c r="C28" i="12" l="1"/>
  <c r="A28" i="12" l="1"/>
  <c r="B17" i="10" l="1"/>
  <c r="D17" i="10" l="1"/>
  <c r="H22" i="10" l="1"/>
  <c r="I21" i="10"/>
  <c r="J21" i="10" l="1"/>
  <c r="J22" i="10" s="1"/>
  <c r="I22" i="10"/>
</calcChain>
</file>

<file path=xl/sharedStrings.xml><?xml version="1.0" encoding="utf-8"?>
<sst xmlns="http://schemas.openxmlformats.org/spreadsheetml/2006/main" count="130" uniqueCount="87">
  <si>
    <t>FECHA DE CIERRE</t>
  </si>
  <si>
    <t>Cantidad Total</t>
  </si>
  <si>
    <t>REGION</t>
  </si>
  <si>
    <t>EVENTO REGISTRADO</t>
  </si>
  <si>
    <t>FECHA DE CREACIÓN</t>
  </si>
  <si>
    <t>Identificación menor valor</t>
  </si>
  <si>
    <t>Total Valor Cotizado incluido IVA</t>
  </si>
  <si>
    <t>Proveedores Esperados</t>
  </si>
  <si>
    <t>Dependencia</t>
  </si>
  <si>
    <t>RUBRO</t>
  </si>
  <si>
    <t>AFECTACIÓN REGISTRO PRESUPUESTAL</t>
  </si>
  <si>
    <t>Producto</t>
  </si>
  <si>
    <t>VR Total incluido IVA</t>
  </si>
  <si>
    <t>TOTALES</t>
  </si>
  <si>
    <t>MENOR VALOR</t>
  </si>
  <si>
    <t>FUENTE</t>
  </si>
  <si>
    <t>RECURSO</t>
  </si>
  <si>
    <t>SITUACIÓN</t>
  </si>
  <si>
    <t>Nación</t>
  </si>
  <si>
    <t>CSF</t>
  </si>
  <si>
    <t>VALOR TOTAL</t>
  </si>
  <si>
    <t>COMPROMISO</t>
  </si>
  <si>
    <t>16-11-2021 hora 5:00 pm</t>
  </si>
  <si>
    <t>INDUSTRIAS METAL MADERA INMEMA LTDA</t>
  </si>
  <si>
    <t>JOSE SADY SUAVITA ROJAS</t>
  </si>
  <si>
    <t>MANUFACTURAS SUMAPAZ S.A</t>
  </si>
  <si>
    <t>INDUSTRIAS CRUZ HERMANOS S.A</t>
  </si>
  <si>
    <t>Partícipes en el cierre</t>
  </si>
  <si>
    <t>SI</t>
  </si>
  <si>
    <t>DOTAESCOL</t>
  </si>
  <si>
    <t>nombre</t>
  </si>
  <si>
    <t>descripción y especificaciones</t>
  </si>
  <si>
    <t>666 Puesto de trabajo rectoría con silla</t>
  </si>
  <si>
    <t>Escritorio de rectoría con superficie de retorno y credenza para uso de equipos de cómputo y manejo de papelería, acompañada de silla neumática, ergonómica para adultos, giratoria y con ruedas. Ideal para áreas administrativas. Posee sistema basculante para graduación y apoyo lumbar y apoyacabezas</t>
  </si>
  <si>
    <t xml:space="preserve">715 Silla Ergonómica </t>
  </si>
  <si>
    <t xml:space="preserve">Silla neumática ergonómica para adultos, giratoria, con ruedas ideal para áreas administrativas. Posee sistema basculante para graduación y apoyo lumbar. </t>
  </si>
  <si>
    <t>716 silla interlocutora</t>
  </si>
  <si>
    <t xml:space="preserve">Silla para espacios de reunión; Los módulos de asiento espaldar deben estar construidos con superficie de doble curvatura que se ajusten a la antropometría del cuerpo humano en la posición sedente con espuma en poliuretano que genere mayor comodidad. </t>
  </si>
  <si>
    <t>672 Sala de espera tres puestos</t>
  </si>
  <si>
    <t xml:space="preserve">Sofá para espacios de espera en áreas administrativas, compuesto en dos (2) módulos tipo sofá y poltrona acompañados de una (1) mesa. </t>
  </si>
  <si>
    <t>665 Puesto administrativo sencillo con silla</t>
  </si>
  <si>
    <t>Escritorio administrativo con superficie sencilla para uso de equipos de cómputo y manejo de papelería, acompañada de silla neumática, ergonómica para adultos, giratoria y con ruedas. Ideal para áreas administrativas. Posee sistema basculante para graduación y apoyo lumbar.</t>
  </si>
  <si>
    <t>664 Puesto administrativo en L con silla</t>
  </si>
  <si>
    <t>Escritorio administrativo con superficie de retorno para uso de equipos de cómputo y manejo de papelería, acompañada de silla neumática, ergonómica para adultos, giratoria y con ruedas. Ideal para áreas administrativas. Posee sistema basculante para graduación y apoyo lumbar.</t>
  </si>
  <si>
    <t>658 Mesa de juntas 10 puestos con silla</t>
  </si>
  <si>
    <t>Mesa de trabajo para reuniones grupales de hasta 10 personas, posee sistema de conectividad mediante canaletas y grommet para red eléctrica y de datos, acompañada de 10 Sillas neumáticas, ergonómicas para adultos, giratoria, con rueda. Ideal para áreas administrativas. Posee sistema basculante para graduación y apoyo lumbar.</t>
  </si>
  <si>
    <t>661 Mesa de juntas 6 puestos con silla</t>
  </si>
  <si>
    <t>Mesa de trabajo para reuniones grupales de hasta 6 personas, posee sistema de conectividad mediante canaletas y grommet para red eléctrica y de datos, acompañada de seis (6) sillas neumáticas, ergonómicas para adultos, giratoria, con rueda. Ideal para áreas administrativas. Posee sistema basculante para graduación y apoyo lumbar.</t>
  </si>
  <si>
    <t>724 Tándem espera 3 puestos</t>
  </si>
  <si>
    <t xml:space="preserve">Conjunto de tres (3) sillas unidas a una misma estructura, para ser ubicadas en las áreas de espera para espacios administrativos, acolchada y tapizada. </t>
  </si>
  <si>
    <t>685 Estantería Deposito</t>
  </si>
  <si>
    <t>Estantería para uso en las bodegas de los laboratorios de física, química y almacén.</t>
  </si>
  <si>
    <t xml:space="preserve">721 Silla plástica comedor </t>
  </si>
  <si>
    <t>Silla plástica para comedor. Los módulos de asiento espaldar deben estar construidos con superficie de doble curvatura y brazos que se adapten a la antropometría de un adulto.</t>
  </si>
  <si>
    <t>701 Mesa plástica comedor</t>
  </si>
  <si>
    <t xml:space="preserve">Mesa cuadrada plástica destinada a espacios de comedor. Con sistema estructural desarmable patas y superficie. </t>
  </si>
  <si>
    <t xml:space="preserve">702 Mesa Plegable </t>
  </si>
  <si>
    <t>Mesa modular, plegable y móvil es ideal en espacios que requieren flexibilidad para reconfigurarse según las diferentes dinámicas del entorno educativo.</t>
  </si>
  <si>
    <t>NECESIDAD TOTAL</t>
  </si>
  <si>
    <t>VALOR PROMEDIO CATALOGO AMP  18012021</t>
  </si>
  <si>
    <t>Valor Und</t>
  </si>
  <si>
    <t>%IVA</t>
  </si>
  <si>
    <t>Vr IVA</t>
  </si>
  <si>
    <t>Vr Und con IVA</t>
  </si>
  <si>
    <t>Vr Total incluido IVA</t>
  </si>
  <si>
    <t>Vr Total Incluido IVA</t>
  </si>
  <si>
    <t>categoría</t>
  </si>
  <si>
    <t>Conjunto</t>
  </si>
  <si>
    <t>conjunto</t>
  </si>
  <si>
    <t>PRODUCTO</t>
  </si>
  <si>
    <t>PRESUPUESTO DEL PROCESO</t>
  </si>
  <si>
    <t>VALOR COTIZACIÓN MANUFACTURA SUMAPAZ</t>
  </si>
  <si>
    <t>VR DESCUENTO</t>
  </si>
  <si>
    <t>VALOR CATALOGO MANUFACTURA SUMAPAZ</t>
  </si>
  <si>
    <t>VALOR REFERENTE TECHO DE LA COTIZACIÓN</t>
  </si>
  <si>
    <t>% DESCUENTO</t>
  </si>
  <si>
    <t>OBSERVACIÓN</t>
  </si>
  <si>
    <t>CONCEPTO VERIFICACIÓN DE LA COTIZACIÓN FRENTE A PRECIOS TECHO DEL PROPOVEEDOR EN EL CATÁLOGO</t>
  </si>
  <si>
    <t>Toda vez que el proveedor no superó sus precios de referncia, se establce que CUMPLE la condición de participación</t>
  </si>
  <si>
    <t>FICHA</t>
  </si>
  <si>
    <t>Vr Unitario incluido IVA</t>
  </si>
  <si>
    <t>404027 DIRECCION
ADMINISTRATIVA -
MODERNIZACION DE
AMBIENTES</t>
  </si>
  <si>
    <t>C-3603-1300-14-0-3603024-02 ADQUISICIÓN DE BIENES Y
SERVICIOS - AMBIENTES DE FORMACIÓN MODERNIZADOS -
MEJORAMIENTO DEL SERVICIO DE FORMACIÓN
PROFESIONAL DEL SENA NACIONAL</t>
  </si>
  <si>
    <t>SALDO DISPONIBLE PROCESO POR MINIMA CUANTÍA</t>
  </si>
  <si>
    <t>CONCEPTO DE AHORRO NEGOCIACIÓN FRENTE PROMEDIO DEL CATÁLOGO (PRESUPUESTO DEL PROCESO)</t>
  </si>
  <si>
    <t>CDP 32521 - 2021</t>
  </si>
  <si>
    <t>DATOS COTIZACIÓN MANUFACTURAS SUMAPAZ S.A.S -  EVENTO 119269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</si>
</sst>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&quot;$&quot;#,##0.00"/>
    <numFmt numFmtId="165" formatCode="_(&quot;$&quot;* #,##0_);_(&quot;$&quot;* \(#,##0\);_(&quot;$&quot;* &quot;-&quot;_);_(@_)"/>
    <numFmt numFmtId="166" formatCode="&quot;$&quot;\ #,##0.00"/>
    <numFmt numFmtId="167" formatCode="_(&quot;$&quot;* #,##0.00_);_(&quot;$&quot;* \(#,##0.00\);_(&quot;$&quot;* &quot;-&quot;??_);_(@_)"/>
    <numFmt numFmtId="168" formatCode="_-* #,##0_-;\-* #,##0_-;_-* &quot;-&quot;??_-;_-@_-"/>
    <numFmt numFmtId="169" formatCode="_-* #,##0.00\ _€_-;\-* #,##0.00\ _€_-;_-* &quot;-&quot;??\ _€_-;_-@_-"/>
    <numFmt numFmtId="170" formatCode="[$$-240A]\ #,##0.00"/>
  </numFmts>
  <fonts count="24" x14ac:knownFonts="1">
    <font>
      <sz val="11"/>
      <color theme="1"/>
      <name val="Calibri"/>
      <family val="2"/>
      <scheme val="minor"/>
    </font>
    <font>
      <b/>
      <sz val="10"/>
      <color rgb="FF000000"/>
      <name val="Arial Narrow"/>
      <family val="2"/>
    </font>
    <font>
      <sz val="10"/>
      <color rgb="FF000000"/>
      <name val="Arial Narrow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b/>
      <sz val="14"/>
      <color theme="1"/>
      <name val="Arial Narrow"/>
      <family val="2"/>
    </font>
    <font>
      <b/>
      <sz val="11"/>
      <color theme="0"/>
      <name val="Arial Narrow"/>
      <family val="2"/>
    </font>
    <font>
      <sz val="11"/>
      <name val="Arial Narrow"/>
      <family val="2"/>
    </font>
    <font>
      <b/>
      <sz val="11"/>
      <name val="Arial Narrow"/>
      <family val="2"/>
    </font>
    <font>
      <b/>
      <sz val="16"/>
      <color theme="1"/>
      <name val="Arial Narrow"/>
      <family val="2"/>
    </font>
    <font>
      <sz val="11"/>
      <color theme="0"/>
      <name val="Arial Narrow"/>
      <family val="2"/>
    </font>
    <font>
      <b/>
      <sz val="18"/>
      <color theme="1"/>
      <name val="Arial Narrow"/>
      <family val="2"/>
    </font>
    <font>
      <sz val="10"/>
      <color indexed="8"/>
      <name val="MS Sans Serif"/>
      <family val="2"/>
    </font>
    <font>
      <b/>
      <sz val="11"/>
      <color theme="1"/>
      <name val="Calibri"/>
      <family val="2"/>
      <scheme val="minor"/>
    </font>
    <font>
      <sz val="12"/>
      <color rgb="FF000000"/>
      <name val="Arial"/>
      <family val="2"/>
      <charset val="1"/>
    </font>
    <font>
      <sz val="11"/>
      <color rgb="FFFF0000"/>
      <name val="Calibri"/>
      <family val="2"/>
      <scheme val="minor"/>
    </font>
    <font>
      <sz val="12"/>
      <name val="Arial"/>
      <family val="2"/>
    </font>
    <font>
      <b/>
      <sz val="12"/>
      <color theme="1"/>
      <name val="Arial Narrow"/>
      <family val="2"/>
    </font>
    <font>
      <sz val="12"/>
      <color theme="1"/>
      <name val="Arial Narrow"/>
      <family val="2"/>
    </font>
    <font>
      <b/>
      <sz val="11"/>
      <color theme="1"/>
      <name val="Arial Black"/>
      <family val="2"/>
    </font>
    <font>
      <b/>
      <sz val="12"/>
      <color theme="1"/>
      <name val="Calibri"/>
      <family val="2"/>
      <scheme val="minor"/>
    </font>
    <font>
      <sz val="9"/>
      <color rgb="FF000000"/>
      <name val="Arial Narrow"/>
      <family val="2"/>
    </font>
  </fonts>
  <fills count="1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EBF8FF"/>
        <bgColor indexed="64"/>
      </patternFill>
    </fill>
    <fill>
      <patternFill patternType="solid">
        <fgColor rgb="FFFFD96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4" tint="0.399975585192419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4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4" fillId="0" borderId="0"/>
    <xf numFmtId="0" fontId="14" fillId="0" borderId="0"/>
    <xf numFmtId="169" fontId="4" fillId="0" borderId="0" applyFont="0" applyFill="0" applyBorder="0" applyAlignment="0" applyProtection="0"/>
  </cellStyleXfs>
  <cellXfs count="102">
    <xf numFmtId="0" fontId="0" fillId="0" borderId="0" xfId="0"/>
    <xf numFmtId="0" fontId="5" fillId="0" borderId="0" xfId="0" applyFont="1"/>
    <xf numFmtId="0" fontId="5" fillId="0" borderId="0" xfId="0" applyFont="1" applyAlignment="1">
      <alignment vertical="center"/>
    </xf>
    <xf numFmtId="0" fontId="9" fillId="0" borderId="0" xfId="1" applyFont="1" applyProtection="1">
      <protection hidden="1"/>
    </xf>
    <xf numFmtId="167" fontId="9" fillId="0" borderId="0" xfId="1" applyNumberFormat="1" applyFont="1" applyProtection="1">
      <protection hidden="1"/>
    </xf>
    <xf numFmtId="10" fontId="7" fillId="0" borderId="0" xfId="0" applyNumberFormat="1" applyFont="1" applyAlignment="1">
      <alignment vertical="center"/>
    </xf>
    <xf numFmtId="0" fontId="6" fillId="0" borderId="0" xfId="0" applyFont="1"/>
    <xf numFmtId="0" fontId="12" fillId="8" borderId="2" xfId="0" applyFont="1" applyFill="1" applyBorder="1" applyAlignment="1">
      <alignment horizontal="center"/>
    </xf>
    <xf numFmtId="166" fontId="5" fillId="0" borderId="1" xfId="0" applyNumberFormat="1" applyFont="1" applyBorder="1" applyAlignment="1">
      <alignment horizontal="center" vertical="center"/>
    </xf>
    <xf numFmtId="0" fontId="8" fillId="10" borderId="1" xfId="7" applyFont="1" applyFill="1" applyBorder="1" applyAlignment="1" applyProtection="1">
      <alignment horizontal="center" vertical="center" wrapText="1"/>
      <protection hidden="1"/>
    </xf>
    <xf numFmtId="167" fontId="5" fillId="4" borderId="1" xfId="0" applyNumberFormat="1" applyFont="1" applyFill="1" applyBorder="1" applyAlignment="1">
      <alignment vertical="center"/>
    </xf>
    <xf numFmtId="1" fontId="8" fillId="11" borderId="1" xfId="0" applyNumberFormat="1" applyFont="1" applyFill="1" applyBorder="1" applyAlignment="1">
      <alignment horizontal="center" vertical="center"/>
    </xf>
    <xf numFmtId="0" fontId="12" fillId="8" borderId="3" xfId="0" applyFont="1" applyFill="1" applyBorder="1" applyAlignment="1">
      <alignment horizontal="center"/>
    </xf>
    <xf numFmtId="166" fontId="5" fillId="0" borderId="1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166" fontId="5" fillId="0" borderId="1" xfId="0" applyNumberFormat="1" applyFont="1" applyBorder="1" applyAlignment="1">
      <alignment vertical="center"/>
    </xf>
    <xf numFmtId="10" fontId="13" fillId="0" borderId="0" xfId="0" applyNumberFormat="1" applyFont="1" applyAlignment="1">
      <alignment vertical="center"/>
    </xf>
    <xf numFmtId="0" fontId="11" fillId="0" borderId="0" xfId="0" applyFont="1"/>
    <xf numFmtId="0" fontId="9" fillId="0" borderId="0" xfId="1" applyFont="1" applyFill="1" applyProtection="1">
      <protection hidden="1"/>
    </xf>
    <xf numFmtId="0" fontId="5" fillId="0" borderId="0" xfId="0" applyFont="1" applyFill="1" applyBorder="1"/>
    <xf numFmtId="0" fontId="6" fillId="0" borderId="0" xfId="0" applyFont="1" applyFill="1" applyBorder="1"/>
    <xf numFmtId="0" fontId="6" fillId="0" borderId="0" xfId="0" applyFont="1" applyFill="1" applyBorder="1" applyAlignment="1">
      <alignment horizontal="center" vertical="center"/>
    </xf>
    <xf numFmtId="168" fontId="5" fillId="0" borderId="0" xfId="6" applyNumberFormat="1" applyFont="1" applyFill="1" applyBorder="1" applyAlignment="1">
      <alignment vertical="center"/>
    </xf>
    <xf numFmtId="167" fontId="5" fillId="0" borderId="0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168" fontId="6" fillId="0" borderId="0" xfId="6" applyNumberFormat="1" applyFont="1" applyFill="1" applyBorder="1" applyAlignment="1">
      <alignment vertical="center"/>
    </xf>
    <xf numFmtId="167" fontId="6" fillId="0" borderId="0" xfId="0" applyNumberFormat="1" applyFont="1" applyFill="1" applyBorder="1" applyAlignment="1">
      <alignment vertical="center"/>
    </xf>
    <xf numFmtId="168" fontId="8" fillId="11" borderId="1" xfId="6" applyNumberFormat="1" applyFont="1" applyFill="1" applyBorder="1" applyAlignment="1">
      <alignment vertical="center"/>
    </xf>
    <xf numFmtId="167" fontId="8" fillId="11" borderId="1" xfId="0" applyNumberFormat="1" applyFont="1" applyFill="1" applyBorder="1" applyAlignment="1">
      <alignment vertical="center"/>
    </xf>
    <xf numFmtId="166" fontId="8" fillId="8" borderId="0" xfId="0" applyNumberFormat="1" applyFont="1" applyFill="1"/>
    <xf numFmtId="166" fontId="12" fillId="0" borderId="0" xfId="0" applyNumberFormat="1" applyFont="1" applyFill="1" applyBorder="1"/>
    <xf numFmtId="166" fontId="6" fillId="12" borderId="1" xfId="0" applyNumberFormat="1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14" fontId="2" fillId="0" borderId="7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164" fontId="16" fillId="0" borderId="8" xfId="4" applyNumberFormat="1" applyFont="1" applyFill="1" applyBorder="1" applyAlignment="1" applyProtection="1">
      <alignment vertical="center" wrapText="1"/>
      <protection hidden="1"/>
    </xf>
    <xf numFmtId="164" fontId="16" fillId="0" borderId="9" xfId="4" applyNumberFormat="1" applyFont="1" applyFill="1" applyBorder="1" applyAlignment="1" applyProtection="1">
      <alignment vertical="center" wrapText="1"/>
      <protection hidden="1"/>
    </xf>
    <xf numFmtId="0" fontId="18" fillId="13" borderId="10" xfId="1" applyFont="1" applyFill="1" applyBorder="1" applyAlignment="1" applyProtection="1">
      <alignment vertical="center"/>
      <protection locked="0" hidden="1"/>
    </xf>
    <xf numFmtId="164" fontId="17" fillId="0" borderId="0" xfId="0" applyNumberFormat="1" applyFont="1"/>
    <xf numFmtId="0" fontId="0" fillId="0" borderId="1" xfId="0" applyBorder="1" applyAlignment="1">
      <alignment horizontal="center" vertical="center"/>
    </xf>
    <xf numFmtId="0" fontId="19" fillId="6" borderId="1" xfId="0" applyFont="1" applyFill="1" applyBorder="1" applyAlignment="1">
      <alignment horizontal="center" vertical="center" wrapText="1"/>
    </xf>
    <xf numFmtId="0" fontId="20" fillId="0" borderId="0" xfId="0" applyFont="1" applyAlignment="1">
      <alignment vertical="center"/>
    </xf>
    <xf numFmtId="0" fontId="20" fillId="0" borderId="1" xfId="0" applyFont="1" applyBorder="1" applyAlignment="1">
      <alignment horizontal="center" vertical="center"/>
    </xf>
    <xf numFmtId="0" fontId="20" fillId="4" borderId="1" xfId="0" applyFont="1" applyFill="1" applyBorder="1" applyAlignment="1">
      <alignment horizontal="center" vertical="center" wrapText="1"/>
    </xf>
    <xf numFmtId="166" fontId="20" fillId="0" borderId="1" xfId="0" applyNumberFormat="1" applyFont="1" applyBorder="1" applyAlignment="1">
      <alignment horizontal="center" vertical="center"/>
    </xf>
    <xf numFmtId="0" fontId="20" fillId="0" borderId="0" xfId="0" applyFont="1"/>
    <xf numFmtId="0" fontId="19" fillId="0" borderId="1" xfId="0" applyFont="1" applyBorder="1" applyAlignment="1">
      <alignment horizontal="center" vertical="center"/>
    </xf>
    <xf numFmtId="0" fontId="19" fillId="4" borderId="1" xfId="0" applyFont="1" applyFill="1" applyBorder="1" applyAlignment="1">
      <alignment horizontal="center" vertical="center" wrapText="1"/>
    </xf>
    <xf numFmtId="166" fontId="19" fillId="0" borderId="1" xfId="0" applyNumberFormat="1" applyFont="1" applyBorder="1" applyAlignment="1">
      <alignment horizontal="center" vertical="center"/>
    </xf>
    <xf numFmtId="0" fontId="15" fillId="14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vertical="center"/>
    </xf>
    <xf numFmtId="0" fontId="15" fillId="5" borderId="1" xfId="0" applyFont="1" applyFill="1" applyBorder="1" applyAlignment="1">
      <alignment horizontal="center"/>
    </xf>
    <xf numFmtId="170" fontId="0" fillId="0" borderId="1" xfId="0" applyNumberFormat="1" applyBorder="1" applyAlignment="1">
      <alignment vertical="center"/>
    </xf>
    <xf numFmtId="9" fontId="0" fillId="0" borderId="1" xfId="3" applyFont="1" applyBorder="1" applyAlignment="1">
      <alignment vertical="center"/>
    </xf>
    <xf numFmtId="166" fontId="0" fillId="0" borderId="1" xfId="0" applyNumberFormat="1" applyBorder="1" applyAlignment="1">
      <alignment vertical="center"/>
    </xf>
    <xf numFmtId="0" fontId="0" fillId="0" borderId="2" xfId="0" applyBorder="1" applyAlignment="1">
      <alignment horizontal="center" vertical="center"/>
    </xf>
    <xf numFmtId="9" fontId="0" fillId="0" borderId="1" xfId="3" applyFont="1" applyFill="1" applyBorder="1" applyAlignment="1">
      <alignment vertical="center"/>
    </xf>
    <xf numFmtId="166" fontId="22" fillId="7" borderId="1" xfId="0" applyNumberFormat="1" applyFont="1" applyFill="1" applyBorder="1"/>
    <xf numFmtId="0" fontId="23" fillId="0" borderId="1" xfId="0" applyFont="1" applyBorder="1" applyAlignment="1">
      <alignment horizontal="center" vertical="center"/>
    </xf>
    <xf numFmtId="0" fontId="10" fillId="0" borderId="1" xfId="1" applyFont="1" applyBorder="1" applyAlignment="1" applyProtection="1">
      <alignment horizontal="center"/>
      <protection hidden="1"/>
    </xf>
    <xf numFmtId="167" fontId="10" fillId="0" borderId="1" xfId="1" applyNumberFormat="1" applyFont="1" applyBorder="1" applyAlignment="1" applyProtection="1">
      <alignment horizontal="center"/>
      <protection hidden="1"/>
    </xf>
    <xf numFmtId="0" fontId="15" fillId="5" borderId="2" xfId="0" applyFont="1" applyFill="1" applyBorder="1" applyAlignment="1">
      <alignment vertical="center" wrapText="1"/>
    </xf>
    <xf numFmtId="0" fontId="15" fillId="2" borderId="0" xfId="0" applyFont="1" applyFill="1"/>
    <xf numFmtId="164" fontId="15" fillId="2" borderId="0" xfId="0" applyNumberFormat="1" applyFont="1" applyFill="1"/>
    <xf numFmtId="0" fontId="8" fillId="16" borderId="11" xfId="1" applyFont="1" applyFill="1" applyBorder="1" applyAlignment="1" applyProtection="1">
      <alignment horizontal="center"/>
      <protection hidden="1"/>
    </xf>
    <xf numFmtId="0" fontId="21" fillId="15" borderId="1" xfId="0" applyFont="1" applyFill="1" applyBorder="1" applyAlignment="1">
      <alignment horizontal="center" vertical="center"/>
    </xf>
    <xf numFmtId="0" fontId="10" fillId="9" borderId="11" xfId="1" applyFont="1" applyFill="1" applyBorder="1" applyAlignment="1" applyProtection="1">
      <alignment horizontal="center"/>
      <protection hidden="1"/>
    </xf>
    <xf numFmtId="0" fontId="21" fillId="15" borderId="1" xfId="0" applyFont="1" applyFill="1" applyBorder="1" applyAlignment="1">
      <alignment horizontal="center" vertical="center" wrapText="1"/>
    </xf>
    <xf numFmtId="0" fontId="21" fillId="2" borderId="0" xfId="0" applyFont="1" applyFill="1" applyBorder="1" applyAlignment="1">
      <alignment horizontal="center" vertical="center"/>
    </xf>
    <xf numFmtId="0" fontId="21" fillId="2" borderId="1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/>
    </xf>
    <xf numFmtId="0" fontId="12" fillId="8" borderId="1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 vertical="center"/>
    </xf>
    <xf numFmtId="166" fontId="9" fillId="0" borderId="1" xfId="1" applyNumberFormat="1" applyFont="1" applyBorder="1" applyAlignment="1" applyProtection="1">
      <alignment vertical="center"/>
      <protection hidden="1"/>
    </xf>
    <xf numFmtId="9" fontId="9" fillId="0" borderId="1" xfId="3" applyFont="1" applyBorder="1" applyAlignment="1" applyProtection="1">
      <alignment vertical="center"/>
      <protection hidden="1"/>
    </xf>
    <xf numFmtId="166" fontId="9" fillId="0" borderId="1" xfId="1" applyNumberFormat="1" applyFont="1" applyBorder="1" applyAlignment="1" applyProtection="1">
      <alignment horizontal="center" vertical="center"/>
      <protection hidden="1"/>
    </xf>
    <xf numFmtId="9" fontId="9" fillId="0" borderId="1" xfId="3" applyFont="1" applyBorder="1" applyAlignment="1" applyProtection="1">
      <alignment horizontal="center" vertical="center"/>
      <protection hidden="1"/>
    </xf>
    <xf numFmtId="0" fontId="10" fillId="7" borderId="0" xfId="1" applyFont="1" applyFill="1" applyAlignment="1" applyProtection="1">
      <alignment horizontal="center" vertical="center" wrapText="1"/>
      <protection hidden="1"/>
    </xf>
    <xf numFmtId="0" fontId="9" fillId="0" borderId="2" xfId="1" applyFont="1" applyBorder="1" applyAlignment="1" applyProtection="1">
      <alignment horizontal="center" vertical="center" wrapText="1"/>
      <protection hidden="1"/>
    </xf>
    <xf numFmtId="0" fontId="9" fillId="0" borderId="3" xfId="1" applyFont="1" applyBorder="1" applyAlignment="1" applyProtection="1">
      <alignment horizontal="center" vertical="center" wrapText="1"/>
      <protection hidden="1"/>
    </xf>
    <xf numFmtId="0" fontId="9" fillId="0" borderId="12" xfId="1" applyFont="1" applyBorder="1" applyAlignment="1" applyProtection="1">
      <alignment horizontal="center" vertical="center" wrapText="1"/>
      <protection hidden="1"/>
    </xf>
    <xf numFmtId="0" fontId="0" fillId="0" borderId="1" xfId="0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6" fillId="7" borderId="13" xfId="0" applyFont="1" applyFill="1" applyBorder="1" applyAlignment="1">
      <alignment horizontal="center" vertical="center"/>
    </xf>
    <xf numFmtId="0" fontId="6" fillId="7" borderId="14" xfId="0" applyFont="1" applyFill="1" applyBorder="1" applyAlignment="1">
      <alignment horizontal="center" vertical="center"/>
    </xf>
    <xf numFmtId="0" fontId="6" fillId="7" borderId="15" xfId="0" applyFont="1" applyFill="1" applyBorder="1" applyAlignment="1">
      <alignment horizontal="center" vertical="center"/>
    </xf>
    <xf numFmtId="0" fontId="10" fillId="17" borderId="0" xfId="1" applyFont="1" applyFill="1" applyAlignment="1" applyProtection="1">
      <alignment horizontal="center" vertical="center" wrapText="1"/>
      <protection hidden="1"/>
    </xf>
    <xf numFmtId="166" fontId="22" fillId="2" borderId="1" xfId="0" applyNumberFormat="1" applyFont="1" applyFill="1" applyBorder="1"/>
    <xf numFmtId="166" fontId="22" fillId="17" borderId="1" xfId="0" applyNumberFormat="1" applyFont="1" applyFill="1" applyBorder="1"/>
    <xf numFmtId="0" fontId="15" fillId="0" borderId="0" xfId="0" applyFont="1"/>
    <xf numFmtId="0" fontId="10" fillId="0" borderId="0" xfId="1" applyFont="1" applyProtection="1">
      <protection hidden="1"/>
    </xf>
    <xf numFmtId="167" fontId="10" fillId="0" borderId="0" xfId="1" applyNumberFormat="1" applyFont="1" applyProtection="1">
      <protection hidden="1"/>
    </xf>
    <xf numFmtId="0" fontId="10" fillId="0" borderId="1" xfId="1" applyFont="1" applyBorder="1" applyAlignment="1" applyProtection="1">
      <alignment horizontal="left"/>
      <protection hidden="1"/>
    </xf>
    <xf numFmtId="0" fontId="15" fillId="5" borderId="1" xfId="0" applyFont="1" applyFill="1" applyBorder="1" applyAlignment="1">
      <alignment horizontal="center" vertical="center" wrapText="1"/>
    </xf>
    <xf numFmtId="9" fontId="10" fillId="17" borderId="1" xfId="3" applyFont="1" applyFill="1" applyBorder="1" applyAlignment="1" applyProtection="1">
      <alignment horizontal="center" vertical="center"/>
      <protection hidden="1"/>
    </xf>
    <xf numFmtId="0" fontId="12" fillId="8" borderId="3" xfId="0" applyFont="1" applyFill="1" applyBorder="1" applyAlignment="1">
      <alignment horizontal="center" wrapText="1"/>
    </xf>
  </cellXfs>
  <cellStyles count="10">
    <cellStyle name="Currency [0]" xfId="2" xr:uid="{00000000-0005-0000-0000-000000000000}"/>
    <cellStyle name="Millares" xfId="6" builtinId="3"/>
    <cellStyle name="Millares 3" xfId="9" xr:uid="{57629C3A-7C6C-4ACD-8DB1-7BD7F0BC1D33}"/>
    <cellStyle name="Moneda 2" xfId="4" xr:uid="{41150FA0-5038-47A7-BB5A-FEC09A7276E7}"/>
    <cellStyle name="Normal" xfId="0" builtinId="0"/>
    <cellStyle name="Normal 2" xfId="1" xr:uid="{00000000-0005-0000-0000-000004000000}"/>
    <cellStyle name="Normal 2 2" xfId="7" xr:uid="{E40EF33A-C8C2-46E2-A396-4209378DC44B}"/>
    <cellStyle name="Normal 3" xfId="8" xr:uid="{EFC1DD6C-15A7-4DB7-8247-2173AF0A896D}"/>
    <cellStyle name="Porcentaje" xfId="3" builtinId="5"/>
    <cellStyle name="Porcentaje 2" xfId="5" xr:uid="{4C8654EF-DE33-42ED-8127-3DE9694FEA41}"/>
  </cellStyles>
  <dxfs count="10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rariza/AppData/Local/Temp/Rar$DIa9124.3067/97955_3788120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tálogo"/>
      <sheetName val="FormatoMembretado"/>
      <sheetName val="SolCotizacion"/>
      <sheetName val="Detalle Entrega"/>
      <sheetName val="ResumenCotizacion"/>
      <sheetName val="Cotizacion"/>
      <sheetName val="CSV"/>
      <sheetName val="LISTAS"/>
      <sheetName val="tempProveedores"/>
      <sheetName val="Cuadro Totales"/>
      <sheetName val="Minimos"/>
      <sheetName val="Consolidado"/>
      <sheetName val="Articulos Elim Conso"/>
      <sheetName val="Articulos Elim Catal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A2">
            <v>1</v>
          </cell>
        </row>
        <row r="3">
          <cell r="A3">
            <v>2</v>
          </cell>
        </row>
        <row r="4">
          <cell r="A4">
            <v>3</v>
          </cell>
        </row>
      </sheetData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"/>
  <sheetViews>
    <sheetView workbookViewId="0">
      <selection activeCell="D17" sqref="D17"/>
    </sheetView>
  </sheetViews>
  <sheetFormatPr baseColWidth="10" defaultRowHeight="15" x14ac:dyDescent="0.25"/>
  <cols>
    <col min="1" max="1" width="9.7109375" bestFit="1" customWidth="1"/>
    <col min="2" max="2" width="18" bestFit="1" customWidth="1"/>
    <col min="3" max="3" width="17.7109375" customWidth="1"/>
    <col min="4" max="4" width="23.140625" customWidth="1"/>
  </cols>
  <sheetData>
    <row r="1" spans="1:4" ht="15.75" thickBot="1" x14ac:dyDescent="0.3">
      <c r="A1" s="32" t="s">
        <v>2</v>
      </c>
      <c r="B1" s="33" t="s">
        <v>3</v>
      </c>
      <c r="C1" s="33" t="s">
        <v>4</v>
      </c>
      <c r="D1" s="33" t="s">
        <v>0</v>
      </c>
    </row>
    <row r="2" spans="1:4" ht="15.75" thickBot="1" x14ac:dyDescent="0.3">
      <c r="A2" s="34">
        <v>1</v>
      </c>
      <c r="B2" s="35">
        <v>119269</v>
      </c>
      <c r="C2" s="36">
        <v>44508</v>
      </c>
      <c r="D2" s="37" t="s">
        <v>22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D7"/>
  <sheetViews>
    <sheetView tabSelected="1" zoomScale="80" zoomScaleNormal="80" workbookViewId="0">
      <selection activeCell="A2" sqref="A2:D7"/>
    </sheetView>
  </sheetViews>
  <sheetFormatPr baseColWidth="10" defaultRowHeight="15.75" x14ac:dyDescent="0.25"/>
  <cols>
    <col min="1" max="1" width="43.42578125" style="48" bestFit="1" customWidth="1"/>
    <col min="2" max="2" width="21.42578125" style="48" bestFit="1" customWidth="1"/>
    <col min="3" max="3" width="23.7109375" style="48" customWidth="1"/>
    <col min="4" max="4" width="27.28515625" style="48" customWidth="1"/>
    <col min="5" max="16384" width="11.42578125" style="48"/>
  </cols>
  <sheetData>
    <row r="2" spans="1:4" s="44" customFormat="1" ht="37.5" customHeight="1" x14ac:dyDescent="0.25">
      <c r="A2" s="43" t="s">
        <v>7</v>
      </c>
      <c r="B2" s="43" t="s">
        <v>27</v>
      </c>
      <c r="C2" s="43" t="s">
        <v>6</v>
      </c>
      <c r="D2" s="43" t="s">
        <v>5</v>
      </c>
    </row>
    <row r="3" spans="1:4" s="44" customFormat="1" ht="37.5" customHeight="1" x14ac:dyDescent="0.25">
      <c r="A3" s="49" t="s">
        <v>25</v>
      </c>
      <c r="B3" s="50" t="s">
        <v>28</v>
      </c>
      <c r="C3" s="51">
        <v>99021613.599999994</v>
      </c>
      <c r="D3" s="49" t="s">
        <v>14</v>
      </c>
    </row>
    <row r="4" spans="1:4" s="44" customFormat="1" ht="37.5" customHeight="1" x14ac:dyDescent="0.25">
      <c r="A4" s="45" t="s">
        <v>29</v>
      </c>
      <c r="B4" s="46" t="s">
        <v>28</v>
      </c>
      <c r="C4" s="47">
        <v>149291329.12</v>
      </c>
      <c r="D4" s="45"/>
    </row>
    <row r="5" spans="1:4" s="44" customFormat="1" ht="37.5" customHeight="1" x14ac:dyDescent="0.25">
      <c r="A5" s="45" t="s">
        <v>23</v>
      </c>
      <c r="B5" s="46" t="s">
        <v>28</v>
      </c>
      <c r="C5" s="47">
        <v>149639116.35999998</v>
      </c>
      <c r="D5" s="45"/>
    </row>
    <row r="6" spans="1:4" s="44" customFormat="1" ht="37.5" customHeight="1" x14ac:dyDescent="0.25">
      <c r="A6" s="45" t="s">
        <v>26</v>
      </c>
      <c r="B6" s="46" t="s">
        <v>28</v>
      </c>
      <c r="C6" s="47">
        <v>150564936.87000003</v>
      </c>
      <c r="D6" s="45"/>
    </row>
    <row r="7" spans="1:4" ht="28.5" customHeight="1" x14ac:dyDescent="0.25">
      <c r="A7" s="45" t="s">
        <v>24</v>
      </c>
      <c r="B7" s="46" t="s">
        <v>28</v>
      </c>
      <c r="C7" s="47">
        <v>156440931.91999999</v>
      </c>
      <c r="D7" s="45"/>
    </row>
  </sheetData>
  <sortState xmlns:xlrd2="http://schemas.microsoft.com/office/spreadsheetml/2017/richdata2" ref="A3:D7">
    <sortCondition ref="C3:C7"/>
  </sortState>
  <dataValidations count="1">
    <dataValidation type="list" allowBlank="1" showInputMessage="1" showErrorMessage="1" sqref="A4:A7" xr:uid="{9D9FCD26-8084-4B61-9102-094BFDA4B164}">
      <formula1>INDIRECT(SUBSTITUTE(SUBSTITUTE(SUBSTITUTE("_"&amp;#REF!," ",""),",",""),".","")&amp;"Proveedor")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C0E1B8-C548-407D-B057-06C6C8EA911B}">
  <dimension ref="A1:X17"/>
  <sheetViews>
    <sheetView zoomScale="80" zoomScaleNormal="80" workbookViewId="0">
      <pane xSplit="1" ySplit="3" topLeftCell="P11" activePane="bottomRight" state="frozen"/>
      <selection pane="topRight" activeCell="B1" sqref="B1"/>
      <selection pane="bottomLeft" activeCell="A4" sqref="A4"/>
      <selection pane="bottomRight" activeCell="Y11" sqref="Y11"/>
    </sheetView>
  </sheetViews>
  <sheetFormatPr baseColWidth="10" defaultColWidth="57.140625" defaultRowHeight="16.5" x14ac:dyDescent="0.3"/>
  <cols>
    <col min="1" max="1" width="29.5703125" style="3" customWidth="1"/>
    <col min="2" max="2" width="57.140625" style="3"/>
    <col min="3" max="3" width="11.42578125" style="3" bestFit="1" customWidth="1"/>
    <col min="4" max="4" width="18" style="3" bestFit="1" customWidth="1"/>
    <col min="5" max="5" width="14.140625" style="3" bestFit="1" customWidth="1"/>
    <col min="6" max="6" width="5.85546875" style="3" bestFit="1" customWidth="1"/>
    <col min="7" max="7" width="14.140625" style="3" bestFit="1" customWidth="1"/>
    <col min="8" max="8" width="15.140625" style="3" bestFit="1" customWidth="1"/>
    <col min="9" max="9" width="19.28515625" style="18" bestFit="1" customWidth="1"/>
    <col min="10" max="10" width="14.140625" style="18" bestFit="1" customWidth="1"/>
    <col min="11" max="11" width="5.85546875" style="18" bestFit="1" customWidth="1"/>
    <col min="12" max="12" width="14.140625" style="3" bestFit="1" customWidth="1"/>
    <col min="13" max="13" width="14.42578125" style="3" bestFit="1" customWidth="1"/>
    <col min="14" max="14" width="19.28515625" style="3" bestFit="1" customWidth="1"/>
    <col min="15" max="15" width="14.140625" style="18" bestFit="1" customWidth="1"/>
    <col min="16" max="16" width="5.85546875" style="18" bestFit="1" customWidth="1"/>
    <col min="17" max="17" width="14.140625" style="3" bestFit="1" customWidth="1"/>
    <col min="18" max="18" width="14.42578125" style="3" bestFit="1" customWidth="1"/>
    <col min="19" max="19" width="19.28515625" style="3" bestFit="1" customWidth="1"/>
    <col min="20" max="20" width="15.28515625" style="3" bestFit="1" customWidth="1"/>
    <col min="21" max="21" width="16" style="4" customWidth="1"/>
    <col min="22" max="22" width="33.42578125" style="3" customWidth="1"/>
    <col min="23" max="23" width="17.140625" style="3" bestFit="1" customWidth="1"/>
    <col min="24" max="24" width="15.5703125" style="4" bestFit="1" customWidth="1"/>
    <col min="25" max="16384" width="57.140625" style="3"/>
  </cols>
  <sheetData>
    <row r="1" spans="1:24" ht="30" customHeight="1" x14ac:dyDescent="0.3">
      <c r="E1" s="69" t="s">
        <v>70</v>
      </c>
      <c r="F1" s="69"/>
      <c r="G1" s="69"/>
      <c r="H1" s="69"/>
      <c r="I1" s="69"/>
      <c r="J1" s="71" t="s">
        <v>74</v>
      </c>
      <c r="K1" s="71"/>
      <c r="L1" s="71"/>
      <c r="M1" s="71"/>
      <c r="N1" s="71"/>
      <c r="O1" s="73" t="s">
        <v>71</v>
      </c>
      <c r="P1" s="73"/>
      <c r="Q1" s="73"/>
      <c r="R1" s="73"/>
      <c r="S1" s="73"/>
      <c r="T1" s="83" t="s">
        <v>77</v>
      </c>
      <c r="U1" s="83"/>
      <c r="V1" s="83"/>
      <c r="W1" s="92" t="s">
        <v>84</v>
      </c>
      <c r="X1" s="92"/>
    </row>
    <row r="2" spans="1:24" ht="30" customHeight="1" x14ac:dyDescent="0.3">
      <c r="E2" s="72" t="s">
        <v>59</v>
      </c>
      <c r="F2" s="72"/>
      <c r="G2" s="72"/>
      <c r="H2" s="72"/>
      <c r="I2" s="72"/>
      <c r="J2" s="70" t="s">
        <v>73</v>
      </c>
      <c r="K2" s="70"/>
      <c r="L2" s="70"/>
      <c r="M2" s="70"/>
      <c r="N2" s="70"/>
      <c r="O2" s="74"/>
      <c r="P2" s="74"/>
      <c r="Q2" s="74"/>
      <c r="R2" s="74"/>
      <c r="S2" s="74"/>
      <c r="T2" s="83"/>
      <c r="U2" s="83"/>
      <c r="V2" s="83"/>
      <c r="W2" s="92"/>
      <c r="X2" s="92"/>
    </row>
    <row r="3" spans="1:24" x14ac:dyDescent="0.3">
      <c r="A3" s="52" t="s">
        <v>30</v>
      </c>
      <c r="B3" s="52" t="s">
        <v>31</v>
      </c>
      <c r="C3" s="52" t="s">
        <v>66</v>
      </c>
      <c r="D3" s="66" t="s">
        <v>58</v>
      </c>
      <c r="E3" s="56" t="s">
        <v>60</v>
      </c>
      <c r="F3" s="56" t="s">
        <v>61</v>
      </c>
      <c r="G3" s="56" t="s">
        <v>62</v>
      </c>
      <c r="H3" s="56" t="s">
        <v>63</v>
      </c>
      <c r="I3" s="56" t="s">
        <v>64</v>
      </c>
      <c r="J3" s="56" t="s">
        <v>60</v>
      </c>
      <c r="K3" s="56" t="s">
        <v>61</v>
      </c>
      <c r="L3" s="56" t="s">
        <v>62</v>
      </c>
      <c r="M3" s="56" t="s">
        <v>63</v>
      </c>
      <c r="N3" s="56" t="s">
        <v>65</v>
      </c>
      <c r="O3" s="56" t="s">
        <v>60</v>
      </c>
      <c r="P3" s="56" t="s">
        <v>61</v>
      </c>
      <c r="Q3" s="56" t="s">
        <v>62</v>
      </c>
      <c r="R3" s="56" t="s">
        <v>63</v>
      </c>
      <c r="S3" s="56" t="s">
        <v>65</v>
      </c>
      <c r="T3" s="64" t="s">
        <v>72</v>
      </c>
      <c r="U3" s="65" t="s">
        <v>75</v>
      </c>
      <c r="V3" s="64" t="s">
        <v>76</v>
      </c>
      <c r="W3" s="64" t="s">
        <v>72</v>
      </c>
      <c r="X3" s="65" t="s">
        <v>75</v>
      </c>
    </row>
    <row r="4" spans="1:24" ht="90" x14ac:dyDescent="0.3">
      <c r="A4" s="53" t="s">
        <v>32</v>
      </c>
      <c r="B4" s="54" t="s">
        <v>33</v>
      </c>
      <c r="C4" s="42" t="s">
        <v>67</v>
      </c>
      <c r="D4" s="42">
        <v>6</v>
      </c>
      <c r="E4" s="57">
        <v>3191860.3287999998</v>
      </c>
      <c r="F4" s="58">
        <v>0.19</v>
      </c>
      <c r="G4" s="59">
        <v>606453.46247199993</v>
      </c>
      <c r="H4" s="59">
        <v>3798313.7912719995</v>
      </c>
      <c r="I4" s="59">
        <v>22789882.747631997</v>
      </c>
      <c r="J4" s="57">
        <v>2342925</v>
      </c>
      <c r="K4" s="58">
        <v>0.19</v>
      </c>
      <c r="L4" s="59">
        <v>445155.75</v>
      </c>
      <c r="M4" s="59">
        <v>2788080.75</v>
      </c>
      <c r="N4" s="59">
        <v>16728484.5</v>
      </c>
      <c r="O4" s="57">
        <v>2342925</v>
      </c>
      <c r="P4" s="58">
        <v>0.19</v>
      </c>
      <c r="Q4" s="59">
        <v>445155.75</v>
      </c>
      <c r="R4" s="59">
        <v>2788080.75</v>
      </c>
      <c r="S4" s="59">
        <v>16728484.5</v>
      </c>
      <c r="T4" s="81">
        <f>N4-S4</f>
        <v>0</v>
      </c>
      <c r="U4" s="82">
        <f>T4/N4</f>
        <v>0</v>
      </c>
      <c r="V4" s="84" t="s">
        <v>78</v>
      </c>
      <c r="W4" s="79">
        <f>I4-S4</f>
        <v>6061398.2476319969</v>
      </c>
      <c r="X4" s="80">
        <f>W4/I4</f>
        <v>0.2659688211104031</v>
      </c>
    </row>
    <row r="5" spans="1:24" ht="45" x14ac:dyDescent="0.3">
      <c r="A5" s="53" t="s">
        <v>34</v>
      </c>
      <c r="B5" s="54" t="s">
        <v>35</v>
      </c>
      <c r="C5" s="42" t="s">
        <v>11</v>
      </c>
      <c r="D5" s="42">
        <v>1</v>
      </c>
      <c r="E5" s="57">
        <v>606268</v>
      </c>
      <c r="F5" s="58">
        <v>0.19</v>
      </c>
      <c r="G5" s="59">
        <v>115190.92</v>
      </c>
      <c r="H5" s="59">
        <v>721458.92</v>
      </c>
      <c r="I5" s="59">
        <v>721458.92</v>
      </c>
      <c r="J5" s="57">
        <v>391066</v>
      </c>
      <c r="K5" s="58">
        <v>0.19</v>
      </c>
      <c r="L5" s="59">
        <v>74302.539999999994</v>
      </c>
      <c r="M5" s="59">
        <v>465368.54</v>
      </c>
      <c r="N5" s="59">
        <v>465368.54</v>
      </c>
      <c r="O5" s="57">
        <v>391066</v>
      </c>
      <c r="P5" s="58">
        <v>0.19</v>
      </c>
      <c r="Q5" s="59">
        <v>74302.539999999994</v>
      </c>
      <c r="R5" s="59">
        <v>465368.54</v>
      </c>
      <c r="S5" s="59">
        <v>465368.54</v>
      </c>
      <c r="T5" s="81">
        <f t="shared" ref="T5:T16" si="0">N5-S5</f>
        <v>0</v>
      </c>
      <c r="U5" s="82">
        <f t="shared" ref="U5:U16" si="1">T5/N5</f>
        <v>0</v>
      </c>
      <c r="V5" s="85"/>
      <c r="W5" s="79">
        <f t="shared" ref="W5:W16" si="2">I5-S5</f>
        <v>256090.38000000006</v>
      </c>
      <c r="X5" s="80">
        <f t="shared" ref="X5:X17" si="3">W5/I5</f>
        <v>0.35496183206106879</v>
      </c>
    </row>
    <row r="6" spans="1:24" ht="75" x14ac:dyDescent="0.3">
      <c r="A6" s="53" t="s">
        <v>36</v>
      </c>
      <c r="B6" s="54" t="s">
        <v>37</v>
      </c>
      <c r="C6" s="42" t="s">
        <v>11</v>
      </c>
      <c r="D6" s="42">
        <v>18</v>
      </c>
      <c r="E6" s="57">
        <v>180119.446</v>
      </c>
      <c r="F6" s="58">
        <v>0.19</v>
      </c>
      <c r="G6" s="59">
        <v>34222.694739999999</v>
      </c>
      <c r="H6" s="59">
        <v>214342.14074</v>
      </c>
      <c r="I6" s="59">
        <v>3858158.5333199999</v>
      </c>
      <c r="J6" s="57">
        <v>159666</v>
      </c>
      <c r="K6" s="58">
        <v>0.19</v>
      </c>
      <c r="L6" s="59">
        <v>30336.54</v>
      </c>
      <c r="M6" s="59">
        <v>190002.54</v>
      </c>
      <c r="N6" s="59">
        <v>3420045.72</v>
      </c>
      <c r="O6" s="57">
        <v>159666</v>
      </c>
      <c r="P6" s="58">
        <v>0.19</v>
      </c>
      <c r="Q6" s="59">
        <v>30336.54</v>
      </c>
      <c r="R6" s="59">
        <v>190002.54</v>
      </c>
      <c r="S6" s="59">
        <v>3420045.72</v>
      </c>
      <c r="T6" s="81">
        <f t="shared" si="0"/>
        <v>0</v>
      </c>
      <c r="U6" s="82">
        <f t="shared" si="1"/>
        <v>0</v>
      </c>
      <c r="V6" s="85"/>
      <c r="W6" s="79">
        <f t="shared" si="2"/>
        <v>438112.81331999972</v>
      </c>
      <c r="X6" s="80">
        <f t="shared" si="3"/>
        <v>0.11355490178445246</v>
      </c>
    </row>
    <row r="7" spans="1:24" ht="45" x14ac:dyDescent="0.3">
      <c r="A7" s="53" t="s">
        <v>38</v>
      </c>
      <c r="B7" s="54" t="s">
        <v>39</v>
      </c>
      <c r="C7" s="42" t="s">
        <v>68</v>
      </c>
      <c r="D7" s="60">
        <v>1</v>
      </c>
      <c r="E7" s="57">
        <v>3602823.4892000007</v>
      </c>
      <c r="F7" s="61">
        <v>0.19</v>
      </c>
      <c r="G7" s="59">
        <v>684536.46294800017</v>
      </c>
      <c r="H7" s="59">
        <v>4287359.9521480007</v>
      </c>
      <c r="I7" s="59">
        <v>4287359.9521480007</v>
      </c>
      <c r="J7" s="57">
        <v>2499120</v>
      </c>
      <c r="K7" s="58">
        <v>0.19</v>
      </c>
      <c r="L7" s="59">
        <v>474832.8</v>
      </c>
      <c r="M7" s="59">
        <v>2973952.8</v>
      </c>
      <c r="N7" s="59">
        <v>2973952.8</v>
      </c>
      <c r="O7" s="57">
        <v>2499120</v>
      </c>
      <c r="P7" s="58">
        <v>0.19</v>
      </c>
      <c r="Q7" s="59">
        <v>474832.8</v>
      </c>
      <c r="R7" s="59">
        <v>2973952.8</v>
      </c>
      <c r="S7" s="59">
        <v>2973952.8</v>
      </c>
      <c r="T7" s="81">
        <f t="shared" si="0"/>
        <v>0</v>
      </c>
      <c r="U7" s="82">
        <f t="shared" si="1"/>
        <v>0</v>
      </c>
      <c r="V7" s="85"/>
      <c r="W7" s="79">
        <f t="shared" si="2"/>
        <v>1313407.1521480009</v>
      </c>
      <c r="X7" s="80">
        <f t="shared" si="3"/>
        <v>0.3063440361451279</v>
      </c>
    </row>
    <row r="8" spans="1:24" ht="75" x14ac:dyDescent="0.3">
      <c r="A8" s="53" t="s">
        <v>40</v>
      </c>
      <c r="B8" s="54" t="s">
        <v>41</v>
      </c>
      <c r="C8" s="42" t="s">
        <v>68</v>
      </c>
      <c r="D8" s="42">
        <v>5</v>
      </c>
      <c r="E8" s="57">
        <v>1814230.1476</v>
      </c>
      <c r="F8" s="58">
        <v>0.19</v>
      </c>
      <c r="G8" s="59">
        <v>344703.72804399999</v>
      </c>
      <c r="H8" s="59">
        <v>2158933.8756440002</v>
      </c>
      <c r="I8" s="59">
        <v>10794669.378220001</v>
      </c>
      <c r="J8" s="57">
        <v>1484431</v>
      </c>
      <c r="K8" s="58">
        <v>0.19</v>
      </c>
      <c r="L8" s="59">
        <v>282041.89</v>
      </c>
      <c r="M8" s="59">
        <v>1766472.8900000001</v>
      </c>
      <c r="N8" s="59">
        <v>8832364.4500000011</v>
      </c>
      <c r="O8" s="57">
        <v>1484431</v>
      </c>
      <c r="P8" s="58">
        <v>0.19</v>
      </c>
      <c r="Q8" s="59">
        <v>282041.89</v>
      </c>
      <c r="R8" s="59">
        <v>1766472.8900000001</v>
      </c>
      <c r="S8" s="59">
        <v>8832364.4500000011</v>
      </c>
      <c r="T8" s="81">
        <f t="shared" si="0"/>
        <v>0</v>
      </c>
      <c r="U8" s="82">
        <f t="shared" si="1"/>
        <v>0</v>
      </c>
      <c r="V8" s="85"/>
      <c r="W8" s="79">
        <f t="shared" si="2"/>
        <v>1962304.9282200001</v>
      </c>
      <c r="X8" s="80">
        <f t="shared" si="3"/>
        <v>0.18178462530582631</v>
      </c>
    </row>
    <row r="9" spans="1:24" ht="75" x14ac:dyDescent="0.3">
      <c r="A9" s="53" t="s">
        <v>42</v>
      </c>
      <c r="B9" s="54" t="s">
        <v>43</v>
      </c>
      <c r="C9" s="42" t="s">
        <v>67</v>
      </c>
      <c r="D9" s="42">
        <v>10</v>
      </c>
      <c r="E9" s="57">
        <v>2190751.7319999998</v>
      </c>
      <c r="F9" s="58">
        <v>0.19</v>
      </c>
      <c r="G9" s="59">
        <v>416242.82908</v>
      </c>
      <c r="H9" s="59">
        <v>2606994.5610799999</v>
      </c>
      <c r="I9" s="59">
        <v>26069945.610799998</v>
      </c>
      <c r="J9" s="57">
        <v>1718145</v>
      </c>
      <c r="K9" s="58">
        <v>0.19</v>
      </c>
      <c r="L9" s="59">
        <v>326447.55</v>
      </c>
      <c r="M9" s="59">
        <v>2044592.55</v>
      </c>
      <c r="N9" s="59">
        <v>20445925.5</v>
      </c>
      <c r="O9" s="57">
        <v>1718145</v>
      </c>
      <c r="P9" s="58">
        <v>0.19</v>
      </c>
      <c r="Q9" s="59">
        <v>326447.55</v>
      </c>
      <c r="R9" s="59">
        <v>2044592.55</v>
      </c>
      <c r="S9" s="59">
        <v>20445925.5</v>
      </c>
      <c r="T9" s="81">
        <f t="shared" si="0"/>
        <v>0</v>
      </c>
      <c r="U9" s="82">
        <f t="shared" si="1"/>
        <v>0</v>
      </c>
      <c r="V9" s="85"/>
      <c r="W9" s="79">
        <f t="shared" si="2"/>
        <v>5624020.110799998</v>
      </c>
      <c r="X9" s="80">
        <f t="shared" si="3"/>
        <v>0.21572811062828359</v>
      </c>
    </row>
    <row r="10" spans="1:24" ht="90" x14ac:dyDescent="0.3">
      <c r="A10" s="53" t="s">
        <v>44</v>
      </c>
      <c r="B10" s="54" t="s">
        <v>45</v>
      </c>
      <c r="C10" s="42" t="s">
        <v>67</v>
      </c>
      <c r="D10" s="42">
        <v>3</v>
      </c>
      <c r="E10" s="57">
        <v>8606399.5731999986</v>
      </c>
      <c r="F10" s="58">
        <v>0.19</v>
      </c>
      <c r="G10" s="59">
        <v>1635215.9189079998</v>
      </c>
      <c r="H10" s="59">
        <v>10241615.492107999</v>
      </c>
      <c r="I10" s="59">
        <v>30724846.476323996</v>
      </c>
      <c r="J10" s="57">
        <v>5623020</v>
      </c>
      <c r="K10" s="58">
        <v>0.19</v>
      </c>
      <c r="L10" s="59">
        <v>1068373.8</v>
      </c>
      <c r="M10" s="59">
        <v>6691393.7999999998</v>
      </c>
      <c r="N10" s="59">
        <v>20074181.399999999</v>
      </c>
      <c r="O10" s="57">
        <v>5623020</v>
      </c>
      <c r="P10" s="58">
        <v>0.19</v>
      </c>
      <c r="Q10" s="59">
        <v>1068373.8</v>
      </c>
      <c r="R10" s="59">
        <v>6691393.7999999998</v>
      </c>
      <c r="S10" s="59">
        <v>20074181.399999999</v>
      </c>
      <c r="T10" s="81">
        <f t="shared" si="0"/>
        <v>0</v>
      </c>
      <c r="U10" s="82">
        <f t="shared" si="1"/>
        <v>0</v>
      </c>
      <c r="V10" s="85"/>
      <c r="W10" s="79">
        <f t="shared" si="2"/>
        <v>10650665.076323997</v>
      </c>
      <c r="X10" s="80">
        <f t="shared" si="3"/>
        <v>0.34664664913887216</v>
      </c>
    </row>
    <row r="11" spans="1:24" ht="90" x14ac:dyDescent="0.3">
      <c r="A11" s="53" t="s">
        <v>46</v>
      </c>
      <c r="B11" s="54" t="s">
        <v>47</v>
      </c>
      <c r="C11" s="42" t="s">
        <v>67</v>
      </c>
      <c r="D11" s="42">
        <v>3</v>
      </c>
      <c r="E11" s="57">
        <v>5352163.9859999996</v>
      </c>
      <c r="F11" s="58">
        <v>0.19</v>
      </c>
      <c r="G11" s="59">
        <v>1016911.1573399999</v>
      </c>
      <c r="H11" s="59">
        <v>6369075.143339999</v>
      </c>
      <c r="I11" s="59">
        <v>19107225.430019997</v>
      </c>
      <c r="J11" s="57">
        <v>2967705</v>
      </c>
      <c r="K11" s="58">
        <v>0.19</v>
      </c>
      <c r="L11" s="59">
        <v>563863.94999999995</v>
      </c>
      <c r="M11" s="59">
        <v>3531568.95</v>
      </c>
      <c r="N11" s="59">
        <v>10594706.850000001</v>
      </c>
      <c r="O11" s="57">
        <v>2967705</v>
      </c>
      <c r="P11" s="58">
        <v>0.19</v>
      </c>
      <c r="Q11" s="59">
        <v>563863.94999999995</v>
      </c>
      <c r="R11" s="59">
        <v>3531568.95</v>
      </c>
      <c r="S11" s="59">
        <v>10594706.850000001</v>
      </c>
      <c r="T11" s="81">
        <f t="shared" si="0"/>
        <v>0</v>
      </c>
      <c r="U11" s="82">
        <f t="shared" si="1"/>
        <v>0</v>
      </c>
      <c r="V11" s="85"/>
      <c r="W11" s="79">
        <f t="shared" si="2"/>
        <v>8512518.5800199956</v>
      </c>
      <c r="X11" s="82">
        <f t="shared" si="3"/>
        <v>0.4455130657874426</v>
      </c>
    </row>
    <row r="12" spans="1:24" ht="45" x14ac:dyDescent="0.3">
      <c r="A12" s="53" t="s">
        <v>48</v>
      </c>
      <c r="B12" s="54" t="s">
        <v>49</v>
      </c>
      <c r="C12" s="42" t="s">
        <v>11</v>
      </c>
      <c r="D12" s="42">
        <v>7</v>
      </c>
      <c r="E12" s="57">
        <v>633110.4</v>
      </c>
      <c r="F12" s="58">
        <v>0.19</v>
      </c>
      <c r="G12" s="59">
        <v>120290.97600000001</v>
      </c>
      <c r="H12" s="59">
        <v>753401.37600000005</v>
      </c>
      <c r="I12" s="59">
        <v>5273809.6320000002</v>
      </c>
      <c r="J12" s="57">
        <v>391066</v>
      </c>
      <c r="K12" s="58">
        <v>0.19</v>
      </c>
      <c r="L12" s="59">
        <v>74302.539999999994</v>
      </c>
      <c r="M12" s="59">
        <v>465368.54</v>
      </c>
      <c r="N12" s="59">
        <v>3257579.78</v>
      </c>
      <c r="O12" s="57">
        <v>391066</v>
      </c>
      <c r="P12" s="58">
        <v>0.19</v>
      </c>
      <c r="Q12" s="59">
        <v>74302.539999999994</v>
      </c>
      <c r="R12" s="59">
        <v>465368.54</v>
      </c>
      <c r="S12" s="59">
        <v>3257579.78</v>
      </c>
      <c r="T12" s="81">
        <f t="shared" si="0"/>
        <v>0</v>
      </c>
      <c r="U12" s="82">
        <f t="shared" si="1"/>
        <v>0</v>
      </c>
      <c r="V12" s="85"/>
      <c r="W12" s="79">
        <f t="shared" si="2"/>
        <v>2016229.8520000004</v>
      </c>
      <c r="X12" s="82">
        <f t="shared" si="3"/>
        <v>0.38230994152046788</v>
      </c>
    </row>
    <row r="13" spans="1:24" ht="30" x14ac:dyDescent="0.3">
      <c r="A13" s="53" t="s">
        <v>50</v>
      </c>
      <c r="B13" s="54" t="s">
        <v>51</v>
      </c>
      <c r="C13" s="42" t="s">
        <v>11</v>
      </c>
      <c r="D13" s="42">
        <v>17</v>
      </c>
      <c r="E13" s="57">
        <v>330907.78500000003</v>
      </c>
      <c r="F13" s="58">
        <v>0.19</v>
      </c>
      <c r="G13" s="59">
        <v>62872.479150000006</v>
      </c>
      <c r="H13" s="59">
        <v>393780.26415000006</v>
      </c>
      <c r="I13" s="59">
        <v>6694264.4905500012</v>
      </c>
      <c r="J13" s="57">
        <v>234871</v>
      </c>
      <c r="K13" s="58">
        <v>0.19</v>
      </c>
      <c r="L13" s="59">
        <v>44625.49</v>
      </c>
      <c r="M13" s="59">
        <v>279496.49</v>
      </c>
      <c r="N13" s="59">
        <v>4751440.33</v>
      </c>
      <c r="O13" s="57">
        <v>234871</v>
      </c>
      <c r="P13" s="58">
        <v>0.19</v>
      </c>
      <c r="Q13" s="59">
        <v>44625.49</v>
      </c>
      <c r="R13" s="59">
        <v>279496.49</v>
      </c>
      <c r="S13" s="59">
        <v>4751440.33</v>
      </c>
      <c r="T13" s="81">
        <f t="shared" si="0"/>
        <v>0</v>
      </c>
      <c r="U13" s="82">
        <f t="shared" si="1"/>
        <v>0</v>
      </c>
      <c r="V13" s="85"/>
      <c r="W13" s="79">
        <f t="shared" si="2"/>
        <v>1942824.1605500011</v>
      </c>
      <c r="X13" s="82">
        <f t="shared" si="3"/>
        <v>0.29022219891260653</v>
      </c>
    </row>
    <row r="14" spans="1:24" ht="45" x14ac:dyDescent="0.3">
      <c r="A14" s="53" t="s">
        <v>52</v>
      </c>
      <c r="B14" s="54" t="s">
        <v>53</v>
      </c>
      <c r="C14" s="42" t="s">
        <v>11</v>
      </c>
      <c r="D14" s="42">
        <v>48</v>
      </c>
      <c r="E14" s="57">
        <v>47298.159999999996</v>
      </c>
      <c r="F14" s="58">
        <v>0.19</v>
      </c>
      <c r="G14" s="59">
        <v>8986.6503999999986</v>
      </c>
      <c r="H14" s="59">
        <v>56284.810399999995</v>
      </c>
      <c r="I14" s="59">
        <v>2701670.8991999999</v>
      </c>
      <c r="J14" s="57">
        <v>39338</v>
      </c>
      <c r="K14" s="58">
        <v>0.19</v>
      </c>
      <c r="L14" s="59">
        <v>7474.22</v>
      </c>
      <c r="M14" s="59">
        <v>46812.22</v>
      </c>
      <c r="N14" s="59">
        <v>2246986.56</v>
      </c>
      <c r="O14" s="57">
        <v>39338</v>
      </c>
      <c r="P14" s="58">
        <v>0.19</v>
      </c>
      <c r="Q14" s="59">
        <v>7474.22</v>
      </c>
      <c r="R14" s="59">
        <v>46812.22</v>
      </c>
      <c r="S14" s="59">
        <v>2246986.56</v>
      </c>
      <c r="T14" s="81">
        <f t="shared" si="0"/>
        <v>0</v>
      </c>
      <c r="U14" s="82">
        <f t="shared" si="1"/>
        <v>0</v>
      </c>
      <c r="V14" s="85"/>
      <c r="W14" s="79">
        <f t="shared" si="2"/>
        <v>454684.33919999981</v>
      </c>
      <c r="X14" s="82">
        <f t="shared" si="3"/>
        <v>0.16829745596868878</v>
      </c>
    </row>
    <row r="15" spans="1:24" ht="30" x14ac:dyDescent="0.3">
      <c r="A15" s="53" t="s">
        <v>54</v>
      </c>
      <c r="B15" s="54" t="s">
        <v>55</v>
      </c>
      <c r="C15" s="42" t="s">
        <v>11</v>
      </c>
      <c r="D15" s="42">
        <v>8</v>
      </c>
      <c r="E15" s="57">
        <v>98761.51999999999</v>
      </c>
      <c r="F15" s="58">
        <v>0.19</v>
      </c>
      <c r="G15" s="59">
        <v>18764.6888</v>
      </c>
      <c r="H15" s="59">
        <v>117526.20879999999</v>
      </c>
      <c r="I15" s="59">
        <v>940209.67039999994</v>
      </c>
      <c r="J15" s="57">
        <v>70577</v>
      </c>
      <c r="K15" s="58">
        <v>0.19</v>
      </c>
      <c r="L15" s="59">
        <v>13409.630000000001</v>
      </c>
      <c r="M15" s="59">
        <v>83986.63</v>
      </c>
      <c r="N15" s="59">
        <v>671893.04</v>
      </c>
      <c r="O15" s="57">
        <v>70577</v>
      </c>
      <c r="P15" s="58">
        <v>0.19</v>
      </c>
      <c r="Q15" s="59">
        <v>13409.630000000001</v>
      </c>
      <c r="R15" s="59">
        <v>83986.63</v>
      </c>
      <c r="S15" s="59">
        <v>671893.04</v>
      </c>
      <c r="T15" s="81">
        <f t="shared" si="0"/>
        <v>0</v>
      </c>
      <c r="U15" s="82">
        <f t="shared" si="1"/>
        <v>0</v>
      </c>
      <c r="V15" s="85"/>
      <c r="W15" s="79">
        <f t="shared" si="2"/>
        <v>268316.63039999991</v>
      </c>
      <c r="X15" s="82">
        <f t="shared" si="3"/>
        <v>0.28537956888472343</v>
      </c>
    </row>
    <row r="16" spans="1:24" ht="45" x14ac:dyDescent="0.3">
      <c r="A16" s="55" t="s">
        <v>56</v>
      </c>
      <c r="B16" s="54" t="s">
        <v>57</v>
      </c>
      <c r="C16" s="63" t="s">
        <v>69</v>
      </c>
      <c r="D16" s="42">
        <v>7</v>
      </c>
      <c r="E16" s="57">
        <v>843707.54</v>
      </c>
      <c r="F16" s="58">
        <v>0.19</v>
      </c>
      <c r="G16" s="59">
        <v>160304.4326</v>
      </c>
      <c r="H16" s="59">
        <v>1004011.9726</v>
      </c>
      <c r="I16" s="59">
        <v>7028083.8081999999</v>
      </c>
      <c r="J16" s="57">
        <v>547261</v>
      </c>
      <c r="K16" s="58">
        <v>0.19</v>
      </c>
      <c r="L16" s="59">
        <v>103979.59</v>
      </c>
      <c r="M16" s="59">
        <v>651240.59</v>
      </c>
      <c r="N16" s="59">
        <v>4558684.13</v>
      </c>
      <c r="O16" s="57">
        <v>547261</v>
      </c>
      <c r="P16" s="58">
        <v>0.19</v>
      </c>
      <c r="Q16" s="59">
        <v>103979.59</v>
      </c>
      <c r="R16" s="59">
        <v>651240.59</v>
      </c>
      <c r="S16" s="59">
        <v>4558684.13</v>
      </c>
      <c r="T16" s="81">
        <f t="shared" si="0"/>
        <v>0</v>
      </c>
      <c r="U16" s="82">
        <f t="shared" si="1"/>
        <v>0</v>
      </c>
      <c r="V16" s="86"/>
      <c r="W16" s="79">
        <f t="shared" si="2"/>
        <v>2469399.6782</v>
      </c>
      <c r="X16" s="82">
        <f t="shared" si="3"/>
        <v>0.35136172897068102</v>
      </c>
    </row>
    <row r="17" spans="1:24" s="96" customFormat="1" x14ac:dyDescent="0.3">
      <c r="A17" s="98" t="s">
        <v>13</v>
      </c>
      <c r="B17" s="98"/>
      <c r="C17" s="98"/>
      <c r="D17" s="99">
        <v>134</v>
      </c>
      <c r="E17" s="95"/>
      <c r="F17" s="95"/>
      <c r="G17" s="95"/>
      <c r="H17" s="95"/>
      <c r="I17" s="94">
        <f>SUM(I4:I16)</f>
        <v>140991585.548814</v>
      </c>
      <c r="J17" s="95"/>
      <c r="K17" s="95"/>
      <c r="L17" s="95"/>
      <c r="M17" s="95"/>
      <c r="N17" s="62">
        <f>SUM(N4:N16)</f>
        <v>99021613.599999994</v>
      </c>
      <c r="O17" s="95"/>
      <c r="P17" s="95"/>
      <c r="Q17" s="95"/>
      <c r="R17" s="95"/>
      <c r="S17" s="93">
        <f>SUM(S4:S16)</f>
        <v>99021613.599999994</v>
      </c>
      <c r="U17" s="97"/>
      <c r="W17" s="94">
        <f>SUM(W4:W16)</f>
        <v>41969971.948813982</v>
      </c>
      <c r="X17" s="100">
        <f t="shared" si="3"/>
        <v>0.29767713998991219</v>
      </c>
    </row>
  </sheetData>
  <protectedRanges>
    <protectedRange sqref="P1550 K1550" name="Rango1_2"/>
    <protectedRange sqref="Q1550:S1550 L1550:N1550" name="Rango1_3"/>
  </protectedRanges>
  <mergeCells count="9">
    <mergeCell ref="O1:S2"/>
    <mergeCell ref="T1:V2"/>
    <mergeCell ref="W1:X2"/>
    <mergeCell ref="V4:V16"/>
    <mergeCell ref="A17:C17"/>
    <mergeCell ref="E1:I1"/>
    <mergeCell ref="J2:N2"/>
    <mergeCell ref="J1:N1"/>
    <mergeCell ref="E2:I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23"/>
  <sheetViews>
    <sheetView zoomScale="70" zoomScaleNormal="70" workbookViewId="0">
      <selection activeCell="A2" sqref="A2:D2"/>
    </sheetView>
  </sheetViews>
  <sheetFormatPr baseColWidth="10" defaultColWidth="14.28515625" defaultRowHeight="16.5" x14ac:dyDescent="0.3"/>
  <cols>
    <col min="1" max="1" width="47.42578125" style="1" customWidth="1"/>
    <col min="2" max="2" width="18.28515625" style="1" bestFit="1" customWidth="1"/>
    <col min="3" max="3" width="25.5703125" style="1" customWidth="1"/>
    <col min="4" max="4" width="29.5703125" style="1" customWidth="1"/>
    <col min="5" max="5" width="9.140625" style="1" bestFit="1" customWidth="1"/>
    <col min="6" max="6" width="11.42578125" style="1" bestFit="1" customWidth="1"/>
    <col min="7" max="7" width="12.140625" style="1" bestFit="1" customWidth="1"/>
    <col min="8" max="8" width="21.7109375" style="1" bestFit="1" customWidth="1"/>
    <col min="9" max="9" width="19.7109375" style="1" bestFit="1" customWidth="1"/>
    <col min="10" max="10" width="24" style="1" bestFit="1" customWidth="1"/>
    <col min="11" max="11" width="31" style="1" customWidth="1"/>
    <col min="12" max="12" width="24.5703125" style="1" customWidth="1"/>
    <col min="13" max="13" width="26.140625" style="1" customWidth="1"/>
    <col min="14" max="14" width="24.7109375" style="1" customWidth="1"/>
    <col min="15" max="15" width="22" style="1" bestFit="1" customWidth="1"/>
    <col min="16" max="16" width="17.42578125" style="1" bestFit="1" customWidth="1"/>
    <col min="17" max="17" width="18.28515625" style="1" bestFit="1" customWidth="1"/>
    <col min="18" max="18" width="15.42578125" style="1" bestFit="1" customWidth="1"/>
    <col min="19" max="20" width="17.140625" style="1" bestFit="1" customWidth="1"/>
    <col min="21" max="21" width="17.85546875" style="1" bestFit="1" customWidth="1"/>
    <col min="22" max="22" width="21.7109375" style="1" bestFit="1" customWidth="1"/>
    <col min="23" max="23" width="14.28515625" style="1"/>
    <col min="24" max="24" width="14.85546875" style="1" bestFit="1" customWidth="1"/>
    <col min="25" max="25" width="15.85546875" style="1" bestFit="1" customWidth="1"/>
    <col min="26" max="27" width="14.85546875" style="1" bestFit="1" customWidth="1"/>
    <col min="28" max="28" width="15.85546875" style="1" bestFit="1" customWidth="1"/>
    <col min="29" max="30" width="14.85546875" style="1" bestFit="1" customWidth="1"/>
    <col min="31" max="31" width="15.85546875" style="1" bestFit="1" customWidth="1"/>
    <col min="32" max="32" width="14.85546875" style="1" bestFit="1" customWidth="1"/>
    <col min="33" max="16384" width="14.28515625" style="1"/>
  </cols>
  <sheetData>
    <row r="1" spans="1:17" ht="52.5" customHeight="1" x14ac:dyDescent="0.3">
      <c r="A1" s="16" t="s">
        <v>10</v>
      </c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</row>
    <row r="2" spans="1:17" s="6" customFormat="1" ht="25.5" customHeight="1" x14ac:dyDescent="0.3">
      <c r="A2" s="89" t="s">
        <v>86</v>
      </c>
      <c r="B2" s="90"/>
      <c r="C2" s="90"/>
      <c r="D2" s="91"/>
      <c r="E2" s="78"/>
      <c r="F2" s="78"/>
      <c r="G2" s="78"/>
      <c r="H2" s="78"/>
      <c r="I2" s="78"/>
      <c r="J2" s="21"/>
      <c r="K2" s="78"/>
      <c r="L2" s="78"/>
      <c r="M2" s="78"/>
      <c r="N2" s="78"/>
      <c r="O2" s="78"/>
      <c r="P2" s="78"/>
      <c r="Q2" s="20"/>
    </row>
    <row r="3" spans="1:17" x14ac:dyDescent="0.3">
      <c r="A3" s="9" t="s">
        <v>79</v>
      </c>
      <c r="B3" s="9" t="s">
        <v>1</v>
      </c>
      <c r="C3" s="9" t="s">
        <v>80</v>
      </c>
      <c r="D3" s="9" t="s">
        <v>12</v>
      </c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19"/>
    </row>
    <row r="4" spans="1:17" s="2" customFormat="1" x14ac:dyDescent="0.25">
      <c r="A4" s="53" t="s">
        <v>32</v>
      </c>
      <c r="B4" s="87">
        <v>6</v>
      </c>
      <c r="C4" s="59">
        <v>2788080.75</v>
      </c>
      <c r="D4" s="10">
        <f>B4*C4</f>
        <v>16728484.5</v>
      </c>
      <c r="E4" s="22"/>
      <c r="F4" s="22"/>
      <c r="G4" s="22"/>
      <c r="H4" s="22"/>
      <c r="I4" s="23"/>
      <c r="J4" s="23"/>
      <c r="K4" s="22"/>
      <c r="L4" s="23"/>
      <c r="M4" s="22"/>
      <c r="N4" s="23"/>
      <c r="O4" s="22"/>
      <c r="P4" s="23"/>
      <c r="Q4" s="24"/>
    </row>
    <row r="5" spans="1:17" s="2" customFormat="1" x14ac:dyDescent="0.25">
      <c r="A5" s="53" t="s">
        <v>34</v>
      </c>
      <c r="B5" s="87">
        <v>1</v>
      </c>
      <c r="C5" s="59">
        <v>465368.54</v>
      </c>
      <c r="D5" s="10">
        <f t="shared" ref="D5:D16" si="0">B5*C5</f>
        <v>465368.54</v>
      </c>
      <c r="E5" s="22"/>
      <c r="F5" s="22"/>
      <c r="G5" s="22"/>
      <c r="H5" s="22"/>
      <c r="I5" s="23"/>
      <c r="J5" s="23"/>
      <c r="K5" s="22"/>
      <c r="L5" s="23"/>
      <c r="M5" s="22"/>
      <c r="N5" s="23"/>
      <c r="O5" s="22"/>
      <c r="P5" s="23"/>
      <c r="Q5" s="24"/>
    </row>
    <row r="6" spans="1:17" s="2" customFormat="1" x14ac:dyDescent="0.25">
      <c r="A6" s="53" t="s">
        <v>36</v>
      </c>
      <c r="B6" s="87">
        <v>18</v>
      </c>
      <c r="C6" s="59">
        <v>190002.54</v>
      </c>
      <c r="D6" s="10">
        <f t="shared" si="0"/>
        <v>3420045.72</v>
      </c>
      <c r="E6" s="22"/>
      <c r="F6" s="22"/>
      <c r="G6" s="22"/>
      <c r="H6" s="22"/>
      <c r="I6" s="23"/>
      <c r="J6" s="23"/>
      <c r="K6" s="22"/>
      <c r="L6" s="23"/>
      <c r="M6" s="22"/>
      <c r="N6" s="23"/>
      <c r="O6" s="22"/>
      <c r="P6" s="23"/>
      <c r="Q6" s="24"/>
    </row>
    <row r="7" spans="1:17" s="2" customFormat="1" x14ac:dyDescent="0.25">
      <c r="A7" s="53" t="s">
        <v>38</v>
      </c>
      <c r="B7" s="88">
        <v>1</v>
      </c>
      <c r="C7" s="59">
        <v>2973952.8</v>
      </c>
      <c r="D7" s="10">
        <f t="shared" si="0"/>
        <v>2973952.8</v>
      </c>
      <c r="E7" s="22"/>
      <c r="F7" s="22"/>
      <c r="G7" s="22"/>
      <c r="H7" s="22"/>
      <c r="I7" s="23"/>
      <c r="J7" s="23"/>
      <c r="K7" s="22"/>
      <c r="L7" s="23"/>
      <c r="M7" s="22"/>
      <c r="N7" s="23"/>
      <c r="O7" s="22"/>
      <c r="P7" s="23"/>
      <c r="Q7" s="24"/>
    </row>
    <row r="8" spans="1:17" s="2" customFormat="1" x14ac:dyDescent="0.25">
      <c r="A8" s="53" t="s">
        <v>40</v>
      </c>
      <c r="B8" s="87">
        <v>5</v>
      </c>
      <c r="C8" s="59">
        <v>1766472.8900000001</v>
      </c>
      <c r="D8" s="10">
        <f t="shared" si="0"/>
        <v>8832364.4500000011</v>
      </c>
      <c r="E8" s="22"/>
      <c r="F8" s="22"/>
      <c r="G8" s="22"/>
      <c r="H8" s="22"/>
      <c r="I8" s="23"/>
      <c r="J8" s="23"/>
      <c r="K8" s="22"/>
      <c r="L8" s="23"/>
      <c r="M8" s="22"/>
      <c r="N8" s="23"/>
      <c r="O8" s="22"/>
      <c r="P8" s="23"/>
      <c r="Q8" s="24"/>
    </row>
    <row r="9" spans="1:17" s="2" customFormat="1" x14ac:dyDescent="0.25">
      <c r="A9" s="53" t="s">
        <v>42</v>
      </c>
      <c r="B9" s="87">
        <v>10</v>
      </c>
      <c r="C9" s="59">
        <v>2044592.55</v>
      </c>
      <c r="D9" s="10">
        <f t="shared" si="0"/>
        <v>20445925.5</v>
      </c>
      <c r="E9" s="22"/>
      <c r="F9" s="22"/>
      <c r="G9" s="22"/>
      <c r="H9" s="22"/>
      <c r="I9" s="23"/>
      <c r="J9" s="23"/>
      <c r="K9" s="22"/>
      <c r="L9" s="23"/>
      <c r="M9" s="22"/>
      <c r="N9" s="23"/>
      <c r="O9" s="22"/>
      <c r="P9" s="23"/>
      <c r="Q9" s="24"/>
    </row>
    <row r="10" spans="1:17" s="2" customFormat="1" x14ac:dyDescent="0.25">
      <c r="A10" s="53" t="s">
        <v>44</v>
      </c>
      <c r="B10" s="87">
        <v>3</v>
      </c>
      <c r="C10" s="59">
        <v>6691393.7999999998</v>
      </c>
      <c r="D10" s="10">
        <f t="shared" si="0"/>
        <v>20074181.399999999</v>
      </c>
      <c r="E10" s="22"/>
      <c r="F10" s="22"/>
      <c r="G10" s="22"/>
      <c r="H10" s="22"/>
      <c r="I10" s="23"/>
      <c r="J10" s="23"/>
      <c r="K10" s="22"/>
      <c r="L10" s="23"/>
      <c r="M10" s="22"/>
      <c r="N10" s="23"/>
      <c r="O10" s="22"/>
      <c r="P10" s="23"/>
      <c r="Q10" s="24"/>
    </row>
    <row r="11" spans="1:17" s="2" customFormat="1" x14ac:dyDescent="0.25">
      <c r="A11" s="53" t="s">
        <v>46</v>
      </c>
      <c r="B11" s="87">
        <v>3</v>
      </c>
      <c r="C11" s="59">
        <v>3531568.95</v>
      </c>
      <c r="D11" s="10">
        <f t="shared" si="0"/>
        <v>10594706.850000001</v>
      </c>
      <c r="E11" s="22"/>
      <c r="F11" s="22"/>
      <c r="G11" s="22"/>
      <c r="H11" s="22"/>
      <c r="I11" s="23"/>
      <c r="J11" s="23"/>
      <c r="K11" s="22"/>
      <c r="L11" s="23"/>
      <c r="M11" s="22"/>
      <c r="N11" s="23"/>
      <c r="O11" s="22"/>
      <c r="P11" s="23"/>
      <c r="Q11" s="24"/>
    </row>
    <row r="12" spans="1:17" s="2" customFormat="1" x14ac:dyDescent="0.25">
      <c r="A12" s="53" t="s">
        <v>48</v>
      </c>
      <c r="B12" s="87">
        <v>7</v>
      </c>
      <c r="C12" s="59">
        <v>465368.54</v>
      </c>
      <c r="D12" s="10">
        <f t="shared" si="0"/>
        <v>3257579.78</v>
      </c>
      <c r="E12" s="22"/>
      <c r="F12" s="22"/>
      <c r="G12" s="22"/>
      <c r="H12" s="22"/>
      <c r="I12" s="23"/>
      <c r="J12" s="23"/>
      <c r="K12" s="22"/>
      <c r="L12" s="23"/>
      <c r="M12" s="22"/>
      <c r="N12" s="23"/>
      <c r="O12" s="22"/>
      <c r="P12" s="23"/>
      <c r="Q12" s="24"/>
    </row>
    <row r="13" spans="1:17" s="2" customFormat="1" x14ac:dyDescent="0.25">
      <c r="A13" s="53" t="s">
        <v>50</v>
      </c>
      <c r="B13" s="87">
        <v>17</v>
      </c>
      <c r="C13" s="59">
        <v>279496.49</v>
      </c>
      <c r="D13" s="10">
        <f t="shared" si="0"/>
        <v>4751440.33</v>
      </c>
      <c r="E13" s="22"/>
      <c r="F13" s="22"/>
      <c r="G13" s="22"/>
      <c r="H13" s="22"/>
      <c r="I13" s="23"/>
      <c r="J13" s="23"/>
      <c r="K13" s="22"/>
      <c r="L13" s="23"/>
      <c r="M13" s="22"/>
      <c r="N13" s="23"/>
      <c r="O13" s="22"/>
      <c r="P13" s="23"/>
      <c r="Q13" s="24"/>
    </row>
    <row r="14" spans="1:17" s="2" customFormat="1" x14ac:dyDescent="0.25">
      <c r="A14" s="53" t="s">
        <v>52</v>
      </c>
      <c r="B14" s="87">
        <v>48</v>
      </c>
      <c r="C14" s="59">
        <v>46812.22</v>
      </c>
      <c r="D14" s="10">
        <f t="shared" si="0"/>
        <v>2246986.56</v>
      </c>
      <c r="E14" s="22"/>
      <c r="F14" s="22"/>
      <c r="G14" s="22"/>
      <c r="H14" s="22"/>
      <c r="I14" s="23"/>
      <c r="J14" s="23"/>
      <c r="K14" s="22"/>
      <c r="L14" s="23"/>
      <c r="M14" s="22"/>
      <c r="N14" s="23"/>
      <c r="O14" s="22"/>
      <c r="P14" s="23"/>
      <c r="Q14" s="24"/>
    </row>
    <row r="15" spans="1:17" s="2" customFormat="1" x14ac:dyDescent="0.25">
      <c r="A15" s="53" t="s">
        <v>54</v>
      </c>
      <c r="B15" s="87">
        <v>8</v>
      </c>
      <c r="C15" s="59">
        <v>83986.63</v>
      </c>
      <c r="D15" s="10">
        <f t="shared" si="0"/>
        <v>671893.04</v>
      </c>
      <c r="E15" s="22"/>
      <c r="F15" s="22"/>
      <c r="G15" s="22"/>
      <c r="H15" s="22"/>
      <c r="I15" s="23"/>
      <c r="J15" s="23"/>
      <c r="K15" s="22"/>
      <c r="L15" s="23"/>
      <c r="M15" s="22"/>
      <c r="N15" s="23"/>
      <c r="O15" s="22"/>
      <c r="P15" s="23"/>
      <c r="Q15" s="24"/>
    </row>
    <row r="16" spans="1:17" s="2" customFormat="1" x14ac:dyDescent="0.25">
      <c r="A16" s="55" t="s">
        <v>56</v>
      </c>
      <c r="B16" s="87">
        <v>7</v>
      </c>
      <c r="C16" s="59">
        <v>651240.59</v>
      </c>
      <c r="D16" s="10">
        <f t="shared" si="0"/>
        <v>4558684.13</v>
      </c>
      <c r="E16" s="22"/>
      <c r="F16" s="22"/>
      <c r="G16" s="22"/>
      <c r="H16" s="22"/>
      <c r="I16" s="23"/>
      <c r="J16" s="23"/>
      <c r="K16" s="22"/>
      <c r="L16" s="23"/>
      <c r="M16" s="22"/>
      <c r="N16" s="23"/>
      <c r="O16" s="22"/>
      <c r="P16" s="23"/>
      <c r="Q16" s="24"/>
    </row>
    <row r="17" spans="1:17" s="2" customFormat="1" x14ac:dyDescent="0.25">
      <c r="A17" s="11" t="s">
        <v>13</v>
      </c>
      <c r="B17" s="27">
        <f>SUM(B4:B16)</f>
        <v>134</v>
      </c>
      <c r="C17" s="27"/>
      <c r="D17" s="28">
        <f>SUM(D4:D16)</f>
        <v>99021613.599999994</v>
      </c>
      <c r="E17" s="25"/>
      <c r="F17" s="25"/>
      <c r="G17" s="25"/>
      <c r="H17" s="25"/>
      <c r="I17" s="26"/>
      <c r="J17" s="26"/>
      <c r="K17" s="25"/>
      <c r="L17" s="26"/>
      <c r="M17" s="25"/>
      <c r="N17" s="26"/>
      <c r="O17" s="25"/>
      <c r="P17" s="26"/>
      <c r="Q17" s="24"/>
    </row>
    <row r="18" spans="1:17" ht="52.5" customHeight="1" x14ac:dyDescent="0.3">
      <c r="A18" s="5"/>
    </row>
    <row r="19" spans="1:17" s="17" customFormat="1" ht="20.25" x14ac:dyDescent="0.3">
      <c r="A19" s="76" t="s">
        <v>85</v>
      </c>
      <c r="B19" s="76"/>
      <c r="C19" s="76"/>
      <c r="D19" s="76"/>
      <c r="E19" s="76"/>
      <c r="F19" s="76"/>
      <c r="G19" s="76"/>
      <c r="H19" s="76"/>
      <c r="I19" s="76"/>
      <c r="J19" s="76"/>
    </row>
    <row r="20" spans="1:17" ht="49.5" x14ac:dyDescent="0.3">
      <c r="A20" s="7" t="s">
        <v>8</v>
      </c>
      <c r="B20" s="77" t="s">
        <v>9</v>
      </c>
      <c r="C20" s="77"/>
      <c r="D20" s="77"/>
      <c r="E20" s="12" t="s">
        <v>15</v>
      </c>
      <c r="F20" s="12" t="s">
        <v>16</v>
      </c>
      <c r="G20" s="12" t="s">
        <v>17</v>
      </c>
      <c r="H20" s="12" t="s">
        <v>20</v>
      </c>
      <c r="I20" s="12" t="s">
        <v>21</v>
      </c>
      <c r="J20" s="101" t="s">
        <v>83</v>
      </c>
    </row>
    <row r="21" spans="1:17" ht="123.75" customHeight="1" x14ac:dyDescent="0.3">
      <c r="A21" s="13" t="s">
        <v>81</v>
      </c>
      <c r="B21" s="75" t="s">
        <v>82</v>
      </c>
      <c r="C21" s="75"/>
      <c r="D21" s="75"/>
      <c r="E21" s="14" t="s">
        <v>18</v>
      </c>
      <c r="F21" s="14">
        <v>10</v>
      </c>
      <c r="G21" s="14" t="s">
        <v>19</v>
      </c>
      <c r="H21" s="8">
        <v>143500000.72999999</v>
      </c>
      <c r="I21" s="31">
        <f>D17</f>
        <v>99021613.599999994</v>
      </c>
      <c r="J21" s="15">
        <f>H21-I21</f>
        <v>44478387.129999995</v>
      </c>
    </row>
    <row r="22" spans="1:17" x14ac:dyDescent="0.3">
      <c r="A22" s="30"/>
      <c r="H22" s="29">
        <f>SUM(H21:H21)</f>
        <v>143500000.72999999</v>
      </c>
      <c r="I22" s="29">
        <f t="shared" ref="I22:J22" si="1">SUM(I21:I21)</f>
        <v>99021613.599999994</v>
      </c>
      <c r="J22" s="29">
        <f t="shared" si="1"/>
        <v>44478387.129999995</v>
      </c>
    </row>
    <row r="23" spans="1:17" x14ac:dyDescent="0.3">
      <c r="A23" s="19"/>
    </row>
  </sheetData>
  <mergeCells count="8">
    <mergeCell ref="B21:D21"/>
    <mergeCell ref="A19:J19"/>
    <mergeCell ref="B20:D20"/>
    <mergeCell ref="O2:P2"/>
    <mergeCell ref="E2:I2"/>
    <mergeCell ref="K2:L2"/>
    <mergeCell ref="M2:N2"/>
    <mergeCell ref="A2:D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A8AB34-8BF0-4A15-944E-7AD33F1F5122}">
  <dimension ref="A1:K28"/>
  <sheetViews>
    <sheetView topLeftCell="A19" workbookViewId="0">
      <selection activeCell="G28" sqref="G28"/>
    </sheetView>
  </sheetViews>
  <sheetFormatPr baseColWidth="10" defaultRowHeight="15" x14ac:dyDescent="0.25"/>
  <cols>
    <col min="1" max="1" width="38.5703125" customWidth="1"/>
    <col min="3" max="3" width="32.7109375" customWidth="1"/>
    <col min="5" max="5" width="39.7109375" bestFit="1" customWidth="1"/>
    <col min="7" max="7" width="33.5703125" customWidth="1"/>
    <col min="9" max="9" width="27.85546875" customWidth="1"/>
  </cols>
  <sheetData>
    <row r="1" spans="1:11" x14ac:dyDescent="0.25">
      <c r="A1" t="s">
        <v>29</v>
      </c>
      <c r="C1" t="s">
        <v>26</v>
      </c>
      <c r="D1" s="40"/>
      <c r="E1" t="s">
        <v>23</v>
      </c>
      <c r="G1" s="67" t="s">
        <v>25</v>
      </c>
      <c r="I1" t="s">
        <v>24</v>
      </c>
    </row>
    <row r="2" spans="1:11" x14ac:dyDescent="0.25">
      <c r="A2" s="38">
        <v>4591728.05</v>
      </c>
      <c r="B2" s="39"/>
      <c r="C2" s="38">
        <v>3557304.6500000004</v>
      </c>
      <c r="D2" s="38"/>
      <c r="E2" s="38">
        <v>3923965.5</v>
      </c>
      <c r="F2" s="38"/>
      <c r="G2" s="38">
        <v>2788080.75</v>
      </c>
      <c r="H2" s="38"/>
      <c r="I2" s="38">
        <v>4130490</v>
      </c>
      <c r="J2" s="38"/>
      <c r="K2" s="38"/>
    </row>
    <row r="3" spans="1:11" x14ac:dyDescent="0.25">
      <c r="A3" s="38">
        <v>9183456.0999999996</v>
      </c>
      <c r="B3" s="38"/>
      <c r="C3" s="38">
        <v>7114609.3000000007</v>
      </c>
      <c r="D3" s="38"/>
      <c r="E3" s="38">
        <v>7847931</v>
      </c>
      <c r="F3" s="38"/>
      <c r="G3" s="38">
        <v>5576161.5</v>
      </c>
      <c r="H3" s="38"/>
      <c r="I3" s="38">
        <v>8260980</v>
      </c>
      <c r="J3" s="38"/>
      <c r="K3" s="38"/>
    </row>
    <row r="4" spans="1:11" x14ac:dyDescent="0.25">
      <c r="A4" s="38">
        <v>13775184.15</v>
      </c>
      <c r="B4" s="38"/>
      <c r="C4" s="38">
        <v>10671913.949999999</v>
      </c>
      <c r="D4" s="38"/>
      <c r="E4" s="38">
        <v>11771896.5</v>
      </c>
      <c r="F4" s="38"/>
      <c r="G4" s="38">
        <v>8364242.25</v>
      </c>
      <c r="H4" s="38"/>
      <c r="I4" s="38">
        <v>12391470</v>
      </c>
      <c r="J4" s="38"/>
      <c r="K4" s="38"/>
    </row>
    <row r="5" spans="1:11" x14ac:dyDescent="0.25">
      <c r="A5" s="38">
        <v>760010.16</v>
      </c>
      <c r="B5" s="38"/>
      <c r="C5" s="38">
        <v>1177189.6499999999</v>
      </c>
      <c r="D5" s="38"/>
      <c r="E5" s="38">
        <v>681530.85</v>
      </c>
      <c r="F5" s="38"/>
      <c r="G5" s="38">
        <v>465368.54</v>
      </c>
      <c r="H5" s="38"/>
      <c r="I5" s="38">
        <v>523195.4</v>
      </c>
      <c r="J5" s="38"/>
      <c r="K5" s="38"/>
    </row>
    <row r="6" spans="1:11" x14ac:dyDescent="0.25">
      <c r="A6" s="38">
        <v>1836691.22</v>
      </c>
      <c r="B6" s="38"/>
      <c r="C6" s="38">
        <v>2176933.4500000002</v>
      </c>
      <c r="D6" s="38"/>
      <c r="E6" s="38">
        <v>1652196</v>
      </c>
      <c r="F6" s="38"/>
      <c r="G6" s="38">
        <v>1520020.32</v>
      </c>
      <c r="H6" s="38"/>
      <c r="I6" s="38">
        <v>1387844.6400000001</v>
      </c>
      <c r="J6" s="38"/>
      <c r="K6" s="38"/>
    </row>
    <row r="7" spans="1:11" x14ac:dyDescent="0.25">
      <c r="A7" s="38">
        <v>918345.61</v>
      </c>
      <c r="B7" s="38"/>
      <c r="C7" s="38">
        <v>1088466.72</v>
      </c>
      <c r="D7" s="38"/>
      <c r="E7" s="38">
        <v>826098</v>
      </c>
      <c r="F7" s="38"/>
      <c r="G7" s="38">
        <v>760010.16</v>
      </c>
      <c r="H7" s="38"/>
      <c r="I7" s="38">
        <v>693922.32000000007</v>
      </c>
      <c r="J7" s="38"/>
      <c r="K7" s="38"/>
    </row>
    <row r="8" spans="1:11" x14ac:dyDescent="0.25">
      <c r="A8" s="38">
        <v>1377518.42</v>
      </c>
      <c r="B8" s="38"/>
      <c r="C8" s="38">
        <v>1632700.0899999999</v>
      </c>
      <c r="D8" s="38"/>
      <c r="E8" s="38">
        <v>1239147</v>
      </c>
      <c r="F8" s="38"/>
      <c r="G8" s="38">
        <v>1140015.24</v>
      </c>
      <c r="H8" s="38"/>
      <c r="I8" s="38">
        <v>1040883.48</v>
      </c>
      <c r="J8" s="38"/>
      <c r="K8" s="38"/>
    </row>
    <row r="9" spans="1:11" x14ac:dyDescent="0.25">
      <c r="A9" s="38">
        <v>3879218.5300000003</v>
      </c>
      <c r="B9" s="38"/>
      <c r="C9" s="38">
        <v>7148746.4400000004</v>
      </c>
      <c r="D9" s="38"/>
      <c r="E9" s="38">
        <v>3304392</v>
      </c>
      <c r="F9" s="38"/>
      <c r="G9" s="38">
        <v>2973952.8</v>
      </c>
      <c r="H9" s="38"/>
      <c r="I9" s="38">
        <v>4130490</v>
      </c>
      <c r="J9" s="38"/>
      <c r="K9" s="38"/>
    </row>
    <row r="10" spans="1:11" x14ac:dyDescent="0.25">
      <c r="A10" s="38">
        <v>11083481.5</v>
      </c>
      <c r="B10" s="38"/>
      <c r="C10" s="38">
        <v>10307183.449999999</v>
      </c>
      <c r="D10" s="38"/>
      <c r="E10" s="38">
        <v>9982017.5</v>
      </c>
      <c r="F10" s="38"/>
      <c r="G10" s="38">
        <v>8832364.4499999993</v>
      </c>
      <c r="H10" s="38"/>
      <c r="I10" s="38">
        <v>13768300</v>
      </c>
      <c r="J10" s="38"/>
      <c r="K10" s="38"/>
    </row>
    <row r="11" spans="1:11" x14ac:dyDescent="0.25">
      <c r="A11" s="38">
        <v>2612534.9300000002</v>
      </c>
      <c r="B11" s="38"/>
      <c r="C11" s="38">
        <v>2457476.33</v>
      </c>
      <c r="D11" s="38"/>
      <c r="E11" s="38">
        <v>2478294</v>
      </c>
      <c r="F11" s="38"/>
      <c r="G11" s="38">
        <v>2044592.55</v>
      </c>
      <c r="H11" s="38"/>
      <c r="I11" s="38">
        <v>3442075</v>
      </c>
      <c r="J11" s="38"/>
      <c r="K11" s="38"/>
    </row>
    <row r="12" spans="1:11" x14ac:dyDescent="0.25">
      <c r="A12" s="38">
        <v>15675209.550000001</v>
      </c>
      <c r="B12" s="38"/>
      <c r="C12" s="38">
        <v>14744857.98</v>
      </c>
      <c r="D12" s="38"/>
      <c r="E12" s="38">
        <v>14869764</v>
      </c>
      <c r="F12" s="38"/>
      <c r="G12" s="38">
        <v>12267555.300000001</v>
      </c>
      <c r="H12" s="38"/>
      <c r="I12" s="38">
        <v>20652450</v>
      </c>
      <c r="J12" s="38"/>
      <c r="K12" s="38"/>
    </row>
    <row r="13" spans="1:11" x14ac:dyDescent="0.25">
      <c r="A13" s="38">
        <v>7837604.7800000003</v>
      </c>
      <c r="B13" s="38"/>
      <c r="C13" s="38">
        <v>7372428.9900000002</v>
      </c>
      <c r="D13" s="38"/>
      <c r="E13" s="38">
        <v>7434882</v>
      </c>
      <c r="F13" s="38"/>
      <c r="G13" s="38">
        <v>6133777.6500000004</v>
      </c>
      <c r="H13" s="38"/>
      <c r="I13" s="38">
        <v>10326225</v>
      </c>
      <c r="J13" s="38"/>
      <c r="K13" s="38"/>
    </row>
    <row r="14" spans="1:11" x14ac:dyDescent="0.25">
      <c r="A14" s="38">
        <v>10291804.25</v>
      </c>
      <c r="B14" s="38"/>
      <c r="C14" s="38">
        <v>13297063.419999998</v>
      </c>
      <c r="D14" s="38"/>
      <c r="E14" s="38">
        <v>11290006</v>
      </c>
      <c r="F14" s="38"/>
      <c r="G14" s="38">
        <v>6691393.7999999998</v>
      </c>
      <c r="H14" s="38"/>
      <c r="I14" s="38">
        <v>9637810</v>
      </c>
      <c r="J14" s="38"/>
      <c r="K14" s="38"/>
    </row>
    <row r="15" spans="1:11" x14ac:dyDescent="0.25">
      <c r="A15" s="38">
        <v>20583608.5</v>
      </c>
      <c r="B15" s="38"/>
      <c r="C15" s="38">
        <v>26594126.829999998</v>
      </c>
      <c r="D15" s="38"/>
      <c r="E15" s="38">
        <v>22580012</v>
      </c>
      <c r="F15" s="38"/>
      <c r="G15" s="38">
        <v>13382787.6</v>
      </c>
      <c r="H15" s="38"/>
      <c r="I15" s="38">
        <v>19275620</v>
      </c>
      <c r="J15" s="38"/>
      <c r="K15" s="38"/>
    </row>
    <row r="16" spans="1:11" x14ac:dyDescent="0.25">
      <c r="A16" s="38">
        <v>20662776.23</v>
      </c>
      <c r="B16" s="38"/>
      <c r="C16" s="38">
        <v>23386793.079999998</v>
      </c>
      <c r="D16" s="38"/>
      <c r="E16" s="38">
        <v>22304646</v>
      </c>
      <c r="F16" s="38"/>
      <c r="G16" s="38">
        <v>10594706.85</v>
      </c>
      <c r="H16" s="38"/>
      <c r="I16" s="38">
        <v>18587205</v>
      </c>
      <c r="J16" s="38"/>
      <c r="K16" s="38"/>
    </row>
    <row r="17" spans="1:11" x14ac:dyDescent="0.25">
      <c r="A17" s="38">
        <v>1076681.06</v>
      </c>
      <c r="B17" s="38"/>
      <c r="C17" s="38">
        <v>1809154.62</v>
      </c>
      <c r="D17" s="38"/>
      <c r="E17" s="38">
        <v>1652196</v>
      </c>
      <c r="F17" s="38"/>
      <c r="G17" s="38">
        <v>930737.08</v>
      </c>
      <c r="H17" s="38"/>
      <c r="I17" s="38">
        <v>2065245</v>
      </c>
      <c r="J17" s="38"/>
      <c r="K17" s="38"/>
    </row>
    <row r="18" spans="1:11" x14ac:dyDescent="0.25">
      <c r="A18" s="38">
        <v>1076681.06</v>
      </c>
      <c r="B18" s="38"/>
      <c r="C18" s="38">
        <v>1809154.62</v>
      </c>
      <c r="D18" s="38"/>
      <c r="E18" s="38">
        <v>1652196</v>
      </c>
      <c r="F18" s="38"/>
      <c r="G18" s="38">
        <v>930737.08</v>
      </c>
      <c r="H18" s="38"/>
      <c r="I18" s="38">
        <v>2065245</v>
      </c>
      <c r="J18" s="38"/>
      <c r="K18" s="38"/>
    </row>
    <row r="19" spans="1:11" x14ac:dyDescent="0.25">
      <c r="A19" s="38">
        <v>1615021.59</v>
      </c>
      <c r="B19" s="38"/>
      <c r="C19" s="38">
        <v>2713731.93</v>
      </c>
      <c r="D19" s="38"/>
      <c r="E19" s="38">
        <v>2478294</v>
      </c>
      <c r="F19" s="38"/>
      <c r="G19" s="38">
        <v>1396105.62</v>
      </c>
      <c r="H19" s="38"/>
      <c r="I19" s="38">
        <v>3097867.5</v>
      </c>
      <c r="J19" s="38"/>
      <c r="K19" s="38"/>
    </row>
    <row r="20" spans="1:11" x14ac:dyDescent="0.25">
      <c r="A20" s="38">
        <v>5969246.4699999997</v>
      </c>
      <c r="B20" s="38"/>
      <c r="C20" s="38">
        <v>4090321.0599999996</v>
      </c>
      <c r="D20" s="38"/>
      <c r="E20" s="38">
        <v>7427997.8499999996</v>
      </c>
      <c r="F20" s="38"/>
      <c r="G20" s="38">
        <v>3633454.37</v>
      </c>
      <c r="H20" s="38"/>
      <c r="I20" s="38">
        <v>4474697.5</v>
      </c>
      <c r="J20" s="38"/>
      <c r="K20" s="38"/>
    </row>
    <row r="21" spans="1:11" x14ac:dyDescent="0.25">
      <c r="A21" s="38">
        <v>1836691.22</v>
      </c>
      <c r="B21" s="38"/>
      <c r="C21" s="38">
        <v>1258560.33</v>
      </c>
      <c r="D21" s="38"/>
      <c r="E21" s="38">
        <v>2285537.7999999998</v>
      </c>
      <c r="F21" s="38"/>
      <c r="G21" s="38">
        <v>1117985.96</v>
      </c>
      <c r="H21" s="38"/>
      <c r="I21" s="38">
        <v>1376830</v>
      </c>
      <c r="J21" s="38"/>
      <c r="K21" s="38"/>
    </row>
    <row r="22" spans="1:11" x14ac:dyDescent="0.25">
      <c r="A22" s="38">
        <v>798010.66999999993</v>
      </c>
      <c r="B22" s="38"/>
      <c r="C22" s="38">
        <v>644356.43999999994</v>
      </c>
      <c r="D22" s="38"/>
      <c r="E22" s="38">
        <v>679052.56</v>
      </c>
      <c r="F22" s="38"/>
      <c r="G22" s="38">
        <v>561746.64</v>
      </c>
      <c r="H22" s="38"/>
      <c r="I22" s="38">
        <v>693922.32000000007</v>
      </c>
      <c r="J22" s="38"/>
      <c r="K22" s="38"/>
    </row>
    <row r="23" spans="1:11" x14ac:dyDescent="0.25">
      <c r="A23" s="38">
        <v>2394032</v>
      </c>
      <c r="B23" s="38"/>
      <c r="C23" s="38">
        <v>1933069.32</v>
      </c>
      <c r="D23" s="38"/>
      <c r="E23" s="38">
        <v>2037157.67</v>
      </c>
      <c r="F23" s="38"/>
      <c r="G23" s="38">
        <v>1685239.92</v>
      </c>
      <c r="H23" s="38"/>
      <c r="I23" s="38">
        <v>2081766.96</v>
      </c>
      <c r="J23" s="38"/>
      <c r="K23" s="38"/>
    </row>
    <row r="24" spans="1:11" x14ac:dyDescent="0.25">
      <c r="A24" s="38">
        <v>291337.23</v>
      </c>
      <c r="B24" s="38"/>
      <c r="C24" s="38">
        <v>220292.8</v>
      </c>
      <c r="D24" s="38"/>
      <c r="E24" s="38">
        <v>302902.59999999998</v>
      </c>
      <c r="F24" s="38"/>
      <c r="G24" s="38">
        <v>167973.26</v>
      </c>
      <c r="H24" s="38"/>
      <c r="I24" s="38">
        <v>192756.2</v>
      </c>
      <c r="J24" s="38"/>
      <c r="K24" s="38"/>
    </row>
    <row r="25" spans="1:11" x14ac:dyDescent="0.25">
      <c r="A25" s="38">
        <v>874011.67999999993</v>
      </c>
      <c r="B25" s="38"/>
      <c r="C25" s="38">
        <v>660878.4</v>
      </c>
      <c r="D25" s="38"/>
      <c r="E25" s="38">
        <v>908707.8</v>
      </c>
      <c r="F25" s="38"/>
      <c r="G25" s="38">
        <v>503919.78</v>
      </c>
      <c r="H25" s="38"/>
      <c r="I25" s="38">
        <v>578268.6</v>
      </c>
      <c r="J25" s="38"/>
      <c r="K25" s="38"/>
    </row>
    <row r="26" spans="1:11" x14ac:dyDescent="0.25">
      <c r="A26" s="38">
        <v>4737396.66</v>
      </c>
      <c r="B26" s="38"/>
      <c r="C26" s="38">
        <v>1541498.8699999999</v>
      </c>
      <c r="D26" s="38"/>
      <c r="E26" s="38">
        <v>4587597.5600000005</v>
      </c>
      <c r="F26" s="38"/>
      <c r="G26" s="38">
        <v>2604962.36</v>
      </c>
      <c r="H26" s="38"/>
      <c r="I26" s="38">
        <v>6608784</v>
      </c>
      <c r="J26" s="38"/>
      <c r="K26" s="38"/>
    </row>
    <row r="27" spans="1:11" x14ac:dyDescent="0.25">
      <c r="A27" s="38">
        <v>3553047.5</v>
      </c>
      <c r="B27" s="38"/>
      <c r="C27" s="38">
        <v>1156124.1499999999</v>
      </c>
      <c r="D27" s="38"/>
      <c r="E27" s="38">
        <v>3440698.17</v>
      </c>
      <c r="F27" s="38"/>
      <c r="G27" s="38">
        <v>1953721.77</v>
      </c>
      <c r="H27" s="38"/>
      <c r="I27" s="38">
        <v>4956588</v>
      </c>
      <c r="J27" s="38"/>
      <c r="K27" s="38"/>
    </row>
    <row r="28" spans="1:11" x14ac:dyDescent="0.25">
      <c r="A28" s="41">
        <f>SUM(A2:A27)</f>
        <v>149291329.12</v>
      </c>
      <c r="C28" s="41">
        <f>SUM(C2:C27)</f>
        <v>150564936.87000003</v>
      </c>
      <c r="E28" s="41">
        <f>SUM(E2:E27)</f>
        <v>149639116.35999998</v>
      </c>
      <c r="G28" s="68">
        <f>SUM(G2:G27)</f>
        <v>99021613.599999994</v>
      </c>
      <c r="I28" s="41">
        <f>SUM(I2:I27)</f>
        <v>156440931.91999999</v>
      </c>
    </row>
  </sheetData>
  <conditionalFormatting sqref="A2:B2">
    <cfRule type="expression" dxfId="9" priority="139">
      <formula>ISERROR(A2)</formula>
    </cfRule>
  </conditionalFormatting>
  <conditionalFormatting sqref="A3:B27">
    <cfRule type="expression" dxfId="8" priority="113">
      <formula>ISERROR(A3)</formula>
    </cfRule>
  </conditionalFormatting>
  <conditionalFormatting sqref="I3:K27">
    <cfRule type="expression" dxfId="7" priority="1">
      <formula>ISERROR(I3)</formula>
    </cfRule>
  </conditionalFormatting>
  <conditionalFormatting sqref="I2:K2">
    <cfRule type="expression" dxfId="6" priority="2">
      <formula>ISERROR(I2)</formula>
    </cfRule>
  </conditionalFormatting>
  <conditionalFormatting sqref="C2:D2">
    <cfRule type="expression" dxfId="5" priority="86">
      <formula>ISERROR(C2)</formula>
    </cfRule>
  </conditionalFormatting>
  <conditionalFormatting sqref="C3:D27">
    <cfRule type="expression" dxfId="4" priority="85">
      <formula>ISERROR(C3)</formula>
    </cfRule>
  </conditionalFormatting>
  <conditionalFormatting sqref="E2:F2">
    <cfRule type="expression" dxfId="3" priority="58">
      <formula>ISERROR(E2)</formula>
    </cfRule>
  </conditionalFormatting>
  <conditionalFormatting sqref="E3:F27">
    <cfRule type="expression" dxfId="2" priority="57">
      <formula>ISERROR(E3)</formula>
    </cfRule>
  </conditionalFormatting>
  <conditionalFormatting sqref="G2:H2">
    <cfRule type="expression" dxfId="1" priority="30">
      <formula>ISERROR(G2)</formula>
    </cfRule>
  </conditionalFormatting>
  <conditionalFormatting sqref="G3:H27">
    <cfRule type="expression" dxfId="0" priority="29">
      <formula>ISERROR(G3)</formula>
    </cfRule>
  </conditionalFormatting>
  <dataValidations count="1">
    <dataValidation type="list" allowBlank="1" showInputMessage="1" showErrorMessage="1" sqref="C1:P1" xr:uid="{0C25FF70-2BE6-48FA-80FE-43A43B7C9D4A}">
      <formula1>INDIRECT(SUBSTITUTE(SUBSTITUTE(SUBSTITUTE("_"&amp;$C$18," ",""),",",""),".","")&amp;"Proveedor")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evento registrado</vt:lpstr>
      <vt:lpstr>cierre evento</vt:lpstr>
      <vt:lpstr> VERIFICACIÓN PRECIOS</vt:lpstr>
      <vt:lpstr>VALIDACIÓN PRESUPUESTAL</vt:lpstr>
      <vt:lpstr>COTIZACIONES RECIBIDAS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Carmen Ariza</dc:creator>
  <cp:lastModifiedBy>Carmen Rosa Ariza Abaunza</cp:lastModifiedBy>
  <dcterms:created xsi:type="dcterms:W3CDTF">2020-10-16T03:50:25Z</dcterms:created>
  <dcterms:modified xsi:type="dcterms:W3CDTF">2021-11-19T11:54:10Z</dcterms:modified>
</cp:coreProperties>
</file>