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Edwin Garcia\Desktop\SENA\PROCESOS\8. ASEO Y CAFETERIA\5. Evaluación\"/>
    </mc:Choice>
  </mc:AlternateContent>
  <xr:revisionPtr revIDLastSave="0" documentId="13_ncr:1_{DD109654-1634-4D65-955D-0F7C59C339FF}" xr6:coauthVersionLast="47" xr6:coauthVersionMax="47" xr10:uidLastSave="{00000000-0000-0000-0000-000000000000}"/>
  <bookViews>
    <workbookView xWindow="-120" yWindow="-120" windowWidth="20730" windowHeight="11160" tabRatio="689" xr2:uid="{00000000-000D-0000-FFFF-FFFF00000000}"/>
  </bookViews>
  <sheets>
    <sheet name="VERIFICACIÓN 2025" sheetId="4" r:id="rId1"/>
    <sheet name="VERIFICACIÓN (2)" sheetId="53" state="hidden" r:id="rId2"/>
    <sheet name="Union Temporal zone clean" sheetId="56" r:id="rId3"/>
    <sheet name="MUNDOLIMPIEZA LTDA - #1218364" sheetId="77" r:id="rId4"/>
    <sheet name="UNIÓN TEMPORAL SERTOP 2 - #1218" sheetId="78" r:id="rId5"/>
    <sheet name="SERVICIOS Y PRODUCTOS DE ASEO E" sheetId="79" r:id="rId6"/>
    <sheet name="UNION TEMPORAL LLANO ALIANZA BI" sheetId="80" r:id="rId7"/>
    <sheet name="OUTSOURCING GIAF V5 UNIÓN TEMPO" sheetId="81" r:id="rId8"/>
    <sheet name="UNIÓN TEMPORAL TERRASEO " sheetId="82" r:id="rId9"/>
    <sheet name="SOCIETY SERVICES GENERAL SAS" sheetId="84" r:id="rId10"/>
    <sheet name="UNION TEMPORAL ZAFIRO 5G" sheetId="85" r:id="rId11"/>
    <sheet name="UNIÓN TEMPORAL SERVIR " sheetId="86" r:id="rId12"/>
    <sheet name="UNION TEMPORAL ADIN GRUPO" sheetId="87" r:id="rId13"/>
    <sheet name="ZV SERVIASEAMOS UNION TEMPORAL " sheetId="88" r:id="rId14"/>
  </sheets>
  <definedNames>
    <definedName name="_xlnm._FilterDatabase" localSheetId="3" hidden="1">'MUNDOLIMPIEZA LTDA - #1218364'!$A$23:$R$104</definedName>
    <definedName name="_xlnm._FilterDatabase" localSheetId="7" hidden="1">'OUTSOURCING GIAF V5 UNIÓN TEMPO'!$A$23:$R$104</definedName>
    <definedName name="_xlnm._FilterDatabase" localSheetId="5" hidden="1">'SERVICIOS Y PRODUCTOS DE ASEO E'!$A$23:$R$104</definedName>
    <definedName name="_xlnm._FilterDatabase" localSheetId="9" hidden="1">'SOCIETY SERVICES GENERAL SAS'!$A$23:$R$104</definedName>
    <definedName name="_xlnm._FilterDatabase" localSheetId="12" hidden="1">'UNION TEMPORAL ADIN GRUPO'!$A$23:$R$104</definedName>
    <definedName name="_xlnm._FilterDatabase" localSheetId="6" hidden="1">'UNION TEMPORAL LLANO ALIANZA BI'!$A$23:$R$104</definedName>
    <definedName name="_xlnm._FilterDatabase" localSheetId="4" hidden="1">'UNIÓN TEMPORAL SERTOP 2 - #1218'!$A$23:$R$104</definedName>
    <definedName name="_xlnm._FilterDatabase" localSheetId="11" hidden="1">'UNIÓN TEMPORAL SERVIR '!$A$23:$R$104</definedName>
    <definedName name="_xlnm._FilterDatabase" localSheetId="8" hidden="1">'UNIÓN TEMPORAL TERRASEO '!$A$23:$R$104</definedName>
    <definedName name="_xlnm._FilterDatabase" localSheetId="10" hidden="1">'UNION TEMPORAL ZAFIRO 5G'!$A$23:$R$104</definedName>
    <definedName name="_xlnm._FilterDatabase" localSheetId="2" hidden="1">'Union Temporal zone clean'!$A$23:$R$104</definedName>
    <definedName name="_xlnm._FilterDatabase" localSheetId="1" hidden="1">'VERIFICACIÓN (2)'!$A$8:$K$30</definedName>
    <definedName name="_xlnm._FilterDatabase" localSheetId="0" hidden="1">'VERIFICACIÓN 2025'!$A$8:$K$33</definedName>
    <definedName name="_xlnm._FilterDatabase" localSheetId="13" hidden="1">'ZV SERVIASEAMOS UNION TEMPORAL '!$A$23:$R$104</definedName>
    <definedName name="Print_Area" localSheetId="3">'MUNDOLIMPIEZA LTDA - #1218364'!$A$1:$P$108</definedName>
    <definedName name="Print_Area" localSheetId="7">'OUTSOURCING GIAF V5 UNIÓN TEMPO'!$A$1:$P$108</definedName>
    <definedName name="Print_Area" localSheetId="5">'SERVICIOS Y PRODUCTOS DE ASEO E'!$A$1:$P$108</definedName>
    <definedName name="Print_Area" localSheetId="9">'SOCIETY SERVICES GENERAL SAS'!$A$1:$P$108</definedName>
    <definedName name="Print_Area" localSheetId="12">'UNION TEMPORAL ADIN GRUPO'!$A$1:$P$108</definedName>
    <definedName name="Print_Area" localSheetId="6">'UNION TEMPORAL LLANO ALIANZA BI'!$A$1:$P$108</definedName>
    <definedName name="Print_Area" localSheetId="4">'UNIÓN TEMPORAL SERTOP 2 - #1218'!$A$1:$P$108</definedName>
    <definedName name="Print_Area" localSheetId="11">'UNIÓN TEMPORAL SERVIR '!$A$1:$P$108</definedName>
    <definedName name="Print_Area" localSheetId="8">'UNIÓN TEMPORAL TERRASEO '!$A$1:$P$108</definedName>
    <definedName name="Print_Area" localSheetId="10">'UNION TEMPORAL ZAFIRO 5G'!$A$1:$P$108</definedName>
    <definedName name="Print_Area" localSheetId="2">'Union Temporal zone clean'!$A$1:$P$108</definedName>
    <definedName name="Print_Area" localSheetId="1">'VERIFICACIÓN (2)'!$A$1:$I$49</definedName>
    <definedName name="Print_Area" localSheetId="0">'VERIFICACIÓN 2025'!$A$1:$I$52</definedName>
    <definedName name="Print_Area" localSheetId="13">'ZV SERVIASEAMOS UNION TEMPORAL '!$A$1:$P$108</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4" l="1"/>
  <c r="N103" i="88"/>
  <c r="N102" i="88"/>
  <c r="N101" i="88"/>
  <c r="N100" i="88"/>
  <c r="N99" i="88"/>
  <c r="N98" i="88"/>
  <c r="N97" i="88"/>
  <c r="N96" i="88"/>
  <c r="N95" i="88"/>
  <c r="N94" i="88"/>
  <c r="N93" i="88"/>
  <c r="N92" i="88"/>
  <c r="N91" i="88"/>
  <c r="N90" i="88"/>
  <c r="N89" i="88"/>
  <c r="N88" i="88"/>
  <c r="N87" i="88"/>
  <c r="N86" i="88"/>
  <c r="N85" i="88"/>
  <c r="N84" i="88"/>
  <c r="N83" i="88"/>
  <c r="N82" i="88"/>
  <c r="N81" i="88"/>
  <c r="N80" i="88"/>
  <c r="N79" i="88"/>
  <c r="N78" i="88"/>
  <c r="N77" i="88"/>
  <c r="N76" i="88"/>
  <c r="N75" i="88"/>
  <c r="N74" i="88"/>
  <c r="N73" i="88"/>
  <c r="N72" i="88"/>
  <c r="N71" i="88"/>
  <c r="N70" i="88"/>
  <c r="N69" i="88"/>
  <c r="N68" i="88"/>
  <c r="N67" i="88"/>
  <c r="N66" i="88"/>
  <c r="N65" i="88"/>
  <c r="N64" i="88"/>
  <c r="N62" i="88"/>
  <c r="N61" i="88"/>
  <c r="N60" i="88"/>
  <c r="N59" i="88"/>
  <c r="N58" i="88"/>
  <c r="N57" i="88"/>
  <c r="N56" i="88"/>
  <c r="N55" i="88"/>
  <c r="N54" i="88"/>
  <c r="N53" i="88"/>
  <c r="N52" i="88"/>
  <c r="N51" i="88"/>
  <c r="N50" i="88"/>
  <c r="N48" i="88"/>
  <c r="N47" i="88"/>
  <c r="N46" i="88"/>
  <c r="N45" i="88"/>
  <c r="N44" i="88"/>
  <c r="N43" i="88"/>
  <c r="N42" i="88"/>
  <c r="N41" i="88"/>
  <c r="N40" i="88"/>
  <c r="N39" i="88"/>
  <c r="N38" i="88"/>
  <c r="N37" i="88"/>
  <c r="N36" i="88"/>
  <c r="N35" i="88"/>
  <c r="N34" i="88"/>
  <c r="N33" i="88"/>
  <c r="N32" i="88"/>
  <c r="N31" i="88"/>
  <c r="N30" i="88"/>
  <c r="N29" i="88"/>
  <c r="N28" i="88"/>
  <c r="N27" i="88"/>
  <c r="N26" i="88"/>
  <c r="E1" i="88" l="1"/>
  <c r="G104" i="88"/>
  <c r="E104" i="88"/>
  <c r="M103" i="88"/>
  <c r="K103" i="88"/>
  <c r="L103" i="88" s="1"/>
  <c r="J103" i="88"/>
  <c r="H103" i="88"/>
  <c r="M102" i="88"/>
  <c r="K102" i="88"/>
  <c r="L102" i="88" s="1"/>
  <c r="J102" i="88"/>
  <c r="H102" i="88"/>
  <c r="M101" i="88"/>
  <c r="K101" i="88"/>
  <c r="L101" i="88" s="1"/>
  <c r="J101" i="88"/>
  <c r="H101" i="88"/>
  <c r="M100" i="88"/>
  <c r="K100" i="88"/>
  <c r="L100" i="88" s="1"/>
  <c r="J100" i="88"/>
  <c r="H100" i="88"/>
  <c r="M99" i="88"/>
  <c r="K99" i="88"/>
  <c r="L99" i="88" s="1"/>
  <c r="J99" i="88"/>
  <c r="H99" i="88"/>
  <c r="M98" i="88"/>
  <c r="K98" i="88"/>
  <c r="L98" i="88" s="1"/>
  <c r="J98" i="88"/>
  <c r="H98" i="88"/>
  <c r="M97" i="88"/>
  <c r="K97" i="88"/>
  <c r="L97" i="88" s="1"/>
  <c r="J97" i="88"/>
  <c r="H97" i="88"/>
  <c r="M96" i="88"/>
  <c r="K96" i="88"/>
  <c r="L96" i="88" s="1"/>
  <c r="J96" i="88"/>
  <c r="H96" i="88"/>
  <c r="M95" i="88"/>
  <c r="K95" i="88"/>
  <c r="L95" i="88" s="1"/>
  <c r="J95" i="88"/>
  <c r="H95" i="88"/>
  <c r="M94" i="88"/>
  <c r="K94" i="88"/>
  <c r="L94" i="88" s="1"/>
  <c r="J94" i="88"/>
  <c r="H94" i="88"/>
  <c r="M93" i="88"/>
  <c r="K93" i="88"/>
  <c r="L93" i="88" s="1"/>
  <c r="J93" i="88"/>
  <c r="H93" i="88"/>
  <c r="M92" i="88"/>
  <c r="K92" i="88"/>
  <c r="L92" i="88" s="1"/>
  <c r="J92" i="88"/>
  <c r="H92" i="88"/>
  <c r="M91" i="88"/>
  <c r="K91" i="88"/>
  <c r="L91" i="88" s="1"/>
  <c r="J91" i="88"/>
  <c r="H91" i="88"/>
  <c r="M90" i="88"/>
  <c r="K90" i="88"/>
  <c r="L90" i="88" s="1"/>
  <c r="J90" i="88"/>
  <c r="H90" i="88"/>
  <c r="M89" i="88"/>
  <c r="L89" i="88"/>
  <c r="K89" i="88"/>
  <c r="J89" i="88"/>
  <c r="H89" i="88"/>
  <c r="M88" i="88"/>
  <c r="K88" i="88"/>
  <c r="L88" i="88" s="1"/>
  <c r="J88" i="88"/>
  <c r="H88" i="88"/>
  <c r="M87" i="88"/>
  <c r="K87" i="88"/>
  <c r="L87" i="88" s="1"/>
  <c r="J87" i="88"/>
  <c r="H87" i="88"/>
  <c r="M86" i="88"/>
  <c r="K86" i="88"/>
  <c r="L86" i="88" s="1"/>
  <c r="J86" i="88"/>
  <c r="H86" i="88"/>
  <c r="M85" i="88"/>
  <c r="K85" i="88"/>
  <c r="L85" i="88" s="1"/>
  <c r="J85" i="88"/>
  <c r="H85" i="88"/>
  <c r="M84" i="88"/>
  <c r="K84" i="88"/>
  <c r="L84" i="88" s="1"/>
  <c r="J84" i="88"/>
  <c r="H84" i="88"/>
  <c r="M83" i="88"/>
  <c r="K83" i="88"/>
  <c r="L83" i="88" s="1"/>
  <c r="J83" i="88"/>
  <c r="H83" i="88"/>
  <c r="M82" i="88"/>
  <c r="K82" i="88"/>
  <c r="L82" i="88" s="1"/>
  <c r="J82" i="88"/>
  <c r="H82" i="88"/>
  <c r="M81" i="88"/>
  <c r="K81" i="88"/>
  <c r="L81" i="88" s="1"/>
  <c r="J81" i="88"/>
  <c r="H81" i="88"/>
  <c r="M80" i="88"/>
  <c r="K80" i="88"/>
  <c r="L80" i="88" s="1"/>
  <c r="J80" i="88"/>
  <c r="H80" i="88"/>
  <c r="M79" i="88"/>
  <c r="K79" i="88"/>
  <c r="L79" i="88" s="1"/>
  <c r="J79" i="88"/>
  <c r="H79" i="88"/>
  <c r="M78" i="88"/>
  <c r="K78" i="88"/>
  <c r="L78" i="88" s="1"/>
  <c r="J78" i="88"/>
  <c r="H78" i="88"/>
  <c r="M77" i="88"/>
  <c r="K77" i="88"/>
  <c r="L77" i="88" s="1"/>
  <c r="J77" i="88"/>
  <c r="H77" i="88"/>
  <c r="M76" i="88"/>
  <c r="K76" i="88"/>
  <c r="L76" i="88" s="1"/>
  <c r="J76" i="88"/>
  <c r="H76" i="88"/>
  <c r="M75" i="88"/>
  <c r="K75" i="88"/>
  <c r="L75" i="88" s="1"/>
  <c r="J75" i="88"/>
  <c r="H75" i="88"/>
  <c r="M74" i="88"/>
  <c r="K74" i="88"/>
  <c r="L74" i="88" s="1"/>
  <c r="J74" i="88"/>
  <c r="H74" i="88"/>
  <c r="M73" i="88"/>
  <c r="K73" i="88"/>
  <c r="L73" i="88" s="1"/>
  <c r="J73" i="88"/>
  <c r="H73" i="88"/>
  <c r="M72" i="88"/>
  <c r="K72" i="88"/>
  <c r="L72" i="88" s="1"/>
  <c r="J72" i="88"/>
  <c r="H72" i="88"/>
  <c r="M71" i="88"/>
  <c r="K71" i="88"/>
  <c r="L71" i="88" s="1"/>
  <c r="J71" i="88"/>
  <c r="H71" i="88"/>
  <c r="M70" i="88"/>
  <c r="K70" i="88"/>
  <c r="L70" i="88" s="1"/>
  <c r="J70" i="88"/>
  <c r="H70" i="88"/>
  <c r="M69" i="88"/>
  <c r="K69" i="88"/>
  <c r="L69" i="88" s="1"/>
  <c r="J69" i="88"/>
  <c r="H69" i="88"/>
  <c r="M68" i="88"/>
  <c r="K68" i="88"/>
  <c r="L68" i="88" s="1"/>
  <c r="J68" i="88"/>
  <c r="H68" i="88"/>
  <c r="M67" i="88"/>
  <c r="K67" i="88"/>
  <c r="L67" i="88" s="1"/>
  <c r="J67" i="88"/>
  <c r="H67" i="88"/>
  <c r="M66" i="88"/>
  <c r="K66" i="88"/>
  <c r="L66" i="88" s="1"/>
  <c r="J66" i="88"/>
  <c r="H66" i="88"/>
  <c r="M65" i="88"/>
  <c r="K65" i="88"/>
  <c r="L65" i="88" s="1"/>
  <c r="J65" i="88"/>
  <c r="H65" i="88"/>
  <c r="M64" i="88"/>
  <c r="K64" i="88"/>
  <c r="L64" i="88" s="1"/>
  <c r="J64" i="88"/>
  <c r="H64" i="88"/>
  <c r="M63" i="88"/>
  <c r="K63" i="88"/>
  <c r="L63" i="88" s="1"/>
  <c r="J63" i="88"/>
  <c r="H63" i="88"/>
  <c r="M62" i="88"/>
  <c r="K62" i="88"/>
  <c r="L62" i="88" s="1"/>
  <c r="J62" i="88"/>
  <c r="H62" i="88"/>
  <c r="M61" i="88"/>
  <c r="K61" i="88"/>
  <c r="L61" i="88" s="1"/>
  <c r="J61" i="88"/>
  <c r="H61" i="88"/>
  <c r="M60" i="88"/>
  <c r="L60" i="88"/>
  <c r="K60" i="88"/>
  <c r="J60" i="88"/>
  <c r="H60" i="88"/>
  <c r="M59" i="88"/>
  <c r="K59" i="88"/>
  <c r="L59" i="88" s="1"/>
  <c r="J59" i="88"/>
  <c r="H59" i="88"/>
  <c r="M58" i="88"/>
  <c r="K58" i="88"/>
  <c r="L58" i="88" s="1"/>
  <c r="J58" i="88"/>
  <c r="H58" i="88"/>
  <c r="M57" i="88"/>
  <c r="K57" i="88"/>
  <c r="L57" i="88" s="1"/>
  <c r="J57" i="88"/>
  <c r="H57" i="88"/>
  <c r="M56" i="88"/>
  <c r="K56" i="88"/>
  <c r="L56" i="88" s="1"/>
  <c r="J56" i="88"/>
  <c r="H56" i="88"/>
  <c r="M55" i="88"/>
  <c r="K55" i="88"/>
  <c r="L55" i="88" s="1"/>
  <c r="J55" i="88"/>
  <c r="H55" i="88"/>
  <c r="M54" i="88"/>
  <c r="K54" i="88"/>
  <c r="L54" i="88" s="1"/>
  <c r="J54" i="88"/>
  <c r="H54" i="88"/>
  <c r="M53" i="88"/>
  <c r="K53" i="88"/>
  <c r="L53" i="88" s="1"/>
  <c r="J53" i="88"/>
  <c r="H53" i="88"/>
  <c r="M52" i="88"/>
  <c r="K52" i="88"/>
  <c r="L52" i="88" s="1"/>
  <c r="J52" i="88"/>
  <c r="H52" i="88"/>
  <c r="M51" i="88"/>
  <c r="K51" i="88"/>
  <c r="L51" i="88" s="1"/>
  <c r="J51" i="88"/>
  <c r="H51" i="88"/>
  <c r="M50" i="88"/>
  <c r="K50" i="88"/>
  <c r="L50" i="88" s="1"/>
  <c r="J50" i="88"/>
  <c r="H50" i="88"/>
  <c r="M49" i="88"/>
  <c r="K49" i="88"/>
  <c r="L49" i="88" s="1"/>
  <c r="J49" i="88"/>
  <c r="H49" i="88"/>
  <c r="M48" i="88"/>
  <c r="K48" i="88"/>
  <c r="L48" i="88" s="1"/>
  <c r="J48" i="88"/>
  <c r="H48" i="88"/>
  <c r="M47" i="88"/>
  <c r="K47" i="88"/>
  <c r="L47" i="88" s="1"/>
  <c r="J47" i="88"/>
  <c r="H47" i="88"/>
  <c r="M46" i="88"/>
  <c r="K46" i="88"/>
  <c r="L46" i="88" s="1"/>
  <c r="J46" i="88"/>
  <c r="H46" i="88"/>
  <c r="M45" i="88"/>
  <c r="K45" i="88"/>
  <c r="L45" i="88" s="1"/>
  <c r="J45" i="88"/>
  <c r="H45" i="88"/>
  <c r="M44" i="88"/>
  <c r="K44" i="88"/>
  <c r="L44" i="88" s="1"/>
  <c r="J44" i="88"/>
  <c r="H44" i="88"/>
  <c r="M43" i="88"/>
  <c r="K43" i="88"/>
  <c r="L43" i="88" s="1"/>
  <c r="J43" i="88"/>
  <c r="H43" i="88"/>
  <c r="M42" i="88"/>
  <c r="K42" i="88"/>
  <c r="L42" i="88" s="1"/>
  <c r="J42" i="88"/>
  <c r="H42" i="88"/>
  <c r="M41" i="88"/>
  <c r="K41" i="88"/>
  <c r="L41" i="88" s="1"/>
  <c r="J41" i="88"/>
  <c r="H41" i="88"/>
  <c r="M40" i="88"/>
  <c r="K40" i="88"/>
  <c r="L40" i="88" s="1"/>
  <c r="J40" i="88"/>
  <c r="H40" i="88"/>
  <c r="M39" i="88"/>
  <c r="K39" i="88"/>
  <c r="L39" i="88" s="1"/>
  <c r="J39" i="88"/>
  <c r="H39" i="88"/>
  <c r="M38" i="88"/>
  <c r="K38" i="88"/>
  <c r="L38" i="88" s="1"/>
  <c r="J38" i="88"/>
  <c r="H38" i="88"/>
  <c r="M37" i="88"/>
  <c r="K37" i="88"/>
  <c r="L37" i="88" s="1"/>
  <c r="J37" i="88"/>
  <c r="H37" i="88"/>
  <c r="M36" i="88"/>
  <c r="K36" i="88"/>
  <c r="L36" i="88" s="1"/>
  <c r="J36" i="88"/>
  <c r="H36" i="88"/>
  <c r="M35" i="88"/>
  <c r="K35" i="88"/>
  <c r="L35" i="88" s="1"/>
  <c r="J35" i="88"/>
  <c r="H35" i="88"/>
  <c r="M34" i="88"/>
  <c r="K34" i="88"/>
  <c r="L34" i="88" s="1"/>
  <c r="J34" i="88"/>
  <c r="H34" i="88"/>
  <c r="M33" i="88"/>
  <c r="K33" i="88"/>
  <c r="L33" i="88" s="1"/>
  <c r="J33" i="88"/>
  <c r="H33" i="88"/>
  <c r="M32" i="88"/>
  <c r="K32" i="88"/>
  <c r="L32" i="88" s="1"/>
  <c r="J32" i="88"/>
  <c r="H32" i="88"/>
  <c r="M31" i="88"/>
  <c r="K31" i="88"/>
  <c r="L31" i="88" s="1"/>
  <c r="J31" i="88"/>
  <c r="H31" i="88"/>
  <c r="M30" i="88"/>
  <c r="K30" i="88"/>
  <c r="L30" i="88" s="1"/>
  <c r="J30" i="88"/>
  <c r="H30" i="88"/>
  <c r="M29" i="88"/>
  <c r="K29" i="88"/>
  <c r="L29" i="88" s="1"/>
  <c r="J29" i="88"/>
  <c r="H29" i="88"/>
  <c r="M28" i="88"/>
  <c r="K28" i="88"/>
  <c r="L28" i="88" s="1"/>
  <c r="J28" i="88"/>
  <c r="H28" i="88"/>
  <c r="M27" i="88"/>
  <c r="K27" i="88"/>
  <c r="L27" i="88" s="1"/>
  <c r="J27" i="88"/>
  <c r="H27" i="88"/>
  <c r="M26" i="88"/>
  <c r="K26" i="88"/>
  <c r="L26" i="88" s="1"/>
  <c r="J26" i="88"/>
  <c r="H26" i="88"/>
  <c r="N25" i="88"/>
  <c r="M25" i="88"/>
  <c r="K25" i="88"/>
  <c r="L25" i="88" s="1"/>
  <c r="J25" i="88"/>
  <c r="H25" i="88"/>
  <c r="N24" i="88"/>
  <c r="M24" i="88"/>
  <c r="K24" i="88"/>
  <c r="L24" i="88" s="1"/>
  <c r="J24" i="88"/>
  <c r="H24" i="88"/>
  <c r="N19" i="88"/>
  <c r="M8" i="88"/>
  <c r="N8" i="88" s="1"/>
  <c r="L8" i="88"/>
  <c r="K8" i="88"/>
  <c r="J8" i="88"/>
  <c r="I8" i="88"/>
  <c r="M7" i="88"/>
  <c r="N7" i="88" s="1"/>
  <c r="L7" i="88"/>
  <c r="K7" i="88"/>
  <c r="J7" i="88"/>
  <c r="I7" i="88"/>
  <c r="M6" i="88"/>
  <c r="N6" i="88" s="1"/>
  <c r="L6" i="88"/>
  <c r="K6" i="88"/>
  <c r="J6" i="88"/>
  <c r="I6" i="88"/>
  <c r="M5" i="88"/>
  <c r="N5" i="88" s="1"/>
  <c r="L5" i="88"/>
  <c r="K5" i="88"/>
  <c r="J5" i="88"/>
  <c r="I5" i="88"/>
  <c r="M4" i="88"/>
  <c r="N4" i="88" s="1"/>
  <c r="L4" i="88"/>
  <c r="K4" i="88"/>
  <c r="J4" i="88"/>
  <c r="I4" i="88"/>
  <c r="H29" i="4"/>
  <c r="N103" i="87"/>
  <c r="N102" i="87"/>
  <c r="N101" i="87"/>
  <c r="N100" i="87"/>
  <c r="N99" i="87"/>
  <c r="N98" i="87"/>
  <c r="N97" i="87"/>
  <c r="N96" i="87"/>
  <c r="N95" i="87"/>
  <c r="N94" i="87"/>
  <c r="N93" i="87"/>
  <c r="N92" i="87"/>
  <c r="N91" i="87"/>
  <c r="N90" i="87"/>
  <c r="N89" i="87"/>
  <c r="N88" i="87"/>
  <c r="N87" i="87"/>
  <c r="N86" i="87"/>
  <c r="N85" i="87"/>
  <c r="N84" i="87"/>
  <c r="N83" i="87"/>
  <c r="N82" i="87"/>
  <c r="N81" i="87"/>
  <c r="N80" i="87"/>
  <c r="N79" i="87"/>
  <c r="N78" i="87"/>
  <c r="N77" i="87"/>
  <c r="N76" i="87"/>
  <c r="N75" i="87"/>
  <c r="N74" i="87"/>
  <c r="N73" i="87"/>
  <c r="N72" i="87"/>
  <c r="N71" i="87"/>
  <c r="N70" i="87"/>
  <c r="N69" i="87"/>
  <c r="N68" i="87"/>
  <c r="N67" i="87"/>
  <c r="N66" i="87"/>
  <c r="N65" i="87"/>
  <c r="N64" i="87"/>
  <c r="N62" i="87"/>
  <c r="N61" i="87"/>
  <c r="N60" i="87"/>
  <c r="N59" i="87"/>
  <c r="N58" i="87"/>
  <c r="N57" i="87"/>
  <c r="N56" i="87"/>
  <c r="N55" i="87"/>
  <c r="N54" i="87"/>
  <c r="N53" i="87"/>
  <c r="N52" i="87"/>
  <c r="N51" i="87"/>
  <c r="N50" i="87"/>
  <c r="N48" i="87"/>
  <c r="N47" i="87"/>
  <c r="N46" i="87"/>
  <c r="N45" i="87"/>
  <c r="N44" i="87"/>
  <c r="N43" i="87"/>
  <c r="N42" i="87"/>
  <c r="N41" i="87"/>
  <c r="N40" i="87"/>
  <c r="N39" i="87"/>
  <c r="N38" i="87"/>
  <c r="N37" i="87"/>
  <c r="N36" i="87"/>
  <c r="N35" i="87"/>
  <c r="N34" i="87"/>
  <c r="N33" i="87"/>
  <c r="N32" i="87"/>
  <c r="N31" i="87"/>
  <c r="N30" i="87"/>
  <c r="N29" i="87"/>
  <c r="N28" i="87"/>
  <c r="N27" i="87"/>
  <c r="N26" i="87"/>
  <c r="K104" i="88" l="1"/>
  <c r="M9" i="88" s="1"/>
  <c r="N9" i="88" s="1"/>
  <c r="N10" i="88" s="1"/>
  <c r="L104" i="88"/>
  <c r="N11" i="88" l="1"/>
  <c r="N12" i="88"/>
  <c r="N13" i="88" s="1"/>
  <c r="N17" i="88" s="1"/>
  <c r="N18" i="88" s="1"/>
  <c r="N15" i="88" l="1"/>
  <c r="E1" i="87"/>
  <c r="G104" i="87"/>
  <c r="E104" i="87"/>
  <c r="M103" i="87"/>
  <c r="K103" i="87"/>
  <c r="L103" i="87" s="1"/>
  <c r="J103" i="87"/>
  <c r="H103" i="87"/>
  <c r="M102" i="87"/>
  <c r="K102" i="87"/>
  <c r="L102" i="87" s="1"/>
  <c r="J102" i="87"/>
  <c r="H102" i="87"/>
  <c r="M101" i="87"/>
  <c r="K101" i="87"/>
  <c r="L101" i="87" s="1"/>
  <c r="J101" i="87"/>
  <c r="H101" i="87"/>
  <c r="M100" i="87"/>
  <c r="K100" i="87"/>
  <c r="L100" i="87" s="1"/>
  <c r="J100" i="87"/>
  <c r="H100" i="87"/>
  <c r="M99" i="87"/>
  <c r="K99" i="87"/>
  <c r="L99" i="87" s="1"/>
  <c r="J99" i="87"/>
  <c r="H99" i="87"/>
  <c r="M98" i="87"/>
  <c r="K98" i="87"/>
  <c r="L98" i="87" s="1"/>
  <c r="J98" i="87"/>
  <c r="H98" i="87"/>
  <c r="M97" i="87"/>
  <c r="K97" i="87"/>
  <c r="L97" i="87" s="1"/>
  <c r="J97" i="87"/>
  <c r="H97" i="87"/>
  <c r="M96" i="87"/>
  <c r="K96" i="87"/>
  <c r="L96" i="87" s="1"/>
  <c r="J96" i="87"/>
  <c r="H96" i="87"/>
  <c r="M95" i="87"/>
  <c r="L95" i="87"/>
  <c r="K95" i="87"/>
  <c r="J95" i="87"/>
  <c r="H95" i="87"/>
  <c r="M94" i="87"/>
  <c r="K94" i="87"/>
  <c r="L94" i="87" s="1"/>
  <c r="J94" i="87"/>
  <c r="H94" i="87"/>
  <c r="M93" i="87"/>
  <c r="K93" i="87"/>
  <c r="L93" i="87" s="1"/>
  <c r="J93" i="87"/>
  <c r="H93" i="87"/>
  <c r="M92" i="87"/>
  <c r="K92" i="87"/>
  <c r="L92" i="87" s="1"/>
  <c r="J92" i="87"/>
  <c r="H92" i="87"/>
  <c r="M91" i="87"/>
  <c r="K91" i="87"/>
  <c r="L91" i="87" s="1"/>
  <c r="J91" i="87"/>
  <c r="H91" i="87"/>
  <c r="M90" i="87"/>
  <c r="K90" i="87"/>
  <c r="L90" i="87" s="1"/>
  <c r="J90" i="87"/>
  <c r="H90" i="87"/>
  <c r="M89" i="87"/>
  <c r="K89" i="87"/>
  <c r="L89" i="87" s="1"/>
  <c r="J89" i="87"/>
  <c r="H89" i="87"/>
  <c r="M88" i="87"/>
  <c r="K88" i="87"/>
  <c r="L88" i="87" s="1"/>
  <c r="J88" i="87"/>
  <c r="H88" i="87"/>
  <c r="M87" i="87"/>
  <c r="K87" i="87"/>
  <c r="L87" i="87" s="1"/>
  <c r="J87" i="87"/>
  <c r="H87" i="87"/>
  <c r="M86" i="87"/>
  <c r="K86" i="87"/>
  <c r="L86" i="87" s="1"/>
  <c r="J86" i="87"/>
  <c r="H86" i="87"/>
  <c r="M85" i="87"/>
  <c r="K85" i="87"/>
  <c r="L85" i="87" s="1"/>
  <c r="J85" i="87"/>
  <c r="H85" i="87"/>
  <c r="M84" i="87"/>
  <c r="K84" i="87"/>
  <c r="L84" i="87" s="1"/>
  <c r="J84" i="87"/>
  <c r="H84" i="87"/>
  <c r="M83" i="87"/>
  <c r="K83" i="87"/>
  <c r="L83" i="87" s="1"/>
  <c r="J83" i="87"/>
  <c r="H83" i="87"/>
  <c r="M82" i="87"/>
  <c r="K82" i="87"/>
  <c r="L82" i="87" s="1"/>
  <c r="J82" i="87"/>
  <c r="H82" i="87"/>
  <c r="M81" i="87"/>
  <c r="K81" i="87"/>
  <c r="L81" i="87" s="1"/>
  <c r="J81" i="87"/>
  <c r="H81" i="87"/>
  <c r="M80" i="87"/>
  <c r="K80" i="87"/>
  <c r="L80" i="87" s="1"/>
  <c r="J80" i="87"/>
  <c r="H80" i="87"/>
  <c r="M79" i="87"/>
  <c r="K79" i="87"/>
  <c r="L79" i="87" s="1"/>
  <c r="J79" i="87"/>
  <c r="H79" i="87"/>
  <c r="M78" i="87"/>
  <c r="K78" i="87"/>
  <c r="L78" i="87" s="1"/>
  <c r="J78" i="87"/>
  <c r="H78" i="87"/>
  <c r="M77" i="87"/>
  <c r="K77" i="87"/>
  <c r="L77" i="87" s="1"/>
  <c r="J77" i="87"/>
  <c r="H77" i="87"/>
  <c r="M76" i="87"/>
  <c r="K76" i="87"/>
  <c r="L76" i="87" s="1"/>
  <c r="J76" i="87"/>
  <c r="H76" i="87"/>
  <c r="M75" i="87"/>
  <c r="K75" i="87"/>
  <c r="L75" i="87" s="1"/>
  <c r="J75" i="87"/>
  <c r="H75" i="87"/>
  <c r="M74" i="87"/>
  <c r="K74" i="87"/>
  <c r="L74" i="87" s="1"/>
  <c r="J74" i="87"/>
  <c r="H74" i="87"/>
  <c r="M73" i="87"/>
  <c r="K73" i="87"/>
  <c r="L73" i="87" s="1"/>
  <c r="J73" i="87"/>
  <c r="H73" i="87"/>
  <c r="M72" i="87"/>
  <c r="K72" i="87"/>
  <c r="L72" i="87" s="1"/>
  <c r="J72" i="87"/>
  <c r="H72" i="87"/>
  <c r="M71" i="87"/>
  <c r="K71" i="87"/>
  <c r="L71" i="87" s="1"/>
  <c r="J71" i="87"/>
  <c r="H71" i="87"/>
  <c r="M70" i="87"/>
  <c r="K70" i="87"/>
  <c r="L70" i="87" s="1"/>
  <c r="J70" i="87"/>
  <c r="H70" i="87"/>
  <c r="M69" i="87"/>
  <c r="K69" i="87"/>
  <c r="L69" i="87" s="1"/>
  <c r="J69" i="87"/>
  <c r="H69" i="87"/>
  <c r="M68" i="87"/>
  <c r="K68" i="87"/>
  <c r="L68" i="87" s="1"/>
  <c r="J68" i="87"/>
  <c r="H68" i="87"/>
  <c r="M67" i="87"/>
  <c r="K67" i="87"/>
  <c r="L67" i="87" s="1"/>
  <c r="J67" i="87"/>
  <c r="H67" i="87"/>
  <c r="M66" i="87"/>
  <c r="K66" i="87"/>
  <c r="L66" i="87" s="1"/>
  <c r="J66" i="87"/>
  <c r="H66" i="87"/>
  <c r="M65" i="87"/>
  <c r="K65" i="87"/>
  <c r="L65" i="87" s="1"/>
  <c r="J65" i="87"/>
  <c r="H65" i="87"/>
  <c r="M64" i="87"/>
  <c r="K64" i="87"/>
  <c r="L64" i="87" s="1"/>
  <c r="J64" i="87"/>
  <c r="H64" i="87"/>
  <c r="M63" i="87"/>
  <c r="K63" i="87"/>
  <c r="L63" i="87" s="1"/>
  <c r="J63" i="87"/>
  <c r="H63" i="87"/>
  <c r="M62" i="87"/>
  <c r="K62" i="87"/>
  <c r="L62" i="87" s="1"/>
  <c r="J62" i="87"/>
  <c r="H62" i="87"/>
  <c r="M61" i="87"/>
  <c r="K61" i="87"/>
  <c r="L61" i="87" s="1"/>
  <c r="J61" i="87"/>
  <c r="H61" i="87"/>
  <c r="M60" i="87"/>
  <c r="K60" i="87"/>
  <c r="L60" i="87" s="1"/>
  <c r="J60" i="87"/>
  <c r="H60" i="87"/>
  <c r="M59" i="87"/>
  <c r="K59" i="87"/>
  <c r="L59" i="87" s="1"/>
  <c r="J59" i="87"/>
  <c r="H59" i="87"/>
  <c r="M58" i="87"/>
  <c r="K58" i="87"/>
  <c r="L58" i="87" s="1"/>
  <c r="J58" i="87"/>
  <c r="H58" i="87"/>
  <c r="M57" i="87"/>
  <c r="K57" i="87"/>
  <c r="L57" i="87" s="1"/>
  <c r="J57" i="87"/>
  <c r="H57" i="87"/>
  <c r="M56" i="87"/>
  <c r="K56" i="87"/>
  <c r="L56" i="87" s="1"/>
  <c r="J56" i="87"/>
  <c r="H56" i="87"/>
  <c r="M55" i="87"/>
  <c r="K55" i="87"/>
  <c r="L55" i="87" s="1"/>
  <c r="J55" i="87"/>
  <c r="H55" i="87"/>
  <c r="M54" i="87"/>
  <c r="K54" i="87"/>
  <c r="L54" i="87" s="1"/>
  <c r="J54" i="87"/>
  <c r="H54" i="87"/>
  <c r="M53" i="87"/>
  <c r="K53" i="87"/>
  <c r="L53" i="87" s="1"/>
  <c r="J53" i="87"/>
  <c r="H53" i="87"/>
  <c r="M52" i="87"/>
  <c r="K52" i="87"/>
  <c r="L52" i="87" s="1"/>
  <c r="J52" i="87"/>
  <c r="H52" i="87"/>
  <c r="M51" i="87"/>
  <c r="K51" i="87"/>
  <c r="L51" i="87" s="1"/>
  <c r="J51" i="87"/>
  <c r="H51" i="87"/>
  <c r="M50" i="87"/>
  <c r="K50" i="87"/>
  <c r="L50" i="87" s="1"/>
  <c r="J50" i="87"/>
  <c r="H50" i="87"/>
  <c r="M49" i="87"/>
  <c r="K49" i="87"/>
  <c r="L49" i="87" s="1"/>
  <c r="J49" i="87"/>
  <c r="H49" i="87"/>
  <c r="M48" i="87"/>
  <c r="K48" i="87"/>
  <c r="L48" i="87" s="1"/>
  <c r="J48" i="87"/>
  <c r="H48" i="87"/>
  <c r="M47" i="87"/>
  <c r="K47" i="87"/>
  <c r="L47" i="87" s="1"/>
  <c r="J47" i="87"/>
  <c r="H47" i="87"/>
  <c r="M46" i="87"/>
  <c r="K46" i="87"/>
  <c r="L46" i="87" s="1"/>
  <c r="J46" i="87"/>
  <c r="H46" i="87"/>
  <c r="M45" i="87"/>
  <c r="K45" i="87"/>
  <c r="L45" i="87" s="1"/>
  <c r="J45" i="87"/>
  <c r="H45" i="87"/>
  <c r="M44" i="87"/>
  <c r="K44" i="87"/>
  <c r="L44" i="87" s="1"/>
  <c r="J44" i="87"/>
  <c r="H44" i="87"/>
  <c r="M43" i="87"/>
  <c r="K43" i="87"/>
  <c r="L43" i="87" s="1"/>
  <c r="J43" i="87"/>
  <c r="H43" i="87"/>
  <c r="M42" i="87"/>
  <c r="K42" i="87"/>
  <c r="L42" i="87" s="1"/>
  <c r="J42" i="87"/>
  <c r="H42" i="87"/>
  <c r="M41" i="87"/>
  <c r="K41" i="87"/>
  <c r="L41" i="87" s="1"/>
  <c r="J41" i="87"/>
  <c r="H41" i="87"/>
  <c r="M40" i="87"/>
  <c r="K40" i="87"/>
  <c r="L40" i="87" s="1"/>
  <c r="J40" i="87"/>
  <c r="H40" i="87"/>
  <c r="M39" i="87"/>
  <c r="K39" i="87"/>
  <c r="L39" i="87" s="1"/>
  <c r="J39" i="87"/>
  <c r="H39" i="87"/>
  <c r="M38" i="87"/>
  <c r="K38" i="87"/>
  <c r="L38" i="87" s="1"/>
  <c r="J38" i="87"/>
  <c r="H38" i="87"/>
  <c r="M37" i="87"/>
  <c r="K37" i="87"/>
  <c r="L37" i="87" s="1"/>
  <c r="J37" i="87"/>
  <c r="H37" i="87"/>
  <c r="M36" i="87"/>
  <c r="K36" i="87"/>
  <c r="L36" i="87" s="1"/>
  <c r="J36" i="87"/>
  <c r="H36" i="87"/>
  <c r="M35" i="87"/>
  <c r="K35" i="87"/>
  <c r="L35" i="87" s="1"/>
  <c r="J35" i="87"/>
  <c r="H35" i="87"/>
  <c r="M34" i="87"/>
  <c r="K34" i="87"/>
  <c r="L34" i="87" s="1"/>
  <c r="J34" i="87"/>
  <c r="H34" i="87"/>
  <c r="M33" i="87"/>
  <c r="K33" i="87"/>
  <c r="L33" i="87" s="1"/>
  <c r="J33" i="87"/>
  <c r="H33" i="87"/>
  <c r="M32" i="87"/>
  <c r="K32" i="87"/>
  <c r="L32" i="87" s="1"/>
  <c r="J32" i="87"/>
  <c r="H32" i="87"/>
  <c r="M31" i="87"/>
  <c r="K31" i="87"/>
  <c r="L31" i="87" s="1"/>
  <c r="J31" i="87"/>
  <c r="H31" i="87"/>
  <c r="M30" i="87"/>
  <c r="K30" i="87"/>
  <c r="L30" i="87" s="1"/>
  <c r="J30" i="87"/>
  <c r="H30" i="87"/>
  <c r="M29" i="87"/>
  <c r="K29" i="87"/>
  <c r="L29" i="87" s="1"/>
  <c r="J29" i="87"/>
  <c r="H29" i="87"/>
  <c r="M28" i="87"/>
  <c r="K28" i="87"/>
  <c r="L28" i="87" s="1"/>
  <c r="J28" i="87"/>
  <c r="H28" i="87"/>
  <c r="M27" i="87"/>
  <c r="K27" i="87"/>
  <c r="L27" i="87" s="1"/>
  <c r="J27" i="87"/>
  <c r="H27" i="87"/>
  <c r="M26" i="87"/>
  <c r="K26" i="87"/>
  <c r="L26" i="87" s="1"/>
  <c r="J26" i="87"/>
  <c r="H26" i="87"/>
  <c r="N25" i="87"/>
  <c r="M25" i="87"/>
  <c r="K25" i="87"/>
  <c r="L25" i="87" s="1"/>
  <c r="J25" i="87"/>
  <c r="H25" i="87"/>
  <c r="N24" i="87"/>
  <c r="M24" i="87"/>
  <c r="K24" i="87"/>
  <c r="L24" i="87" s="1"/>
  <c r="J24" i="87"/>
  <c r="H24" i="87"/>
  <c r="N19" i="87"/>
  <c r="M8" i="87"/>
  <c r="N8" i="87" s="1"/>
  <c r="L8" i="87"/>
  <c r="K8" i="87"/>
  <c r="J8" i="87"/>
  <c r="I8" i="87"/>
  <c r="M7" i="87"/>
  <c r="N7" i="87" s="1"/>
  <c r="L7" i="87"/>
  <c r="K7" i="87"/>
  <c r="J7" i="87"/>
  <c r="I7" i="87"/>
  <c r="N6" i="87"/>
  <c r="M6" i="87"/>
  <c r="L6" i="87"/>
  <c r="K6" i="87"/>
  <c r="J6" i="87"/>
  <c r="I6" i="87"/>
  <c r="M5" i="87"/>
  <c r="N5" i="87" s="1"/>
  <c r="L5" i="87"/>
  <c r="K5" i="87"/>
  <c r="J5" i="87"/>
  <c r="I5" i="87"/>
  <c r="M4" i="87"/>
  <c r="N4" i="87" s="1"/>
  <c r="L4" i="87"/>
  <c r="K4" i="87"/>
  <c r="J4" i="87"/>
  <c r="I4" i="87"/>
  <c r="H28" i="4"/>
  <c r="H24" i="4"/>
  <c r="N103" i="86"/>
  <c r="N102" i="86"/>
  <c r="N101" i="86"/>
  <c r="N100" i="86"/>
  <c r="N99" i="86"/>
  <c r="N98" i="86"/>
  <c r="N97" i="86"/>
  <c r="N96" i="86"/>
  <c r="N95" i="86"/>
  <c r="N94" i="86"/>
  <c r="N93" i="86"/>
  <c r="N92" i="86"/>
  <c r="N91" i="86"/>
  <c r="N90" i="86"/>
  <c r="N89" i="86"/>
  <c r="N88" i="86"/>
  <c r="N87" i="86"/>
  <c r="N86" i="86"/>
  <c r="N85" i="86"/>
  <c r="N84" i="86"/>
  <c r="N83" i="86"/>
  <c r="N82" i="86"/>
  <c r="N81" i="86"/>
  <c r="N80" i="86"/>
  <c r="N79" i="86"/>
  <c r="N78" i="86"/>
  <c r="N77" i="86"/>
  <c r="N76" i="86"/>
  <c r="N75" i="86"/>
  <c r="N74" i="86"/>
  <c r="N73" i="86"/>
  <c r="N72" i="86"/>
  <c r="N71" i="86"/>
  <c r="N70" i="86"/>
  <c r="N69" i="86"/>
  <c r="N68" i="86"/>
  <c r="N67" i="86"/>
  <c r="N66" i="86"/>
  <c r="N65" i="86"/>
  <c r="N64" i="86"/>
  <c r="N62" i="86"/>
  <c r="N61" i="86"/>
  <c r="N60" i="86"/>
  <c r="N59" i="86"/>
  <c r="N58" i="86"/>
  <c r="N57" i="86"/>
  <c r="N56" i="86"/>
  <c r="N55" i="86"/>
  <c r="N54" i="86"/>
  <c r="N53" i="86"/>
  <c r="N52" i="86"/>
  <c r="N51" i="86"/>
  <c r="N50" i="86"/>
  <c r="N48" i="86"/>
  <c r="N47" i="86"/>
  <c r="N46" i="86"/>
  <c r="N45" i="86"/>
  <c r="N44" i="86"/>
  <c r="N43" i="86"/>
  <c r="N42" i="86"/>
  <c r="N41" i="86"/>
  <c r="N40" i="86"/>
  <c r="N39" i="86"/>
  <c r="N38" i="86"/>
  <c r="N37" i="86"/>
  <c r="N36" i="86"/>
  <c r="N35" i="86"/>
  <c r="N34" i="86"/>
  <c r="N33" i="86"/>
  <c r="N32" i="86"/>
  <c r="N31" i="86"/>
  <c r="N30" i="86"/>
  <c r="N29" i="86"/>
  <c r="N28" i="86"/>
  <c r="N27" i="86"/>
  <c r="N26" i="86"/>
  <c r="K104" i="87" l="1"/>
  <c r="M9" i="87" s="1"/>
  <c r="N9" i="87" s="1"/>
  <c r="L104" i="87"/>
  <c r="N10" i="87"/>
  <c r="N11" i="87" l="1"/>
  <c r="N12" i="87"/>
  <c r="N13" i="87" s="1"/>
  <c r="N15" i="87" l="1"/>
  <c r="N17" i="87"/>
  <c r="N18" i="87" s="1"/>
  <c r="E1" i="86" l="1"/>
  <c r="G104" i="86"/>
  <c r="E104" i="86"/>
  <c r="M103" i="86"/>
  <c r="K103" i="86"/>
  <c r="L103" i="86" s="1"/>
  <c r="J103" i="86"/>
  <c r="H103" i="86"/>
  <c r="M102" i="86"/>
  <c r="K102" i="86"/>
  <c r="L102" i="86" s="1"/>
  <c r="J102" i="86"/>
  <c r="H102" i="86"/>
  <c r="M101" i="86"/>
  <c r="K101" i="86"/>
  <c r="L101" i="86" s="1"/>
  <c r="J101" i="86"/>
  <c r="H101" i="86"/>
  <c r="M100" i="86"/>
  <c r="K100" i="86"/>
  <c r="L100" i="86" s="1"/>
  <c r="J100" i="86"/>
  <c r="H100" i="86"/>
  <c r="M99" i="86"/>
  <c r="K99" i="86"/>
  <c r="L99" i="86" s="1"/>
  <c r="J99" i="86"/>
  <c r="H99" i="86"/>
  <c r="M98" i="86"/>
  <c r="K98" i="86"/>
  <c r="L98" i="86" s="1"/>
  <c r="J98" i="86"/>
  <c r="H98" i="86"/>
  <c r="M97" i="86"/>
  <c r="K97" i="86"/>
  <c r="L97" i="86" s="1"/>
  <c r="J97" i="86"/>
  <c r="H97" i="86"/>
  <c r="M96" i="86"/>
  <c r="K96" i="86"/>
  <c r="L96" i="86" s="1"/>
  <c r="J96" i="86"/>
  <c r="H96" i="86"/>
  <c r="M95" i="86"/>
  <c r="K95" i="86"/>
  <c r="L95" i="86" s="1"/>
  <c r="J95" i="86"/>
  <c r="H95" i="86"/>
  <c r="M94" i="86"/>
  <c r="K94" i="86"/>
  <c r="L94" i="86" s="1"/>
  <c r="J94" i="86"/>
  <c r="H94" i="86"/>
  <c r="M93" i="86"/>
  <c r="K93" i="86"/>
  <c r="L93" i="86" s="1"/>
  <c r="J93" i="86"/>
  <c r="H93" i="86"/>
  <c r="M92" i="86"/>
  <c r="K92" i="86"/>
  <c r="L92" i="86" s="1"/>
  <c r="J92" i="86"/>
  <c r="H92" i="86"/>
  <c r="M91" i="86"/>
  <c r="K91" i="86"/>
  <c r="L91" i="86" s="1"/>
  <c r="J91" i="86"/>
  <c r="H91" i="86"/>
  <c r="M90" i="86"/>
  <c r="K90" i="86"/>
  <c r="L90" i="86" s="1"/>
  <c r="J90" i="86"/>
  <c r="H90" i="86"/>
  <c r="M89" i="86"/>
  <c r="K89" i="86"/>
  <c r="L89" i="86" s="1"/>
  <c r="J89" i="86"/>
  <c r="H89" i="86"/>
  <c r="M88" i="86"/>
  <c r="K88" i="86"/>
  <c r="L88" i="86" s="1"/>
  <c r="J88" i="86"/>
  <c r="H88" i="86"/>
  <c r="M87" i="86"/>
  <c r="K87" i="86"/>
  <c r="L87" i="86" s="1"/>
  <c r="J87" i="86"/>
  <c r="H87" i="86"/>
  <c r="M86" i="86"/>
  <c r="K86" i="86"/>
  <c r="L86" i="86" s="1"/>
  <c r="J86" i="86"/>
  <c r="H86" i="86"/>
  <c r="M85" i="86"/>
  <c r="K85" i="86"/>
  <c r="L85" i="86" s="1"/>
  <c r="J85" i="86"/>
  <c r="H85" i="86"/>
  <c r="M84" i="86"/>
  <c r="K84" i="86"/>
  <c r="L84" i="86" s="1"/>
  <c r="J84" i="86"/>
  <c r="H84" i="86"/>
  <c r="M83" i="86"/>
  <c r="K83" i="86"/>
  <c r="L83" i="86" s="1"/>
  <c r="J83" i="86"/>
  <c r="H83" i="86"/>
  <c r="M82" i="86"/>
  <c r="K82" i="86"/>
  <c r="L82" i="86" s="1"/>
  <c r="J82" i="86"/>
  <c r="H82" i="86"/>
  <c r="M81" i="86"/>
  <c r="L81" i="86"/>
  <c r="K81" i="86"/>
  <c r="J81" i="86"/>
  <c r="H81" i="86"/>
  <c r="M80" i="86"/>
  <c r="K80" i="86"/>
  <c r="L80" i="86" s="1"/>
  <c r="J80" i="86"/>
  <c r="H80" i="86"/>
  <c r="M79" i="86"/>
  <c r="K79" i="86"/>
  <c r="L79" i="86" s="1"/>
  <c r="J79" i="86"/>
  <c r="H79" i="86"/>
  <c r="M78" i="86"/>
  <c r="K78" i="86"/>
  <c r="L78" i="86" s="1"/>
  <c r="J78" i="86"/>
  <c r="H78" i="86"/>
  <c r="M77" i="86"/>
  <c r="K77" i="86"/>
  <c r="L77" i="86" s="1"/>
  <c r="J77" i="86"/>
  <c r="H77" i="86"/>
  <c r="M76" i="86"/>
  <c r="L76" i="86"/>
  <c r="K76" i="86"/>
  <c r="J76" i="86"/>
  <c r="H76" i="86"/>
  <c r="M75" i="86"/>
  <c r="K75" i="86"/>
  <c r="L75" i="86" s="1"/>
  <c r="J75" i="86"/>
  <c r="H75" i="86"/>
  <c r="M74" i="86"/>
  <c r="L74" i="86"/>
  <c r="K74" i="86"/>
  <c r="J74" i="86"/>
  <c r="H74" i="86"/>
  <c r="M73" i="86"/>
  <c r="K73" i="86"/>
  <c r="L73" i="86" s="1"/>
  <c r="J73" i="86"/>
  <c r="H73" i="86"/>
  <c r="M72" i="86"/>
  <c r="K72" i="86"/>
  <c r="L72" i="86" s="1"/>
  <c r="J72" i="86"/>
  <c r="H72" i="86"/>
  <c r="M71" i="86"/>
  <c r="K71" i="86"/>
  <c r="L71" i="86" s="1"/>
  <c r="J71" i="86"/>
  <c r="H71" i="86"/>
  <c r="M70" i="86"/>
  <c r="K70" i="86"/>
  <c r="L70" i="86" s="1"/>
  <c r="J70" i="86"/>
  <c r="H70" i="86"/>
  <c r="M69" i="86"/>
  <c r="K69" i="86"/>
  <c r="L69" i="86" s="1"/>
  <c r="J69" i="86"/>
  <c r="H69" i="86"/>
  <c r="M68" i="86"/>
  <c r="L68" i="86"/>
  <c r="K68" i="86"/>
  <c r="J68" i="86"/>
  <c r="H68" i="86"/>
  <c r="M67" i="86"/>
  <c r="K67" i="86"/>
  <c r="L67" i="86" s="1"/>
  <c r="J67" i="86"/>
  <c r="H67" i="86"/>
  <c r="M66" i="86"/>
  <c r="K66" i="86"/>
  <c r="L66" i="86" s="1"/>
  <c r="J66" i="86"/>
  <c r="H66" i="86"/>
  <c r="M65" i="86"/>
  <c r="L65" i="86"/>
  <c r="K65" i="86"/>
  <c r="J65" i="86"/>
  <c r="H65" i="86"/>
  <c r="M64" i="86"/>
  <c r="K64" i="86"/>
  <c r="L64" i="86" s="1"/>
  <c r="J64" i="86"/>
  <c r="H64" i="86"/>
  <c r="M63" i="86"/>
  <c r="K63" i="86"/>
  <c r="L63" i="86" s="1"/>
  <c r="J63" i="86"/>
  <c r="H63" i="86"/>
  <c r="M62" i="86"/>
  <c r="K62" i="86"/>
  <c r="L62" i="86" s="1"/>
  <c r="J62" i="86"/>
  <c r="H62" i="86"/>
  <c r="M61" i="86"/>
  <c r="K61" i="86"/>
  <c r="L61" i="86" s="1"/>
  <c r="J61" i="86"/>
  <c r="H61" i="86"/>
  <c r="M60" i="86"/>
  <c r="K60" i="86"/>
  <c r="L60" i="86" s="1"/>
  <c r="J60" i="86"/>
  <c r="H60" i="86"/>
  <c r="M59" i="86"/>
  <c r="K59" i="86"/>
  <c r="L59" i="86" s="1"/>
  <c r="J59" i="86"/>
  <c r="H59" i="86"/>
  <c r="M58" i="86"/>
  <c r="K58" i="86"/>
  <c r="L58" i="86" s="1"/>
  <c r="J58" i="86"/>
  <c r="H58" i="86"/>
  <c r="M57" i="86"/>
  <c r="K57" i="86"/>
  <c r="L57" i="86" s="1"/>
  <c r="J57" i="86"/>
  <c r="H57" i="86"/>
  <c r="M56" i="86"/>
  <c r="K56" i="86"/>
  <c r="L56" i="86" s="1"/>
  <c r="J56" i="86"/>
  <c r="H56" i="86"/>
  <c r="M55" i="86"/>
  <c r="K55" i="86"/>
  <c r="L55" i="86" s="1"/>
  <c r="J55" i="86"/>
  <c r="H55" i="86"/>
  <c r="M54" i="86"/>
  <c r="K54" i="86"/>
  <c r="L54" i="86" s="1"/>
  <c r="J54" i="86"/>
  <c r="H54" i="86"/>
  <c r="M53" i="86"/>
  <c r="K53" i="86"/>
  <c r="L53" i="86" s="1"/>
  <c r="J53" i="86"/>
  <c r="H53" i="86"/>
  <c r="M52" i="86"/>
  <c r="K52" i="86"/>
  <c r="L52" i="86" s="1"/>
  <c r="J52" i="86"/>
  <c r="H52" i="86"/>
  <c r="M51" i="86"/>
  <c r="K51" i="86"/>
  <c r="L51" i="86" s="1"/>
  <c r="J51" i="86"/>
  <c r="H51" i="86"/>
  <c r="M50" i="86"/>
  <c r="K50" i="86"/>
  <c r="L50" i="86" s="1"/>
  <c r="J50" i="86"/>
  <c r="H50" i="86"/>
  <c r="M49" i="86"/>
  <c r="K49" i="86"/>
  <c r="L49" i="86" s="1"/>
  <c r="J49" i="86"/>
  <c r="H49" i="86"/>
  <c r="M48" i="86"/>
  <c r="K48" i="86"/>
  <c r="L48" i="86" s="1"/>
  <c r="J48" i="86"/>
  <c r="H48" i="86"/>
  <c r="M47" i="86"/>
  <c r="K47" i="86"/>
  <c r="L47" i="86" s="1"/>
  <c r="J47" i="86"/>
  <c r="H47" i="86"/>
  <c r="M46" i="86"/>
  <c r="K46" i="86"/>
  <c r="L46" i="86" s="1"/>
  <c r="J46" i="86"/>
  <c r="H46" i="86"/>
  <c r="M45" i="86"/>
  <c r="K45" i="86"/>
  <c r="L45" i="86" s="1"/>
  <c r="J45" i="86"/>
  <c r="H45" i="86"/>
  <c r="M44" i="86"/>
  <c r="K44" i="86"/>
  <c r="L44" i="86" s="1"/>
  <c r="J44" i="86"/>
  <c r="H44" i="86"/>
  <c r="M43" i="86"/>
  <c r="K43" i="86"/>
  <c r="L43" i="86" s="1"/>
  <c r="J43" i="86"/>
  <c r="H43" i="86"/>
  <c r="M42" i="86"/>
  <c r="K42" i="86"/>
  <c r="L42" i="86" s="1"/>
  <c r="J42" i="86"/>
  <c r="H42" i="86"/>
  <c r="M41" i="86"/>
  <c r="K41" i="86"/>
  <c r="L41" i="86" s="1"/>
  <c r="J41" i="86"/>
  <c r="H41" i="86"/>
  <c r="M40" i="86"/>
  <c r="L40" i="86"/>
  <c r="K40" i="86"/>
  <c r="J40" i="86"/>
  <c r="H40" i="86"/>
  <c r="M39" i="86"/>
  <c r="K39" i="86"/>
  <c r="L39" i="86" s="1"/>
  <c r="J39" i="86"/>
  <c r="H39" i="86"/>
  <c r="M38" i="86"/>
  <c r="K38" i="86"/>
  <c r="L38" i="86" s="1"/>
  <c r="J38" i="86"/>
  <c r="H38" i="86"/>
  <c r="M37" i="86"/>
  <c r="K37" i="86"/>
  <c r="L37" i="86" s="1"/>
  <c r="J37" i="86"/>
  <c r="H37" i="86"/>
  <c r="M36" i="86"/>
  <c r="K36" i="86"/>
  <c r="L36" i="86" s="1"/>
  <c r="J36" i="86"/>
  <c r="H36" i="86"/>
  <c r="M35" i="86"/>
  <c r="K35" i="86"/>
  <c r="L35" i="86" s="1"/>
  <c r="J35" i="86"/>
  <c r="H35" i="86"/>
  <c r="M34" i="86"/>
  <c r="K34" i="86"/>
  <c r="L34" i="86" s="1"/>
  <c r="J34" i="86"/>
  <c r="H34" i="86"/>
  <c r="M33" i="86"/>
  <c r="K33" i="86"/>
  <c r="L33" i="86" s="1"/>
  <c r="J33" i="86"/>
  <c r="H33" i="86"/>
  <c r="M32" i="86"/>
  <c r="K32" i="86"/>
  <c r="L32" i="86" s="1"/>
  <c r="J32" i="86"/>
  <c r="H32" i="86"/>
  <c r="M31" i="86"/>
  <c r="K31" i="86"/>
  <c r="L31" i="86" s="1"/>
  <c r="J31" i="86"/>
  <c r="H31" i="86"/>
  <c r="M30" i="86"/>
  <c r="K30" i="86"/>
  <c r="L30" i="86" s="1"/>
  <c r="J30" i="86"/>
  <c r="H30" i="86"/>
  <c r="M29" i="86"/>
  <c r="K29" i="86"/>
  <c r="L29" i="86" s="1"/>
  <c r="J29" i="86"/>
  <c r="H29" i="86"/>
  <c r="M28" i="86"/>
  <c r="K28" i="86"/>
  <c r="L28" i="86" s="1"/>
  <c r="J28" i="86"/>
  <c r="H28" i="86"/>
  <c r="M27" i="86"/>
  <c r="K27" i="86"/>
  <c r="L27" i="86" s="1"/>
  <c r="J27" i="86"/>
  <c r="H27" i="86"/>
  <c r="M26" i="86"/>
  <c r="K26" i="86"/>
  <c r="L26" i="86" s="1"/>
  <c r="J26" i="86"/>
  <c r="H26" i="86"/>
  <c r="N25" i="86"/>
  <c r="M25" i="86"/>
  <c r="K25" i="86"/>
  <c r="L25" i="86" s="1"/>
  <c r="J25" i="86"/>
  <c r="H25" i="86"/>
  <c r="N24" i="86"/>
  <c r="M24" i="86"/>
  <c r="K24" i="86"/>
  <c r="L24" i="86" s="1"/>
  <c r="J24" i="86"/>
  <c r="H24" i="86"/>
  <c r="N19" i="86"/>
  <c r="M8" i="86"/>
  <c r="N8" i="86" s="1"/>
  <c r="L8" i="86"/>
  <c r="K8" i="86"/>
  <c r="J8" i="86"/>
  <c r="I8" i="86"/>
  <c r="M7" i="86"/>
  <c r="N7" i="86" s="1"/>
  <c r="L7" i="86"/>
  <c r="K7" i="86"/>
  <c r="J7" i="86"/>
  <c r="I7" i="86"/>
  <c r="M6" i="86"/>
  <c r="N6" i="86" s="1"/>
  <c r="L6" i="86"/>
  <c r="K6" i="86"/>
  <c r="J6" i="86"/>
  <c r="I6" i="86"/>
  <c r="M5" i="86"/>
  <c r="N5" i="86" s="1"/>
  <c r="L5" i="86"/>
  <c r="K5" i="86"/>
  <c r="J5" i="86"/>
  <c r="I5" i="86"/>
  <c r="M4" i="86"/>
  <c r="N4" i="86" s="1"/>
  <c r="L4" i="86"/>
  <c r="K4" i="86"/>
  <c r="J4" i="86"/>
  <c r="I4" i="86"/>
  <c r="N103" i="85"/>
  <c r="N102" i="85"/>
  <c r="N101" i="85"/>
  <c r="N100" i="85"/>
  <c r="N99" i="85"/>
  <c r="N98" i="85"/>
  <c r="N97" i="85"/>
  <c r="N96" i="85"/>
  <c r="N95" i="85"/>
  <c r="N94" i="85"/>
  <c r="N93" i="85"/>
  <c r="N92" i="85"/>
  <c r="N91" i="85"/>
  <c r="N90" i="85"/>
  <c r="N89" i="85"/>
  <c r="N88" i="85"/>
  <c r="N87" i="85"/>
  <c r="N86" i="85"/>
  <c r="N85" i="85"/>
  <c r="N84" i="85"/>
  <c r="N83" i="85"/>
  <c r="N82" i="85"/>
  <c r="N81" i="85"/>
  <c r="N80" i="85"/>
  <c r="N79" i="85"/>
  <c r="N78" i="85"/>
  <c r="N77" i="85"/>
  <c r="N76" i="85"/>
  <c r="N75" i="85"/>
  <c r="N74" i="85"/>
  <c r="N73" i="85"/>
  <c r="N72" i="85"/>
  <c r="N71" i="85"/>
  <c r="N70" i="85"/>
  <c r="N69" i="85"/>
  <c r="N68" i="85"/>
  <c r="N67" i="85"/>
  <c r="N66" i="85"/>
  <c r="N65" i="85"/>
  <c r="N64" i="85"/>
  <c r="N62" i="85"/>
  <c r="N61" i="85"/>
  <c r="N60" i="85"/>
  <c r="N59" i="85"/>
  <c r="N58" i="85"/>
  <c r="N57" i="85"/>
  <c r="N56" i="85"/>
  <c r="N55" i="85"/>
  <c r="N54" i="85"/>
  <c r="N53" i="85"/>
  <c r="N52" i="85"/>
  <c r="N51" i="85"/>
  <c r="N50" i="85"/>
  <c r="N48" i="85"/>
  <c r="N47" i="85"/>
  <c r="N46" i="85"/>
  <c r="N45" i="85"/>
  <c r="N44" i="85"/>
  <c r="N43" i="85"/>
  <c r="N42" i="85"/>
  <c r="N41" i="85"/>
  <c r="N40" i="85"/>
  <c r="N39" i="85"/>
  <c r="N38" i="85"/>
  <c r="N37" i="85"/>
  <c r="N36" i="85"/>
  <c r="N35" i="85"/>
  <c r="N34" i="85"/>
  <c r="N33" i="85"/>
  <c r="N32" i="85"/>
  <c r="N31" i="85"/>
  <c r="N30" i="85"/>
  <c r="N29" i="85"/>
  <c r="N28" i="85"/>
  <c r="N27" i="85"/>
  <c r="N26" i="85"/>
  <c r="K104" i="86" l="1"/>
  <c r="M9" i="86" s="1"/>
  <c r="N9" i="86" s="1"/>
  <c r="N10" i="86" s="1"/>
  <c r="L104" i="86"/>
  <c r="E1" i="85"/>
  <c r="G104" i="85"/>
  <c r="E104" i="85"/>
  <c r="M103" i="85"/>
  <c r="K103" i="85"/>
  <c r="L103" i="85" s="1"/>
  <c r="J103" i="85"/>
  <c r="H103" i="85"/>
  <c r="M102" i="85"/>
  <c r="K102" i="85"/>
  <c r="L102" i="85" s="1"/>
  <c r="J102" i="85"/>
  <c r="H102" i="85"/>
  <c r="M101" i="85"/>
  <c r="K101" i="85"/>
  <c r="L101" i="85" s="1"/>
  <c r="J101" i="85"/>
  <c r="H101" i="85"/>
  <c r="M100" i="85"/>
  <c r="K100" i="85"/>
  <c r="L100" i="85" s="1"/>
  <c r="J100" i="85"/>
  <c r="H100" i="85"/>
  <c r="M99" i="85"/>
  <c r="K99" i="85"/>
  <c r="L99" i="85" s="1"/>
  <c r="J99" i="85"/>
  <c r="H99" i="85"/>
  <c r="M98" i="85"/>
  <c r="K98" i="85"/>
  <c r="L98" i="85" s="1"/>
  <c r="J98" i="85"/>
  <c r="H98" i="85"/>
  <c r="M97" i="85"/>
  <c r="K97" i="85"/>
  <c r="L97" i="85" s="1"/>
  <c r="J97" i="85"/>
  <c r="H97" i="85"/>
  <c r="M96" i="85"/>
  <c r="K96" i="85"/>
  <c r="L96" i="85" s="1"/>
  <c r="J96" i="85"/>
  <c r="H96" i="85"/>
  <c r="M95" i="85"/>
  <c r="K95" i="85"/>
  <c r="L95" i="85" s="1"/>
  <c r="J95" i="85"/>
  <c r="H95" i="85"/>
  <c r="M94" i="85"/>
  <c r="K94" i="85"/>
  <c r="L94" i="85" s="1"/>
  <c r="J94" i="85"/>
  <c r="H94" i="85"/>
  <c r="M93" i="85"/>
  <c r="K93" i="85"/>
  <c r="L93" i="85" s="1"/>
  <c r="J93" i="85"/>
  <c r="H93" i="85"/>
  <c r="M92" i="85"/>
  <c r="K92" i="85"/>
  <c r="L92" i="85" s="1"/>
  <c r="J92" i="85"/>
  <c r="H92" i="85"/>
  <c r="M91" i="85"/>
  <c r="K91" i="85"/>
  <c r="L91" i="85" s="1"/>
  <c r="J91" i="85"/>
  <c r="H91" i="85"/>
  <c r="M90" i="85"/>
  <c r="K90" i="85"/>
  <c r="L90" i="85" s="1"/>
  <c r="J90" i="85"/>
  <c r="H90" i="85"/>
  <c r="M89" i="85"/>
  <c r="K89" i="85"/>
  <c r="L89" i="85" s="1"/>
  <c r="J89" i="85"/>
  <c r="H89" i="85"/>
  <c r="M88" i="85"/>
  <c r="K88" i="85"/>
  <c r="L88" i="85" s="1"/>
  <c r="J88" i="85"/>
  <c r="H88" i="85"/>
  <c r="M87" i="85"/>
  <c r="K87" i="85"/>
  <c r="L87" i="85" s="1"/>
  <c r="J87" i="85"/>
  <c r="H87" i="85"/>
  <c r="M86" i="85"/>
  <c r="K86" i="85"/>
  <c r="L86" i="85" s="1"/>
  <c r="J86" i="85"/>
  <c r="H86" i="85"/>
  <c r="M85" i="85"/>
  <c r="K85" i="85"/>
  <c r="L85" i="85" s="1"/>
  <c r="J85" i="85"/>
  <c r="H85" i="85"/>
  <c r="M84" i="85"/>
  <c r="K84" i="85"/>
  <c r="L84" i="85" s="1"/>
  <c r="J84" i="85"/>
  <c r="H84" i="85"/>
  <c r="M83" i="85"/>
  <c r="K83" i="85"/>
  <c r="L83" i="85" s="1"/>
  <c r="J83" i="85"/>
  <c r="H83" i="85"/>
  <c r="M82" i="85"/>
  <c r="K82" i="85"/>
  <c r="L82" i="85" s="1"/>
  <c r="J82" i="85"/>
  <c r="H82" i="85"/>
  <c r="M81" i="85"/>
  <c r="K81" i="85"/>
  <c r="L81" i="85" s="1"/>
  <c r="J81" i="85"/>
  <c r="H81" i="85"/>
  <c r="M80" i="85"/>
  <c r="K80" i="85"/>
  <c r="L80" i="85" s="1"/>
  <c r="J80" i="85"/>
  <c r="H80" i="85"/>
  <c r="M79" i="85"/>
  <c r="K79" i="85"/>
  <c r="L79" i="85" s="1"/>
  <c r="J79" i="85"/>
  <c r="H79" i="85"/>
  <c r="M78" i="85"/>
  <c r="K78" i="85"/>
  <c r="L78" i="85" s="1"/>
  <c r="J78" i="85"/>
  <c r="H78" i="85"/>
  <c r="M77" i="85"/>
  <c r="K77" i="85"/>
  <c r="L77" i="85" s="1"/>
  <c r="J77" i="85"/>
  <c r="H77" i="85"/>
  <c r="M76" i="85"/>
  <c r="K76" i="85"/>
  <c r="L76" i="85" s="1"/>
  <c r="J76" i="85"/>
  <c r="H76" i="85"/>
  <c r="M75" i="85"/>
  <c r="K75" i="85"/>
  <c r="L75" i="85" s="1"/>
  <c r="J75" i="85"/>
  <c r="H75" i="85"/>
  <c r="M74" i="85"/>
  <c r="K74" i="85"/>
  <c r="L74" i="85" s="1"/>
  <c r="J74" i="85"/>
  <c r="H74" i="85"/>
  <c r="M73" i="85"/>
  <c r="K73" i="85"/>
  <c r="L73" i="85" s="1"/>
  <c r="J73" i="85"/>
  <c r="H73" i="85"/>
  <c r="M72" i="85"/>
  <c r="K72" i="85"/>
  <c r="L72" i="85" s="1"/>
  <c r="J72" i="85"/>
  <c r="H72" i="85"/>
  <c r="M71" i="85"/>
  <c r="K71" i="85"/>
  <c r="L71" i="85" s="1"/>
  <c r="J71" i="85"/>
  <c r="H71" i="85"/>
  <c r="M70" i="85"/>
  <c r="K70" i="85"/>
  <c r="L70" i="85" s="1"/>
  <c r="J70" i="85"/>
  <c r="H70" i="85"/>
  <c r="M69" i="85"/>
  <c r="K69" i="85"/>
  <c r="L69" i="85" s="1"/>
  <c r="J69" i="85"/>
  <c r="H69" i="85"/>
  <c r="M68" i="85"/>
  <c r="K68" i="85"/>
  <c r="L68" i="85" s="1"/>
  <c r="J68" i="85"/>
  <c r="H68" i="85"/>
  <c r="M67" i="85"/>
  <c r="K67" i="85"/>
  <c r="L67" i="85" s="1"/>
  <c r="J67" i="85"/>
  <c r="H67" i="85"/>
  <c r="M66" i="85"/>
  <c r="K66" i="85"/>
  <c r="L66" i="85" s="1"/>
  <c r="J66" i="85"/>
  <c r="H66" i="85"/>
  <c r="M65" i="85"/>
  <c r="K65" i="85"/>
  <c r="L65" i="85" s="1"/>
  <c r="J65" i="85"/>
  <c r="H65" i="85"/>
  <c r="M64" i="85"/>
  <c r="K64" i="85"/>
  <c r="L64" i="85" s="1"/>
  <c r="J64" i="85"/>
  <c r="H64" i="85"/>
  <c r="M63" i="85"/>
  <c r="K63" i="85"/>
  <c r="L63" i="85" s="1"/>
  <c r="J63" i="85"/>
  <c r="H63" i="85"/>
  <c r="M62" i="85"/>
  <c r="K62" i="85"/>
  <c r="L62" i="85" s="1"/>
  <c r="J62" i="85"/>
  <c r="H62" i="85"/>
  <c r="M61" i="85"/>
  <c r="K61" i="85"/>
  <c r="L61" i="85" s="1"/>
  <c r="J61" i="85"/>
  <c r="H61" i="85"/>
  <c r="M60" i="85"/>
  <c r="K60" i="85"/>
  <c r="L60" i="85" s="1"/>
  <c r="J60" i="85"/>
  <c r="H60" i="85"/>
  <c r="M59" i="85"/>
  <c r="K59" i="85"/>
  <c r="L59" i="85" s="1"/>
  <c r="J59" i="85"/>
  <c r="H59" i="85"/>
  <c r="M58" i="85"/>
  <c r="K58" i="85"/>
  <c r="L58" i="85" s="1"/>
  <c r="J58" i="85"/>
  <c r="H58" i="85"/>
  <c r="M57" i="85"/>
  <c r="K57" i="85"/>
  <c r="L57" i="85" s="1"/>
  <c r="J57" i="85"/>
  <c r="H57" i="85"/>
  <c r="M56" i="85"/>
  <c r="K56" i="85"/>
  <c r="L56" i="85" s="1"/>
  <c r="J56" i="85"/>
  <c r="H56" i="85"/>
  <c r="M55" i="85"/>
  <c r="K55" i="85"/>
  <c r="L55" i="85" s="1"/>
  <c r="J55" i="85"/>
  <c r="H55" i="85"/>
  <c r="M54" i="85"/>
  <c r="K54" i="85"/>
  <c r="L54" i="85" s="1"/>
  <c r="J54" i="85"/>
  <c r="H54" i="85"/>
  <c r="M53" i="85"/>
  <c r="K53" i="85"/>
  <c r="L53" i="85" s="1"/>
  <c r="J53" i="85"/>
  <c r="H53" i="85"/>
  <c r="M52" i="85"/>
  <c r="K52" i="85"/>
  <c r="L52" i="85" s="1"/>
  <c r="J52" i="85"/>
  <c r="H52" i="85"/>
  <c r="M51" i="85"/>
  <c r="K51" i="85"/>
  <c r="L51" i="85" s="1"/>
  <c r="J51" i="85"/>
  <c r="H51" i="85"/>
  <c r="M50" i="85"/>
  <c r="K50" i="85"/>
  <c r="L50" i="85" s="1"/>
  <c r="J50" i="85"/>
  <c r="H50" i="85"/>
  <c r="M49" i="85"/>
  <c r="K49" i="85"/>
  <c r="L49" i="85" s="1"/>
  <c r="J49" i="85"/>
  <c r="H49" i="85"/>
  <c r="M48" i="85"/>
  <c r="K48" i="85"/>
  <c r="L48" i="85" s="1"/>
  <c r="J48" i="85"/>
  <c r="H48" i="85"/>
  <c r="M47" i="85"/>
  <c r="K47" i="85"/>
  <c r="L47" i="85" s="1"/>
  <c r="J47" i="85"/>
  <c r="H47" i="85"/>
  <c r="M46" i="85"/>
  <c r="K46" i="85"/>
  <c r="L46" i="85" s="1"/>
  <c r="J46" i="85"/>
  <c r="H46" i="85"/>
  <c r="M45" i="85"/>
  <c r="K45" i="85"/>
  <c r="L45" i="85" s="1"/>
  <c r="J45" i="85"/>
  <c r="H45" i="85"/>
  <c r="M44" i="85"/>
  <c r="K44" i="85"/>
  <c r="L44" i="85" s="1"/>
  <c r="J44" i="85"/>
  <c r="H44" i="85"/>
  <c r="M43" i="85"/>
  <c r="K43" i="85"/>
  <c r="L43" i="85" s="1"/>
  <c r="J43" i="85"/>
  <c r="H43" i="85"/>
  <c r="M42" i="85"/>
  <c r="K42" i="85"/>
  <c r="L42" i="85" s="1"/>
  <c r="J42" i="85"/>
  <c r="H42" i="85"/>
  <c r="M41" i="85"/>
  <c r="K41" i="85"/>
  <c r="L41" i="85" s="1"/>
  <c r="J41" i="85"/>
  <c r="H41" i="85"/>
  <c r="M40" i="85"/>
  <c r="K40" i="85"/>
  <c r="L40" i="85" s="1"/>
  <c r="J40" i="85"/>
  <c r="H40" i="85"/>
  <c r="M39" i="85"/>
  <c r="K39" i="85"/>
  <c r="L39" i="85" s="1"/>
  <c r="J39" i="85"/>
  <c r="H39" i="85"/>
  <c r="M38" i="85"/>
  <c r="K38" i="85"/>
  <c r="L38" i="85" s="1"/>
  <c r="J38" i="85"/>
  <c r="H38" i="85"/>
  <c r="M37" i="85"/>
  <c r="K37" i="85"/>
  <c r="L37" i="85" s="1"/>
  <c r="J37" i="85"/>
  <c r="H37" i="85"/>
  <c r="M36" i="85"/>
  <c r="K36" i="85"/>
  <c r="L36" i="85" s="1"/>
  <c r="J36" i="85"/>
  <c r="H36" i="85"/>
  <c r="M35" i="85"/>
  <c r="K35" i="85"/>
  <c r="L35" i="85" s="1"/>
  <c r="J35" i="85"/>
  <c r="H35" i="85"/>
  <c r="M34" i="85"/>
  <c r="K34" i="85"/>
  <c r="L34" i="85" s="1"/>
  <c r="J34" i="85"/>
  <c r="H34" i="85"/>
  <c r="M33" i="85"/>
  <c r="K33" i="85"/>
  <c r="L33" i="85" s="1"/>
  <c r="J33" i="85"/>
  <c r="H33" i="85"/>
  <c r="M32" i="85"/>
  <c r="K32" i="85"/>
  <c r="L32" i="85" s="1"/>
  <c r="J32" i="85"/>
  <c r="H32" i="85"/>
  <c r="M31" i="85"/>
  <c r="K31" i="85"/>
  <c r="L31" i="85" s="1"/>
  <c r="J31" i="85"/>
  <c r="H31" i="85"/>
  <c r="M30" i="85"/>
  <c r="K30" i="85"/>
  <c r="L30" i="85" s="1"/>
  <c r="J30" i="85"/>
  <c r="H30" i="85"/>
  <c r="M29" i="85"/>
  <c r="K29" i="85"/>
  <c r="L29" i="85" s="1"/>
  <c r="J29" i="85"/>
  <c r="H29" i="85"/>
  <c r="M28" i="85"/>
  <c r="K28" i="85"/>
  <c r="L28" i="85" s="1"/>
  <c r="J28" i="85"/>
  <c r="H28" i="85"/>
  <c r="M27" i="85"/>
  <c r="K27" i="85"/>
  <c r="L27" i="85" s="1"/>
  <c r="J27" i="85"/>
  <c r="H27" i="85"/>
  <c r="M26" i="85"/>
  <c r="K26" i="85"/>
  <c r="L26" i="85" s="1"/>
  <c r="J26" i="85"/>
  <c r="H26" i="85"/>
  <c r="N25" i="85"/>
  <c r="M25" i="85"/>
  <c r="K25" i="85"/>
  <c r="L25" i="85" s="1"/>
  <c r="J25" i="85"/>
  <c r="H25" i="85"/>
  <c r="N24" i="85"/>
  <c r="M24" i="85"/>
  <c r="K24" i="85"/>
  <c r="J24" i="85"/>
  <c r="H24" i="85"/>
  <c r="N19" i="85"/>
  <c r="M8" i="85"/>
  <c r="N8" i="85" s="1"/>
  <c r="L8" i="85"/>
  <c r="K8" i="85"/>
  <c r="J8" i="85"/>
  <c r="I8" i="85"/>
  <c r="M7" i="85"/>
  <c r="N7" i="85" s="1"/>
  <c r="L7" i="85"/>
  <c r="K7" i="85"/>
  <c r="J7" i="85"/>
  <c r="I7" i="85"/>
  <c r="M6" i="85"/>
  <c r="N6" i="85" s="1"/>
  <c r="L6" i="85"/>
  <c r="K6" i="85"/>
  <c r="J6" i="85"/>
  <c r="I6" i="85"/>
  <c r="M5" i="85"/>
  <c r="N5" i="85" s="1"/>
  <c r="L5" i="85"/>
  <c r="K5" i="85"/>
  <c r="J5" i="85"/>
  <c r="I5" i="85"/>
  <c r="M4" i="85"/>
  <c r="N4" i="85" s="1"/>
  <c r="L4" i="85"/>
  <c r="K4" i="85"/>
  <c r="J4" i="85"/>
  <c r="I4" i="85"/>
  <c r="H20" i="4"/>
  <c r="N103" i="84"/>
  <c r="N102" i="84"/>
  <c r="N101" i="84"/>
  <c r="N100" i="84"/>
  <c r="N99" i="84"/>
  <c r="N98" i="84"/>
  <c r="N97" i="84"/>
  <c r="N96" i="84"/>
  <c r="N95" i="84"/>
  <c r="N94" i="84"/>
  <c r="N93" i="84"/>
  <c r="N92" i="84"/>
  <c r="N91" i="84"/>
  <c r="N90" i="84"/>
  <c r="N89" i="84"/>
  <c r="N88" i="84"/>
  <c r="N87" i="84"/>
  <c r="N86" i="84"/>
  <c r="N85" i="84"/>
  <c r="N84" i="84"/>
  <c r="N83" i="84"/>
  <c r="N82" i="84"/>
  <c r="N81" i="84"/>
  <c r="N80" i="84"/>
  <c r="N79" i="84"/>
  <c r="N78" i="84"/>
  <c r="N77" i="84"/>
  <c r="N76" i="84"/>
  <c r="N75" i="84"/>
  <c r="N74" i="84"/>
  <c r="N73" i="84"/>
  <c r="N72" i="84"/>
  <c r="N71" i="84"/>
  <c r="N70" i="84"/>
  <c r="N69" i="84"/>
  <c r="N68" i="84"/>
  <c r="N67" i="84"/>
  <c r="N66" i="84"/>
  <c r="N65" i="84"/>
  <c r="N64" i="84"/>
  <c r="N62" i="84"/>
  <c r="N61" i="84"/>
  <c r="N60" i="84"/>
  <c r="N59" i="84"/>
  <c r="N58" i="84"/>
  <c r="N57" i="84"/>
  <c r="N56" i="84"/>
  <c r="N55" i="84"/>
  <c r="N54" i="84"/>
  <c r="N53" i="84"/>
  <c r="N52" i="84"/>
  <c r="N51" i="84"/>
  <c r="N50" i="84"/>
  <c r="N48" i="84"/>
  <c r="N47" i="84"/>
  <c r="N46" i="84"/>
  <c r="N45" i="84"/>
  <c r="N44" i="84"/>
  <c r="N43" i="84"/>
  <c r="N42" i="84"/>
  <c r="N41" i="84"/>
  <c r="N40" i="84"/>
  <c r="N39" i="84"/>
  <c r="N38" i="84"/>
  <c r="N37" i="84"/>
  <c r="N36" i="84"/>
  <c r="N35" i="84"/>
  <c r="N34" i="84"/>
  <c r="N33" i="84"/>
  <c r="N32" i="84"/>
  <c r="N31" i="84"/>
  <c r="N30" i="84"/>
  <c r="N29" i="84"/>
  <c r="N28" i="84"/>
  <c r="N27" i="84"/>
  <c r="N26" i="84"/>
  <c r="E1" i="84"/>
  <c r="L7" i="84"/>
  <c r="L6" i="84"/>
  <c r="L5" i="84"/>
  <c r="L4" i="84"/>
  <c r="K4" i="84"/>
  <c r="J4" i="84"/>
  <c r="N11" i="86" l="1"/>
  <c r="N12" i="86"/>
  <c r="N13" i="86" s="1"/>
  <c r="K104" i="85"/>
  <c r="M9" i="85" s="1"/>
  <c r="N9" i="85" s="1"/>
  <c r="N10" i="85" s="1"/>
  <c r="L24" i="85"/>
  <c r="L104" i="85"/>
  <c r="G104" i="84"/>
  <c r="E104" i="84"/>
  <c r="M103" i="84"/>
  <c r="K103" i="84"/>
  <c r="L103" i="84" s="1"/>
  <c r="J103" i="84"/>
  <c r="H103" i="84"/>
  <c r="M102" i="84"/>
  <c r="K102" i="84"/>
  <c r="L102" i="84" s="1"/>
  <c r="J102" i="84"/>
  <c r="H102" i="84"/>
  <c r="M101" i="84"/>
  <c r="K101" i="84"/>
  <c r="L101" i="84" s="1"/>
  <c r="J101" i="84"/>
  <c r="H101" i="84"/>
  <c r="M100" i="84"/>
  <c r="K100" i="84"/>
  <c r="L100" i="84" s="1"/>
  <c r="J100" i="84"/>
  <c r="H100" i="84"/>
  <c r="M99" i="84"/>
  <c r="K99" i="84"/>
  <c r="L99" i="84" s="1"/>
  <c r="J99" i="84"/>
  <c r="H99" i="84"/>
  <c r="M98" i="84"/>
  <c r="K98" i="84"/>
  <c r="L98" i="84" s="1"/>
  <c r="J98" i="84"/>
  <c r="H98" i="84"/>
  <c r="M97" i="84"/>
  <c r="K97" i="84"/>
  <c r="L97" i="84" s="1"/>
  <c r="J97" i="84"/>
  <c r="H97" i="84"/>
  <c r="M96" i="84"/>
  <c r="K96" i="84"/>
  <c r="L96" i="84" s="1"/>
  <c r="J96" i="84"/>
  <c r="H96" i="84"/>
  <c r="M95" i="84"/>
  <c r="K95" i="84"/>
  <c r="L95" i="84" s="1"/>
  <c r="J95" i="84"/>
  <c r="H95" i="84"/>
  <c r="M94" i="84"/>
  <c r="K94" i="84"/>
  <c r="L94" i="84" s="1"/>
  <c r="J94" i="84"/>
  <c r="H94" i="84"/>
  <c r="M93" i="84"/>
  <c r="K93" i="84"/>
  <c r="L93" i="84" s="1"/>
  <c r="J93" i="84"/>
  <c r="H93" i="84"/>
  <c r="M92" i="84"/>
  <c r="K92" i="84"/>
  <c r="L92" i="84" s="1"/>
  <c r="J92" i="84"/>
  <c r="H92" i="84"/>
  <c r="M91" i="84"/>
  <c r="K91" i="84"/>
  <c r="L91" i="84" s="1"/>
  <c r="J91" i="84"/>
  <c r="H91" i="84"/>
  <c r="M90" i="84"/>
  <c r="K90" i="84"/>
  <c r="L90" i="84" s="1"/>
  <c r="J90" i="84"/>
  <c r="H90" i="84"/>
  <c r="M89" i="84"/>
  <c r="K89" i="84"/>
  <c r="L89" i="84" s="1"/>
  <c r="J89" i="84"/>
  <c r="H89" i="84"/>
  <c r="M88" i="84"/>
  <c r="K88" i="84"/>
  <c r="L88" i="84" s="1"/>
  <c r="J88" i="84"/>
  <c r="H88" i="84"/>
  <c r="M87" i="84"/>
  <c r="K87" i="84"/>
  <c r="L87" i="84" s="1"/>
  <c r="J87" i="84"/>
  <c r="H87" i="84"/>
  <c r="M86" i="84"/>
  <c r="K86" i="84"/>
  <c r="L86" i="84" s="1"/>
  <c r="J86" i="84"/>
  <c r="H86" i="84"/>
  <c r="M85" i="84"/>
  <c r="K85" i="84"/>
  <c r="L85" i="84" s="1"/>
  <c r="J85" i="84"/>
  <c r="H85" i="84"/>
  <c r="M84" i="84"/>
  <c r="K84" i="84"/>
  <c r="L84" i="84" s="1"/>
  <c r="J84" i="84"/>
  <c r="H84" i="84"/>
  <c r="M83" i="84"/>
  <c r="K83" i="84"/>
  <c r="L83" i="84" s="1"/>
  <c r="J83" i="84"/>
  <c r="H83" i="84"/>
  <c r="M82" i="84"/>
  <c r="K82" i="84"/>
  <c r="L82" i="84" s="1"/>
  <c r="J82" i="84"/>
  <c r="H82" i="84"/>
  <c r="M81" i="84"/>
  <c r="K81" i="84"/>
  <c r="L81" i="84" s="1"/>
  <c r="J81" i="84"/>
  <c r="H81" i="84"/>
  <c r="M80" i="84"/>
  <c r="K80" i="84"/>
  <c r="L80" i="84" s="1"/>
  <c r="J80" i="84"/>
  <c r="H80" i="84"/>
  <c r="M79" i="84"/>
  <c r="K79" i="84"/>
  <c r="L79" i="84" s="1"/>
  <c r="J79" i="84"/>
  <c r="H79" i="84"/>
  <c r="M78" i="84"/>
  <c r="K78" i="84"/>
  <c r="L78" i="84" s="1"/>
  <c r="J78" i="84"/>
  <c r="H78" i="84"/>
  <c r="M77" i="84"/>
  <c r="K77" i="84"/>
  <c r="L77" i="84" s="1"/>
  <c r="J77" i="84"/>
  <c r="H77" i="84"/>
  <c r="M76" i="84"/>
  <c r="K76" i="84"/>
  <c r="L76" i="84" s="1"/>
  <c r="J76" i="84"/>
  <c r="H76" i="84"/>
  <c r="M75" i="84"/>
  <c r="K75" i="84"/>
  <c r="L75" i="84" s="1"/>
  <c r="J75" i="84"/>
  <c r="H75" i="84"/>
  <c r="M74" i="84"/>
  <c r="K74" i="84"/>
  <c r="L74" i="84" s="1"/>
  <c r="J74" i="84"/>
  <c r="H74" i="84"/>
  <c r="M73" i="84"/>
  <c r="K73" i="84"/>
  <c r="L73" i="84" s="1"/>
  <c r="J73" i="84"/>
  <c r="H73" i="84"/>
  <c r="M72" i="84"/>
  <c r="K72" i="84"/>
  <c r="L72" i="84" s="1"/>
  <c r="J72" i="84"/>
  <c r="H72" i="84"/>
  <c r="M71" i="84"/>
  <c r="K71" i="84"/>
  <c r="L71" i="84" s="1"/>
  <c r="J71" i="84"/>
  <c r="H71" i="84"/>
  <c r="M70" i="84"/>
  <c r="K70" i="84"/>
  <c r="L70" i="84" s="1"/>
  <c r="J70" i="84"/>
  <c r="H70" i="84"/>
  <c r="M69" i="84"/>
  <c r="K69" i="84"/>
  <c r="L69" i="84" s="1"/>
  <c r="J69" i="84"/>
  <c r="H69" i="84"/>
  <c r="M68" i="84"/>
  <c r="K68" i="84"/>
  <c r="L68" i="84" s="1"/>
  <c r="J68" i="84"/>
  <c r="H68" i="84"/>
  <c r="M67" i="84"/>
  <c r="K67" i="84"/>
  <c r="L67" i="84" s="1"/>
  <c r="J67" i="84"/>
  <c r="H67" i="84"/>
  <c r="M66" i="84"/>
  <c r="K66" i="84"/>
  <c r="L66" i="84" s="1"/>
  <c r="J66" i="84"/>
  <c r="H66" i="84"/>
  <c r="M65" i="84"/>
  <c r="K65" i="84"/>
  <c r="L65" i="84" s="1"/>
  <c r="J65" i="84"/>
  <c r="H65" i="84"/>
  <c r="M64" i="84"/>
  <c r="K64" i="84"/>
  <c r="L64" i="84" s="1"/>
  <c r="J64" i="84"/>
  <c r="H64" i="84"/>
  <c r="M63" i="84"/>
  <c r="K63" i="84"/>
  <c r="L63" i="84" s="1"/>
  <c r="J63" i="84"/>
  <c r="H63" i="84"/>
  <c r="M62" i="84"/>
  <c r="K62" i="84"/>
  <c r="L62" i="84" s="1"/>
  <c r="J62" i="84"/>
  <c r="H62" i="84"/>
  <c r="M61" i="84"/>
  <c r="K61" i="84"/>
  <c r="L61" i="84" s="1"/>
  <c r="J61" i="84"/>
  <c r="H61" i="84"/>
  <c r="M60" i="84"/>
  <c r="K60" i="84"/>
  <c r="L60" i="84" s="1"/>
  <c r="J60" i="84"/>
  <c r="H60" i="84"/>
  <c r="M59" i="84"/>
  <c r="K59" i="84"/>
  <c r="L59" i="84" s="1"/>
  <c r="J59" i="84"/>
  <c r="H59" i="84"/>
  <c r="M58" i="84"/>
  <c r="K58" i="84"/>
  <c r="L58" i="84" s="1"/>
  <c r="J58" i="84"/>
  <c r="H58" i="84"/>
  <c r="M57" i="84"/>
  <c r="K57" i="84"/>
  <c r="L57" i="84" s="1"/>
  <c r="J57" i="84"/>
  <c r="H57" i="84"/>
  <c r="M56" i="84"/>
  <c r="K56" i="84"/>
  <c r="L56" i="84" s="1"/>
  <c r="J56" i="84"/>
  <c r="H56" i="84"/>
  <c r="M55" i="84"/>
  <c r="K55" i="84"/>
  <c r="L55" i="84" s="1"/>
  <c r="J55" i="84"/>
  <c r="H55" i="84"/>
  <c r="M54" i="84"/>
  <c r="K54" i="84"/>
  <c r="L54" i="84" s="1"/>
  <c r="J54" i="84"/>
  <c r="H54" i="84"/>
  <c r="M53" i="84"/>
  <c r="K53" i="84"/>
  <c r="L53" i="84" s="1"/>
  <c r="J53" i="84"/>
  <c r="H53" i="84"/>
  <c r="M52" i="84"/>
  <c r="K52" i="84"/>
  <c r="L52" i="84" s="1"/>
  <c r="J52" i="84"/>
  <c r="H52" i="84"/>
  <c r="M51" i="84"/>
  <c r="K51" i="84"/>
  <c r="L51" i="84" s="1"/>
  <c r="J51" i="84"/>
  <c r="H51" i="84"/>
  <c r="M50" i="84"/>
  <c r="K50" i="84"/>
  <c r="L50" i="84" s="1"/>
  <c r="J50" i="84"/>
  <c r="H50" i="84"/>
  <c r="M49" i="84"/>
  <c r="K49" i="84"/>
  <c r="L49" i="84" s="1"/>
  <c r="J49" i="84"/>
  <c r="H49" i="84"/>
  <c r="M48" i="84"/>
  <c r="K48" i="84"/>
  <c r="L48" i="84" s="1"/>
  <c r="J48" i="84"/>
  <c r="H48" i="84"/>
  <c r="M47" i="84"/>
  <c r="K47" i="84"/>
  <c r="L47" i="84" s="1"/>
  <c r="J47" i="84"/>
  <c r="H47" i="84"/>
  <c r="M46" i="84"/>
  <c r="K46" i="84"/>
  <c r="L46" i="84" s="1"/>
  <c r="J46" i="84"/>
  <c r="H46" i="84"/>
  <c r="M45" i="84"/>
  <c r="K45" i="84"/>
  <c r="L45" i="84" s="1"/>
  <c r="J45" i="84"/>
  <c r="H45" i="84"/>
  <c r="M44" i="84"/>
  <c r="K44" i="84"/>
  <c r="L44" i="84" s="1"/>
  <c r="J44" i="84"/>
  <c r="H44" i="84"/>
  <c r="M43" i="84"/>
  <c r="K43" i="84"/>
  <c r="L43" i="84" s="1"/>
  <c r="J43" i="84"/>
  <c r="H43" i="84"/>
  <c r="M42" i="84"/>
  <c r="K42" i="84"/>
  <c r="L42" i="84" s="1"/>
  <c r="J42" i="84"/>
  <c r="H42" i="84"/>
  <c r="M41" i="84"/>
  <c r="K41" i="84"/>
  <c r="L41" i="84" s="1"/>
  <c r="J41" i="84"/>
  <c r="H41" i="84"/>
  <c r="M40" i="84"/>
  <c r="K40" i="84"/>
  <c r="L40" i="84" s="1"/>
  <c r="J40" i="84"/>
  <c r="H40" i="84"/>
  <c r="M39" i="84"/>
  <c r="K39" i="84"/>
  <c r="L39" i="84" s="1"/>
  <c r="J39" i="84"/>
  <c r="H39" i="84"/>
  <c r="M38" i="84"/>
  <c r="K38" i="84"/>
  <c r="L38" i="84" s="1"/>
  <c r="J38" i="84"/>
  <c r="H38" i="84"/>
  <c r="M37" i="84"/>
  <c r="K37" i="84"/>
  <c r="L37" i="84" s="1"/>
  <c r="J37" i="84"/>
  <c r="H37" i="84"/>
  <c r="M36" i="84"/>
  <c r="K36" i="84"/>
  <c r="L36" i="84" s="1"/>
  <c r="J36" i="84"/>
  <c r="H36" i="84"/>
  <c r="M35" i="84"/>
  <c r="K35" i="84"/>
  <c r="L35" i="84" s="1"/>
  <c r="J35" i="84"/>
  <c r="H35" i="84"/>
  <c r="M34" i="84"/>
  <c r="K34" i="84"/>
  <c r="L34" i="84" s="1"/>
  <c r="J34" i="84"/>
  <c r="H34" i="84"/>
  <c r="M33" i="84"/>
  <c r="K33" i="84"/>
  <c r="L33" i="84" s="1"/>
  <c r="J33" i="84"/>
  <c r="H33" i="84"/>
  <c r="M32" i="84"/>
  <c r="K32" i="84"/>
  <c r="L32" i="84" s="1"/>
  <c r="J32" i="84"/>
  <c r="H32" i="84"/>
  <c r="M31" i="84"/>
  <c r="K31" i="84"/>
  <c r="L31" i="84" s="1"/>
  <c r="J31" i="84"/>
  <c r="H31" i="84"/>
  <c r="M30" i="84"/>
  <c r="K30" i="84"/>
  <c r="L30" i="84" s="1"/>
  <c r="J30" i="84"/>
  <c r="H30" i="84"/>
  <c r="M29" i="84"/>
  <c r="K29" i="84"/>
  <c r="L29" i="84" s="1"/>
  <c r="J29" i="84"/>
  <c r="H29" i="84"/>
  <c r="M28" i="84"/>
  <c r="K28" i="84"/>
  <c r="L28" i="84" s="1"/>
  <c r="J28" i="84"/>
  <c r="H28" i="84"/>
  <c r="M27" i="84"/>
  <c r="K27" i="84"/>
  <c r="L27" i="84" s="1"/>
  <c r="J27" i="84"/>
  <c r="H27" i="84"/>
  <c r="M26" i="84"/>
  <c r="K26" i="84"/>
  <c r="L26" i="84" s="1"/>
  <c r="J26" i="84"/>
  <c r="H26" i="84"/>
  <c r="N25" i="84"/>
  <c r="M25" i="84"/>
  <c r="K25" i="84"/>
  <c r="L25" i="84" s="1"/>
  <c r="J25" i="84"/>
  <c r="H25" i="84"/>
  <c r="N24" i="84"/>
  <c r="M24" i="84"/>
  <c r="K24" i="84"/>
  <c r="L24" i="84" s="1"/>
  <c r="J24" i="84"/>
  <c r="H24" i="84"/>
  <c r="N19" i="84"/>
  <c r="M8" i="84"/>
  <c r="N8" i="84" s="1"/>
  <c r="L8" i="84"/>
  <c r="K8" i="84"/>
  <c r="J8" i="84"/>
  <c r="I8" i="84"/>
  <c r="M7" i="84"/>
  <c r="N7" i="84" s="1"/>
  <c r="K7" i="84"/>
  <c r="J7" i="84"/>
  <c r="I7" i="84"/>
  <c r="M6" i="84"/>
  <c r="N6" i="84" s="1"/>
  <c r="K6" i="84"/>
  <c r="J6" i="84"/>
  <c r="I6" i="84"/>
  <c r="M5" i="84"/>
  <c r="N5" i="84" s="1"/>
  <c r="K5" i="84"/>
  <c r="J5" i="84"/>
  <c r="I5" i="84"/>
  <c r="M4" i="84"/>
  <c r="N4" i="84" s="1"/>
  <c r="I4" i="84"/>
  <c r="N17" i="86" l="1"/>
  <c r="N18" i="86" s="1"/>
  <c r="N15" i="86"/>
  <c r="N11" i="85"/>
  <c r="N12" i="85"/>
  <c r="K104" i="84"/>
  <c r="M9" i="84" s="1"/>
  <c r="N9" i="84" s="1"/>
  <c r="N10" i="84" s="1"/>
  <c r="L104" i="84"/>
  <c r="N103" i="82"/>
  <c r="N102" i="82"/>
  <c r="N101" i="82"/>
  <c r="N100" i="82"/>
  <c r="N99" i="82"/>
  <c r="N98" i="82"/>
  <c r="N97" i="82"/>
  <c r="N96" i="82"/>
  <c r="N95" i="82"/>
  <c r="N94" i="82"/>
  <c r="N93" i="82"/>
  <c r="N92" i="82"/>
  <c r="N91" i="82"/>
  <c r="N90" i="82"/>
  <c r="N89" i="82"/>
  <c r="N88" i="82"/>
  <c r="N87" i="82"/>
  <c r="N86" i="82"/>
  <c r="N85" i="82"/>
  <c r="N84" i="82"/>
  <c r="N83" i="82"/>
  <c r="N82" i="82"/>
  <c r="N81" i="82"/>
  <c r="N80" i="82"/>
  <c r="N79" i="82"/>
  <c r="N78" i="82"/>
  <c r="N77" i="82"/>
  <c r="N76" i="82"/>
  <c r="N75" i="82"/>
  <c r="N74" i="82"/>
  <c r="N73" i="82"/>
  <c r="N72" i="82"/>
  <c r="N71" i="82"/>
  <c r="N70" i="82"/>
  <c r="N69" i="82"/>
  <c r="N68" i="82"/>
  <c r="N67" i="82"/>
  <c r="N66" i="82"/>
  <c r="N65" i="82"/>
  <c r="N64" i="82"/>
  <c r="N63" i="82"/>
  <c r="N62" i="82"/>
  <c r="N61" i="82"/>
  <c r="N60" i="82"/>
  <c r="N59" i="82"/>
  <c r="N58" i="82"/>
  <c r="N57" i="82"/>
  <c r="N56" i="82"/>
  <c r="N55" i="82"/>
  <c r="N54" i="82"/>
  <c r="N53" i="82"/>
  <c r="N52" i="82"/>
  <c r="N51" i="82"/>
  <c r="N50" i="82"/>
  <c r="N49" i="82"/>
  <c r="N48" i="82"/>
  <c r="N47" i="82"/>
  <c r="N46" i="82"/>
  <c r="N45" i="82"/>
  <c r="N44" i="82"/>
  <c r="N43" i="82"/>
  <c r="N42" i="82"/>
  <c r="N41" i="82"/>
  <c r="N40" i="82"/>
  <c r="N39" i="82"/>
  <c r="N38" i="82"/>
  <c r="N37" i="82"/>
  <c r="N36" i="82"/>
  <c r="N35" i="82"/>
  <c r="N34" i="82"/>
  <c r="N33" i="82"/>
  <c r="N32" i="82"/>
  <c r="N31" i="82"/>
  <c r="N30" i="82"/>
  <c r="N29" i="82"/>
  <c r="N28" i="82"/>
  <c r="N27" i="82"/>
  <c r="N26" i="82"/>
  <c r="N25" i="82"/>
  <c r="N24" i="82"/>
  <c r="J103" i="82"/>
  <c r="J102" i="82"/>
  <c r="J101" i="82"/>
  <c r="J100" i="82"/>
  <c r="J99" i="82"/>
  <c r="J98" i="82"/>
  <c r="J97" i="82"/>
  <c r="J96" i="82"/>
  <c r="J95" i="82"/>
  <c r="J94" i="82"/>
  <c r="J93" i="82"/>
  <c r="J92" i="82"/>
  <c r="J91" i="82"/>
  <c r="J90" i="82"/>
  <c r="J89" i="82"/>
  <c r="J88" i="82"/>
  <c r="J87" i="82"/>
  <c r="J86" i="82"/>
  <c r="J85" i="82"/>
  <c r="J84" i="82"/>
  <c r="J83" i="82"/>
  <c r="J82" i="82"/>
  <c r="J81" i="82"/>
  <c r="J80" i="82"/>
  <c r="J79" i="82"/>
  <c r="J78" i="82"/>
  <c r="J77" i="82"/>
  <c r="J76" i="82"/>
  <c r="J75" i="82"/>
  <c r="J74" i="82"/>
  <c r="J73" i="82"/>
  <c r="J72" i="82"/>
  <c r="J71" i="82"/>
  <c r="J70" i="82"/>
  <c r="J69" i="82"/>
  <c r="J68" i="82"/>
  <c r="J67" i="82"/>
  <c r="J66" i="82"/>
  <c r="J65" i="82"/>
  <c r="J64" i="82"/>
  <c r="J63" i="82"/>
  <c r="J62" i="82"/>
  <c r="J61" i="82"/>
  <c r="J60" i="82"/>
  <c r="J59" i="82"/>
  <c r="J58" i="82"/>
  <c r="J57" i="82"/>
  <c r="J56" i="82"/>
  <c r="J55" i="82"/>
  <c r="J54" i="82"/>
  <c r="J53" i="82"/>
  <c r="J52" i="82"/>
  <c r="J51" i="82"/>
  <c r="J50" i="82"/>
  <c r="J49" i="82"/>
  <c r="J48" i="82"/>
  <c r="J47" i="82"/>
  <c r="J46" i="82"/>
  <c r="J45" i="82"/>
  <c r="J44" i="82"/>
  <c r="J43" i="82"/>
  <c r="J42" i="82"/>
  <c r="J41" i="82"/>
  <c r="J40" i="82"/>
  <c r="J39" i="82"/>
  <c r="J38" i="82"/>
  <c r="J37" i="82"/>
  <c r="J36" i="82"/>
  <c r="J35" i="82"/>
  <c r="J34" i="82"/>
  <c r="J33" i="82"/>
  <c r="J32" i="82"/>
  <c r="J31" i="82"/>
  <c r="J30" i="82"/>
  <c r="J29" i="82"/>
  <c r="J28" i="82"/>
  <c r="J27" i="82"/>
  <c r="J26" i="82"/>
  <c r="J25" i="82"/>
  <c r="J24" i="82"/>
  <c r="G104" i="82"/>
  <c r="H103" i="82"/>
  <c r="H102" i="82"/>
  <c r="H101" i="82"/>
  <c r="H100" i="82"/>
  <c r="H99" i="82"/>
  <c r="H98" i="82"/>
  <c r="H97" i="82"/>
  <c r="H96" i="82"/>
  <c r="H95" i="82"/>
  <c r="H94" i="82"/>
  <c r="H93" i="82"/>
  <c r="H92" i="82"/>
  <c r="H91" i="82"/>
  <c r="H90" i="82"/>
  <c r="H89" i="82"/>
  <c r="H88" i="82"/>
  <c r="H87" i="82"/>
  <c r="H86" i="82"/>
  <c r="H85" i="82"/>
  <c r="H84" i="82"/>
  <c r="H83" i="82"/>
  <c r="H82" i="82"/>
  <c r="H81" i="82"/>
  <c r="H80" i="82"/>
  <c r="H79" i="82"/>
  <c r="H78" i="82"/>
  <c r="H77" i="82"/>
  <c r="H76" i="82"/>
  <c r="H75" i="82"/>
  <c r="H74" i="82"/>
  <c r="H73" i="82"/>
  <c r="H72" i="82"/>
  <c r="H71" i="82"/>
  <c r="H70" i="82"/>
  <c r="H69" i="82"/>
  <c r="H68" i="82"/>
  <c r="H67" i="82"/>
  <c r="H66" i="82"/>
  <c r="H65" i="82"/>
  <c r="H64" i="82"/>
  <c r="H63" i="82"/>
  <c r="H62" i="82"/>
  <c r="H61" i="82"/>
  <c r="H60" i="82"/>
  <c r="H59" i="82"/>
  <c r="H58" i="82"/>
  <c r="H57" i="82"/>
  <c r="H56" i="82"/>
  <c r="H55" i="82"/>
  <c r="H54" i="82"/>
  <c r="H53" i="82"/>
  <c r="H52" i="82"/>
  <c r="H51" i="82"/>
  <c r="H50" i="82"/>
  <c r="H49" i="82"/>
  <c r="H48" i="82"/>
  <c r="H47" i="82"/>
  <c r="H46" i="82"/>
  <c r="H45" i="82"/>
  <c r="H44" i="82"/>
  <c r="H43" i="82"/>
  <c r="H42" i="82"/>
  <c r="H41" i="82"/>
  <c r="H40" i="82"/>
  <c r="H39" i="82"/>
  <c r="H38" i="82"/>
  <c r="H37" i="82"/>
  <c r="H36" i="82"/>
  <c r="H35" i="82"/>
  <c r="H34" i="82"/>
  <c r="H33" i="82"/>
  <c r="H32" i="82"/>
  <c r="H31" i="82"/>
  <c r="H30" i="82"/>
  <c r="H29" i="82"/>
  <c r="H28" i="82"/>
  <c r="H27" i="82"/>
  <c r="H26" i="82"/>
  <c r="H25" i="82"/>
  <c r="H24" i="82"/>
  <c r="I7" i="81"/>
  <c r="I6" i="81"/>
  <c r="I5" i="81"/>
  <c r="I4" i="81"/>
  <c r="N103" i="81"/>
  <c r="N102" i="81"/>
  <c r="N101" i="81"/>
  <c r="N100" i="81"/>
  <c r="N99" i="81"/>
  <c r="N98" i="81"/>
  <c r="N97" i="81"/>
  <c r="N96" i="81"/>
  <c r="N95" i="81"/>
  <c r="N94" i="81"/>
  <c r="N93" i="81"/>
  <c r="N92" i="81"/>
  <c r="N91" i="81"/>
  <c r="N90" i="81"/>
  <c r="N89" i="81"/>
  <c r="N88" i="81"/>
  <c r="N87" i="81"/>
  <c r="N86" i="81"/>
  <c r="N85" i="81"/>
  <c r="N84" i="81"/>
  <c r="N83" i="81"/>
  <c r="N82" i="81"/>
  <c r="N81" i="81"/>
  <c r="N80" i="81"/>
  <c r="N79" i="81"/>
  <c r="N78" i="81"/>
  <c r="N77" i="81"/>
  <c r="N76" i="81"/>
  <c r="N75" i="81"/>
  <c r="N74" i="81"/>
  <c r="N73" i="81"/>
  <c r="N72" i="81"/>
  <c r="N71" i="81"/>
  <c r="N70" i="81"/>
  <c r="N69" i="81"/>
  <c r="N68" i="81"/>
  <c r="N67" i="81"/>
  <c r="N66" i="81"/>
  <c r="N65" i="81"/>
  <c r="N64" i="81"/>
  <c r="N63" i="81"/>
  <c r="N62" i="81"/>
  <c r="N61" i="81"/>
  <c r="N60" i="81"/>
  <c r="N59" i="81"/>
  <c r="N58" i="81"/>
  <c r="N57" i="81"/>
  <c r="N56" i="81"/>
  <c r="N55" i="81"/>
  <c r="N54" i="81"/>
  <c r="N53" i="81"/>
  <c r="N52" i="81"/>
  <c r="N51" i="81"/>
  <c r="N50" i="81"/>
  <c r="N49" i="81"/>
  <c r="N48" i="81"/>
  <c r="N47" i="81"/>
  <c r="N46" i="81"/>
  <c r="N45" i="81"/>
  <c r="N44" i="81"/>
  <c r="N43" i="81"/>
  <c r="N42" i="81"/>
  <c r="N41" i="81"/>
  <c r="N40" i="81"/>
  <c r="N39" i="81"/>
  <c r="N38" i="81"/>
  <c r="N37" i="81"/>
  <c r="N36" i="81"/>
  <c r="N35" i="81"/>
  <c r="N34" i="81"/>
  <c r="N33" i="81"/>
  <c r="N32" i="81"/>
  <c r="N31" i="81"/>
  <c r="N30" i="81"/>
  <c r="N29" i="81"/>
  <c r="N28" i="81"/>
  <c r="N27" i="81"/>
  <c r="N26" i="81"/>
  <c r="N25" i="81"/>
  <c r="N24" i="81"/>
  <c r="J24" i="81"/>
  <c r="N13" i="85" l="1"/>
  <c r="N12" i="84"/>
  <c r="N11" i="84"/>
  <c r="N13" i="84" s="1"/>
  <c r="J103" i="81"/>
  <c r="J102" i="81"/>
  <c r="J101" i="81"/>
  <c r="J100" i="81"/>
  <c r="J99" i="81"/>
  <c r="J98" i="81"/>
  <c r="J97" i="81"/>
  <c r="J96" i="81"/>
  <c r="J95" i="81"/>
  <c r="J94" i="81"/>
  <c r="J93" i="81"/>
  <c r="J92" i="81"/>
  <c r="J91" i="81"/>
  <c r="J90" i="81"/>
  <c r="J89" i="81"/>
  <c r="J88" i="81"/>
  <c r="J87" i="81"/>
  <c r="J86" i="81"/>
  <c r="J85" i="81"/>
  <c r="J84" i="81"/>
  <c r="J83" i="81"/>
  <c r="J82" i="81"/>
  <c r="J81" i="81"/>
  <c r="J80" i="81"/>
  <c r="J79" i="81"/>
  <c r="J78" i="81"/>
  <c r="J77" i="81"/>
  <c r="J76" i="81"/>
  <c r="J75" i="81"/>
  <c r="J74" i="81"/>
  <c r="J73" i="81"/>
  <c r="J72" i="81"/>
  <c r="J71" i="81"/>
  <c r="J70" i="81"/>
  <c r="J69" i="81"/>
  <c r="J68" i="81"/>
  <c r="J67" i="81"/>
  <c r="J66" i="81"/>
  <c r="J65" i="81"/>
  <c r="J64" i="81"/>
  <c r="J63" i="81"/>
  <c r="J62" i="81"/>
  <c r="J61" i="81"/>
  <c r="J60" i="81"/>
  <c r="J59" i="81"/>
  <c r="J58" i="81"/>
  <c r="J57" i="81"/>
  <c r="J56" i="81"/>
  <c r="J55" i="81"/>
  <c r="J54" i="81"/>
  <c r="J53" i="81"/>
  <c r="J52" i="81"/>
  <c r="J51" i="81"/>
  <c r="J50" i="81"/>
  <c r="J49" i="81"/>
  <c r="J48" i="81"/>
  <c r="J47" i="81"/>
  <c r="J46" i="81"/>
  <c r="J45" i="81"/>
  <c r="J44" i="81"/>
  <c r="J43" i="81"/>
  <c r="J42" i="81"/>
  <c r="J41" i="81"/>
  <c r="J40" i="81"/>
  <c r="J39" i="81"/>
  <c r="J38" i="81"/>
  <c r="J37" i="81"/>
  <c r="J36" i="81"/>
  <c r="J35" i="81"/>
  <c r="J34" i="81"/>
  <c r="J33" i="81"/>
  <c r="J32" i="81"/>
  <c r="J31" i="81"/>
  <c r="J30" i="81"/>
  <c r="J29" i="81"/>
  <c r="J28" i="81"/>
  <c r="J27" i="81"/>
  <c r="J26" i="81"/>
  <c r="J25" i="81"/>
  <c r="G104" i="81"/>
  <c r="H103" i="81"/>
  <c r="H102" i="81"/>
  <c r="H101" i="81"/>
  <c r="H100" i="81"/>
  <c r="H99" i="81"/>
  <c r="H98" i="81"/>
  <c r="H97" i="81"/>
  <c r="H96" i="81"/>
  <c r="H95" i="81"/>
  <c r="H94" i="81"/>
  <c r="H93" i="81"/>
  <c r="H92" i="81"/>
  <c r="H91" i="81"/>
  <c r="H90" i="81"/>
  <c r="H89" i="81"/>
  <c r="H88" i="81"/>
  <c r="H87" i="81"/>
  <c r="H86" i="81"/>
  <c r="H85" i="81"/>
  <c r="H84" i="81"/>
  <c r="H83" i="81"/>
  <c r="H82" i="81"/>
  <c r="H81" i="81"/>
  <c r="H80" i="81"/>
  <c r="H79" i="81"/>
  <c r="H78" i="81"/>
  <c r="H77" i="81"/>
  <c r="H76" i="81"/>
  <c r="H75" i="81"/>
  <c r="H74" i="81"/>
  <c r="H73" i="81"/>
  <c r="H72" i="81"/>
  <c r="H71" i="81"/>
  <c r="H70" i="81"/>
  <c r="H69" i="81"/>
  <c r="H68" i="81"/>
  <c r="H67" i="81"/>
  <c r="H66" i="81"/>
  <c r="H65" i="81"/>
  <c r="H64" i="81"/>
  <c r="H63" i="81"/>
  <c r="H62" i="81"/>
  <c r="H61" i="81"/>
  <c r="H60" i="81"/>
  <c r="H59" i="81"/>
  <c r="H58" i="81"/>
  <c r="H57" i="81"/>
  <c r="H56" i="81"/>
  <c r="H55" i="81"/>
  <c r="H54" i="81"/>
  <c r="H53" i="81"/>
  <c r="H52" i="81"/>
  <c r="H51" i="81"/>
  <c r="H50" i="81"/>
  <c r="H49" i="81"/>
  <c r="H48" i="81"/>
  <c r="H47" i="81"/>
  <c r="H46" i="81"/>
  <c r="H45" i="81"/>
  <c r="H44" i="81"/>
  <c r="H43" i="81"/>
  <c r="H42" i="81"/>
  <c r="H41" i="81"/>
  <c r="H40" i="81"/>
  <c r="H39" i="81"/>
  <c r="H38" i="81"/>
  <c r="H37" i="81"/>
  <c r="H36" i="81"/>
  <c r="H35" i="81"/>
  <c r="H34" i="81"/>
  <c r="H33" i="81"/>
  <c r="H32" i="81"/>
  <c r="H31" i="81"/>
  <c r="H30" i="81"/>
  <c r="H29" i="81"/>
  <c r="H28" i="81"/>
  <c r="H27" i="81"/>
  <c r="H26" i="81"/>
  <c r="H25" i="81"/>
  <c r="H24" i="81"/>
  <c r="N103" i="80"/>
  <c r="N102" i="80"/>
  <c r="N101" i="80"/>
  <c r="N100" i="80"/>
  <c r="N99" i="80"/>
  <c r="N98" i="80"/>
  <c r="N97" i="80"/>
  <c r="N96" i="80"/>
  <c r="N95" i="80"/>
  <c r="N94" i="80"/>
  <c r="N93" i="80"/>
  <c r="N92" i="80"/>
  <c r="N91" i="80"/>
  <c r="N90" i="80"/>
  <c r="N89" i="80"/>
  <c r="N88" i="80"/>
  <c r="N87" i="80"/>
  <c r="N86" i="80"/>
  <c r="N85" i="80"/>
  <c r="N84" i="80"/>
  <c r="N83" i="80"/>
  <c r="N82" i="80"/>
  <c r="N81" i="80"/>
  <c r="N80" i="80"/>
  <c r="N79" i="80"/>
  <c r="N78" i="80"/>
  <c r="N77" i="80"/>
  <c r="N76" i="80"/>
  <c r="N75" i="80"/>
  <c r="N74" i="80"/>
  <c r="N73" i="80"/>
  <c r="N72" i="80"/>
  <c r="N71" i="80"/>
  <c r="N70" i="80"/>
  <c r="N69" i="80"/>
  <c r="N68" i="80"/>
  <c r="N67" i="80"/>
  <c r="N66" i="80"/>
  <c r="N65" i="80"/>
  <c r="N64" i="80"/>
  <c r="N63" i="80"/>
  <c r="N62" i="80"/>
  <c r="N61" i="80"/>
  <c r="N60" i="80"/>
  <c r="N59" i="80"/>
  <c r="N58" i="80"/>
  <c r="N57" i="80"/>
  <c r="N56" i="80"/>
  <c r="N55" i="80"/>
  <c r="N54" i="80"/>
  <c r="N53" i="80"/>
  <c r="N52" i="80"/>
  <c r="N51" i="80"/>
  <c r="N50" i="80"/>
  <c r="N49" i="80"/>
  <c r="N48" i="80"/>
  <c r="N47" i="80"/>
  <c r="N46" i="80"/>
  <c r="N45" i="80"/>
  <c r="N44" i="80"/>
  <c r="N43" i="80"/>
  <c r="N42" i="80"/>
  <c r="N41" i="80"/>
  <c r="N40" i="80"/>
  <c r="N39" i="80"/>
  <c r="N38" i="80"/>
  <c r="N37" i="80"/>
  <c r="N36" i="80"/>
  <c r="N35" i="80"/>
  <c r="N34" i="80"/>
  <c r="N33" i="80"/>
  <c r="N32" i="80"/>
  <c r="N31" i="80"/>
  <c r="N30" i="80"/>
  <c r="N29" i="80"/>
  <c r="N28" i="80"/>
  <c r="N27" i="80"/>
  <c r="N26" i="80"/>
  <c r="N25" i="80"/>
  <c r="N24" i="80"/>
  <c r="M24" i="80"/>
  <c r="J103" i="80"/>
  <c r="J102" i="80"/>
  <c r="J101" i="80"/>
  <c r="J100" i="80"/>
  <c r="J99" i="80"/>
  <c r="J98" i="80"/>
  <c r="J97" i="80"/>
  <c r="J96" i="80"/>
  <c r="J95" i="80"/>
  <c r="J94" i="80"/>
  <c r="J93" i="80"/>
  <c r="J92" i="80"/>
  <c r="J91" i="80"/>
  <c r="J90" i="80"/>
  <c r="J89" i="80"/>
  <c r="J88" i="80"/>
  <c r="J87" i="80"/>
  <c r="J86" i="80"/>
  <c r="J85" i="80"/>
  <c r="J84" i="80"/>
  <c r="J83" i="80"/>
  <c r="J82" i="80"/>
  <c r="J81" i="80"/>
  <c r="J80" i="80"/>
  <c r="J79" i="80"/>
  <c r="J78" i="80"/>
  <c r="J77" i="80"/>
  <c r="J76" i="80"/>
  <c r="J75" i="80"/>
  <c r="J74" i="80"/>
  <c r="J73" i="80"/>
  <c r="J72" i="80"/>
  <c r="J71" i="80"/>
  <c r="J70" i="80"/>
  <c r="J69" i="80"/>
  <c r="J68" i="80"/>
  <c r="J67" i="80"/>
  <c r="J66" i="80"/>
  <c r="J65" i="80"/>
  <c r="J64" i="80"/>
  <c r="J63" i="80"/>
  <c r="J62" i="80"/>
  <c r="J61" i="80"/>
  <c r="J60" i="80"/>
  <c r="J59" i="80"/>
  <c r="J58" i="80"/>
  <c r="J57" i="80"/>
  <c r="J56" i="80"/>
  <c r="J55" i="80"/>
  <c r="J54" i="80"/>
  <c r="J53" i="80"/>
  <c r="J52" i="80"/>
  <c r="J51" i="80"/>
  <c r="J50" i="80"/>
  <c r="J49" i="80"/>
  <c r="J48" i="80"/>
  <c r="J47" i="80"/>
  <c r="J46" i="80"/>
  <c r="J45" i="80"/>
  <c r="J44" i="80"/>
  <c r="J43" i="80"/>
  <c r="J42" i="80"/>
  <c r="J41" i="80"/>
  <c r="J40" i="80"/>
  <c r="J39" i="80"/>
  <c r="J38" i="80"/>
  <c r="J37" i="80"/>
  <c r="J36" i="80"/>
  <c r="J35" i="80"/>
  <c r="J34" i="80"/>
  <c r="J33" i="80"/>
  <c r="J32" i="80"/>
  <c r="J31" i="80"/>
  <c r="J30" i="80"/>
  <c r="J29" i="80"/>
  <c r="J28" i="80"/>
  <c r="J27" i="80"/>
  <c r="J26" i="80"/>
  <c r="J25" i="80"/>
  <c r="N17" i="85" l="1"/>
  <c r="N18" i="85" s="1"/>
  <c r="N15" i="85"/>
  <c r="N15" i="84"/>
  <c r="N17" i="84"/>
  <c r="N18" i="84" s="1"/>
  <c r="J24" i="80"/>
  <c r="G104" i="80"/>
  <c r="H103" i="80"/>
  <c r="H102" i="80"/>
  <c r="H101" i="80"/>
  <c r="H100" i="80"/>
  <c r="H99" i="80"/>
  <c r="H98" i="80"/>
  <c r="H97" i="80"/>
  <c r="H96" i="80"/>
  <c r="H95" i="80"/>
  <c r="H94" i="80"/>
  <c r="H93" i="80"/>
  <c r="H92" i="80"/>
  <c r="H91" i="80"/>
  <c r="H90" i="80"/>
  <c r="H89" i="80"/>
  <c r="H88" i="80"/>
  <c r="H87" i="80"/>
  <c r="H86" i="80"/>
  <c r="H85" i="80"/>
  <c r="H84" i="80"/>
  <c r="H83" i="80"/>
  <c r="H82" i="80"/>
  <c r="H81" i="80"/>
  <c r="H80" i="80"/>
  <c r="H79" i="80"/>
  <c r="H78" i="80"/>
  <c r="H77" i="80"/>
  <c r="H76" i="80"/>
  <c r="H75" i="80"/>
  <c r="H74" i="80"/>
  <c r="H73" i="80"/>
  <c r="H72" i="80"/>
  <c r="H71" i="80"/>
  <c r="H70" i="80"/>
  <c r="H69" i="80"/>
  <c r="H68" i="80"/>
  <c r="H67" i="80"/>
  <c r="H66" i="80"/>
  <c r="H65" i="80"/>
  <c r="H64" i="80"/>
  <c r="H63" i="80"/>
  <c r="H62" i="80"/>
  <c r="H61" i="80"/>
  <c r="H60" i="80"/>
  <c r="H59" i="80"/>
  <c r="H58" i="80"/>
  <c r="H57" i="80"/>
  <c r="H56" i="80"/>
  <c r="H55" i="80"/>
  <c r="H54" i="80"/>
  <c r="H53" i="80"/>
  <c r="H52" i="80"/>
  <c r="H51" i="80"/>
  <c r="H50" i="80"/>
  <c r="H49" i="80"/>
  <c r="H48" i="80"/>
  <c r="H47" i="80"/>
  <c r="H46" i="80"/>
  <c r="H45" i="80"/>
  <c r="H44" i="80"/>
  <c r="H43" i="80"/>
  <c r="H42" i="80"/>
  <c r="H41" i="80"/>
  <c r="H40" i="80"/>
  <c r="H39" i="80"/>
  <c r="H38" i="80"/>
  <c r="H37" i="80"/>
  <c r="H36" i="80"/>
  <c r="H35" i="80"/>
  <c r="H34" i="80"/>
  <c r="H33" i="80"/>
  <c r="H32" i="80"/>
  <c r="H31" i="80"/>
  <c r="H30" i="80"/>
  <c r="H29" i="80"/>
  <c r="H28" i="80"/>
  <c r="H27" i="80"/>
  <c r="H26" i="80"/>
  <c r="H25" i="80"/>
  <c r="H24" i="80"/>
  <c r="N103" i="79"/>
  <c r="N102" i="79"/>
  <c r="N101" i="79"/>
  <c r="N100" i="79"/>
  <c r="N99" i="79"/>
  <c r="N98" i="79"/>
  <c r="N97" i="79"/>
  <c r="N96" i="79"/>
  <c r="N95" i="79"/>
  <c r="N94" i="79"/>
  <c r="N93" i="79"/>
  <c r="N92" i="79"/>
  <c r="N91" i="79"/>
  <c r="N90" i="79"/>
  <c r="N89" i="79"/>
  <c r="N88" i="79"/>
  <c r="N87" i="79"/>
  <c r="N86" i="79"/>
  <c r="N85" i="79"/>
  <c r="N84" i="79"/>
  <c r="N83" i="79"/>
  <c r="N82" i="79"/>
  <c r="N81" i="79"/>
  <c r="N80" i="79"/>
  <c r="N79" i="79"/>
  <c r="N78" i="79"/>
  <c r="N77" i="79"/>
  <c r="N76" i="79"/>
  <c r="N75" i="79"/>
  <c r="N74" i="79"/>
  <c r="N73" i="79"/>
  <c r="N72" i="79"/>
  <c r="N71" i="79"/>
  <c r="N70" i="79"/>
  <c r="N69" i="79"/>
  <c r="N68" i="79"/>
  <c r="N67" i="79"/>
  <c r="N66" i="79"/>
  <c r="N65" i="79"/>
  <c r="N64" i="79"/>
  <c r="N62" i="79"/>
  <c r="N61" i="79"/>
  <c r="N60" i="79"/>
  <c r="N59" i="79"/>
  <c r="N58" i="79"/>
  <c r="N57" i="79"/>
  <c r="N56" i="79"/>
  <c r="N55" i="79"/>
  <c r="N54" i="79"/>
  <c r="N53" i="79"/>
  <c r="N52" i="79"/>
  <c r="N51" i="79"/>
  <c r="N50" i="79"/>
  <c r="N48" i="79"/>
  <c r="N47" i="79"/>
  <c r="N46" i="79"/>
  <c r="N45" i="79"/>
  <c r="N44" i="79"/>
  <c r="N43" i="79"/>
  <c r="N42" i="79"/>
  <c r="N41" i="79"/>
  <c r="N40" i="79"/>
  <c r="N39" i="79"/>
  <c r="N38" i="79"/>
  <c r="N37" i="79"/>
  <c r="N36" i="79"/>
  <c r="N35" i="79"/>
  <c r="N34" i="79"/>
  <c r="N33" i="79"/>
  <c r="N32" i="79"/>
  <c r="N31" i="79"/>
  <c r="N30" i="79"/>
  <c r="N29" i="79"/>
  <c r="N28" i="79"/>
  <c r="N27" i="79"/>
  <c r="N26" i="79"/>
  <c r="N25" i="79"/>
  <c r="N24" i="79"/>
  <c r="J25" i="79"/>
  <c r="J24" i="79"/>
  <c r="J103" i="79"/>
  <c r="J102" i="79"/>
  <c r="J101" i="79"/>
  <c r="J100" i="79"/>
  <c r="J99" i="79"/>
  <c r="J98" i="79"/>
  <c r="J97" i="79"/>
  <c r="J96" i="79"/>
  <c r="J95" i="79"/>
  <c r="J94" i="79"/>
  <c r="J93" i="79"/>
  <c r="J92" i="79"/>
  <c r="J91" i="79"/>
  <c r="J90" i="79"/>
  <c r="J89" i="79"/>
  <c r="J88" i="79"/>
  <c r="J87" i="79"/>
  <c r="J86" i="79"/>
  <c r="J85" i="79"/>
  <c r="J84" i="79"/>
  <c r="J83" i="79"/>
  <c r="J82" i="79"/>
  <c r="J81" i="79"/>
  <c r="J80" i="79"/>
  <c r="J79" i="79"/>
  <c r="J78" i="79"/>
  <c r="J77" i="79"/>
  <c r="J76" i="79"/>
  <c r="J75" i="79"/>
  <c r="J74" i="79"/>
  <c r="J73" i="79"/>
  <c r="J72" i="79"/>
  <c r="J71" i="79"/>
  <c r="J70" i="79"/>
  <c r="J69" i="79"/>
  <c r="J68" i="79"/>
  <c r="J67" i="79"/>
  <c r="J66" i="79"/>
  <c r="J65" i="79"/>
  <c r="J64" i="79"/>
  <c r="J63" i="79"/>
  <c r="J62" i="79"/>
  <c r="J61" i="79"/>
  <c r="J60" i="79"/>
  <c r="J59" i="79"/>
  <c r="J58" i="79"/>
  <c r="J57" i="79"/>
  <c r="J56" i="79"/>
  <c r="J55" i="79"/>
  <c r="J54" i="79"/>
  <c r="J53" i="79"/>
  <c r="J52" i="79"/>
  <c r="J51" i="79"/>
  <c r="J50" i="79"/>
  <c r="J49" i="79"/>
  <c r="J48" i="79"/>
  <c r="J47" i="79"/>
  <c r="J46" i="79"/>
  <c r="J45" i="79"/>
  <c r="J44" i="79"/>
  <c r="J43" i="79"/>
  <c r="J42" i="79"/>
  <c r="J41" i="79"/>
  <c r="J40" i="79"/>
  <c r="J39" i="79"/>
  <c r="J38" i="79"/>
  <c r="J37" i="79"/>
  <c r="J36" i="79"/>
  <c r="J35" i="79"/>
  <c r="J34" i="79"/>
  <c r="J33" i="79"/>
  <c r="J32" i="79"/>
  <c r="J31" i="79"/>
  <c r="J30" i="79"/>
  <c r="J29" i="79"/>
  <c r="J28" i="79"/>
  <c r="J27" i="79"/>
  <c r="J26" i="79"/>
  <c r="G104" i="79"/>
  <c r="H103" i="79"/>
  <c r="H102" i="79"/>
  <c r="H101" i="79"/>
  <c r="H100" i="79"/>
  <c r="H99" i="79"/>
  <c r="H98" i="79"/>
  <c r="H97" i="79"/>
  <c r="H96" i="79"/>
  <c r="H95" i="79"/>
  <c r="H94" i="79"/>
  <c r="H93" i="79"/>
  <c r="H92" i="79"/>
  <c r="H91" i="79"/>
  <c r="H90" i="79"/>
  <c r="H89" i="79"/>
  <c r="H88" i="79"/>
  <c r="H87" i="79"/>
  <c r="H86" i="79"/>
  <c r="H85" i="79"/>
  <c r="H84" i="79"/>
  <c r="H83" i="79"/>
  <c r="H82" i="79"/>
  <c r="H81" i="79"/>
  <c r="H80" i="79"/>
  <c r="H79" i="79"/>
  <c r="H78" i="79"/>
  <c r="H77" i="79"/>
  <c r="H76" i="79"/>
  <c r="H75" i="79"/>
  <c r="H74" i="79"/>
  <c r="H73" i="79"/>
  <c r="H72" i="79"/>
  <c r="H71" i="79"/>
  <c r="H70" i="79"/>
  <c r="H69" i="79"/>
  <c r="H68" i="79"/>
  <c r="H67" i="79"/>
  <c r="H66" i="79"/>
  <c r="H65" i="79"/>
  <c r="H64" i="79"/>
  <c r="H63" i="79"/>
  <c r="H62" i="79"/>
  <c r="H61" i="79"/>
  <c r="H60" i="79"/>
  <c r="H59" i="79"/>
  <c r="H58" i="79"/>
  <c r="H57" i="79"/>
  <c r="H56" i="79"/>
  <c r="H55" i="79"/>
  <c r="H54" i="79"/>
  <c r="H53" i="79"/>
  <c r="H52" i="79"/>
  <c r="H51" i="79"/>
  <c r="H50" i="79"/>
  <c r="H49" i="79"/>
  <c r="H48" i="79"/>
  <c r="H47" i="79"/>
  <c r="H46" i="79"/>
  <c r="H45" i="79"/>
  <c r="H44" i="79"/>
  <c r="H43" i="79"/>
  <c r="H42" i="79"/>
  <c r="H41" i="79"/>
  <c r="H40" i="79"/>
  <c r="H39" i="79"/>
  <c r="H38" i="79"/>
  <c r="H37" i="79"/>
  <c r="H36" i="79"/>
  <c r="H35" i="79"/>
  <c r="H34" i="79"/>
  <c r="H33" i="79"/>
  <c r="H32" i="79"/>
  <c r="H31" i="79"/>
  <c r="H30" i="79"/>
  <c r="H29" i="79"/>
  <c r="H28" i="79"/>
  <c r="H27" i="79"/>
  <c r="H26" i="79"/>
  <c r="H25" i="79"/>
  <c r="H24" i="79"/>
  <c r="N24" i="78"/>
  <c r="N103" i="78"/>
  <c r="N102" i="78"/>
  <c r="N101" i="78"/>
  <c r="N100" i="78"/>
  <c r="N99" i="78"/>
  <c r="N98" i="78"/>
  <c r="N97" i="78"/>
  <c r="N96" i="78"/>
  <c r="N95" i="78"/>
  <c r="N94" i="78"/>
  <c r="N93" i="78"/>
  <c r="N92" i="78"/>
  <c r="N91" i="78"/>
  <c r="N90" i="78"/>
  <c r="N89" i="78"/>
  <c r="N88" i="78"/>
  <c r="N87" i="78"/>
  <c r="N86" i="78"/>
  <c r="N85" i="78"/>
  <c r="N84" i="78"/>
  <c r="N83" i="78"/>
  <c r="N82" i="78"/>
  <c r="N81" i="78"/>
  <c r="N80" i="78"/>
  <c r="N79" i="78"/>
  <c r="N78" i="78"/>
  <c r="N77" i="78"/>
  <c r="N76" i="78"/>
  <c r="N75" i="78"/>
  <c r="N74" i="78"/>
  <c r="N73" i="78"/>
  <c r="N72" i="78"/>
  <c r="N71" i="78"/>
  <c r="N70" i="78"/>
  <c r="N69" i="78"/>
  <c r="N68" i="78"/>
  <c r="N67" i="78"/>
  <c r="N66" i="78"/>
  <c r="N65" i="78"/>
  <c r="N64" i="78"/>
  <c r="N62" i="78"/>
  <c r="N61" i="78"/>
  <c r="N60" i="78"/>
  <c r="N59" i="78"/>
  <c r="N58" i="78"/>
  <c r="N57" i="78"/>
  <c r="N56" i="78"/>
  <c r="N55" i="78"/>
  <c r="N54" i="78"/>
  <c r="N53" i="78"/>
  <c r="N52" i="78"/>
  <c r="N51" i="78"/>
  <c r="N50" i="78"/>
  <c r="N48" i="78"/>
  <c r="N47" i="78"/>
  <c r="N46" i="78"/>
  <c r="N45" i="78"/>
  <c r="N44" i="78"/>
  <c r="N43" i="78"/>
  <c r="N42" i="78"/>
  <c r="N41" i="78"/>
  <c r="N40" i="78"/>
  <c r="N39" i="78"/>
  <c r="N38" i="78"/>
  <c r="N37" i="78"/>
  <c r="N36" i="78"/>
  <c r="N35" i="78"/>
  <c r="N34" i="78"/>
  <c r="N33" i="78"/>
  <c r="N32" i="78"/>
  <c r="N31" i="78"/>
  <c r="N30" i="78"/>
  <c r="N29" i="78"/>
  <c r="N28" i="78"/>
  <c r="N27" i="78"/>
  <c r="N26" i="78"/>
  <c r="N25" i="78"/>
  <c r="J103" i="78"/>
  <c r="J102" i="78"/>
  <c r="J101" i="78"/>
  <c r="J100" i="78"/>
  <c r="J99" i="78"/>
  <c r="J98" i="78"/>
  <c r="J97" i="78"/>
  <c r="J96" i="78"/>
  <c r="J95" i="78"/>
  <c r="J94" i="78"/>
  <c r="J93" i="78"/>
  <c r="J92" i="78"/>
  <c r="J91" i="78"/>
  <c r="J90" i="78"/>
  <c r="J89" i="78"/>
  <c r="J88" i="78"/>
  <c r="J87" i="78"/>
  <c r="J86" i="78"/>
  <c r="J85" i="78"/>
  <c r="J84" i="78"/>
  <c r="J83" i="78"/>
  <c r="J82" i="78"/>
  <c r="J81" i="78"/>
  <c r="J80" i="78"/>
  <c r="J79" i="78"/>
  <c r="J78" i="78"/>
  <c r="J77" i="78"/>
  <c r="J76" i="78"/>
  <c r="J75" i="78"/>
  <c r="J74" i="78"/>
  <c r="J73" i="78"/>
  <c r="J72" i="78"/>
  <c r="J71" i="78"/>
  <c r="J70" i="78"/>
  <c r="J69" i="78"/>
  <c r="J68" i="78"/>
  <c r="J67" i="78"/>
  <c r="J66" i="78"/>
  <c r="J65" i="78"/>
  <c r="J64" i="78"/>
  <c r="J63" i="78"/>
  <c r="J62" i="78"/>
  <c r="J61" i="78"/>
  <c r="J60" i="78"/>
  <c r="J59" i="78"/>
  <c r="J58" i="78"/>
  <c r="J57" i="78"/>
  <c r="J56" i="78"/>
  <c r="J55" i="78"/>
  <c r="J54" i="78"/>
  <c r="J53" i="78"/>
  <c r="J52" i="78"/>
  <c r="J51" i="78"/>
  <c r="J50" i="78"/>
  <c r="J49" i="78"/>
  <c r="J48" i="78"/>
  <c r="J47" i="78"/>
  <c r="J46" i="78"/>
  <c r="J45" i="78"/>
  <c r="J44" i="78"/>
  <c r="J43" i="78"/>
  <c r="J42" i="78"/>
  <c r="J41" i="78"/>
  <c r="J40" i="78"/>
  <c r="J39" i="78"/>
  <c r="J38" i="78"/>
  <c r="J37" i="78"/>
  <c r="J36" i="78"/>
  <c r="J35" i="78"/>
  <c r="J34" i="78"/>
  <c r="J33" i="78"/>
  <c r="J32" i="78"/>
  <c r="J31" i="78"/>
  <c r="J30" i="78"/>
  <c r="J29" i="78"/>
  <c r="J28" i="78"/>
  <c r="J27" i="78"/>
  <c r="J26" i="78"/>
  <c r="J25" i="78"/>
  <c r="J24" i="78"/>
  <c r="G104" i="78"/>
  <c r="H103" i="78"/>
  <c r="H102" i="78"/>
  <c r="H101" i="78"/>
  <c r="H100" i="78"/>
  <c r="H99" i="78"/>
  <c r="H98" i="78"/>
  <c r="H97" i="78"/>
  <c r="H96" i="78"/>
  <c r="H95" i="78"/>
  <c r="H94" i="78"/>
  <c r="H93" i="78"/>
  <c r="H92" i="78"/>
  <c r="H91" i="78"/>
  <c r="H90" i="78"/>
  <c r="H89" i="78"/>
  <c r="H88" i="78"/>
  <c r="H87" i="78"/>
  <c r="H86" i="78"/>
  <c r="H85" i="78"/>
  <c r="H84" i="78"/>
  <c r="H83" i="78"/>
  <c r="H82" i="78"/>
  <c r="H81" i="78"/>
  <c r="H80" i="78"/>
  <c r="H79" i="78"/>
  <c r="H78" i="78"/>
  <c r="H77" i="78"/>
  <c r="H76" i="78"/>
  <c r="H75" i="78"/>
  <c r="H74" i="78"/>
  <c r="H73" i="78"/>
  <c r="H72" i="78"/>
  <c r="H71" i="78"/>
  <c r="H70" i="78"/>
  <c r="H69" i="78"/>
  <c r="H68" i="78"/>
  <c r="H67" i="78"/>
  <c r="H66" i="78"/>
  <c r="H65" i="78"/>
  <c r="H64" i="78"/>
  <c r="H63" i="78"/>
  <c r="H62" i="78"/>
  <c r="H61" i="78"/>
  <c r="H60" i="78"/>
  <c r="H59" i="78"/>
  <c r="H58" i="78"/>
  <c r="H57" i="78"/>
  <c r="H56" i="78"/>
  <c r="H55" i="78"/>
  <c r="H54" i="78"/>
  <c r="H53" i="78"/>
  <c r="H52" i="78"/>
  <c r="H51" i="78"/>
  <c r="H50" i="78"/>
  <c r="H49" i="78"/>
  <c r="H48" i="78"/>
  <c r="H47" i="78"/>
  <c r="H46" i="78"/>
  <c r="H45" i="78"/>
  <c r="H44" i="78"/>
  <c r="H43" i="78"/>
  <c r="H42" i="78"/>
  <c r="H41" i="78"/>
  <c r="H40" i="78"/>
  <c r="H39" i="78"/>
  <c r="H38" i="78"/>
  <c r="H37" i="78"/>
  <c r="H36" i="78"/>
  <c r="H35" i="78"/>
  <c r="H34" i="78"/>
  <c r="H33" i="78"/>
  <c r="H32" i="78"/>
  <c r="H31" i="78"/>
  <c r="H30" i="78"/>
  <c r="H29" i="78"/>
  <c r="H28" i="78"/>
  <c r="H27" i="78"/>
  <c r="H26" i="78"/>
  <c r="H25" i="78"/>
  <c r="H24" i="78"/>
  <c r="N103" i="77"/>
  <c r="N102" i="77"/>
  <c r="N101" i="77"/>
  <c r="N100" i="77"/>
  <c r="N99" i="77"/>
  <c r="N98" i="77"/>
  <c r="N97" i="77"/>
  <c r="N96" i="77"/>
  <c r="N95" i="77"/>
  <c r="N94" i="77"/>
  <c r="N93" i="77"/>
  <c r="N92" i="77"/>
  <c r="N91" i="77"/>
  <c r="N90" i="77"/>
  <c r="N89" i="77"/>
  <c r="N88" i="77"/>
  <c r="N87" i="77"/>
  <c r="N86" i="77"/>
  <c r="N85" i="77"/>
  <c r="N84" i="77"/>
  <c r="N83" i="77"/>
  <c r="N82" i="77"/>
  <c r="N81" i="77"/>
  <c r="N80" i="77"/>
  <c r="N79" i="77"/>
  <c r="N78" i="77"/>
  <c r="N77" i="77"/>
  <c r="N76" i="77"/>
  <c r="N75" i="77"/>
  <c r="N74" i="77"/>
  <c r="N73" i="77"/>
  <c r="N72" i="77"/>
  <c r="N71" i="77"/>
  <c r="N70" i="77"/>
  <c r="N69" i="77"/>
  <c r="N68" i="77"/>
  <c r="N67" i="77"/>
  <c r="N66" i="77"/>
  <c r="N65" i="77"/>
  <c r="N64" i="77"/>
  <c r="N62" i="77"/>
  <c r="N61" i="77"/>
  <c r="N60" i="77"/>
  <c r="N59" i="77"/>
  <c r="N58" i="77"/>
  <c r="N57" i="77"/>
  <c r="N56" i="77"/>
  <c r="N55" i="77"/>
  <c r="N54" i="77"/>
  <c r="N53" i="77"/>
  <c r="N52" i="77"/>
  <c r="N51" i="77"/>
  <c r="N50" i="77"/>
  <c r="N48" i="77"/>
  <c r="N47" i="77"/>
  <c r="N46" i="77"/>
  <c r="N45" i="77"/>
  <c r="N44" i="77"/>
  <c r="N43" i="77"/>
  <c r="N42" i="77"/>
  <c r="N41" i="77"/>
  <c r="N40" i="77"/>
  <c r="N39" i="77"/>
  <c r="N38" i="77"/>
  <c r="N37" i="77"/>
  <c r="N36" i="77"/>
  <c r="N35" i="77"/>
  <c r="N34" i="77"/>
  <c r="N33" i="77"/>
  <c r="N32" i="77"/>
  <c r="N31" i="77"/>
  <c r="N30" i="77"/>
  <c r="N29" i="77"/>
  <c r="N28" i="77"/>
  <c r="N27" i="77"/>
  <c r="N26" i="77"/>
  <c r="N25" i="77"/>
  <c r="N24" i="77"/>
  <c r="M24" i="77"/>
  <c r="J103" i="77"/>
  <c r="J102" i="77"/>
  <c r="J101" i="77"/>
  <c r="J100" i="77"/>
  <c r="J99" i="77"/>
  <c r="J98" i="77"/>
  <c r="J97" i="77"/>
  <c r="J96" i="77"/>
  <c r="J95" i="77"/>
  <c r="J94" i="77"/>
  <c r="J93" i="77"/>
  <c r="J92" i="77"/>
  <c r="J91" i="77"/>
  <c r="J90" i="77"/>
  <c r="J89" i="77"/>
  <c r="J88" i="77"/>
  <c r="J87" i="77"/>
  <c r="J86" i="77"/>
  <c r="J85" i="77"/>
  <c r="J84" i="77"/>
  <c r="J83" i="77"/>
  <c r="J82" i="77"/>
  <c r="J81" i="77"/>
  <c r="J80" i="77"/>
  <c r="J79" i="77"/>
  <c r="J78" i="77"/>
  <c r="J77" i="77"/>
  <c r="J76" i="77"/>
  <c r="J75" i="77"/>
  <c r="J74" i="77"/>
  <c r="J73" i="77"/>
  <c r="J72" i="77"/>
  <c r="J71" i="77"/>
  <c r="J70" i="77"/>
  <c r="J69" i="77"/>
  <c r="J68" i="77"/>
  <c r="J67" i="77"/>
  <c r="J66" i="77"/>
  <c r="J65" i="77"/>
  <c r="J64" i="77"/>
  <c r="J63" i="77"/>
  <c r="J62" i="77"/>
  <c r="J61" i="77"/>
  <c r="J60" i="77"/>
  <c r="J59" i="77"/>
  <c r="J58" i="77"/>
  <c r="J57" i="77"/>
  <c r="J56" i="77"/>
  <c r="J55" i="77"/>
  <c r="J54" i="77"/>
  <c r="J53" i="77"/>
  <c r="J52" i="77"/>
  <c r="J51" i="77"/>
  <c r="J50" i="77"/>
  <c r="J49" i="77"/>
  <c r="J48" i="77"/>
  <c r="J47" i="77"/>
  <c r="J46" i="77"/>
  <c r="J45" i="77"/>
  <c r="J44" i="77"/>
  <c r="J43" i="77"/>
  <c r="J42" i="77"/>
  <c r="J41" i="77"/>
  <c r="J40" i="77"/>
  <c r="J39" i="77"/>
  <c r="J38" i="77"/>
  <c r="J37" i="77"/>
  <c r="J36" i="77"/>
  <c r="J35" i="77"/>
  <c r="J34" i="77"/>
  <c r="J33" i="77"/>
  <c r="J32" i="77"/>
  <c r="J31" i="77"/>
  <c r="J30" i="77"/>
  <c r="J29" i="77"/>
  <c r="J28" i="77"/>
  <c r="J27" i="77"/>
  <c r="J26" i="77"/>
  <c r="J25" i="77"/>
  <c r="J24" i="77"/>
  <c r="G104" i="77"/>
  <c r="H103" i="77"/>
  <c r="H102" i="77"/>
  <c r="H101" i="77"/>
  <c r="H100" i="77"/>
  <c r="H99" i="77"/>
  <c r="H98" i="77"/>
  <c r="H97" i="77"/>
  <c r="H96" i="77"/>
  <c r="H95" i="77"/>
  <c r="H94" i="77"/>
  <c r="H93" i="77"/>
  <c r="H92" i="77"/>
  <c r="H91" i="77"/>
  <c r="H90" i="77"/>
  <c r="H89" i="77"/>
  <c r="H88" i="77"/>
  <c r="H87" i="77"/>
  <c r="H86" i="77"/>
  <c r="H85" i="77"/>
  <c r="H84" i="77"/>
  <c r="H83" i="77"/>
  <c r="H82" i="77"/>
  <c r="H81" i="77"/>
  <c r="H80" i="77"/>
  <c r="H79" i="77"/>
  <c r="H78" i="77"/>
  <c r="H77" i="77"/>
  <c r="H76" i="77"/>
  <c r="H75" i="77"/>
  <c r="H74" i="77"/>
  <c r="H73" i="77"/>
  <c r="H72" i="77"/>
  <c r="H71" i="77"/>
  <c r="H70" i="77"/>
  <c r="H69" i="77"/>
  <c r="H68" i="77"/>
  <c r="H67" i="77"/>
  <c r="H66" i="77"/>
  <c r="H65" i="77"/>
  <c r="H64" i="77"/>
  <c r="H63" i="77"/>
  <c r="H62" i="77"/>
  <c r="H61" i="77"/>
  <c r="H60" i="77"/>
  <c r="H59" i="77"/>
  <c r="H58" i="77"/>
  <c r="H57" i="77"/>
  <c r="H56" i="77"/>
  <c r="H55" i="77"/>
  <c r="H54" i="77"/>
  <c r="H53" i="77"/>
  <c r="H52" i="77"/>
  <c r="H51" i="77"/>
  <c r="H50" i="77"/>
  <c r="H49" i="77"/>
  <c r="H48" i="77"/>
  <c r="H47" i="77"/>
  <c r="H46" i="77"/>
  <c r="H45" i="77"/>
  <c r="H44" i="77"/>
  <c r="H43" i="77"/>
  <c r="H42" i="77"/>
  <c r="H41" i="77"/>
  <c r="H40" i="77"/>
  <c r="H39" i="77"/>
  <c r="H38" i="77"/>
  <c r="H37" i="77"/>
  <c r="H36" i="77"/>
  <c r="H35" i="77"/>
  <c r="H34" i="77"/>
  <c r="H33" i="77"/>
  <c r="H32" i="77"/>
  <c r="H31" i="77"/>
  <c r="H30" i="77"/>
  <c r="H29" i="77"/>
  <c r="H28" i="77"/>
  <c r="H27" i="77"/>
  <c r="H26" i="77"/>
  <c r="H25" i="77"/>
  <c r="H24" i="77"/>
  <c r="N103" i="56" l="1"/>
  <c r="N102" i="56"/>
  <c r="N101" i="56"/>
  <c r="N100" i="56"/>
  <c r="N99" i="56"/>
  <c r="N98" i="56"/>
  <c r="N97" i="56"/>
  <c r="N96" i="56"/>
  <c r="N95" i="56"/>
  <c r="N94" i="56"/>
  <c r="N93" i="56"/>
  <c r="N92" i="56"/>
  <c r="N91" i="56"/>
  <c r="N90" i="56"/>
  <c r="N89" i="56"/>
  <c r="N88" i="56"/>
  <c r="N87" i="56"/>
  <c r="N86" i="56"/>
  <c r="N85" i="56"/>
  <c r="N84" i="56"/>
  <c r="N83" i="56"/>
  <c r="N82" i="56"/>
  <c r="N81" i="56"/>
  <c r="N80" i="56"/>
  <c r="N79" i="56"/>
  <c r="N78" i="56"/>
  <c r="N77" i="56"/>
  <c r="N76" i="56"/>
  <c r="N75" i="56"/>
  <c r="N74" i="56"/>
  <c r="N73" i="56"/>
  <c r="N72" i="56"/>
  <c r="N71" i="56"/>
  <c r="N70" i="56"/>
  <c r="N69" i="56"/>
  <c r="N68" i="56"/>
  <c r="N67" i="56"/>
  <c r="N66" i="56"/>
  <c r="N65" i="56"/>
  <c r="N64" i="56"/>
  <c r="N62" i="56"/>
  <c r="N61" i="56"/>
  <c r="N60" i="56"/>
  <c r="N59" i="56"/>
  <c r="N58" i="56"/>
  <c r="N57" i="56"/>
  <c r="N56" i="56"/>
  <c r="N55" i="56"/>
  <c r="N54" i="56"/>
  <c r="N53" i="56"/>
  <c r="N52" i="56"/>
  <c r="N51" i="56"/>
  <c r="N50" i="56"/>
  <c r="N48" i="56"/>
  <c r="N47" i="56"/>
  <c r="N46" i="56"/>
  <c r="N45" i="56"/>
  <c r="N44" i="56"/>
  <c r="N43" i="56"/>
  <c r="N42" i="56"/>
  <c r="N41" i="56"/>
  <c r="N40" i="56"/>
  <c r="N39" i="56"/>
  <c r="N38" i="56"/>
  <c r="N37" i="56"/>
  <c r="N36" i="56"/>
  <c r="N35" i="56"/>
  <c r="N34" i="56"/>
  <c r="N33" i="56"/>
  <c r="N32" i="56"/>
  <c r="N31" i="56"/>
  <c r="N30" i="56"/>
  <c r="N29" i="56"/>
  <c r="N28" i="56"/>
  <c r="N27" i="56"/>
  <c r="N26" i="56"/>
  <c r="N25" i="56"/>
  <c r="N24" i="56"/>
  <c r="H103" i="56" l="1"/>
  <c r="H102" i="56"/>
  <c r="H101" i="56"/>
  <c r="H100" i="56"/>
  <c r="H99" i="56"/>
  <c r="H98" i="56"/>
  <c r="H97" i="56"/>
  <c r="H96" i="56"/>
  <c r="H95" i="56"/>
  <c r="H94" i="56"/>
  <c r="H93" i="56"/>
  <c r="H92" i="56"/>
  <c r="H91" i="56"/>
  <c r="H90" i="56"/>
  <c r="H89" i="56"/>
  <c r="H88" i="56"/>
  <c r="H87" i="56"/>
  <c r="H86" i="56"/>
  <c r="H85" i="56"/>
  <c r="H84" i="56"/>
  <c r="H83" i="56"/>
  <c r="H82" i="56"/>
  <c r="H81" i="56"/>
  <c r="H80" i="56"/>
  <c r="H79" i="56"/>
  <c r="H78" i="56"/>
  <c r="H77" i="56"/>
  <c r="H76" i="56"/>
  <c r="H75" i="56"/>
  <c r="H74" i="56"/>
  <c r="H73" i="56"/>
  <c r="H72" i="56"/>
  <c r="H71" i="56"/>
  <c r="H70" i="56"/>
  <c r="H69" i="56"/>
  <c r="H68" i="56"/>
  <c r="H67" i="56"/>
  <c r="H66" i="56"/>
  <c r="H65" i="56"/>
  <c r="H64" i="56"/>
  <c r="H63" i="56"/>
  <c r="H62" i="56"/>
  <c r="H61" i="56"/>
  <c r="H60" i="56"/>
  <c r="H59" i="56"/>
  <c r="H58" i="56"/>
  <c r="H57" i="56"/>
  <c r="H56" i="56"/>
  <c r="H55" i="56"/>
  <c r="H54" i="56"/>
  <c r="H53" i="56"/>
  <c r="H52" i="56"/>
  <c r="H51" i="56"/>
  <c r="H50" i="56"/>
  <c r="H49" i="56"/>
  <c r="H48" i="56"/>
  <c r="H47" i="56"/>
  <c r="H46" i="56"/>
  <c r="H45" i="56"/>
  <c r="H44" i="56"/>
  <c r="H43" i="56"/>
  <c r="H42" i="56"/>
  <c r="H41" i="56"/>
  <c r="H40" i="56"/>
  <c r="H39" i="56"/>
  <c r="H38" i="56"/>
  <c r="H37" i="56"/>
  <c r="H36" i="56"/>
  <c r="H35" i="56"/>
  <c r="H34" i="56"/>
  <c r="H33" i="56"/>
  <c r="H32" i="56"/>
  <c r="H31" i="56"/>
  <c r="H30" i="56"/>
  <c r="H29" i="56"/>
  <c r="H28" i="56"/>
  <c r="H27" i="56"/>
  <c r="H26" i="56"/>
  <c r="H25" i="56"/>
  <c r="M24" i="56"/>
  <c r="J103" i="56"/>
  <c r="J102" i="56"/>
  <c r="J101" i="56"/>
  <c r="J100" i="56"/>
  <c r="J99" i="56"/>
  <c r="J98" i="56"/>
  <c r="J97" i="56"/>
  <c r="J96" i="56"/>
  <c r="J95" i="56"/>
  <c r="J94" i="56"/>
  <c r="J93" i="56"/>
  <c r="J92" i="56"/>
  <c r="J91" i="56"/>
  <c r="J90" i="56"/>
  <c r="J89" i="56"/>
  <c r="J88" i="56"/>
  <c r="J87" i="56"/>
  <c r="J86" i="56"/>
  <c r="J85" i="56"/>
  <c r="J84" i="56"/>
  <c r="J83" i="56"/>
  <c r="J82" i="56"/>
  <c r="J81" i="56"/>
  <c r="J80" i="56"/>
  <c r="J79" i="56"/>
  <c r="J78" i="56"/>
  <c r="J77" i="56"/>
  <c r="J76" i="56"/>
  <c r="J75" i="56"/>
  <c r="J74" i="56"/>
  <c r="J73" i="56"/>
  <c r="J72" i="56"/>
  <c r="J71" i="56"/>
  <c r="J70" i="56"/>
  <c r="J69" i="56"/>
  <c r="J68" i="56"/>
  <c r="J67" i="56"/>
  <c r="J66" i="56"/>
  <c r="J65" i="56"/>
  <c r="J64" i="56"/>
  <c r="J63" i="56"/>
  <c r="J62" i="56"/>
  <c r="J61" i="56"/>
  <c r="J60" i="56"/>
  <c r="J59" i="56"/>
  <c r="J58" i="56"/>
  <c r="J57" i="56"/>
  <c r="J56" i="56"/>
  <c r="J55" i="56"/>
  <c r="J54" i="56"/>
  <c r="J53" i="56"/>
  <c r="J52" i="56"/>
  <c r="J51" i="56"/>
  <c r="J50" i="56"/>
  <c r="J49" i="56"/>
  <c r="J48" i="56"/>
  <c r="J47" i="56"/>
  <c r="J46" i="56"/>
  <c r="J45" i="56"/>
  <c r="J44" i="56"/>
  <c r="J43" i="56"/>
  <c r="J42" i="56"/>
  <c r="J41" i="56"/>
  <c r="J40" i="56"/>
  <c r="J39" i="56"/>
  <c r="J38" i="56"/>
  <c r="J37" i="56"/>
  <c r="J36" i="56"/>
  <c r="J35" i="56"/>
  <c r="J34" i="56"/>
  <c r="J33" i="56"/>
  <c r="J32" i="56"/>
  <c r="J31" i="56"/>
  <c r="J30" i="56"/>
  <c r="J29" i="56"/>
  <c r="J28" i="56"/>
  <c r="J27" i="56"/>
  <c r="J26" i="56"/>
  <c r="J25" i="56"/>
  <c r="J24" i="56" l="1"/>
  <c r="H24" i="56"/>
  <c r="M51" i="81"/>
  <c r="E104" i="81"/>
  <c r="E1" i="82" l="1"/>
  <c r="E104" i="82"/>
  <c r="M103" i="82"/>
  <c r="K103" i="82"/>
  <c r="L103" i="82" s="1"/>
  <c r="M102" i="82"/>
  <c r="K102" i="82"/>
  <c r="L102" i="82" s="1"/>
  <c r="M101" i="82"/>
  <c r="K101" i="82"/>
  <c r="L101" i="82" s="1"/>
  <c r="M100" i="82"/>
  <c r="K100" i="82"/>
  <c r="L100" i="82" s="1"/>
  <c r="M99" i="82"/>
  <c r="K99" i="82"/>
  <c r="L99" i="82" s="1"/>
  <c r="M98" i="82"/>
  <c r="K98" i="82"/>
  <c r="L98" i="82" s="1"/>
  <c r="M97" i="82"/>
  <c r="K97" i="82"/>
  <c r="L97" i="82" s="1"/>
  <c r="M96" i="82"/>
  <c r="K96" i="82"/>
  <c r="L96" i="82" s="1"/>
  <c r="M95" i="82"/>
  <c r="K95" i="82"/>
  <c r="L95" i="82" s="1"/>
  <c r="M94" i="82"/>
  <c r="K94" i="82"/>
  <c r="L94" i="82" s="1"/>
  <c r="M93" i="82"/>
  <c r="K93" i="82"/>
  <c r="L93" i="82" s="1"/>
  <c r="M92" i="82"/>
  <c r="K92" i="82"/>
  <c r="L92" i="82" s="1"/>
  <c r="M91" i="82"/>
  <c r="K91" i="82"/>
  <c r="L91" i="82" s="1"/>
  <c r="M90" i="82"/>
  <c r="K90" i="82"/>
  <c r="L90" i="82" s="1"/>
  <c r="M89" i="82"/>
  <c r="K89" i="82"/>
  <c r="L89" i="82" s="1"/>
  <c r="M88" i="82"/>
  <c r="K88" i="82"/>
  <c r="L88" i="82" s="1"/>
  <c r="M87" i="82"/>
  <c r="K87" i="82"/>
  <c r="L87" i="82" s="1"/>
  <c r="M86" i="82"/>
  <c r="K86" i="82"/>
  <c r="L86" i="82" s="1"/>
  <c r="M85" i="82"/>
  <c r="K85" i="82"/>
  <c r="L85" i="82" s="1"/>
  <c r="M84" i="82"/>
  <c r="K84" i="82"/>
  <c r="L84" i="82" s="1"/>
  <c r="M83" i="82"/>
  <c r="K83" i="82"/>
  <c r="L83" i="82" s="1"/>
  <c r="M82" i="82"/>
  <c r="K82" i="82"/>
  <c r="L82" i="82" s="1"/>
  <c r="M81" i="82"/>
  <c r="K81" i="82"/>
  <c r="L81" i="82" s="1"/>
  <c r="M80" i="82"/>
  <c r="K80" i="82"/>
  <c r="L80" i="82" s="1"/>
  <c r="M79" i="82"/>
  <c r="K79" i="82"/>
  <c r="L79" i="82" s="1"/>
  <c r="M78" i="82"/>
  <c r="K78" i="82"/>
  <c r="L78" i="82" s="1"/>
  <c r="M77" i="82"/>
  <c r="K77" i="82"/>
  <c r="L77" i="82" s="1"/>
  <c r="M76" i="82"/>
  <c r="K76" i="82"/>
  <c r="L76" i="82" s="1"/>
  <c r="M75" i="82"/>
  <c r="K75" i="82"/>
  <c r="L75" i="82" s="1"/>
  <c r="M74" i="82"/>
  <c r="K74" i="82"/>
  <c r="L74" i="82" s="1"/>
  <c r="M73" i="82"/>
  <c r="K73" i="82"/>
  <c r="L73" i="82" s="1"/>
  <c r="M72" i="82"/>
  <c r="K72" i="82"/>
  <c r="L72" i="82" s="1"/>
  <c r="M71" i="82"/>
  <c r="K71" i="82"/>
  <c r="L71" i="82" s="1"/>
  <c r="M70" i="82"/>
  <c r="L70" i="82"/>
  <c r="K70" i="82"/>
  <c r="M69" i="82"/>
  <c r="K69" i="82"/>
  <c r="L69" i="82" s="1"/>
  <c r="M68" i="82"/>
  <c r="K68" i="82"/>
  <c r="L68" i="82" s="1"/>
  <c r="M67" i="82"/>
  <c r="K67" i="82"/>
  <c r="L67" i="82" s="1"/>
  <c r="M66" i="82"/>
  <c r="K66" i="82"/>
  <c r="L66" i="82" s="1"/>
  <c r="M65" i="82"/>
  <c r="K65" i="82"/>
  <c r="L65" i="82" s="1"/>
  <c r="M64" i="82"/>
  <c r="K64" i="82"/>
  <c r="L64" i="82" s="1"/>
  <c r="M63" i="82"/>
  <c r="K63" i="82"/>
  <c r="L63" i="82" s="1"/>
  <c r="M62" i="82"/>
  <c r="K62" i="82"/>
  <c r="L62" i="82" s="1"/>
  <c r="M61" i="82"/>
  <c r="K61" i="82"/>
  <c r="L61" i="82" s="1"/>
  <c r="M60" i="82"/>
  <c r="K60" i="82"/>
  <c r="L60" i="82" s="1"/>
  <c r="M59" i="82"/>
  <c r="K59" i="82"/>
  <c r="L59" i="82" s="1"/>
  <c r="M58" i="82"/>
  <c r="K58" i="82"/>
  <c r="L58" i="82" s="1"/>
  <c r="M57" i="82"/>
  <c r="K57" i="82"/>
  <c r="L57" i="82" s="1"/>
  <c r="M56" i="82"/>
  <c r="K56" i="82"/>
  <c r="L56" i="82" s="1"/>
  <c r="M55" i="82"/>
  <c r="K55" i="82"/>
  <c r="L55" i="82" s="1"/>
  <c r="M54" i="82"/>
  <c r="K54" i="82"/>
  <c r="L54" i="82" s="1"/>
  <c r="M53" i="82"/>
  <c r="K53" i="82"/>
  <c r="L53" i="82" s="1"/>
  <c r="M52" i="82"/>
  <c r="K52" i="82"/>
  <c r="L52" i="82" s="1"/>
  <c r="M51" i="82"/>
  <c r="K51" i="82"/>
  <c r="L51" i="82" s="1"/>
  <c r="M50" i="82"/>
  <c r="K50" i="82"/>
  <c r="L50" i="82" s="1"/>
  <c r="M49" i="82"/>
  <c r="K49" i="82"/>
  <c r="L49" i="82" s="1"/>
  <c r="M48" i="82"/>
  <c r="K48" i="82"/>
  <c r="L48" i="82" s="1"/>
  <c r="M47" i="82"/>
  <c r="K47" i="82"/>
  <c r="L47" i="82" s="1"/>
  <c r="M46" i="82"/>
  <c r="K46" i="82"/>
  <c r="L46" i="82" s="1"/>
  <c r="M45" i="82"/>
  <c r="K45" i="82"/>
  <c r="L45" i="82" s="1"/>
  <c r="M44" i="82"/>
  <c r="K44" i="82"/>
  <c r="L44" i="82" s="1"/>
  <c r="M43" i="82"/>
  <c r="K43" i="82"/>
  <c r="L43" i="82" s="1"/>
  <c r="M42" i="82"/>
  <c r="K42" i="82"/>
  <c r="L42" i="82" s="1"/>
  <c r="M41" i="82"/>
  <c r="K41" i="82"/>
  <c r="L41" i="82" s="1"/>
  <c r="M40" i="82"/>
  <c r="K40" i="82"/>
  <c r="L40" i="82" s="1"/>
  <c r="M39" i="82"/>
  <c r="K39" i="82"/>
  <c r="L39" i="82" s="1"/>
  <c r="M38" i="82"/>
  <c r="K38" i="82"/>
  <c r="L38" i="82" s="1"/>
  <c r="M37" i="82"/>
  <c r="K37" i="82"/>
  <c r="L37" i="82" s="1"/>
  <c r="M36" i="82"/>
  <c r="K36" i="82"/>
  <c r="L36" i="82" s="1"/>
  <c r="M35" i="82"/>
  <c r="K35" i="82"/>
  <c r="L35" i="82" s="1"/>
  <c r="M34" i="82"/>
  <c r="K34" i="82"/>
  <c r="L34" i="82" s="1"/>
  <c r="M33" i="82"/>
  <c r="K33" i="82"/>
  <c r="L33" i="82" s="1"/>
  <c r="M32" i="82"/>
  <c r="K32" i="82"/>
  <c r="L32" i="82" s="1"/>
  <c r="M31" i="82"/>
  <c r="K31" i="82"/>
  <c r="L31" i="82" s="1"/>
  <c r="M30" i="82"/>
  <c r="K30" i="82"/>
  <c r="L30" i="82" s="1"/>
  <c r="M29" i="82"/>
  <c r="K29" i="82"/>
  <c r="L29" i="82" s="1"/>
  <c r="M28" i="82"/>
  <c r="K28" i="82"/>
  <c r="L28" i="82" s="1"/>
  <c r="M27" i="82"/>
  <c r="K27" i="82"/>
  <c r="L27" i="82" s="1"/>
  <c r="M26" i="82"/>
  <c r="K26" i="82"/>
  <c r="L26" i="82" s="1"/>
  <c r="M25" i="82"/>
  <c r="K25" i="82"/>
  <c r="L25" i="82" s="1"/>
  <c r="M24" i="82"/>
  <c r="K24" i="82"/>
  <c r="N19" i="82"/>
  <c r="M8" i="82"/>
  <c r="N8" i="82" s="1"/>
  <c r="L8" i="82"/>
  <c r="K8" i="82"/>
  <c r="J8" i="82"/>
  <c r="I8" i="82"/>
  <c r="M7" i="82"/>
  <c r="N7" i="82" s="1"/>
  <c r="L7" i="82"/>
  <c r="K7" i="82"/>
  <c r="J7" i="82"/>
  <c r="I7" i="82"/>
  <c r="M6" i="82"/>
  <c r="N6" i="82" s="1"/>
  <c r="L6" i="82"/>
  <c r="K6" i="82"/>
  <c r="J6" i="82"/>
  <c r="I6" i="82"/>
  <c r="M5" i="82"/>
  <c r="N5" i="82" s="1"/>
  <c r="L5" i="82"/>
  <c r="K5" i="82"/>
  <c r="J5" i="82"/>
  <c r="I5" i="82"/>
  <c r="M4" i="82"/>
  <c r="N4" i="82" s="1"/>
  <c r="L4" i="82"/>
  <c r="K4" i="82"/>
  <c r="J4" i="82"/>
  <c r="I4" i="82"/>
  <c r="K104" i="82" l="1"/>
  <c r="M9" i="82" s="1"/>
  <c r="N9" i="82" s="1"/>
  <c r="N10" i="82" s="1"/>
  <c r="L24" i="82"/>
  <c r="L104" i="82" s="1"/>
  <c r="N12" i="82" l="1"/>
  <c r="N11" i="82"/>
  <c r="N13" i="82" l="1"/>
  <c r="N15" i="82"/>
  <c r="N17" i="82" l="1"/>
  <c r="N18" i="82" s="1"/>
  <c r="H19" i="4"/>
  <c r="E1" i="81"/>
  <c r="M103" i="81"/>
  <c r="K103" i="81"/>
  <c r="L103" i="81" s="1"/>
  <c r="M102" i="81"/>
  <c r="K102" i="81"/>
  <c r="L102" i="81" s="1"/>
  <c r="M101" i="81"/>
  <c r="K101" i="81"/>
  <c r="L101" i="81" s="1"/>
  <c r="M100" i="81"/>
  <c r="K100" i="81"/>
  <c r="L100" i="81" s="1"/>
  <c r="M99" i="81"/>
  <c r="K99" i="81"/>
  <c r="L99" i="81" s="1"/>
  <c r="M98" i="81"/>
  <c r="K98" i="81"/>
  <c r="L98" i="81" s="1"/>
  <c r="M97" i="81"/>
  <c r="K97" i="81"/>
  <c r="L97" i="81" s="1"/>
  <c r="M96" i="81"/>
  <c r="K96" i="81"/>
  <c r="L96" i="81" s="1"/>
  <c r="M95" i="81"/>
  <c r="K95" i="81"/>
  <c r="L95" i="81" s="1"/>
  <c r="M94" i="81"/>
  <c r="K94" i="81"/>
  <c r="L94" i="81" s="1"/>
  <c r="M93" i="81"/>
  <c r="K93" i="81"/>
  <c r="L93" i="81" s="1"/>
  <c r="M92" i="81"/>
  <c r="K92" i="81"/>
  <c r="L92" i="81" s="1"/>
  <c r="M91" i="81"/>
  <c r="K91" i="81"/>
  <c r="L91" i="81" s="1"/>
  <c r="M90" i="81"/>
  <c r="K90" i="81"/>
  <c r="L90" i="81" s="1"/>
  <c r="M89" i="81"/>
  <c r="K89" i="81"/>
  <c r="L89" i="81" s="1"/>
  <c r="M88" i="81"/>
  <c r="K88" i="81"/>
  <c r="L88" i="81" s="1"/>
  <c r="M87" i="81"/>
  <c r="K87" i="81"/>
  <c r="L87" i="81" s="1"/>
  <c r="M86" i="81"/>
  <c r="K86" i="81"/>
  <c r="L86" i="81" s="1"/>
  <c r="M85" i="81"/>
  <c r="K85" i="81"/>
  <c r="L85" i="81" s="1"/>
  <c r="M84" i="81"/>
  <c r="K84" i="81"/>
  <c r="L84" i="81" s="1"/>
  <c r="M83" i="81"/>
  <c r="K83" i="81"/>
  <c r="L83" i="81" s="1"/>
  <c r="M82" i="81"/>
  <c r="K82" i="81"/>
  <c r="L82" i="81" s="1"/>
  <c r="M81" i="81"/>
  <c r="K81" i="81"/>
  <c r="L81" i="81" s="1"/>
  <c r="M80" i="81"/>
  <c r="K80" i="81"/>
  <c r="L80" i="81" s="1"/>
  <c r="M79" i="81"/>
  <c r="K79" i="81"/>
  <c r="L79" i="81" s="1"/>
  <c r="M78" i="81"/>
  <c r="K78" i="81"/>
  <c r="L78" i="81" s="1"/>
  <c r="M77" i="81"/>
  <c r="K77" i="81"/>
  <c r="L77" i="81" s="1"/>
  <c r="M76" i="81"/>
  <c r="K76" i="81"/>
  <c r="L76" i="81" s="1"/>
  <c r="M75" i="81"/>
  <c r="K75" i="81"/>
  <c r="L75" i="81" s="1"/>
  <c r="M74" i="81"/>
  <c r="K74" i="81"/>
  <c r="L74" i="81" s="1"/>
  <c r="M73" i="81"/>
  <c r="K73" i="81"/>
  <c r="L73" i="81" s="1"/>
  <c r="M72" i="81"/>
  <c r="K72" i="81"/>
  <c r="L72" i="81" s="1"/>
  <c r="M71" i="81"/>
  <c r="K71" i="81"/>
  <c r="L71" i="81" s="1"/>
  <c r="M70" i="81"/>
  <c r="K70" i="81"/>
  <c r="L70" i="81" s="1"/>
  <c r="M69" i="81"/>
  <c r="K69" i="81"/>
  <c r="L69" i="81" s="1"/>
  <c r="M68" i="81"/>
  <c r="K68" i="81"/>
  <c r="L68" i="81" s="1"/>
  <c r="M67" i="81"/>
  <c r="K67" i="81"/>
  <c r="L67" i="81" s="1"/>
  <c r="M66" i="81"/>
  <c r="K66" i="81"/>
  <c r="L66" i="81" s="1"/>
  <c r="M65" i="81"/>
  <c r="K65" i="81"/>
  <c r="L65" i="81" s="1"/>
  <c r="M64" i="81"/>
  <c r="K64" i="81"/>
  <c r="L64" i="81" s="1"/>
  <c r="M63" i="81"/>
  <c r="K63" i="81"/>
  <c r="L63" i="81" s="1"/>
  <c r="M62" i="81"/>
  <c r="K62" i="81"/>
  <c r="L62" i="81" s="1"/>
  <c r="M61" i="81"/>
  <c r="K61" i="81"/>
  <c r="L61" i="81" s="1"/>
  <c r="M60" i="81"/>
  <c r="K60" i="81"/>
  <c r="L60" i="81" s="1"/>
  <c r="M59" i="81"/>
  <c r="K59" i="81"/>
  <c r="L59" i="81" s="1"/>
  <c r="M58" i="81"/>
  <c r="K58" i="81"/>
  <c r="L58" i="81" s="1"/>
  <c r="M57" i="81"/>
  <c r="K57" i="81"/>
  <c r="L57" i="81" s="1"/>
  <c r="M56" i="81"/>
  <c r="K56" i="81"/>
  <c r="L56" i="81" s="1"/>
  <c r="M55" i="81"/>
  <c r="K55" i="81"/>
  <c r="L55" i="81" s="1"/>
  <c r="M54" i="81"/>
  <c r="K54" i="81"/>
  <c r="L54" i="81" s="1"/>
  <c r="M53" i="81"/>
  <c r="K53" i="81"/>
  <c r="L53" i="81" s="1"/>
  <c r="M52" i="81"/>
  <c r="K52" i="81"/>
  <c r="L52" i="81" s="1"/>
  <c r="K51" i="81"/>
  <c r="L51" i="81" s="1"/>
  <c r="M50" i="81"/>
  <c r="K50" i="81"/>
  <c r="L50" i="81" s="1"/>
  <c r="M49" i="81"/>
  <c r="K49" i="81"/>
  <c r="L49" i="81" s="1"/>
  <c r="M48" i="81"/>
  <c r="K48" i="81"/>
  <c r="L48" i="81" s="1"/>
  <c r="M47" i="81"/>
  <c r="K47" i="81"/>
  <c r="L47" i="81" s="1"/>
  <c r="M46" i="81"/>
  <c r="K46" i="81"/>
  <c r="L46" i="81" s="1"/>
  <c r="M45" i="81"/>
  <c r="K45" i="81"/>
  <c r="L45" i="81" s="1"/>
  <c r="M44" i="81"/>
  <c r="K44" i="81"/>
  <c r="L44" i="81" s="1"/>
  <c r="M43" i="81"/>
  <c r="K43" i="81"/>
  <c r="L43" i="81" s="1"/>
  <c r="M42" i="81"/>
  <c r="K42" i="81"/>
  <c r="L42" i="81" s="1"/>
  <c r="M41" i="81"/>
  <c r="K41" i="81"/>
  <c r="L41" i="81" s="1"/>
  <c r="M40" i="81"/>
  <c r="K40" i="81"/>
  <c r="L40" i="81" s="1"/>
  <c r="M39" i="81"/>
  <c r="K39" i="81"/>
  <c r="L39" i="81" s="1"/>
  <c r="M38" i="81"/>
  <c r="K38" i="81"/>
  <c r="L38" i="81" s="1"/>
  <c r="M37" i="81"/>
  <c r="K37" i="81"/>
  <c r="L37" i="81" s="1"/>
  <c r="M36" i="81"/>
  <c r="K36" i="81"/>
  <c r="L36" i="81" s="1"/>
  <c r="M35" i="81"/>
  <c r="K35" i="81"/>
  <c r="L35" i="81" s="1"/>
  <c r="M34" i="81"/>
  <c r="K34" i="81"/>
  <c r="L34" i="81" s="1"/>
  <c r="M33" i="81"/>
  <c r="K33" i="81"/>
  <c r="L33" i="81" s="1"/>
  <c r="M32" i="81"/>
  <c r="K32" i="81"/>
  <c r="L32" i="81" s="1"/>
  <c r="M31" i="81"/>
  <c r="K31" i="81"/>
  <c r="L31" i="81" s="1"/>
  <c r="M30" i="81"/>
  <c r="K30" i="81"/>
  <c r="L30" i="81" s="1"/>
  <c r="M29" i="81"/>
  <c r="K29" i="81"/>
  <c r="L29" i="81" s="1"/>
  <c r="M28" i="81"/>
  <c r="K28" i="81"/>
  <c r="L28" i="81" s="1"/>
  <c r="M27" i="81"/>
  <c r="K27" i="81"/>
  <c r="L27" i="81" s="1"/>
  <c r="M26" i="81"/>
  <c r="K26" i="81"/>
  <c r="L26" i="81" s="1"/>
  <c r="M25" i="81"/>
  <c r="K25" i="81"/>
  <c r="L25" i="81" s="1"/>
  <c r="M24" i="81"/>
  <c r="K24" i="81"/>
  <c r="N19" i="81"/>
  <c r="M8" i="81"/>
  <c r="N8" i="81" s="1"/>
  <c r="L8" i="81"/>
  <c r="K8" i="81"/>
  <c r="J8" i="81"/>
  <c r="I8" i="81"/>
  <c r="N7" i="81"/>
  <c r="M7" i="81"/>
  <c r="L7" i="81"/>
  <c r="K7" i="81"/>
  <c r="J7" i="81"/>
  <c r="M6" i="81"/>
  <c r="N6" i="81" s="1"/>
  <c r="L6" i="81"/>
  <c r="K6" i="81"/>
  <c r="J6" i="81"/>
  <c r="M5" i="81"/>
  <c r="N5" i="81" s="1"/>
  <c r="L5" i="81"/>
  <c r="K5" i="81"/>
  <c r="J5" i="81"/>
  <c r="M4" i="81"/>
  <c r="N4" i="81" s="1"/>
  <c r="L4" i="81"/>
  <c r="K4" i="81"/>
  <c r="J4" i="81"/>
  <c r="K104" i="81" l="1"/>
  <c r="M9" i="81" s="1"/>
  <c r="N9" i="81" s="1"/>
  <c r="N10" i="81" s="1"/>
  <c r="L24" i="81"/>
  <c r="L104" i="81" s="1"/>
  <c r="N12" i="81" l="1"/>
  <c r="N11" i="81"/>
  <c r="N13" i="81" l="1"/>
  <c r="H18" i="4" s="1"/>
  <c r="N17" i="81" l="1"/>
  <c r="N18" i="81" s="1"/>
  <c r="N15" i="81"/>
  <c r="E1" i="80"/>
  <c r="E104" i="80"/>
  <c r="M103" i="80"/>
  <c r="K103" i="80"/>
  <c r="L103" i="80" s="1"/>
  <c r="M102" i="80"/>
  <c r="K102" i="80"/>
  <c r="L102" i="80" s="1"/>
  <c r="M101" i="80"/>
  <c r="K101" i="80"/>
  <c r="L101" i="80" s="1"/>
  <c r="M100" i="80"/>
  <c r="K100" i="80"/>
  <c r="L100" i="80" s="1"/>
  <c r="M99" i="80"/>
  <c r="K99" i="80"/>
  <c r="L99" i="80" s="1"/>
  <c r="M98" i="80"/>
  <c r="K98" i="80"/>
  <c r="L98" i="80" s="1"/>
  <c r="M97" i="80"/>
  <c r="K97" i="80"/>
  <c r="L97" i="80" s="1"/>
  <c r="M96" i="80"/>
  <c r="K96" i="80"/>
  <c r="L96" i="80" s="1"/>
  <c r="M95" i="80"/>
  <c r="K95" i="80"/>
  <c r="L95" i="80" s="1"/>
  <c r="M94" i="80"/>
  <c r="K94" i="80"/>
  <c r="L94" i="80" s="1"/>
  <c r="M93" i="80"/>
  <c r="K93" i="80"/>
  <c r="L93" i="80" s="1"/>
  <c r="M92" i="80"/>
  <c r="K92" i="80"/>
  <c r="L92" i="80" s="1"/>
  <c r="M91" i="80"/>
  <c r="K91" i="80"/>
  <c r="L91" i="80" s="1"/>
  <c r="M90" i="80"/>
  <c r="K90" i="80"/>
  <c r="L90" i="80" s="1"/>
  <c r="M89" i="80"/>
  <c r="K89" i="80"/>
  <c r="L89" i="80" s="1"/>
  <c r="M88" i="80"/>
  <c r="K88" i="80"/>
  <c r="L88" i="80" s="1"/>
  <c r="M87" i="80"/>
  <c r="K87" i="80"/>
  <c r="L87" i="80" s="1"/>
  <c r="M86" i="80"/>
  <c r="K86" i="80"/>
  <c r="L86" i="80" s="1"/>
  <c r="M85" i="80"/>
  <c r="K85" i="80"/>
  <c r="L85" i="80" s="1"/>
  <c r="M84" i="80"/>
  <c r="K84" i="80"/>
  <c r="L84" i="80" s="1"/>
  <c r="M83" i="80"/>
  <c r="K83" i="80"/>
  <c r="L83" i="80" s="1"/>
  <c r="M82" i="80"/>
  <c r="K82" i="80"/>
  <c r="L82" i="80" s="1"/>
  <c r="M81" i="80"/>
  <c r="K81" i="80"/>
  <c r="L81" i="80" s="1"/>
  <c r="M80" i="80"/>
  <c r="K80" i="80"/>
  <c r="L80" i="80" s="1"/>
  <c r="M79" i="80"/>
  <c r="K79" i="80"/>
  <c r="L79" i="80" s="1"/>
  <c r="M78" i="80"/>
  <c r="K78" i="80"/>
  <c r="L78" i="80" s="1"/>
  <c r="M77" i="80"/>
  <c r="K77" i="80"/>
  <c r="L77" i="80" s="1"/>
  <c r="M76" i="80"/>
  <c r="K76" i="80"/>
  <c r="L76" i="80" s="1"/>
  <c r="M75" i="80"/>
  <c r="K75" i="80"/>
  <c r="L75" i="80" s="1"/>
  <c r="M74" i="80"/>
  <c r="K74" i="80"/>
  <c r="L74" i="80" s="1"/>
  <c r="M73" i="80"/>
  <c r="K73" i="80"/>
  <c r="L73" i="80" s="1"/>
  <c r="M72" i="80"/>
  <c r="K72" i="80"/>
  <c r="L72" i="80" s="1"/>
  <c r="M71" i="80"/>
  <c r="K71" i="80"/>
  <c r="L71" i="80" s="1"/>
  <c r="M70" i="80"/>
  <c r="K70" i="80"/>
  <c r="L70" i="80" s="1"/>
  <c r="M69" i="80"/>
  <c r="K69" i="80"/>
  <c r="L69" i="80" s="1"/>
  <c r="M68" i="80"/>
  <c r="K68" i="80"/>
  <c r="L68" i="80" s="1"/>
  <c r="M67" i="80"/>
  <c r="K67" i="80"/>
  <c r="L67" i="80" s="1"/>
  <c r="M66" i="80"/>
  <c r="K66" i="80"/>
  <c r="L66" i="80" s="1"/>
  <c r="M65" i="80"/>
  <c r="K65" i="80"/>
  <c r="L65" i="80" s="1"/>
  <c r="M64" i="80"/>
  <c r="K64" i="80"/>
  <c r="L64" i="80" s="1"/>
  <c r="M63" i="80"/>
  <c r="K63" i="80"/>
  <c r="L63" i="80" s="1"/>
  <c r="M62" i="80"/>
  <c r="K62" i="80"/>
  <c r="L62" i="80" s="1"/>
  <c r="M61" i="80"/>
  <c r="K61" i="80"/>
  <c r="L61" i="80" s="1"/>
  <c r="M60" i="80"/>
  <c r="K60" i="80"/>
  <c r="L60" i="80" s="1"/>
  <c r="M59" i="80"/>
  <c r="K59" i="80"/>
  <c r="L59" i="80" s="1"/>
  <c r="M58" i="80"/>
  <c r="K58" i="80"/>
  <c r="L58" i="80" s="1"/>
  <c r="M57" i="80"/>
  <c r="K57" i="80"/>
  <c r="L57" i="80" s="1"/>
  <c r="M56" i="80"/>
  <c r="K56" i="80"/>
  <c r="L56" i="80" s="1"/>
  <c r="M55" i="80"/>
  <c r="K55" i="80"/>
  <c r="L55" i="80" s="1"/>
  <c r="M54" i="80"/>
  <c r="K54" i="80"/>
  <c r="L54" i="80" s="1"/>
  <c r="M53" i="80"/>
  <c r="K53" i="80"/>
  <c r="L53" i="80" s="1"/>
  <c r="M52" i="80"/>
  <c r="K52" i="80"/>
  <c r="L52" i="80" s="1"/>
  <c r="M51" i="80"/>
  <c r="K51" i="80"/>
  <c r="L51" i="80" s="1"/>
  <c r="M50" i="80"/>
  <c r="K50" i="80"/>
  <c r="L50" i="80" s="1"/>
  <c r="M49" i="80"/>
  <c r="K49" i="80"/>
  <c r="L49" i="80" s="1"/>
  <c r="M48" i="80"/>
  <c r="K48" i="80"/>
  <c r="L48" i="80" s="1"/>
  <c r="M47" i="80"/>
  <c r="K47" i="80"/>
  <c r="L47" i="80" s="1"/>
  <c r="M46" i="80"/>
  <c r="K46" i="80"/>
  <c r="L46" i="80" s="1"/>
  <c r="M45" i="80"/>
  <c r="K45" i="80"/>
  <c r="L45" i="80" s="1"/>
  <c r="M44" i="80"/>
  <c r="K44" i="80"/>
  <c r="L44" i="80" s="1"/>
  <c r="M43" i="80"/>
  <c r="K43" i="80"/>
  <c r="L43" i="80" s="1"/>
  <c r="M42" i="80"/>
  <c r="K42" i="80"/>
  <c r="L42" i="80" s="1"/>
  <c r="M41" i="80"/>
  <c r="K41" i="80"/>
  <c r="L41" i="80" s="1"/>
  <c r="M40" i="80"/>
  <c r="K40" i="80"/>
  <c r="L40" i="80" s="1"/>
  <c r="M39" i="80"/>
  <c r="K39" i="80"/>
  <c r="L39" i="80" s="1"/>
  <c r="M38" i="80"/>
  <c r="K38" i="80"/>
  <c r="L38" i="80" s="1"/>
  <c r="M37" i="80"/>
  <c r="K37" i="80"/>
  <c r="L37" i="80" s="1"/>
  <c r="M36" i="80"/>
  <c r="K36" i="80"/>
  <c r="L36" i="80" s="1"/>
  <c r="M35" i="80"/>
  <c r="K35" i="80"/>
  <c r="L35" i="80" s="1"/>
  <c r="M34" i="80"/>
  <c r="K34" i="80"/>
  <c r="L34" i="80" s="1"/>
  <c r="M33" i="80"/>
  <c r="K33" i="80"/>
  <c r="L33" i="80" s="1"/>
  <c r="M32" i="80"/>
  <c r="K32" i="80"/>
  <c r="L32" i="80" s="1"/>
  <c r="M31" i="80"/>
  <c r="K31" i="80"/>
  <c r="L31" i="80" s="1"/>
  <c r="M30" i="80"/>
  <c r="K30" i="80"/>
  <c r="L30" i="80" s="1"/>
  <c r="M29" i="80"/>
  <c r="K29" i="80"/>
  <c r="L29" i="80" s="1"/>
  <c r="M28" i="80"/>
  <c r="K28" i="80"/>
  <c r="L28" i="80" s="1"/>
  <c r="M27" i="80"/>
  <c r="K27" i="80"/>
  <c r="L27" i="80" s="1"/>
  <c r="M26" i="80"/>
  <c r="K26" i="80"/>
  <c r="L26" i="80" s="1"/>
  <c r="M25" i="80"/>
  <c r="K25" i="80"/>
  <c r="L25" i="80" s="1"/>
  <c r="K24" i="80"/>
  <c r="L24" i="80" s="1"/>
  <c r="N19" i="80"/>
  <c r="M8" i="80"/>
  <c r="N8" i="80" s="1"/>
  <c r="L8" i="80"/>
  <c r="K8" i="80"/>
  <c r="J8" i="80"/>
  <c r="I8" i="80"/>
  <c r="M7" i="80"/>
  <c r="N7" i="80" s="1"/>
  <c r="L7" i="80"/>
  <c r="K7" i="80"/>
  <c r="J7" i="80"/>
  <c r="I7" i="80"/>
  <c r="M6" i="80"/>
  <c r="N6" i="80" s="1"/>
  <c r="L6" i="80"/>
  <c r="K6" i="80"/>
  <c r="J6" i="80"/>
  <c r="I6" i="80"/>
  <c r="M5" i="80"/>
  <c r="N5" i="80" s="1"/>
  <c r="L5" i="80"/>
  <c r="K5" i="80"/>
  <c r="J5" i="80"/>
  <c r="I5" i="80"/>
  <c r="M4" i="80"/>
  <c r="N4" i="80" s="1"/>
  <c r="L4" i="80"/>
  <c r="K4" i="80"/>
  <c r="J4" i="80"/>
  <c r="I4" i="80"/>
  <c r="I8" i="79"/>
  <c r="I7" i="79"/>
  <c r="I6" i="79"/>
  <c r="I5" i="79"/>
  <c r="I4" i="79"/>
  <c r="K104" i="80" l="1"/>
  <c r="M9" i="80" s="1"/>
  <c r="N9" i="80" s="1"/>
  <c r="N10" i="80" s="1"/>
  <c r="L104" i="80"/>
  <c r="N12" i="80" l="1"/>
  <c r="N11" i="80"/>
  <c r="N13" i="80" s="1"/>
  <c r="H14" i="4" s="1"/>
  <c r="N17" i="80" l="1"/>
  <c r="N18" i="80" s="1"/>
  <c r="N15" i="80"/>
  <c r="E1" i="79" l="1"/>
  <c r="E104" i="79"/>
  <c r="M103" i="79"/>
  <c r="K103" i="79"/>
  <c r="L103" i="79" s="1"/>
  <c r="M102" i="79"/>
  <c r="K102" i="79"/>
  <c r="L102" i="79" s="1"/>
  <c r="M101" i="79"/>
  <c r="K101" i="79"/>
  <c r="L101" i="79" s="1"/>
  <c r="M100" i="79"/>
  <c r="K100" i="79"/>
  <c r="L100" i="79" s="1"/>
  <c r="M99" i="79"/>
  <c r="K99" i="79"/>
  <c r="L99" i="79" s="1"/>
  <c r="M98" i="79"/>
  <c r="K98" i="79"/>
  <c r="L98" i="79" s="1"/>
  <c r="M97" i="79"/>
  <c r="K97" i="79"/>
  <c r="L97" i="79" s="1"/>
  <c r="M96" i="79"/>
  <c r="K96" i="79"/>
  <c r="L96" i="79" s="1"/>
  <c r="M95" i="79"/>
  <c r="K95" i="79"/>
  <c r="L95" i="79" s="1"/>
  <c r="M94" i="79"/>
  <c r="K94" i="79"/>
  <c r="L94" i="79" s="1"/>
  <c r="M93" i="79"/>
  <c r="K93" i="79"/>
  <c r="L93" i="79" s="1"/>
  <c r="M92" i="79"/>
  <c r="K92" i="79"/>
  <c r="L92" i="79" s="1"/>
  <c r="M91" i="79"/>
  <c r="K91" i="79"/>
  <c r="L91" i="79" s="1"/>
  <c r="M90" i="79"/>
  <c r="K90" i="79"/>
  <c r="L90" i="79" s="1"/>
  <c r="M89" i="79"/>
  <c r="K89" i="79"/>
  <c r="L89" i="79" s="1"/>
  <c r="M88" i="79"/>
  <c r="K88" i="79"/>
  <c r="L88" i="79" s="1"/>
  <c r="M87" i="79"/>
  <c r="K87" i="79"/>
  <c r="L87" i="79" s="1"/>
  <c r="M86" i="79"/>
  <c r="K86" i="79"/>
  <c r="L86" i="79" s="1"/>
  <c r="M85" i="79"/>
  <c r="K85" i="79"/>
  <c r="L85" i="79" s="1"/>
  <c r="M84" i="79"/>
  <c r="K84" i="79"/>
  <c r="L84" i="79" s="1"/>
  <c r="M83" i="79"/>
  <c r="K83" i="79"/>
  <c r="L83" i="79" s="1"/>
  <c r="M82" i="79"/>
  <c r="K82" i="79"/>
  <c r="L82" i="79" s="1"/>
  <c r="M81" i="79"/>
  <c r="K81" i="79"/>
  <c r="L81" i="79" s="1"/>
  <c r="M80" i="79"/>
  <c r="K80" i="79"/>
  <c r="L80" i="79" s="1"/>
  <c r="M79" i="79"/>
  <c r="K79" i="79"/>
  <c r="L79" i="79" s="1"/>
  <c r="M78" i="79"/>
  <c r="K78" i="79"/>
  <c r="L78" i="79" s="1"/>
  <c r="M77" i="79"/>
  <c r="K77" i="79"/>
  <c r="L77" i="79" s="1"/>
  <c r="M76" i="79"/>
  <c r="K76" i="79"/>
  <c r="L76" i="79" s="1"/>
  <c r="M75" i="79"/>
  <c r="K75" i="79"/>
  <c r="L75" i="79" s="1"/>
  <c r="M74" i="79"/>
  <c r="K74" i="79"/>
  <c r="L74" i="79" s="1"/>
  <c r="M73" i="79"/>
  <c r="K73" i="79"/>
  <c r="L73" i="79" s="1"/>
  <c r="M72" i="79"/>
  <c r="K72" i="79"/>
  <c r="L72" i="79" s="1"/>
  <c r="M71" i="79"/>
  <c r="K71" i="79"/>
  <c r="L71" i="79" s="1"/>
  <c r="M70" i="79"/>
  <c r="K70" i="79"/>
  <c r="L70" i="79" s="1"/>
  <c r="M69" i="79"/>
  <c r="K69" i="79"/>
  <c r="L69" i="79" s="1"/>
  <c r="M68" i="79"/>
  <c r="K68" i="79"/>
  <c r="L68" i="79" s="1"/>
  <c r="M67" i="79"/>
  <c r="K67" i="79"/>
  <c r="L67" i="79" s="1"/>
  <c r="M66" i="79"/>
  <c r="K66" i="79"/>
  <c r="L66" i="79" s="1"/>
  <c r="M65" i="79"/>
  <c r="K65" i="79"/>
  <c r="L65" i="79" s="1"/>
  <c r="M64" i="79"/>
  <c r="K64" i="79"/>
  <c r="L64" i="79" s="1"/>
  <c r="M63" i="79"/>
  <c r="K63" i="79"/>
  <c r="L63" i="79" s="1"/>
  <c r="M62" i="79"/>
  <c r="K62" i="79"/>
  <c r="L62" i="79" s="1"/>
  <c r="M61" i="79"/>
  <c r="K61" i="79"/>
  <c r="L61" i="79" s="1"/>
  <c r="M60" i="79"/>
  <c r="K60" i="79"/>
  <c r="L60" i="79" s="1"/>
  <c r="M59" i="79"/>
  <c r="K59" i="79"/>
  <c r="L59" i="79" s="1"/>
  <c r="M58" i="79"/>
  <c r="K58" i="79"/>
  <c r="L58" i="79" s="1"/>
  <c r="M57" i="79"/>
  <c r="K57" i="79"/>
  <c r="L57" i="79" s="1"/>
  <c r="M56" i="79"/>
  <c r="K56" i="79"/>
  <c r="L56" i="79" s="1"/>
  <c r="M55" i="79"/>
  <c r="K55" i="79"/>
  <c r="L55" i="79" s="1"/>
  <c r="M54" i="79"/>
  <c r="K54" i="79"/>
  <c r="L54" i="79" s="1"/>
  <c r="M53" i="79"/>
  <c r="K53" i="79"/>
  <c r="L53" i="79" s="1"/>
  <c r="M52" i="79"/>
  <c r="K52" i="79"/>
  <c r="L52" i="79" s="1"/>
  <c r="M51" i="79"/>
  <c r="K51" i="79"/>
  <c r="L51" i="79" s="1"/>
  <c r="M50" i="79"/>
  <c r="K50" i="79"/>
  <c r="L50" i="79" s="1"/>
  <c r="M49" i="79"/>
  <c r="K49" i="79"/>
  <c r="L49" i="79" s="1"/>
  <c r="M48" i="79"/>
  <c r="K48" i="79"/>
  <c r="L48" i="79" s="1"/>
  <c r="M47" i="79"/>
  <c r="K47" i="79"/>
  <c r="L47" i="79" s="1"/>
  <c r="M46" i="79"/>
  <c r="K46" i="79"/>
  <c r="L46" i="79" s="1"/>
  <c r="M45" i="79"/>
  <c r="K45" i="79"/>
  <c r="L45" i="79" s="1"/>
  <c r="M44" i="79"/>
  <c r="K44" i="79"/>
  <c r="L44" i="79" s="1"/>
  <c r="M43" i="79"/>
  <c r="K43" i="79"/>
  <c r="L43" i="79" s="1"/>
  <c r="M42" i="79"/>
  <c r="K42" i="79"/>
  <c r="L42" i="79" s="1"/>
  <c r="M41" i="79"/>
  <c r="K41" i="79"/>
  <c r="L41" i="79" s="1"/>
  <c r="M40" i="79"/>
  <c r="K40" i="79"/>
  <c r="L40" i="79" s="1"/>
  <c r="M39" i="79"/>
  <c r="K39" i="79"/>
  <c r="L39" i="79" s="1"/>
  <c r="M38" i="79"/>
  <c r="K38" i="79"/>
  <c r="L38" i="79" s="1"/>
  <c r="M37" i="79"/>
  <c r="K37" i="79"/>
  <c r="L37" i="79" s="1"/>
  <c r="M36" i="79"/>
  <c r="K36" i="79"/>
  <c r="L36" i="79" s="1"/>
  <c r="M35" i="79"/>
  <c r="K35" i="79"/>
  <c r="L35" i="79" s="1"/>
  <c r="M34" i="79"/>
  <c r="K34" i="79"/>
  <c r="L34" i="79" s="1"/>
  <c r="M33" i="79"/>
  <c r="K33" i="79"/>
  <c r="L33" i="79" s="1"/>
  <c r="M32" i="79"/>
  <c r="K32" i="79"/>
  <c r="L32" i="79" s="1"/>
  <c r="M31" i="79"/>
  <c r="K31" i="79"/>
  <c r="L31" i="79" s="1"/>
  <c r="M30" i="79"/>
  <c r="K30" i="79"/>
  <c r="L30" i="79" s="1"/>
  <c r="M29" i="79"/>
  <c r="K29" i="79"/>
  <c r="L29" i="79" s="1"/>
  <c r="M28" i="79"/>
  <c r="K28" i="79"/>
  <c r="L28" i="79" s="1"/>
  <c r="M27" i="79"/>
  <c r="K27" i="79"/>
  <c r="L27" i="79" s="1"/>
  <c r="M26" i="79"/>
  <c r="K26" i="79"/>
  <c r="L26" i="79" s="1"/>
  <c r="M25" i="79"/>
  <c r="K25" i="79"/>
  <c r="L25" i="79" s="1"/>
  <c r="M24" i="79"/>
  <c r="K24" i="79"/>
  <c r="L24" i="79" s="1"/>
  <c r="N19" i="79"/>
  <c r="M8" i="79"/>
  <c r="N8" i="79" s="1"/>
  <c r="L8" i="79"/>
  <c r="K8" i="79"/>
  <c r="J8" i="79"/>
  <c r="M7" i="79"/>
  <c r="N7" i="79" s="1"/>
  <c r="L7" i="79"/>
  <c r="K7" i="79"/>
  <c r="J7" i="79"/>
  <c r="M6" i="79"/>
  <c r="N6" i="79" s="1"/>
  <c r="L6" i="79"/>
  <c r="K6" i="79"/>
  <c r="J6" i="79"/>
  <c r="M5" i="79"/>
  <c r="N5" i="79" s="1"/>
  <c r="L5" i="79"/>
  <c r="K5" i="79"/>
  <c r="J5" i="79"/>
  <c r="M4" i="79"/>
  <c r="N4" i="79" s="1"/>
  <c r="L4" i="79"/>
  <c r="K4" i="79"/>
  <c r="J4" i="79"/>
  <c r="K104" i="79" l="1"/>
  <c r="M9" i="79" s="1"/>
  <c r="N9" i="79" s="1"/>
  <c r="N10" i="79" s="1"/>
  <c r="L104" i="79"/>
  <c r="N12" i="79" l="1"/>
  <c r="N11" i="79"/>
  <c r="N13" i="79"/>
  <c r="N15" i="79" l="1"/>
  <c r="H13" i="4"/>
  <c r="N17" i="79"/>
  <c r="N18" i="79" s="1"/>
  <c r="E1" i="78" l="1"/>
  <c r="E104" i="78"/>
  <c r="M103" i="78"/>
  <c r="K103" i="78"/>
  <c r="L103" i="78" s="1"/>
  <c r="M102" i="78"/>
  <c r="K102" i="78"/>
  <c r="L102" i="78" s="1"/>
  <c r="M101" i="78"/>
  <c r="K101" i="78"/>
  <c r="L101" i="78" s="1"/>
  <c r="M100" i="78"/>
  <c r="K100" i="78"/>
  <c r="L100" i="78" s="1"/>
  <c r="M99" i="78"/>
  <c r="K99" i="78"/>
  <c r="L99" i="78" s="1"/>
  <c r="M98" i="78"/>
  <c r="K98" i="78"/>
  <c r="L98" i="78" s="1"/>
  <c r="M97" i="78"/>
  <c r="K97" i="78"/>
  <c r="L97" i="78" s="1"/>
  <c r="M96" i="78"/>
  <c r="K96" i="78"/>
  <c r="L96" i="78" s="1"/>
  <c r="M95" i="78"/>
  <c r="K95" i="78"/>
  <c r="L95" i="78" s="1"/>
  <c r="M94" i="78"/>
  <c r="K94" i="78"/>
  <c r="L94" i="78" s="1"/>
  <c r="M93" i="78"/>
  <c r="K93" i="78"/>
  <c r="L93" i="78" s="1"/>
  <c r="M92" i="78"/>
  <c r="K92" i="78"/>
  <c r="L92" i="78" s="1"/>
  <c r="M91" i="78"/>
  <c r="K91" i="78"/>
  <c r="L91" i="78" s="1"/>
  <c r="M90" i="78"/>
  <c r="K90" i="78"/>
  <c r="L90" i="78" s="1"/>
  <c r="M89" i="78"/>
  <c r="K89" i="78"/>
  <c r="L89" i="78" s="1"/>
  <c r="M88" i="78"/>
  <c r="K88" i="78"/>
  <c r="L88" i="78" s="1"/>
  <c r="M87" i="78"/>
  <c r="K87" i="78"/>
  <c r="L87" i="78" s="1"/>
  <c r="M86" i="78"/>
  <c r="K86" i="78"/>
  <c r="L86" i="78" s="1"/>
  <c r="M85" i="78"/>
  <c r="K85" i="78"/>
  <c r="L85" i="78" s="1"/>
  <c r="M84" i="78"/>
  <c r="K84" i="78"/>
  <c r="L84" i="78" s="1"/>
  <c r="M83" i="78"/>
  <c r="K83" i="78"/>
  <c r="L83" i="78" s="1"/>
  <c r="M82" i="78"/>
  <c r="K82" i="78"/>
  <c r="L82" i="78" s="1"/>
  <c r="M81" i="78"/>
  <c r="K81" i="78"/>
  <c r="L81" i="78" s="1"/>
  <c r="M80" i="78"/>
  <c r="K80" i="78"/>
  <c r="L80" i="78" s="1"/>
  <c r="M79" i="78"/>
  <c r="K79" i="78"/>
  <c r="L79" i="78" s="1"/>
  <c r="M78" i="78"/>
  <c r="K78" i="78"/>
  <c r="L78" i="78" s="1"/>
  <c r="M77" i="78"/>
  <c r="K77" i="78"/>
  <c r="L77" i="78" s="1"/>
  <c r="M76" i="78"/>
  <c r="K76" i="78"/>
  <c r="L76" i="78" s="1"/>
  <c r="M75" i="78"/>
  <c r="K75" i="78"/>
  <c r="L75" i="78" s="1"/>
  <c r="M74" i="78"/>
  <c r="K74" i="78"/>
  <c r="L74" i="78" s="1"/>
  <c r="M73" i="78"/>
  <c r="K73" i="78"/>
  <c r="L73" i="78" s="1"/>
  <c r="M72" i="78"/>
  <c r="K72" i="78"/>
  <c r="L72" i="78" s="1"/>
  <c r="M71" i="78"/>
  <c r="K71" i="78"/>
  <c r="L71" i="78" s="1"/>
  <c r="M70" i="78"/>
  <c r="K70" i="78"/>
  <c r="L70" i="78" s="1"/>
  <c r="M69" i="78"/>
  <c r="K69" i="78"/>
  <c r="L69" i="78" s="1"/>
  <c r="M68" i="78"/>
  <c r="K68" i="78"/>
  <c r="L68" i="78" s="1"/>
  <c r="M67" i="78"/>
  <c r="K67" i="78"/>
  <c r="L67" i="78" s="1"/>
  <c r="M66" i="78"/>
  <c r="K66" i="78"/>
  <c r="L66" i="78" s="1"/>
  <c r="M65" i="78"/>
  <c r="K65" i="78"/>
  <c r="L65" i="78" s="1"/>
  <c r="M64" i="78"/>
  <c r="K64" i="78"/>
  <c r="L64" i="78" s="1"/>
  <c r="M63" i="78"/>
  <c r="K63" i="78"/>
  <c r="L63" i="78" s="1"/>
  <c r="M62" i="78"/>
  <c r="K62" i="78"/>
  <c r="L62" i="78" s="1"/>
  <c r="M61" i="78"/>
  <c r="K61" i="78"/>
  <c r="L61" i="78" s="1"/>
  <c r="M60" i="78"/>
  <c r="K60" i="78"/>
  <c r="L60" i="78" s="1"/>
  <c r="M59" i="78"/>
  <c r="K59" i="78"/>
  <c r="L59" i="78" s="1"/>
  <c r="M58" i="78"/>
  <c r="K58" i="78"/>
  <c r="L58" i="78" s="1"/>
  <c r="M57" i="78"/>
  <c r="K57" i="78"/>
  <c r="L57" i="78" s="1"/>
  <c r="M56" i="78"/>
  <c r="K56" i="78"/>
  <c r="L56" i="78" s="1"/>
  <c r="M55" i="78"/>
  <c r="K55" i="78"/>
  <c r="L55" i="78" s="1"/>
  <c r="M54" i="78"/>
  <c r="K54" i="78"/>
  <c r="L54" i="78" s="1"/>
  <c r="M53" i="78"/>
  <c r="K53" i="78"/>
  <c r="L53" i="78" s="1"/>
  <c r="M52" i="78"/>
  <c r="K52" i="78"/>
  <c r="L52" i="78" s="1"/>
  <c r="M51" i="78"/>
  <c r="K51" i="78"/>
  <c r="L51" i="78" s="1"/>
  <c r="M50" i="78"/>
  <c r="K50" i="78"/>
  <c r="L50" i="78" s="1"/>
  <c r="M49" i="78"/>
  <c r="K49" i="78"/>
  <c r="L49" i="78" s="1"/>
  <c r="M48" i="78"/>
  <c r="K48" i="78"/>
  <c r="L48" i="78" s="1"/>
  <c r="M47" i="78"/>
  <c r="K47" i="78"/>
  <c r="L47" i="78" s="1"/>
  <c r="M46" i="78"/>
  <c r="K46" i="78"/>
  <c r="L46" i="78" s="1"/>
  <c r="M45" i="78"/>
  <c r="K45" i="78"/>
  <c r="L45" i="78" s="1"/>
  <c r="M44" i="78"/>
  <c r="K44" i="78"/>
  <c r="L44" i="78" s="1"/>
  <c r="M43" i="78"/>
  <c r="K43" i="78"/>
  <c r="L43" i="78" s="1"/>
  <c r="M42" i="78"/>
  <c r="K42" i="78"/>
  <c r="L42" i="78" s="1"/>
  <c r="M41" i="78"/>
  <c r="K41" i="78"/>
  <c r="L41" i="78" s="1"/>
  <c r="M40" i="78"/>
  <c r="K40" i="78"/>
  <c r="L40" i="78" s="1"/>
  <c r="M39" i="78"/>
  <c r="K39" i="78"/>
  <c r="L39" i="78" s="1"/>
  <c r="M38" i="78"/>
  <c r="K38" i="78"/>
  <c r="L38" i="78" s="1"/>
  <c r="M37" i="78"/>
  <c r="K37" i="78"/>
  <c r="L37" i="78" s="1"/>
  <c r="M36" i="78"/>
  <c r="K36" i="78"/>
  <c r="L36" i="78" s="1"/>
  <c r="M35" i="78"/>
  <c r="K35" i="78"/>
  <c r="L35" i="78" s="1"/>
  <c r="M34" i="78"/>
  <c r="K34" i="78"/>
  <c r="L34" i="78" s="1"/>
  <c r="M33" i="78"/>
  <c r="K33" i="78"/>
  <c r="L33" i="78" s="1"/>
  <c r="M32" i="78"/>
  <c r="K32" i="78"/>
  <c r="L32" i="78" s="1"/>
  <c r="M31" i="78"/>
  <c r="K31" i="78"/>
  <c r="L31" i="78" s="1"/>
  <c r="M30" i="78"/>
  <c r="K30" i="78"/>
  <c r="L30" i="78" s="1"/>
  <c r="M29" i="78"/>
  <c r="K29" i="78"/>
  <c r="L29" i="78" s="1"/>
  <c r="M28" i="78"/>
  <c r="K28" i="78"/>
  <c r="L28" i="78" s="1"/>
  <c r="M27" i="78"/>
  <c r="K27" i="78"/>
  <c r="L27" i="78" s="1"/>
  <c r="M26" i="78"/>
  <c r="K26" i="78"/>
  <c r="L26" i="78" s="1"/>
  <c r="M25" i="78"/>
  <c r="K25" i="78"/>
  <c r="L25" i="78" s="1"/>
  <c r="M24" i="78"/>
  <c r="K24" i="78"/>
  <c r="N19" i="78"/>
  <c r="M8" i="78"/>
  <c r="N8" i="78" s="1"/>
  <c r="L8" i="78"/>
  <c r="K8" i="78"/>
  <c r="J8" i="78"/>
  <c r="M7" i="78"/>
  <c r="N7" i="78" s="1"/>
  <c r="L7" i="78"/>
  <c r="K7" i="78"/>
  <c r="J7" i="78"/>
  <c r="M6" i="78"/>
  <c r="N6" i="78" s="1"/>
  <c r="L6" i="78"/>
  <c r="K6" i="78"/>
  <c r="J6" i="78"/>
  <c r="M5" i="78"/>
  <c r="N5" i="78" s="1"/>
  <c r="L5" i="78"/>
  <c r="K5" i="78"/>
  <c r="J5" i="78"/>
  <c r="M4" i="78"/>
  <c r="N4" i="78" s="1"/>
  <c r="L4" i="78"/>
  <c r="K4" i="78"/>
  <c r="J4" i="78"/>
  <c r="K104" i="78" l="1"/>
  <c r="M9" i="78" s="1"/>
  <c r="N9" i="78" s="1"/>
  <c r="N10" i="78" s="1"/>
  <c r="L24" i="78"/>
  <c r="L104" i="78" s="1"/>
  <c r="N12" i="78" l="1"/>
  <c r="N11" i="78"/>
  <c r="N13" i="78" s="1"/>
  <c r="N15" i="78" s="1"/>
  <c r="N17" i="78" l="1"/>
  <c r="N18" i="78" s="1"/>
  <c r="H12" i="4"/>
  <c r="E1" i="77"/>
  <c r="E104" i="77"/>
  <c r="M103" i="77"/>
  <c r="K103" i="77"/>
  <c r="L103" i="77" s="1"/>
  <c r="M102" i="77"/>
  <c r="K102" i="77"/>
  <c r="L102" i="77" s="1"/>
  <c r="M101" i="77"/>
  <c r="K101" i="77"/>
  <c r="L101" i="77" s="1"/>
  <c r="M100" i="77"/>
  <c r="K100" i="77"/>
  <c r="L100" i="77" s="1"/>
  <c r="M99" i="77"/>
  <c r="K99" i="77"/>
  <c r="L99" i="77" s="1"/>
  <c r="M98" i="77"/>
  <c r="K98" i="77"/>
  <c r="L98" i="77" s="1"/>
  <c r="M97" i="77"/>
  <c r="K97" i="77"/>
  <c r="L97" i="77" s="1"/>
  <c r="M96" i="77"/>
  <c r="K96" i="77"/>
  <c r="L96" i="77" s="1"/>
  <c r="M95" i="77"/>
  <c r="K95" i="77"/>
  <c r="L95" i="77" s="1"/>
  <c r="M94" i="77"/>
  <c r="K94" i="77"/>
  <c r="L94" i="77" s="1"/>
  <c r="M93" i="77"/>
  <c r="K93" i="77"/>
  <c r="L93" i="77" s="1"/>
  <c r="M92" i="77"/>
  <c r="K92" i="77"/>
  <c r="L92" i="77" s="1"/>
  <c r="M91" i="77"/>
  <c r="K91" i="77"/>
  <c r="L91" i="77" s="1"/>
  <c r="M90" i="77"/>
  <c r="K90" i="77"/>
  <c r="L90" i="77" s="1"/>
  <c r="M89" i="77"/>
  <c r="K89" i="77"/>
  <c r="L89" i="77" s="1"/>
  <c r="M88" i="77"/>
  <c r="K88" i="77"/>
  <c r="L88" i="77" s="1"/>
  <c r="M87" i="77"/>
  <c r="K87" i="77"/>
  <c r="L87" i="77" s="1"/>
  <c r="M86" i="77"/>
  <c r="K86" i="77"/>
  <c r="L86" i="77" s="1"/>
  <c r="M85" i="77"/>
  <c r="K85" i="77"/>
  <c r="L85" i="77" s="1"/>
  <c r="M84" i="77"/>
  <c r="K84" i="77"/>
  <c r="L84" i="77" s="1"/>
  <c r="M83" i="77"/>
  <c r="K83" i="77"/>
  <c r="L83" i="77" s="1"/>
  <c r="M82" i="77"/>
  <c r="K82" i="77"/>
  <c r="L82" i="77" s="1"/>
  <c r="M81" i="77"/>
  <c r="K81" i="77"/>
  <c r="L81" i="77" s="1"/>
  <c r="M80" i="77"/>
  <c r="K80" i="77"/>
  <c r="L80" i="77" s="1"/>
  <c r="M79" i="77"/>
  <c r="K79" i="77"/>
  <c r="L79" i="77" s="1"/>
  <c r="M78" i="77"/>
  <c r="K78" i="77"/>
  <c r="L78" i="77" s="1"/>
  <c r="M77" i="77"/>
  <c r="K77" i="77"/>
  <c r="L77" i="77" s="1"/>
  <c r="M76" i="77"/>
  <c r="K76" i="77"/>
  <c r="L76" i="77" s="1"/>
  <c r="M75" i="77"/>
  <c r="K75" i="77"/>
  <c r="L75" i="77" s="1"/>
  <c r="M74" i="77"/>
  <c r="K74" i="77"/>
  <c r="L74" i="77" s="1"/>
  <c r="M73" i="77"/>
  <c r="K73" i="77"/>
  <c r="L73" i="77" s="1"/>
  <c r="M72" i="77"/>
  <c r="K72" i="77"/>
  <c r="L72" i="77" s="1"/>
  <c r="M71" i="77"/>
  <c r="K71" i="77"/>
  <c r="L71" i="77" s="1"/>
  <c r="M70" i="77"/>
  <c r="K70" i="77"/>
  <c r="L70" i="77" s="1"/>
  <c r="M69" i="77"/>
  <c r="K69" i="77"/>
  <c r="L69" i="77" s="1"/>
  <c r="M68" i="77"/>
  <c r="K68" i="77"/>
  <c r="L68" i="77" s="1"/>
  <c r="M67" i="77"/>
  <c r="K67" i="77"/>
  <c r="L67" i="77" s="1"/>
  <c r="M66" i="77"/>
  <c r="K66" i="77"/>
  <c r="L66" i="77" s="1"/>
  <c r="M65" i="77"/>
  <c r="K65" i="77"/>
  <c r="L65" i="77" s="1"/>
  <c r="M64" i="77"/>
  <c r="K64" i="77"/>
  <c r="L64" i="77" s="1"/>
  <c r="M63" i="77"/>
  <c r="K63" i="77"/>
  <c r="L63" i="77" s="1"/>
  <c r="M62" i="77"/>
  <c r="K62" i="77"/>
  <c r="L62" i="77" s="1"/>
  <c r="M61" i="77"/>
  <c r="K61" i="77"/>
  <c r="L61" i="77" s="1"/>
  <c r="M60" i="77"/>
  <c r="K60" i="77"/>
  <c r="L60" i="77" s="1"/>
  <c r="M59" i="77"/>
  <c r="K59" i="77"/>
  <c r="L59" i="77" s="1"/>
  <c r="M58" i="77"/>
  <c r="K58" i="77"/>
  <c r="L58" i="77" s="1"/>
  <c r="M57" i="77"/>
  <c r="K57" i="77"/>
  <c r="L57" i="77" s="1"/>
  <c r="M56" i="77"/>
  <c r="K56" i="77"/>
  <c r="L56" i="77" s="1"/>
  <c r="M55" i="77"/>
  <c r="K55" i="77"/>
  <c r="L55" i="77" s="1"/>
  <c r="M54" i="77"/>
  <c r="K54" i="77"/>
  <c r="L54" i="77" s="1"/>
  <c r="M53" i="77"/>
  <c r="K53" i="77"/>
  <c r="L53" i="77" s="1"/>
  <c r="M52" i="77"/>
  <c r="K52" i="77"/>
  <c r="L52" i="77" s="1"/>
  <c r="M51" i="77"/>
  <c r="K51" i="77"/>
  <c r="L51" i="77" s="1"/>
  <c r="M50" i="77"/>
  <c r="K50" i="77"/>
  <c r="L50" i="77" s="1"/>
  <c r="M49" i="77"/>
  <c r="K49" i="77"/>
  <c r="L49" i="77" s="1"/>
  <c r="M48" i="77"/>
  <c r="K48" i="77"/>
  <c r="L48" i="77" s="1"/>
  <c r="M47" i="77"/>
  <c r="K47" i="77"/>
  <c r="L47" i="77" s="1"/>
  <c r="M46" i="77"/>
  <c r="K46" i="77"/>
  <c r="L46" i="77" s="1"/>
  <c r="M45" i="77"/>
  <c r="K45" i="77"/>
  <c r="L45" i="77" s="1"/>
  <c r="M44" i="77"/>
  <c r="K44" i="77"/>
  <c r="L44" i="77" s="1"/>
  <c r="M43" i="77"/>
  <c r="K43" i="77"/>
  <c r="L43" i="77" s="1"/>
  <c r="M42" i="77"/>
  <c r="K42" i="77"/>
  <c r="L42" i="77" s="1"/>
  <c r="M41" i="77"/>
  <c r="K41" i="77"/>
  <c r="L41" i="77" s="1"/>
  <c r="M40" i="77"/>
  <c r="K40" i="77"/>
  <c r="L40" i="77" s="1"/>
  <c r="M39" i="77"/>
  <c r="K39" i="77"/>
  <c r="L39" i="77" s="1"/>
  <c r="M38" i="77"/>
  <c r="K38" i="77"/>
  <c r="L38" i="77" s="1"/>
  <c r="M37" i="77"/>
  <c r="K37" i="77"/>
  <c r="L37" i="77" s="1"/>
  <c r="M36" i="77"/>
  <c r="K36" i="77"/>
  <c r="L36" i="77" s="1"/>
  <c r="M35" i="77"/>
  <c r="K35" i="77"/>
  <c r="L35" i="77" s="1"/>
  <c r="M34" i="77"/>
  <c r="K34" i="77"/>
  <c r="L34" i="77" s="1"/>
  <c r="M33" i="77"/>
  <c r="K33" i="77"/>
  <c r="L33" i="77" s="1"/>
  <c r="M32" i="77"/>
  <c r="K32" i="77"/>
  <c r="L32" i="77" s="1"/>
  <c r="M31" i="77"/>
  <c r="K31" i="77"/>
  <c r="L31" i="77" s="1"/>
  <c r="M30" i="77"/>
  <c r="K30" i="77"/>
  <c r="L30" i="77" s="1"/>
  <c r="M29" i="77"/>
  <c r="K29" i="77"/>
  <c r="L29" i="77" s="1"/>
  <c r="M28" i="77"/>
  <c r="K28" i="77"/>
  <c r="L28" i="77" s="1"/>
  <c r="M27" i="77"/>
  <c r="K27" i="77"/>
  <c r="L27" i="77" s="1"/>
  <c r="M26" i="77"/>
  <c r="K26" i="77"/>
  <c r="L26" i="77" s="1"/>
  <c r="M25" i="77"/>
  <c r="K25" i="77"/>
  <c r="K24" i="77"/>
  <c r="L24" i="77" s="1"/>
  <c r="N19" i="77"/>
  <c r="M8" i="77"/>
  <c r="N8" i="77" s="1"/>
  <c r="L8" i="77"/>
  <c r="K8" i="77"/>
  <c r="J8" i="77"/>
  <c r="M7" i="77"/>
  <c r="N7" i="77" s="1"/>
  <c r="L7" i="77"/>
  <c r="K7" i="77"/>
  <c r="J7" i="77"/>
  <c r="M6" i="77"/>
  <c r="N6" i="77" s="1"/>
  <c r="L6" i="77"/>
  <c r="K6" i="77"/>
  <c r="J6" i="77"/>
  <c r="M5" i="77"/>
  <c r="N5" i="77" s="1"/>
  <c r="L5" i="77"/>
  <c r="K5" i="77"/>
  <c r="J5" i="77"/>
  <c r="M4" i="77"/>
  <c r="N4" i="77" s="1"/>
  <c r="L4" i="77"/>
  <c r="K4" i="77"/>
  <c r="J4" i="77"/>
  <c r="E104" i="56"/>
  <c r="M103" i="56"/>
  <c r="N19" i="56"/>
  <c r="M102" i="56"/>
  <c r="M101" i="56"/>
  <c r="M100" i="56"/>
  <c r="M99" i="56"/>
  <c r="M98" i="56"/>
  <c r="M97" i="56"/>
  <c r="M96" i="56"/>
  <c r="M95" i="56"/>
  <c r="M94" i="56"/>
  <c r="M93" i="56"/>
  <c r="M92" i="56"/>
  <c r="M91" i="56"/>
  <c r="M90" i="56"/>
  <c r="M89" i="56"/>
  <c r="M88" i="56"/>
  <c r="M87" i="56"/>
  <c r="M86" i="56"/>
  <c r="M85" i="56"/>
  <c r="M84" i="56"/>
  <c r="M83" i="56"/>
  <c r="M82" i="56"/>
  <c r="M81" i="56"/>
  <c r="M80" i="56"/>
  <c r="M79" i="56"/>
  <c r="M78" i="56"/>
  <c r="M77" i="56"/>
  <c r="M76" i="56"/>
  <c r="M75" i="56"/>
  <c r="M74" i="56"/>
  <c r="M73" i="56"/>
  <c r="M72" i="56"/>
  <c r="M71" i="56"/>
  <c r="M70" i="56"/>
  <c r="M69" i="56"/>
  <c r="M68" i="56"/>
  <c r="M67" i="56"/>
  <c r="M66" i="56"/>
  <c r="M65" i="56"/>
  <c r="M64" i="56"/>
  <c r="M63" i="56"/>
  <c r="M62" i="56"/>
  <c r="M61" i="56"/>
  <c r="M60" i="56"/>
  <c r="M59" i="56"/>
  <c r="M58" i="56"/>
  <c r="M57" i="56"/>
  <c r="M56" i="56"/>
  <c r="M55" i="56"/>
  <c r="M54" i="56"/>
  <c r="M53" i="56"/>
  <c r="M52" i="56"/>
  <c r="M51" i="56"/>
  <c r="M50" i="56"/>
  <c r="M49" i="56"/>
  <c r="M48" i="56"/>
  <c r="M47" i="56"/>
  <c r="M46" i="56"/>
  <c r="M45" i="56"/>
  <c r="M44" i="56"/>
  <c r="M43" i="56"/>
  <c r="M42" i="56"/>
  <c r="M41" i="56"/>
  <c r="M40" i="56"/>
  <c r="M39" i="56"/>
  <c r="M38" i="56"/>
  <c r="M37" i="56"/>
  <c r="M36" i="56"/>
  <c r="M35" i="56"/>
  <c r="M34" i="56"/>
  <c r="M33" i="56"/>
  <c r="M32" i="56"/>
  <c r="M31" i="56"/>
  <c r="M30" i="56"/>
  <c r="M29" i="56"/>
  <c r="M28" i="56"/>
  <c r="M27" i="56"/>
  <c r="M26" i="56"/>
  <c r="M25" i="56"/>
  <c r="M4" i="56"/>
  <c r="N4" i="56" s="1"/>
  <c r="M5" i="56"/>
  <c r="N5" i="56" s="1"/>
  <c r="M6" i="56"/>
  <c r="N6" i="56" s="1"/>
  <c r="M7" i="56"/>
  <c r="N7" i="56" s="1"/>
  <c r="M8" i="56"/>
  <c r="N8" i="56" s="1"/>
  <c r="K24" i="56"/>
  <c r="L24" i="56" s="1"/>
  <c r="K25" i="56"/>
  <c r="K26" i="56"/>
  <c r="K27" i="56"/>
  <c r="L27" i="56" s="1"/>
  <c r="K28" i="56"/>
  <c r="L28" i="56" s="1"/>
  <c r="K29" i="56"/>
  <c r="L29" i="56" s="1"/>
  <c r="K30" i="56"/>
  <c r="L30" i="56" s="1"/>
  <c r="K31" i="56"/>
  <c r="L31" i="56" s="1"/>
  <c r="K32" i="56"/>
  <c r="L32" i="56" s="1"/>
  <c r="K33" i="56"/>
  <c r="L33" i="56" s="1"/>
  <c r="K34" i="56"/>
  <c r="K35" i="56"/>
  <c r="K36" i="56"/>
  <c r="L36" i="56" s="1"/>
  <c r="K37" i="56"/>
  <c r="L37" i="56" s="1"/>
  <c r="K38" i="56"/>
  <c r="L38" i="56" s="1"/>
  <c r="K39" i="56"/>
  <c r="L39" i="56" s="1"/>
  <c r="K40" i="56"/>
  <c r="L40" i="56" s="1"/>
  <c r="K41" i="56"/>
  <c r="L41" i="56" s="1"/>
  <c r="K42" i="56"/>
  <c r="K43" i="56"/>
  <c r="L43" i="56" s="1"/>
  <c r="K44" i="56"/>
  <c r="L44" i="56" s="1"/>
  <c r="K45" i="56"/>
  <c r="L45" i="56" s="1"/>
  <c r="K46" i="56"/>
  <c r="L46" i="56" s="1"/>
  <c r="K47" i="56"/>
  <c r="L47" i="56" s="1"/>
  <c r="K48" i="56"/>
  <c r="L48" i="56" s="1"/>
  <c r="K49" i="56"/>
  <c r="K50" i="56"/>
  <c r="L50" i="56" s="1"/>
  <c r="K51" i="56"/>
  <c r="L51" i="56" s="1"/>
  <c r="K52" i="56"/>
  <c r="L52" i="56" s="1"/>
  <c r="K53" i="56"/>
  <c r="L53" i="56" s="1"/>
  <c r="K54" i="56"/>
  <c r="L54" i="56" s="1"/>
  <c r="K55" i="56"/>
  <c r="L55" i="56" s="1"/>
  <c r="K56" i="56"/>
  <c r="L56" i="56" s="1"/>
  <c r="K57" i="56"/>
  <c r="L57" i="56" s="1"/>
  <c r="K58" i="56"/>
  <c r="L58" i="56" s="1"/>
  <c r="K59" i="56"/>
  <c r="K60" i="56"/>
  <c r="L60" i="56" s="1"/>
  <c r="K61" i="56"/>
  <c r="L61" i="56" s="1"/>
  <c r="K62" i="56"/>
  <c r="L62" i="56" s="1"/>
  <c r="K63" i="56"/>
  <c r="L63" i="56" s="1"/>
  <c r="K64" i="56"/>
  <c r="L64" i="56" s="1"/>
  <c r="K65" i="56"/>
  <c r="L65" i="56" s="1"/>
  <c r="K66" i="56"/>
  <c r="L66" i="56" s="1"/>
  <c r="K67" i="56"/>
  <c r="L67" i="56" s="1"/>
  <c r="K68" i="56"/>
  <c r="L68" i="56" s="1"/>
  <c r="K69" i="56"/>
  <c r="L69" i="56" s="1"/>
  <c r="K70" i="56"/>
  <c r="L70" i="56" s="1"/>
  <c r="K71" i="56"/>
  <c r="L71" i="56" s="1"/>
  <c r="K72" i="56"/>
  <c r="L72" i="56" s="1"/>
  <c r="K73" i="56"/>
  <c r="L73" i="56" s="1"/>
  <c r="K74" i="56"/>
  <c r="K75" i="56"/>
  <c r="L75" i="56" s="1"/>
  <c r="K76" i="56"/>
  <c r="L76" i="56" s="1"/>
  <c r="K77" i="56"/>
  <c r="L77" i="56" s="1"/>
  <c r="K78" i="56"/>
  <c r="L78" i="56" s="1"/>
  <c r="K79" i="56"/>
  <c r="L79" i="56" s="1"/>
  <c r="K80" i="56"/>
  <c r="L80" i="56" s="1"/>
  <c r="K81" i="56"/>
  <c r="L81" i="56" s="1"/>
  <c r="K82" i="56"/>
  <c r="L82" i="56" s="1"/>
  <c r="K83" i="56"/>
  <c r="L83" i="56" s="1"/>
  <c r="K84" i="56"/>
  <c r="L84" i="56" s="1"/>
  <c r="K85" i="56"/>
  <c r="L85" i="56" s="1"/>
  <c r="K86" i="56"/>
  <c r="L86" i="56" s="1"/>
  <c r="K87" i="56"/>
  <c r="L87" i="56" s="1"/>
  <c r="K88" i="56"/>
  <c r="L88" i="56" s="1"/>
  <c r="K89" i="56"/>
  <c r="L89" i="56" s="1"/>
  <c r="K90" i="56"/>
  <c r="L90" i="56" s="1"/>
  <c r="K91" i="56"/>
  <c r="L91" i="56" s="1"/>
  <c r="K92" i="56"/>
  <c r="L92" i="56" s="1"/>
  <c r="K93" i="56"/>
  <c r="L93" i="56" s="1"/>
  <c r="K94" i="56"/>
  <c r="L94" i="56" s="1"/>
  <c r="K95" i="56"/>
  <c r="L95" i="56" s="1"/>
  <c r="K96" i="56"/>
  <c r="L96" i="56" s="1"/>
  <c r="K97" i="56"/>
  <c r="L97" i="56" s="1"/>
  <c r="K98" i="56"/>
  <c r="L98" i="56" s="1"/>
  <c r="K99" i="56"/>
  <c r="L99" i="56" s="1"/>
  <c r="K100" i="56"/>
  <c r="L100" i="56" s="1"/>
  <c r="K101" i="56"/>
  <c r="L101" i="56" s="1"/>
  <c r="K102" i="56"/>
  <c r="L102" i="56" s="1"/>
  <c r="K103" i="56"/>
  <c r="L103" i="56" s="1"/>
  <c r="L74" i="56"/>
  <c r="L59" i="56"/>
  <c r="L49" i="56"/>
  <c r="L42" i="56"/>
  <c r="L35" i="56"/>
  <c r="L34" i="56"/>
  <c r="L26" i="56"/>
  <c r="J4" i="56"/>
  <c r="L8" i="56"/>
  <c r="K8" i="56"/>
  <c r="J8" i="56"/>
  <c r="E1" i="56"/>
  <c r="G9" i="4"/>
  <c r="F33" i="4"/>
  <c r="F32" i="4"/>
  <c r="F31" i="4"/>
  <c r="F30" i="4"/>
  <c r="F29" i="4"/>
  <c r="F28" i="4"/>
  <c r="F27" i="4"/>
  <c r="F26" i="4"/>
  <c r="F25" i="4"/>
  <c r="F24" i="4"/>
  <c r="F23" i="4"/>
  <c r="F22" i="4"/>
  <c r="F21" i="4"/>
  <c r="F20" i="4"/>
  <c r="F19" i="4"/>
  <c r="F18" i="4"/>
  <c r="F17" i="4"/>
  <c r="F16" i="4"/>
  <c r="F15" i="4"/>
  <c r="F14" i="4"/>
  <c r="F13" i="4"/>
  <c r="F12" i="4"/>
  <c r="F11" i="4"/>
  <c r="F10" i="4"/>
  <c r="G33" i="4"/>
  <c r="G32" i="4"/>
  <c r="G104" i="56"/>
  <c r="L25" i="56"/>
  <c r="K7" i="56"/>
  <c r="K5" i="56"/>
  <c r="L4" i="56"/>
  <c r="K6" i="56"/>
  <c r="K4" i="56"/>
  <c r="L7" i="56"/>
  <c r="J6" i="56"/>
  <c r="L5" i="56"/>
  <c r="J7" i="56"/>
  <c r="J5" i="56"/>
  <c r="L6" i="56"/>
  <c r="G17" i="53"/>
  <c r="G31" i="4"/>
  <c r="G30" i="4"/>
  <c r="G29" i="4"/>
  <c r="G28" i="4"/>
  <c r="G27" i="4"/>
  <c r="G26" i="4"/>
  <c r="G25" i="4"/>
  <c r="G24" i="4"/>
  <c r="G23" i="4"/>
  <c r="G22" i="4"/>
  <c r="G21" i="4"/>
  <c r="G20" i="4"/>
  <c r="G19" i="4"/>
  <c r="G18" i="4"/>
  <c r="G17" i="4"/>
  <c r="G16" i="4"/>
  <c r="G15" i="4"/>
  <c r="G14" i="4"/>
  <c r="G13" i="4"/>
  <c r="G12" i="4"/>
  <c r="G11" i="4"/>
  <c r="G10" i="4"/>
  <c r="F9" i="4"/>
  <c r="A10" i="53"/>
  <c r="A11" i="53"/>
  <c r="A12" i="53"/>
  <c r="A13" i="53"/>
  <c r="A14" i="53"/>
  <c r="A15" i="53"/>
  <c r="A16" i="53"/>
  <c r="A17" i="53"/>
  <c r="A18" i="53"/>
  <c r="A19" i="53"/>
  <c r="A20" i="53"/>
  <c r="A21" i="53"/>
  <c r="A22" i="53"/>
  <c r="A23" i="53"/>
  <c r="A24" i="53"/>
  <c r="A25" i="53"/>
  <c r="A26" i="53"/>
  <c r="A27" i="53"/>
  <c r="A28" i="53"/>
  <c r="A29" i="53"/>
  <c r="A30" i="53"/>
  <c r="A10" i="4"/>
  <c r="A11" i="4" s="1"/>
  <c r="A12" i="4" s="1"/>
  <c r="A13" i="4" s="1"/>
  <c r="A14" i="4" s="1"/>
  <c r="A15" i="4" s="1"/>
  <c r="A16" i="4" s="1"/>
  <c r="A17" i="4" s="1"/>
  <c r="A18" i="4" s="1"/>
  <c r="A19" i="4" s="1"/>
  <c r="A20" i="4" s="1"/>
  <c r="A21" i="4" s="1"/>
  <c r="A22" i="4" s="1"/>
  <c r="A23" i="4" s="1"/>
  <c r="A24" i="4" s="1"/>
  <c r="A25" i="4" s="1"/>
  <c r="A26" i="4" s="1"/>
  <c r="A27" i="4" s="1"/>
  <c r="A28" i="4" s="1"/>
  <c r="A29" i="4" s="1"/>
  <c r="A30" i="4" s="1"/>
  <c r="A31" i="4" s="1"/>
  <c r="K104" i="77" l="1"/>
  <c r="M9" i="77" s="1"/>
  <c r="N9" i="77" s="1"/>
  <c r="N10" i="77" s="1"/>
  <c r="L25" i="77"/>
  <c r="L104" i="77" s="1"/>
  <c r="K104" i="56"/>
  <c r="M9" i="56" s="1"/>
  <c r="N9" i="56" s="1"/>
  <c r="N10" i="56" s="1"/>
  <c r="L104" i="56"/>
  <c r="N12" i="77" l="1"/>
  <c r="N11" i="77"/>
  <c r="N13" i="77" s="1"/>
  <c r="H11" i="4" s="1"/>
  <c r="N12" i="56"/>
  <c r="N11" i="56"/>
  <c r="N13" i="56" s="1"/>
  <c r="N17" i="77" l="1"/>
  <c r="N18" i="77" s="1"/>
  <c r="N15" i="77"/>
  <c r="N15" i="56"/>
  <c r="H10" i="4"/>
  <c r="N17" i="56"/>
  <c r="N18" i="56" s="1"/>
</calcChain>
</file>

<file path=xl/sharedStrings.xml><?xml version="1.0" encoding="utf-8"?>
<sst xmlns="http://schemas.openxmlformats.org/spreadsheetml/2006/main" count="2726" uniqueCount="219">
  <si>
    <t>No.</t>
  </si>
  <si>
    <t>PRECIO UNITARIO MÁXIMO</t>
  </si>
  <si>
    <t>PRECIO UNITARIO MÍNIMO</t>
  </si>
  <si>
    <t>INSUMOS</t>
  </si>
  <si>
    <t>RESULTADO</t>
  </si>
  <si>
    <t>Bienes de Aseo y Cafetería</t>
  </si>
  <si>
    <t>PRECIOS COTIZADOS EN CATALOGO</t>
  </si>
  <si>
    <t>ITEM</t>
  </si>
  <si>
    <t>SERVICIO REQUERIDO</t>
  </si>
  <si>
    <t>MESES</t>
  </si>
  <si>
    <t>VERIFICACIÓN FRENTE A PRECIOS COT. CATALOGO</t>
  </si>
  <si>
    <t>VERIFICACIÓN FRENTE A PRECIOS MÁX. Y MÍN.</t>
  </si>
  <si>
    <t>VERIFICACIÓN DESCUENTO MENOR O IGUAL AL 20%</t>
  </si>
  <si>
    <t>VERIFICACION TOTALES</t>
  </si>
  <si>
    <t>TOTAL</t>
  </si>
  <si>
    <t>PRECIOS MÁXIMOS Y MÍNIMOS DEL CATALOGO</t>
  </si>
  <si>
    <t>COTIZACIÓN</t>
  </si>
  <si>
    <t>VALOR MENSUAL VERIFICADO</t>
  </si>
  <si>
    <t>VALOR TOTAL VERIFICADO</t>
  </si>
  <si>
    <t>PRECIO UNITARIO</t>
  </si>
  <si>
    <t>PRECIO UNITARIO COTIZADO</t>
  </si>
  <si>
    <t>% DESC</t>
  </si>
  <si>
    <t>SUBTOTAL ANTES DE AIU E IVA</t>
  </si>
  <si>
    <t>VALOR IVA (19% sobre 10% subtotal)</t>
  </si>
  <si>
    <t>VALOR COTIZACIÓN</t>
  </si>
  <si>
    <t>RESULTADO FINAL</t>
  </si>
  <si>
    <t>DIRECCIÓN REGIONAL SENA HUILA</t>
  </si>
  <si>
    <t>PROVEEDOR</t>
  </si>
  <si>
    <t>RESPUESTA ENVIADA EL</t>
  </si>
  <si>
    <t>PRECIO BASE (Presupuesto)</t>
  </si>
  <si>
    <t>PRECIO OFERTADO</t>
  </si>
  <si>
    <t>AHORRO</t>
  </si>
  <si>
    <t>% DESCUENTO TOTAL</t>
  </si>
  <si>
    <t>VERIFICACIÓN PROPUESTA</t>
  </si>
  <si>
    <t>OBSERVACIONES</t>
  </si>
  <si>
    <t xml:space="preserve">INFORME DE VERIFICACIÓN DEL MENOR PRECIO </t>
  </si>
  <si>
    <t>EVENTO DE COTIZACIÓN No.152104a TVEC</t>
  </si>
  <si>
    <t xml:space="preserve">OBJETO: </t>
  </si>
  <si>
    <t>Prestación del servicio integral de aseo y cafetería para los diferentes centros y sedes del Servicio Nacional de Aprendizaje – SENA en la Regional Huila.</t>
  </si>
  <si>
    <t>Compra</t>
  </si>
  <si>
    <t>Arrendamiento</t>
  </si>
  <si>
    <t>CONDICIÓN</t>
  </si>
  <si>
    <t>VALOR AIU (10%)</t>
  </si>
  <si>
    <t>DIFERENCIA COTIZACION Y VALOR VERIFICADO</t>
  </si>
  <si>
    <t>DIFERENCIA FRENTE AL PRESUPUESTO OFICIAL</t>
  </si>
  <si>
    <t>RESULTADO:</t>
  </si>
  <si>
    <t>21 de junio de 2023</t>
  </si>
  <si>
    <t>JESUS MOSQUERA TITIMBO</t>
  </si>
  <si>
    <t>Evaluador Financiero</t>
  </si>
  <si>
    <t>Evaluador Jurídico</t>
  </si>
  <si>
    <t>Estructurador</t>
  </si>
  <si>
    <t>CONSORCIO ELITE - #993163</t>
  </si>
  <si>
    <t>UNIÓN TEMPORAL EASYCLEAN ASEO PROFESIONAL - #993164</t>
  </si>
  <si>
    <t>UNIÓN TEMPORAL OUTSOURCING GIAF - #993165</t>
  </si>
  <si>
    <t>UNIÓN TEMPORAL SERVICIOS INTEGRALES - #993167</t>
  </si>
  <si>
    <t>UNIÓN TEMPORAL CCE AMP IV 2022 - #993294</t>
  </si>
  <si>
    <t>UNIÓN TEMPORAL EMINSER - SOLOASEO 2023 - #993339</t>
  </si>
  <si>
    <t>UNIÓN TEMPORAL CLEAN COLOMBIA - #993378</t>
  </si>
  <si>
    <t>LIMPIEZA INSTITUCIONAL LASU S.A.S. - #993394</t>
  </si>
  <si>
    <t>INCINERADOS DEL HUILA - INCIHUILA S.A.S. E.S.P - #993558</t>
  </si>
  <si>
    <t>UNIÓN TEMPORAL LADOINSA 2022 - #994197</t>
  </si>
  <si>
    <t>UNIÓN TEMPORAL ECOLIMPIEZA 4G - #994275</t>
  </si>
  <si>
    <t>UNION TEMPORAL R&amp;J 2022 - #994693</t>
  </si>
  <si>
    <t>UNIÓN TEMPORAL ASEO COLOMBIA AMP4 - #994696</t>
  </si>
  <si>
    <t>INTERASEO S.A.S. E.S.P - #994901</t>
  </si>
  <si>
    <t>SERVICIO INTEGRAL TALENTOS LTDA - #994942</t>
  </si>
  <si>
    <t>UNION TEMPORAL SERVIASEAMOS - #994983</t>
  </si>
  <si>
    <t>SERVIASEO S.A - #994988</t>
  </si>
  <si>
    <t>ASECOLBAS LTDA - #995038</t>
  </si>
  <si>
    <t>CONSERJES INMOBILIARIOS LTDA - #995103</t>
  </si>
  <si>
    <t>SERDAN S.A - #995129</t>
  </si>
  <si>
    <t>SOCIETY SERVICES GENERAL SAS - #995154</t>
  </si>
  <si>
    <t>GRUPO GESTION EMPRESARIAL COLOMBIA SAS - #995189</t>
  </si>
  <si>
    <t>El oferente presenta el menor valor cotizado sin embargo es rechazado toda vez que ofrece un porcentaje de descuento superiro al señalado como menor valor en el catalogo de precios del Acuerdo Marco. Asi mismo la cotización adjunta mediante el simulador presenta una diferencia de 1,60 pesos frente al valor consignado en el evento de cotización</t>
  </si>
  <si>
    <t>TOTAL MES</t>
  </si>
  <si>
    <t>CANTIDAD MENSUAL</t>
  </si>
  <si>
    <t>ELEMENTO</t>
  </si>
  <si>
    <t>DESCUENTO %</t>
  </si>
  <si>
    <t>NOTA 1: Del total de las 22 ofertas recibidas se evidencia que la oferta presentada por la empresa INCINERADOS DEL HUILA es la de menor valor, para lo cual se realiza la correspondiente verificación encontrando que esta ofrece un porcentaje de descuento superior al establecido en el catalogo de precios del acuerdo marco, para lo cual es rechazada. 
NOTA 2: Del total de las 22 ofertas presentadas, 9 ofrecen el mismo valor de descuento, para lo cual la entidad realiza la correspondiente verificación de precios, encontrando que cumplen con los parametros establecidos en el acuerdo marco, presentandose un empate. Conforme a lo anterior se da cumplimiento a lo establecido en la minuta del acuerdo marco de precio No.CCE-126-2023, que señala en el numeral 6.16 lo siguiente: "En caso de empate, la Entidad compradora agotará los factores de desempate establecidos en el artciulo 35 de la ley 2069 de 2020 y en el decreto 1082 de 2015 modificados por el decreto 1860 de 2021, tomando com referencia lo dispuesto en la operación secundaria en el evento en que se presente". Conforme a lo anterior se solicitó a los 9 oferentes empatados mediante la opción "MENSAJES" del evento de cotización, que remitieran los documentos que acreditan el cumplimiento de los factores señalados para el desempate, los cuales fueron verificados por el comite evaluador, encontrando que la empresa ........ cumple con lo establecido en el articulo 35 de la ley 2060 de 2020 que cita: "El contratante deberá utilizar las siguientes reglas de forma sucesiva y excluyente para seleccionar el oferente favorecido, respetando en todo caso los compromisos internacionales vigentes"</t>
  </si>
  <si>
    <t>HERNAN BUITRAGO</t>
  </si>
  <si>
    <t>YEIMY HERNANDEZ VALENZUELA</t>
  </si>
  <si>
    <t>Que una vez evaluados los criterios de desempate se determina que la empresa ganadora es la XXXXXXXXXXXX la cual cupmple con todas las condiciones pactadas en el acuerdo marco de precios</t>
  </si>
  <si>
    <t>CUMPLE</t>
  </si>
  <si>
    <t xml:space="preserve">Valores ofertados superiores al Presupuesto Oficial establecido por la Entidad </t>
  </si>
  <si>
    <t>Jabón para loza 1 (Compra)</t>
  </si>
  <si>
    <t>Jabón para loza 4 (Compra)</t>
  </si>
  <si>
    <t>Jabón de dispensador para manos 3 (Compra)</t>
  </si>
  <si>
    <t>Desinfectante de alto nivel de desinfección para uso hospitalario (Compra)</t>
  </si>
  <si>
    <t>Blanqueador o hipoclorito 1 (Compra)</t>
  </si>
  <si>
    <t>Creolina 2 (Compra)</t>
  </si>
  <si>
    <t>Sellante para pisos (Compra)</t>
  </si>
  <si>
    <t>Removedor de cera (Compra)</t>
  </si>
  <si>
    <t>Varsol ecológico 2 (Compra)</t>
  </si>
  <si>
    <t>Ambientador 1 (Compra)</t>
  </si>
  <si>
    <t>Limpiones 2 (Compra)</t>
  </si>
  <si>
    <t>Bayetilla 1 (Compra)</t>
  </si>
  <si>
    <t>Esponjilla 2 (Compra)</t>
  </si>
  <si>
    <t>Esponjilla 3 (Compra)</t>
  </si>
  <si>
    <t>Escoba 5 (Compra)</t>
  </si>
  <si>
    <t>Trapero 4 (Compra)</t>
  </si>
  <si>
    <t>Mango metálico trapero (Compra)</t>
  </si>
  <si>
    <t>Cepillo para sanitario (churrusco) (Compra)</t>
  </si>
  <si>
    <t>Pads 4 (Compra)</t>
  </si>
  <si>
    <t>Bolsas plásticas 1 (Compra)</t>
  </si>
  <si>
    <t>Bolsas plásticas 2 (Compra)</t>
  </si>
  <si>
    <t>Bolsas plásticas 3 (Compra)</t>
  </si>
  <si>
    <t>Bolsas plásticas 15 (Compra)</t>
  </si>
  <si>
    <t>Bolsas plásticas 16 (Compra)</t>
  </si>
  <si>
    <t>Bolsas plásticas 17 (Compra)</t>
  </si>
  <si>
    <t>Bolsas plásticas 21 (Compra)</t>
  </si>
  <si>
    <t>Bolsas plásticas 22 (Compra)</t>
  </si>
  <si>
    <t>Bolsas plásticas 23 (Compra)</t>
  </si>
  <si>
    <t>Toallas para manos 3 (Compra)</t>
  </si>
  <si>
    <t>Vasos biodegradables 2 (Compra)</t>
  </si>
  <si>
    <t>Mezclador 1 (Compra)</t>
  </si>
  <si>
    <t>Servilleta papel (Compra)</t>
  </si>
  <si>
    <t>Churrusco para tubos de greca (Compra)</t>
  </si>
  <si>
    <t>Termo para café 2 (Compra)</t>
  </si>
  <si>
    <t>Agua potable 4 (Compra)</t>
  </si>
  <si>
    <t>Cepillo para paredes y techos (Compra)</t>
  </si>
  <si>
    <t>Destapador para sanitario (chupa) (Compra)</t>
  </si>
  <si>
    <t>Rastrillo 2 (Compra)</t>
  </si>
  <si>
    <t>Jarra  (Compra)</t>
  </si>
  <si>
    <t>Carro de bebidas (Arrendamiento)</t>
  </si>
  <si>
    <t>Greca para tintos 2 (Arrendamiento)</t>
  </si>
  <si>
    <t>Hidrolavadora Industrial (Arrendamiento)</t>
  </si>
  <si>
    <t>Guadañas (Arrendamiento)</t>
  </si>
  <si>
    <t>TOTAL 4 MESES</t>
  </si>
  <si>
    <t xml:space="preserve">PORCENTAJE FRENTE PRESUPUESTO OFICIAL </t>
  </si>
  <si>
    <t xml:space="preserve">PRESUPUESTO OFICIAL </t>
  </si>
  <si>
    <t xml:space="preserve">SANDRA MILENA BELTRAN SERRANO </t>
  </si>
  <si>
    <t xml:space="preserve">IVAN FELIPE MONTERO CASTRILLON </t>
  </si>
  <si>
    <t>EVENTO DE COTIZACIÓN No.197129 TVEC</t>
  </si>
  <si>
    <t>UNION TEMPORAL MAX LIMPIEZA 2024 - #1218316</t>
  </si>
  <si>
    <t>Union Temporal zone clean - #1218324</t>
  </si>
  <si>
    <t>MUNDOLIMPIEZA LTDA - #1218364</t>
  </si>
  <si>
    <t>UNIÓN TEMPORAL SERTOP 2 - #1218400</t>
  </si>
  <si>
    <t>SERVICIOS Y PRODUCTOS DE ASEO E.U. - #1218481</t>
  </si>
  <si>
    <t>UNION TEMPORAL LLANO ALIANZA BIC - #1218515</t>
  </si>
  <si>
    <t>UNIÓN TEMPORAL EMINSER SOLOASEO 2025 - #1218647</t>
  </si>
  <si>
    <t>CONSORCIO KAPITAL - #1218681</t>
  </si>
  <si>
    <t>ZZZ ZOE UNION TEMPORAL - #1218694</t>
  </si>
  <si>
    <t>OUTSOURCING GIAF V5 UNIÓN TEMPORAL - #1218812</t>
  </si>
  <si>
    <t>UNIÓN TEMPORAL TERRASEO - #1218983</t>
  </si>
  <si>
    <t>SOCIETY SERVICES GENERAL SAS - #1220251</t>
  </si>
  <si>
    <t>UT SERVILIM AMP V - #1220254</t>
  </si>
  <si>
    <t>INTERNEGOCIOS S.A.S - #1221204</t>
  </si>
  <si>
    <t>CONSORCIO ELITE V - #1221389</t>
  </si>
  <si>
    <t>UNION TEMPORAL ZAFIRO 5G - #1221506</t>
  </si>
  <si>
    <t>GRUPO EMPRESARIAL SEISO - #1221563</t>
  </si>
  <si>
    <t>CONSORCIO @ R&amp;J - #1221771</t>
  </si>
  <si>
    <t>EMPRESA POWER SERVICES LTDA - #1221796</t>
  </si>
  <si>
    <t>UNIÓN TEMPORAL SERVIR - #1221929</t>
  </si>
  <si>
    <t>UNION TEMPORAL ADIN GRUPO - #1221947</t>
  </si>
  <si>
    <t>CONSERJES INMOBILIARIOS LTDA - #1222020</t>
  </si>
  <si>
    <t>1A CONSORCIO - #1222025</t>
  </si>
  <si>
    <t>AMERICANA DE SERVICIOS LTDA - #1222171</t>
  </si>
  <si>
    <t>ZV SERVIASEAMOS UNION TEMPORAL - #1222321</t>
  </si>
  <si>
    <t>Operario de aseo y cafetería con compromiso social - Rango 1</t>
  </si>
  <si>
    <t>Operario de mantenimiento</t>
  </si>
  <si>
    <t>Operario auxiliar</t>
  </si>
  <si>
    <t>Coordinador de tiempo completo</t>
  </si>
  <si>
    <t>Jardinero</t>
  </si>
  <si>
    <t>Líquido desengrasante (Compra)</t>
  </si>
  <si>
    <t>Detergente biodegradable multiusos en polvo (Compra)</t>
  </si>
  <si>
    <t>Líquido para limpiar vidrios 1 (Compra)</t>
  </si>
  <si>
    <t>Alcohol industrial 1 (Compra)</t>
  </si>
  <si>
    <t>Champú para alfombras y tapizados 2 (Compra)</t>
  </si>
  <si>
    <t>Insecticida 1 (Compra)</t>
  </si>
  <si>
    <t>Insecticida 2 (Compra)</t>
  </si>
  <si>
    <t>Papel higiénico 8 (Compra)</t>
  </si>
  <si>
    <t>Vasos biodegradables 4 (Compra)</t>
  </si>
  <si>
    <t>Filtro para greca 2 (Compra)</t>
  </si>
  <si>
    <t>Filtro para greca 3 (Compra)</t>
  </si>
  <si>
    <t>Café 1 (Compra)</t>
  </si>
  <si>
    <t>Azúcar 1 (Compra)</t>
  </si>
  <si>
    <t>Aromática de fruta 3 (Compra)</t>
  </si>
  <si>
    <t>Brillador 2 (Compra)</t>
  </si>
  <si>
    <t>Repuestos brillador 2 (Compra)</t>
  </si>
  <si>
    <t>Rastrillo 1 (Compra)</t>
  </si>
  <si>
    <t>Recogedor de basura 1 (Compra)</t>
  </si>
  <si>
    <t>Atomizadores (Compra)</t>
  </si>
  <si>
    <t>Vasos  1 (Compra)</t>
  </si>
  <si>
    <t>Espátula  (Compra)</t>
  </si>
  <si>
    <t>Balde (Compra)</t>
  </si>
  <si>
    <t>Soporte para Botellón de agua (Compra)</t>
  </si>
  <si>
    <t>Carro exprimidor de trapero 1 (Compra)</t>
  </si>
  <si>
    <t>Carros para limpieza (Compra)</t>
  </si>
  <si>
    <t>Escalera 1 (Compra)</t>
  </si>
  <si>
    <t>Escalera 3 (Compra)</t>
  </si>
  <si>
    <t>Mangueras 3 (Compra)</t>
  </si>
  <si>
    <t>Contenedor de basura 1 (Compra)</t>
  </si>
  <si>
    <t>Dispensador de agua (Compra)</t>
  </si>
  <si>
    <t>Greca para tintos 3 (Arrendamiento)</t>
  </si>
  <si>
    <t>Aspiradora 1 (Arrendamiento)</t>
  </si>
  <si>
    <t>Lavabrilladora de pisos 2 (Arrendamiento)</t>
  </si>
  <si>
    <t>Brilladora de alta revolución (Arrendamiento)</t>
  </si>
  <si>
    <t>Sopladora de hojas (Arrendamiento)</t>
  </si>
  <si>
    <t>Sonda para inodoro (Compra)</t>
  </si>
  <si>
    <t>Sonda para fregaderos (Compra)</t>
  </si>
  <si>
    <t xml:space="preserve">PRECIO UNITARIO CON DESCUENTO DEL OFERENTE </t>
  </si>
  <si>
    <t xml:space="preserve">precios techo
Catálogo oferente </t>
  </si>
  <si>
    <t xml:space="preserve">PRECIO UNITARIO COTIZADO CON DESCUENTO </t>
  </si>
  <si>
    <t xml:space="preserve">PRECIOS COTIZADOS EN CATALOGO POR EL PROVEEDOR </t>
  </si>
  <si>
    <t>MAXIMO VALOR</t>
  </si>
  <si>
    <t>MINIMO VALOR</t>
  </si>
  <si>
    <t xml:space="preserve">DIFERENCIA </t>
  </si>
  <si>
    <t xml:space="preserve">CATALOGO TVEC </t>
  </si>
  <si>
    <t xml:space="preserve">RESULTADO FRENTE AL PRECIO COTIZADO POR EL PROVEEDOR EN EL CATALOGO </t>
  </si>
  <si>
    <t xml:space="preserve">OBSERVACION </t>
  </si>
  <si>
    <t xml:space="preserve">SI CUMPLE </t>
  </si>
  <si>
    <t>Los ítems sin precio piso pueden tener un descuento máximo del 100%</t>
  </si>
  <si>
    <t>SI CUMPLE</t>
  </si>
  <si>
    <t xml:space="preserve">RESULTADO FRENTE AL VALOR MININIMO DEL CATALOGO </t>
  </si>
  <si>
    <r>
      <t xml:space="preserve">
NOTA 1: Del total de las 25 ofertas presentadas, 12 fueron verificadas y 10 ofrecen el mismo valor de descuento, para lo cual la entidad realiza la correspondiente verificación de precios, encontrando que cumplen con los parametros establecidos en el acuerdo marco, presentandose un empate. Conforme a lo anterior se da cumplimiento a lo establecido en la minuta del acuerdo marco de precio No.CCE-SNG-AMP-008-2025, que señala en el numeral 6.17 lo siguiente: </t>
    </r>
    <r>
      <rPr>
        <i/>
        <sz val="11"/>
        <rFont val="Calibri"/>
        <family val="2"/>
        <scheme val="minor"/>
      </rPr>
      <t xml:space="preserve">"En caso de empate, la Entidad Compradora agotará los factores de desempate establecidos en el artículo 35 de la Ley 2069 de 2020, reglamentada por el Decreto 1860 de 2021, modificatorio del Decreto 1082 de 2015, tomando como referencia lo dispuesto en la operación secundaria en el evento en que se presente". </t>
    </r>
  </si>
  <si>
    <t>Neiva, 04 de septiembre de 2025</t>
  </si>
  <si>
    <t>Evaluadores Económicos</t>
  </si>
  <si>
    <t xml:space="preserve">LUZ STELLA ORTIZ PALDINES </t>
  </si>
  <si>
    <t>Evaluadores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</si>
</sst>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8" formatCode="&quot;$&quot;\ #,##0.00;[Red]\-&quot;$&quot;\ #,##0.00"/>
    <numFmt numFmtId="41" formatCode="_-* #,##0_-;\-* #,##0_-;_-* &quot;-&quot;_-;_-@_-"/>
    <numFmt numFmtId="44" formatCode="_-&quot;$&quot;\ * #,##0.00_-;\-&quot;$&quot;\ * #,##0.00_-;_-&quot;$&quot;\ * &quot;-&quot;??_-;_-@_-"/>
    <numFmt numFmtId="164" formatCode="0.0000%"/>
    <numFmt numFmtId="165" formatCode="&quot;$&quot;#,##0.00"/>
    <numFmt numFmtId="166" formatCode="_-&quot;$&quot;\ * #,##0.00_-;\-&quot;$&quot;\ * #,##0.00_-;_-&quot;$&quot;\ * &quot;-&quot;_-;_-@_-"/>
    <numFmt numFmtId="167" formatCode="0.000%"/>
    <numFmt numFmtId="168" formatCode="_-* #,##0.00\ _€_-;\-* #,##0.00\ _€_-;_-* &quot;-&quot;??\ _€_-;_-@_-"/>
    <numFmt numFmtId="169" formatCode="_(* #,##0_);_(* \(#,##0\);_(* &quot;-&quot;??_);_(@_)"/>
    <numFmt numFmtId="170" formatCode="_ [$€-2]\ * #,##0.00_ ;_ [$€-2]\ * \-#,##0.00_ ;_ [$€-2]\ * &quot;-&quot;??_ "/>
  </numFmts>
  <fonts count="53"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name val="Century Gothic"/>
      <family val="2"/>
    </font>
    <font>
      <b/>
      <sz val="11"/>
      <color theme="1"/>
      <name val="Arial"/>
      <family val="2"/>
    </font>
    <font>
      <b/>
      <sz val="9"/>
      <color theme="0"/>
      <name val="Arial"/>
      <family val="2"/>
    </font>
    <font>
      <sz val="9"/>
      <name val="Arial"/>
      <family val="2"/>
    </font>
    <font>
      <b/>
      <sz val="11"/>
      <name val="Arial"/>
      <family val="2"/>
    </font>
    <font>
      <b/>
      <sz val="10"/>
      <name val="Arial"/>
      <family val="2"/>
    </font>
    <font>
      <b/>
      <sz val="10"/>
      <color theme="1"/>
      <name val="Century Gothic"/>
      <family val="2"/>
    </font>
    <font>
      <sz val="10"/>
      <color theme="1"/>
      <name val="Century Gothic"/>
      <family val="2"/>
    </font>
    <font>
      <b/>
      <sz val="10"/>
      <color theme="1"/>
      <name val="Arial"/>
      <family val="2"/>
    </font>
    <font>
      <sz val="14"/>
      <color theme="1"/>
      <name val="Calibri"/>
      <family val="2"/>
      <scheme val="minor"/>
    </font>
    <font>
      <b/>
      <sz val="14"/>
      <color theme="1"/>
      <name val="Calibri"/>
      <family val="2"/>
      <scheme val="minor"/>
    </font>
    <font>
      <b/>
      <sz val="11"/>
      <color theme="1"/>
      <name val="Century Gothic"/>
      <family val="2"/>
    </font>
    <font>
      <sz val="10"/>
      <name val="Century Gothic"/>
      <family val="2"/>
    </font>
    <font>
      <sz val="10"/>
      <color rgb="FF008000"/>
      <name val="Century Gothic"/>
      <family val="2"/>
    </font>
    <font>
      <sz val="10"/>
      <color rgb="FFFF0000"/>
      <name val="Century Gothic"/>
      <family val="2"/>
    </font>
    <font>
      <sz val="10"/>
      <color rgb="FF333333"/>
      <name val="Arial"/>
      <family val="2"/>
    </font>
    <font>
      <sz val="10"/>
      <color rgb="FFFF0000"/>
      <name val="Arial"/>
      <family val="2"/>
    </font>
    <font>
      <b/>
      <sz val="18"/>
      <color theme="1"/>
      <name val="Calibri"/>
      <family val="2"/>
      <scheme val="minor"/>
    </font>
    <font>
      <sz val="10"/>
      <color rgb="FF2F2F2F"/>
      <name val="Arial"/>
      <family val="2"/>
    </font>
    <font>
      <sz val="10"/>
      <color rgb="FFDF0F0F"/>
      <name val="Arial"/>
      <family val="2"/>
    </font>
    <font>
      <sz val="10"/>
      <color rgb="FF92D050"/>
      <name val="Century Gothic"/>
      <family val="2"/>
    </font>
    <font>
      <sz val="8"/>
      <name val="Arial"/>
      <family val="2"/>
    </font>
    <font>
      <sz val="11"/>
      <color theme="1"/>
      <name val="Arial"/>
      <family val="2"/>
    </font>
    <font>
      <b/>
      <sz val="11"/>
      <color theme="0"/>
      <name val="Arial"/>
      <family val="2"/>
    </font>
    <font>
      <sz val="11"/>
      <name val="Arial"/>
      <family val="2"/>
    </font>
    <font>
      <sz val="11"/>
      <name val="Calibri"/>
      <family val="2"/>
      <scheme val="minor"/>
    </font>
    <font>
      <b/>
      <sz val="11"/>
      <name val="Calibri"/>
      <family val="2"/>
      <scheme val="minor"/>
    </font>
    <font>
      <sz val="12"/>
      <name val="Arial"/>
      <family val="2"/>
    </font>
    <font>
      <b/>
      <sz val="10"/>
      <color rgb="FFFF0000"/>
      <name val="Century Gothic"/>
      <family val="2"/>
    </font>
    <font>
      <b/>
      <sz val="11"/>
      <color rgb="FFFF0000"/>
      <name val="Calibri"/>
      <family val="2"/>
      <scheme val="minor"/>
    </font>
    <font>
      <b/>
      <sz val="10"/>
      <color rgb="FFFF0000"/>
      <name val="Arial"/>
      <family val="2"/>
    </font>
    <font>
      <sz val="11"/>
      <color rgb="FFFF0000"/>
      <name val="Calibri"/>
      <family val="2"/>
      <scheme val="minor"/>
    </font>
    <font>
      <sz val="11"/>
      <color rgb="FFFF0000"/>
      <name val="Arial"/>
      <family val="2"/>
    </font>
    <font>
      <b/>
      <sz val="14"/>
      <name val="Arial"/>
      <family val="2"/>
    </font>
    <font>
      <sz val="18"/>
      <color theme="3"/>
      <name val="Calibri Light"/>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1"/>
      <color rgb="FF9C6500"/>
      <name val="Calibri"/>
      <family val="2"/>
      <scheme val="minor"/>
    </font>
    <font>
      <sz val="10"/>
      <name val="Verdana"/>
      <family val="2"/>
    </font>
    <font>
      <i/>
      <sz val="11"/>
      <name val="Calibri"/>
      <family val="2"/>
      <scheme val="minor"/>
    </font>
  </fonts>
  <fills count="43">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theme="5" tint="0.79998168889431442"/>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medium">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1">
    <xf numFmtId="0" fontId="0" fillId="0" borderId="0"/>
    <xf numFmtId="44" fontId="1" fillId="0" borderId="0" applyFont="0" applyFill="0" applyBorder="0" applyAlignment="0" applyProtection="0"/>
    <xf numFmtId="9" fontId="1" fillId="0" borderId="0" applyFont="0" applyFill="0" applyBorder="0" applyAlignment="0" applyProtection="0"/>
    <xf numFmtId="0" fontId="3" fillId="0" borderId="0"/>
    <xf numFmtId="9" fontId="3" fillId="0" borderId="0" applyFont="0" applyFill="0" applyBorder="0" applyAlignment="0" applyProtection="0"/>
    <xf numFmtId="168" fontId="1" fillId="0" borderId="0" applyFont="0" applyFill="0" applyBorder="0" applyAlignment="0" applyProtection="0"/>
    <xf numFmtId="0" fontId="39" fillId="0" borderId="56" applyNumberFormat="0" applyFill="0" applyAlignment="0" applyProtection="0"/>
    <xf numFmtId="0" fontId="40" fillId="0" borderId="57" applyNumberFormat="0" applyFill="0" applyAlignment="0" applyProtection="0"/>
    <xf numFmtId="0" fontId="40" fillId="0" borderId="0" applyNumberFormat="0" applyFill="0" applyBorder="0" applyAlignment="0" applyProtection="0"/>
    <xf numFmtId="0" fontId="41" fillId="12" borderId="0" applyNumberFormat="0" applyBorder="0" applyAlignment="0" applyProtection="0"/>
    <xf numFmtId="0" fontId="42" fillId="13" borderId="0" applyNumberFormat="0" applyBorder="0" applyAlignment="0" applyProtection="0"/>
    <xf numFmtId="0" fontId="43" fillId="15" borderId="58" applyNumberFormat="0" applyAlignment="0" applyProtection="0"/>
    <xf numFmtId="0" fontId="44" fillId="16" borderId="59" applyNumberFormat="0" applyAlignment="0" applyProtection="0"/>
    <xf numFmtId="0" fontId="45" fillId="16" borderId="58" applyNumberFormat="0" applyAlignment="0" applyProtection="0"/>
    <xf numFmtId="0" fontId="46" fillId="0" borderId="60" applyNumberFormat="0" applyFill="0" applyAlignment="0" applyProtection="0"/>
    <xf numFmtId="0" fontId="47" fillId="17" borderId="61" applyNumberFormat="0" applyAlignment="0" applyProtection="0"/>
    <xf numFmtId="0" fontId="35" fillId="0" borderId="0" applyNumberFormat="0" applyFill="0" applyBorder="0" applyAlignment="0" applyProtection="0"/>
    <xf numFmtId="0" fontId="1" fillId="18" borderId="62" applyNumberFormat="0" applyFont="0" applyAlignment="0" applyProtection="0"/>
    <xf numFmtId="0" fontId="48" fillId="0" borderId="0" applyNumberFormat="0" applyFill="0" applyBorder="0" applyAlignment="0" applyProtection="0"/>
    <xf numFmtId="0" fontId="2" fillId="0" borderId="63" applyNumberFormat="0" applyFill="0" applyAlignment="0" applyProtection="0"/>
    <xf numFmtId="0" fontId="49"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49"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49"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49"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49" fillId="35" borderId="0" applyNumberFormat="0" applyBorder="0" applyAlignment="0" applyProtection="0"/>
    <xf numFmtId="0" fontId="1" fillId="36" borderId="0" applyNumberFormat="0" applyBorder="0" applyAlignment="0" applyProtection="0"/>
    <xf numFmtId="0" fontId="1" fillId="37" borderId="0" applyNumberFormat="0" applyBorder="0" applyAlignment="0" applyProtection="0"/>
    <xf numFmtId="0" fontId="49" fillId="39" borderId="0" applyNumberFormat="0" applyBorder="0" applyAlignment="0" applyProtection="0"/>
    <xf numFmtId="0" fontId="1" fillId="40" borderId="0" applyNumberFormat="0" applyBorder="0" applyAlignment="0" applyProtection="0"/>
    <xf numFmtId="0" fontId="1" fillId="41" borderId="0" applyNumberFormat="0" applyBorder="0" applyAlignment="0" applyProtection="0"/>
    <xf numFmtId="0" fontId="50" fillId="14" borderId="0" applyNumberFormat="0" applyBorder="0" applyAlignment="0" applyProtection="0"/>
    <xf numFmtId="0" fontId="49" fillId="22" borderId="0" applyNumberFormat="0" applyBorder="0" applyAlignment="0" applyProtection="0"/>
    <xf numFmtId="0" fontId="49" fillId="26" borderId="0" applyNumberFormat="0" applyBorder="0" applyAlignment="0" applyProtection="0"/>
    <xf numFmtId="0" fontId="49" fillId="30" borderId="0" applyNumberFormat="0" applyBorder="0" applyAlignment="0" applyProtection="0"/>
    <xf numFmtId="0" fontId="49" fillId="34" borderId="0" applyNumberFormat="0" applyBorder="0" applyAlignment="0" applyProtection="0"/>
    <xf numFmtId="0" fontId="49" fillId="38" borderId="0" applyNumberFormat="0" applyBorder="0" applyAlignment="0" applyProtection="0"/>
    <xf numFmtId="0" fontId="49" fillId="42" borderId="0" applyNumberFormat="0" applyBorder="0" applyAlignment="0" applyProtection="0"/>
    <xf numFmtId="0" fontId="3" fillId="0" borderId="0"/>
    <xf numFmtId="0" fontId="1" fillId="0" borderId="0"/>
    <xf numFmtId="0" fontId="38" fillId="0" borderId="0" applyNumberFormat="0" applyFill="0" applyBorder="0" applyAlignment="0" applyProtection="0"/>
    <xf numFmtId="170" fontId="3" fillId="0" borderId="0" applyFont="0" applyFill="0" applyBorder="0" applyAlignment="0" applyProtection="0"/>
    <xf numFmtId="44" fontId="1" fillId="0" borderId="0" applyFont="0" applyFill="0" applyBorder="0" applyAlignment="0" applyProtection="0"/>
    <xf numFmtId="49" fontId="51" fillId="0" borderId="0">
      <alignment horizontal="left" vertical="center"/>
    </xf>
  </cellStyleXfs>
  <cellXfs count="354">
    <xf numFmtId="0" fontId="0" fillId="0" borderId="0" xfId="0"/>
    <xf numFmtId="0" fontId="4" fillId="0" borderId="1" xfId="0" applyFont="1" applyBorder="1" applyAlignment="1">
      <alignment horizontal="center" vertical="center" wrapText="1"/>
    </xf>
    <xf numFmtId="0" fontId="0" fillId="0" borderId="0" xfId="0" applyAlignment="1">
      <alignment horizontal="center"/>
    </xf>
    <xf numFmtId="0" fontId="5" fillId="0" borderId="0" xfId="3" applyFont="1" applyAlignment="1" applyProtection="1">
      <alignment horizontal="left" vertical="center"/>
      <protection hidden="1"/>
    </xf>
    <xf numFmtId="0" fontId="5" fillId="0" borderId="0" xfId="3" applyFont="1" applyAlignment="1" applyProtection="1">
      <alignment horizontal="center" vertical="center"/>
      <protection hidden="1"/>
    </xf>
    <xf numFmtId="0" fontId="9" fillId="0" borderId="0" xfId="3" applyFont="1" applyAlignment="1" applyProtection="1">
      <alignment horizontal="center" wrapText="1"/>
      <protection hidden="1"/>
    </xf>
    <xf numFmtId="10" fontId="3" fillId="0" borderId="0" xfId="4" applyNumberFormat="1" applyFont="1" applyFill="1" applyBorder="1" applyAlignment="1" applyProtection="1">
      <alignment horizontal="center" wrapText="1"/>
      <protection hidden="1"/>
    </xf>
    <xf numFmtId="0" fontId="6" fillId="0" borderId="0" xfId="0" applyFont="1" applyAlignment="1" applyProtection="1">
      <alignment horizontal="center" vertical="center" wrapText="1"/>
      <protection hidden="1"/>
    </xf>
    <xf numFmtId="165" fontId="7" fillId="0" borderId="0" xfId="0" applyNumberFormat="1" applyFont="1" applyAlignment="1" applyProtection="1">
      <alignment horizontal="center" vertical="center" wrapText="1"/>
      <protection hidden="1"/>
    </xf>
    <xf numFmtId="165" fontId="7" fillId="0" borderId="0" xfId="0" applyNumberFormat="1" applyFont="1" applyAlignment="1" applyProtection="1">
      <alignment horizontal="center" vertical="center" wrapText="1"/>
      <protection locked="0"/>
    </xf>
    <xf numFmtId="0" fontId="8" fillId="0" borderId="0" xfId="0" applyFont="1" applyAlignment="1" applyProtection="1">
      <alignment horizontal="left" vertical="center" wrapText="1"/>
      <protection hidden="1"/>
    </xf>
    <xf numFmtId="10" fontId="8" fillId="0" borderId="0" xfId="2" applyNumberFormat="1" applyFont="1" applyFill="1" applyBorder="1" applyAlignment="1" applyProtection="1">
      <alignment horizontal="center" vertical="center" wrapText="1"/>
      <protection locked="0" hidden="1"/>
    </xf>
    <xf numFmtId="0" fontId="11" fillId="0" borderId="0" xfId="0" applyFont="1" applyAlignment="1">
      <alignment vertical="center"/>
    </xf>
    <xf numFmtId="0" fontId="10" fillId="0" borderId="1" xfId="0" applyFont="1" applyBorder="1" applyAlignment="1">
      <alignment horizontal="center" vertical="center"/>
    </xf>
    <xf numFmtId="0" fontId="11" fillId="0" borderId="1" xfId="0" applyFont="1" applyBorder="1" applyAlignment="1">
      <alignment vertical="center" wrapText="1"/>
    </xf>
    <xf numFmtId="0" fontId="11" fillId="0" borderId="1" xfId="0" applyFont="1" applyBorder="1" applyAlignment="1">
      <alignment vertical="center"/>
    </xf>
    <xf numFmtId="0" fontId="15" fillId="0" borderId="0" xfId="0" applyFont="1" applyAlignment="1">
      <alignment vertical="center"/>
    </xf>
    <xf numFmtId="44" fontId="16" fillId="0" borderId="1" xfId="1" applyFont="1" applyFill="1" applyBorder="1" applyAlignment="1">
      <alignment horizontal="center" vertical="center" wrapText="1"/>
    </xf>
    <xf numFmtId="44" fontId="11" fillId="0" borderId="1" xfId="2" applyNumberFormat="1" applyFont="1" applyFill="1" applyBorder="1" applyAlignment="1">
      <alignment horizontal="center" vertical="center"/>
    </xf>
    <xf numFmtId="44" fontId="18" fillId="0" borderId="1" xfId="1" applyFont="1" applyFill="1" applyBorder="1" applyAlignment="1">
      <alignment horizontal="center" vertical="center" wrapText="1"/>
    </xf>
    <xf numFmtId="9" fontId="16" fillId="0" borderId="1" xfId="2" applyFont="1" applyFill="1" applyBorder="1" applyAlignment="1">
      <alignment horizontal="center" vertical="center"/>
    </xf>
    <xf numFmtId="0" fontId="11" fillId="0" borderId="1" xfId="0" applyFont="1" applyBorder="1" applyAlignment="1">
      <alignment vertical="justify"/>
    </xf>
    <xf numFmtId="0" fontId="10" fillId="0" borderId="0" xfId="0" applyFont="1" applyAlignment="1">
      <alignment horizontal="center" vertical="center"/>
    </xf>
    <xf numFmtId="0" fontId="16" fillId="0" borderId="0" xfId="0" applyFont="1" applyAlignment="1">
      <alignment horizontal="left" vertical="center" wrapText="1"/>
    </xf>
    <xf numFmtId="22" fontId="16" fillId="0" borderId="0" xfId="0" applyNumberFormat="1" applyFont="1" applyAlignment="1">
      <alignment horizontal="center" vertical="center" wrapText="1"/>
    </xf>
    <xf numFmtId="44" fontId="16" fillId="0" borderId="0" xfId="1" applyFont="1" applyFill="1" applyBorder="1" applyAlignment="1">
      <alignment horizontal="center" vertical="center" wrapText="1"/>
    </xf>
    <xf numFmtId="44" fontId="18" fillId="0" borderId="0" xfId="1" applyFont="1" applyFill="1" applyBorder="1" applyAlignment="1">
      <alignment horizontal="center" vertical="center" wrapText="1"/>
    </xf>
    <xf numFmtId="9" fontId="17" fillId="0" borderId="0" xfId="2" applyFont="1" applyFill="1" applyBorder="1" applyAlignment="1">
      <alignment horizontal="center" vertical="center"/>
    </xf>
    <xf numFmtId="9" fontId="11" fillId="0" borderId="0" xfId="2" applyFont="1" applyFill="1" applyBorder="1" applyAlignment="1">
      <alignment horizontal="center" vertical="center"/>
    </xf>
    <xf numFmtId="49" fontId="3" fillId="0" borderId="0" xfId="4" applyNumberFormat="1" applyFont="1" applyFill="1" applyBorder="1" applyAlignment="1" applyProtection="1">
      <alignment vertical="center" wrapText="1"/>
      <protection hidden="1"/>
    </xf>
    <xf numFmtId="0" fontId="21" fillId="0" borderId="0" xfId="0" applyFont="1"/>
    <xf numFmtId="0" fontId="19" fillId="0" borderId="1" xfId="0" applyFont="1" applyBorder="1" applyAlignment="1">
      <alignment horizontal="center" vertical="top" wrapText="1"/>
    </xf>
    <xf numFmtId="22" fontId="19" fillId="0" borderId="1" xfId="0" applyNumberFormat="1" applyFont="1" applyBorder="1" applyAlignment="1">
      <alignment horizontal="center" vertical="top" wrapText="1"/>
    </xf>
    <xf numFmtId="4" fontId="19" fillId="0" borderId="1" xfId="0" applyNumberFormat="1" applyFont="1" applyBorder="1" applyAlignment="1">
      <alignment horizontal="center" vertical="top" wrapText="1"/>
    </xf>
    <xf numFmtId="44" fontId="16" fillId="0" borderId="1" xfId="2" applyNumberFormat="1" applyFont="1" applyFill="1" applyBorder="1" applyAlignment="1">
      <alignment horizontal="center" vertical="center"/>
    </xf>
    <xf numFmtId="22" fontId="22" fillId="0" borderId="0" xfId="0" applyNumberFormat="1" applyFont="1" applyAlignment="1">
      <alignment horizontal="center"/>
    </xf>
    <xf numFmtId="44" fontId="24" fillId="0" borderId="1" xfId="1" applyFont="1" applyFill="1" applyBorder="1" applyAlignment="1">
      <alignment horizontal="center" vertical="center" wrapText="1"/>
    </xf>
    <xf numFmtId="44" fontId="23" fillId="0" borderId="1" xfId="1" applyFont="1" applyBorder="1"/>
    <xf numFmtId="0" fontId="11" fillId="0" borderId="0" xfId="0" applyFont="1" applyAlignment="1">
      <alignment horizontal="center" vertical="center"/>
    </xf>
    <xf numFmtId="4" fontId="22" fillId="0" borderId="0" xfId="0" applyNumberFormat="1" applyFont="1" applyAlignment="1">
      <alignment horizontal="center"/>
    </xf>
    <xf numFmtId="0" fontId="19" fillId="0" borderId="1" xfId="0" applyFont="1" applyBorder="1" applyAlignment="1">
      <alignment horizontal="center" vertical="center" wrapText="1"/>
    </xf>
    <xf numFmtId="44" fontId="0" fillId="0" borderId="0" xfId="0" applyNumberFormat="1"/>
    <xf numFmtId="22" fontId="19" fillId="0" borderId="1" xfId="0" applyNumberFormat="1" applyFont="1" applyBorder="1" applyAlignment="1">
      <alignment horizontal="center" vertical="center" wrapText="1"/>
    </xf>
    <xf numFmtId="4" fontId="20" fillId="0" borderId="1" xfId="0" applyNumberFormat="1" applyFont="1" applyBorder="1" applyAlignment="1">
      <alignment horizontal="center" vertical="center" wrapText="1"/>
    </xf>
    <xf numFmtId="0" fontId="26" fillId="0" borderId="0" xfId="0" applyFont="1" applyAlignment="1">
      <alignment horizontal="center"/>
    </xf>
    <xf numFmtId="0" fontId="3" fillId="0" borderId="0" xfId="3" applyProtection="1">
      <protection hidden="1"/>
    </xf>
    <xf numFmtId="0" fontId="27" fillId="0" borderId="0" xfId="3" applyFont="1" applyAlignment="1" applyProtection="1">
      <alignment horizontal="center" vertical="center" wrapText="1"/>
      <protection hidden="1"/>
    </xf>
    <xf numFmtId="0" fontId="27" fillId="0" borderId="0" xfId="3" applyFont="1" applyAlignment="1" applyProtection="1">
      <alignment vertical="center" wrapText="1"/>
      <protection hidden="1"/>
    </xf>
    <xf numFmtId="0" fontId="26" fillId="0" borderId="0" xfId="0" applyFont="1"/>
    <xf numFmtId="0" fontId="2" fillId="2" borderId="0" xfId="0" applyFont="1" applyFill="1"/>
    <xf numFmtId="0" fontId="2" fillId="2" borderId="0" xfId="0" applyFont="1" applyFill="1" applyAlignment="1">
      <alignment horizontal="center"/>
    </xf>
    <xf numFmtId="0" fontId="0" fillId="2" borderId="0" xfId="0" applyFill="1"/>
    <xf numFmtId="0" fontId="0" fillId="2" borderId="0" xfId="0" applyFill="1" applyAlignment="1">
      <alignment horizontal="center"/>
    </xf>
    <xf numFmtId="44" fontId="28" fillId="0" borderId="1" xfId="1" applyFont="1" applyFill="1" applyBorder="1" applyAlignment="1">
      <alignment horizontal="center" vertical="center"/>
    </xf>
    <xf numFmtId="0" fontId="4" fillId="6" borderId="1" xfId="0" applyFont="1" applyFill="1" applyBorder="1" applyAlignment="1">
      <alignment horizontal="center" vertical="center" wrapText="1"/>
    </xf>
    <xf numFmtId="0" fontId="10" fillId="6" borderId="1" xfId="0" applyFont="1" applyFill="1" applyBorder="1" applyAlignment="1">
      <alignment horizontal="center" vertical="center"/>
    </xf>
    <xf numFmtId="167" fontId="16" fillId="0" borderId="1" xfId="2" applyNumberFormat="1" applyFont="1" applyFill="1" applyBorder="1" applyAlignment="1">
      <alignment horizontal="center" vertical="center"/>
    </xf>
    <xf numFmtId="0" fontId="8" fillId="0" borderId="0" xfId="3" applyFont="1" applyAlignment="1" applyProtection="1">
      <alignment horizontal="center" vertical="center"/>
      <protection hidden="1"/>
    </xf>
    <xf numFmtId="0" fontId="8" fillId="0" borderId="0" xfId="3" applyFont="1" applyAlignment="1" applyProtection="1">
      <alignment vertical="center" wrapText="1"/>
      <protection hidden="1"/>
    </xf>
    <xf numFmtId="0" fontId="28" fillId="0" borderId="0" xfId="0" applyFont="1" applyAlignment="1">
      <alignment horizontal="center"/>
    </xf>
    <xf numFmtId="0" fontId="29" fillId="0" borderId="0" xfId="0" applyFont="1" applyAlignment="1">
      <alignment horizontal="center"/>
    </xf>
    <xf numFmtId="44" fontId="28" fillId="5" borderId="1" xfId="1" applyFont="1" applyFill="1" applyBorder="1" applyAlignment="1">
      <alignment horizontal="center" vertical="center"/>
    </xf>
    <xf numFmtId="44" fontId="28" fillId="3" borderId="1" xfId="1" applyFont="1" applyFill="1" applyBorder="1" applyAlignment="1">
      <alignment horizontal="center" vertical="center"/>
    </xf>
    <xf numFmtId="0" fontId="9" fillId="7" borderId="1" xfId="0" applyFont="1" applyFill="1" applyBorder="1" applyAlignment="1">
      <alignment horizontal="center" vertical="center" wrapText="1"/>
    </xf>
    <xf numFmtId="0" fontId="29" fillId="0" borderId="0" xfId="0" applyFont="1"/>
    <xf numFmtId="0" fontId="16" fillId="0" borderId="1" xfId="0" applyFont="1" applyBorder="1" applyAlignment="1">
      <alignment horizontal="center" vertical="center"/>
    </xf>
    <xf numFmtId="44" fontId="3" fillId="0" borderId="1" xfId="1" applyFont="1" applyBorder="1" applyAlignment="1">
      <alignment vertical="center"/>
    </xf>
    <xf numFmtId="0" fontId="4" fillId="0" borderId="1" xfId="0" applyFont="1" applyBorder="1" applyAlignment="1">
      <alignment vertical="center"/>
    </xf>
    <xf numFmtId="0" fontId="30" fillId="0" borderId="0" xfId="0" applyFont="1" applyAlignment="1">
      <alignment vertical="center"/>
    </xf>
    <xf numFmtId="22" fontId="3" fillId="0" borderId="1" xfId="0" applyNumberFormat="1" applyFont="1" applyBorder="1" applyAlignment="1">
      <alignment horizontal="center" vertical="center" wrapText="1"/>
    </xf>
    <xf numFmtId="4" fontId="3" fillId="0" borderId="1" xfId="0" applyNumberFormat="1" applyFont="1" applyBorder="1" applyAlignment="1">
      <alignment horizontal="center" vertical="center" wrapText="1"/>
    </xf>
    <xf numFmtId="10" fontId="16" fillId="0" borderId="1" xfId="2" applyNumberFormat="1" applyFont="1" applyFill="1" applyBorder="1" applyAlignment="1">
      <alignment horizontal="center" vertical="center"/>
    </xf>
    <xf numFmtId="0" fontId="16" fillId="0" borderId="1" xfId="0" applyFont="1" applyBorder="1" applyAlignment="1">
      <alignment vertical="center"/>
    </xf>
    <xf numFmtId="0" fontId="4" fillId="0" borderId="1" xfId="0" applyFont="1" applyBorder="1" applyAlignment="1">
      <alignment vertical="center" wrapText="1"/>
    </xf>
    <xf numFmtId="0" fontId="16" fillId="9" borderId="1" xfId="0" applyFont="1" applyFill="1" applyBorder="1" applyAlignment="1">
      <alignment horizontal="center" vertical="center"/>
    </xf>
    <xf numFmtId="0" fontId="3" fillId="9" borderId="1" xfId="0" applyFont="1" applyFill="1" applyBorder="1" applyAlignment="1">
      <alignment horizontal="center" vertical="center" wrapText="1"/>
    </xf>
    <xf numFmtId="22" fontId="3" fillId="9" borderId="0" xfId="0" applyNumberFormat="1" applyFont="1" applyFill="1" applyAlignment="1">
      <alignment horizontal="center" vertical="center"/>
    </xf>
    <xf numFmtId="44" fontId="16" fillId="9" borderId="1" xfId="1" applyFont="1" applyFill="1" applyBorder="1" applyAlignment="1">
      <alignment horizontal="center" vertical="center" wrapText="1"/>
    </xf>
    <xf numFmtId="4" fontId="3" fillId="9" borderId="0" xfId="0" applyNumberFormat="1" applyFont="1" applyFill="1" applyAlignment="1">
      <alignment horizontal="center" vertical="center"/>
    </xf>
    <xf numFmtId="44" fontId="3" fillId="9" borderId="1" xfId="1" applyFont="1" applyFill="1" applyBorder="1" applyAlignment="1">
      <alignment vertical="center"/>
    </xf>
    <xf numFmtId="9" fontId="16" fillId="9" borderId="1" xfId="2" applyFont="1" applyFill="1" applyBorder="1" applyAlignment="1">
      <alignment horizontal="center" vertical="center"/>
    </xf>
    <xf numFmtId="44" fontId="16" fillId="9" borderId="1" xfId="2" applyNumberFormat="1" applyFont="1" applyFill="1" applyBorder="1" applyAlignment="1">
      <alignment horizontal="center" vertical="center"/>
    </xf>
    <xf numFmtId="0" fontId="16" fillId="9" borderId="1" xfId="0" applyFont="1" applyFill="1" applyBorder="1" applyAlignment="1">
      <alignment vertical="center"/>
    </xf>
    <xf numFmtId="0" fontId="30" fillId="9" borderId="0" xfId="0" applyFont="1" applyFill="1" applyAlignment="1">
      <alignment vertical="center"/>
    </xf>
    <xf numFmtId="22" fontId="3" fillId="9" borderId="1" xfId="0" applyNumberFormat="1" applyFont="1" applyFill="1" applyBorder="1" applyAlignment="1">
      <alignment horizontal="center" vertical="center" wrapText="1"/>
    </xf>
    <xf numFmtId="4" fontId="3" fillId="9" borderId="1" xfId="0" applyNumberFormat="1" applyFont="1" applyFill="1" applyBorder="1" applyAlignment="1">
      <alignment horizontal="center" vertical="center" wrapText="1"/>
    </xf>
    <xf numFmtId="0" fontId="35" fillId="10" borderId="0" xfId="0" applyFont="1" applyFill="1" applyAlignment="1">
      <alignment horizontal="center"/>
    </xf>
    <xf numFmtId="0" fontId="35" fillId="10" borderId="0" xfId="0" applyFont="1" applyFill="1"/>
    <xf numFmtId="44" fontId="28" fillId="5" borderId="12" xfId="1" applyFont="1" applyFill="1" applyBorder="1" applyAlignment="1">
      <alignment horizontal="center" vertical="center"/>
    </xf>
    <xf numFmtId="44" fontId="28" fillId="5" borderId="17" xfId="1" applyFont="1" applyFill="1" applyBorder="1" applyAlignment="1">
      <alignment horizontal="center" vertical="center"/>
    </xf>
    <xf numFmtId="44" fontId="31" fillId="0" borderId="1" xfId="1" applyFont="1" applyFill="1" applyBorder="1" applyAlignment="1">
      <alignment vertical="center"/>
    </xf>
    <xf numFmtId="0" fontId="34" fillId="7"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20" fillId="0" borderId="0" xfId="0" applyFont="1" applyProtection="1">
      <protection hidden="1"/>
    </xf>
    <xf numFmtId="44" fontId="20" fillId="0" borderId="0" xfId="0" applyNumberFormat="1" applyFont="1" applyProtection="1">
      <protection hidden="1"/>
    </xf>
    <xf numFmtId="44" fontId="36" fillId="0" borderId="0" xfId="0" applyNumberFormat="1" applyFont="1" applyAlignment="1">
      <alignment horizontal="center"/>
    </xf>
    <xf numFmtId="0" fontId="36" fillId="0" borderId="0" xfId="0" applyFont="1" applyAlignment="1">
      <alignment horizontal="center"/>
    </xf>
    <xf numFmtId="4" fontId="22" fillId="0" borderId="0" xfId="0" applyNumberFormat="1" applyFont="1"/>
    <xf numFmtId="0" fontId="35" fillId="0" borderId="0" xfId="0" applyFont="1" applyAlignment="1">
      <alignment horizontal="center"/>
    </xf>
    <xf numFmtId="0" fontId="35" fillId="0" borderId="0" xfId="0" applyFont="1"/>
    <xf numFmtId="169" fontId="29" fillId="0" borderId="1" xfId="5" applyNumberFormat="1" applyFont="1" applyFill="1" applyBorder="1" applyAlignment="1">
      <alignment horizontal="center" vertical="center"/>
    </xf>
    <xf numFmtId="0" fontId="31" fillId="0" borderId="11" xfId="0" applyFont="1" applyBorder="1" applyAlignment="1" applyProtection="1">
      <alignment horizontal="center" vertical="center" wrapText="1"/>
      <protection hidden="1"/>
    </xf>
    <xf numFmtId="0" fontId="7"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8" fillId="0" borderId="2" xfId="0" applyFont="1" applyBorder="1" applyAlignment="1">
      <alignment horizontal="center" vertical="center"/>
    </xf>
    <xf numFmtId="44" fontId="28" fillId="0" borderId="12" xfId="1" applyFont="1" applyFill="1" applyBorder="1" applyAlignment="1">
      <alignment horizontal="center" vertical="center"/>
    </xf>
    <xf numFmtId="10" fontId="3" fillId="0" borderId="1" xfId="2" applyNumberFormat="1" applyFont="1" applyFill="1" applyBorder="1" applyAlignment="1" applyProtection="1">
      <alignment horizontal="center" vertical="center" wrapText="1"/>
      <protection locked="0" hidden="1"/>
    </xf>
    <xf numFmtId="44" fontId="28" fillId="0" borderId="2" xfId="1" applyFont="1" applyFill="1" applyBorder="1" applyAlignment="1">
      <alignment horizontal="center" vertical="center"/>
    </xf>
    <xf numFmtId="0" fontId="29" fillId="0" borderId="0" xfId="0" applyFont="1" applyAlignment="1">
      <alignment vertical="center"/>
    </xf>
    <xf numFmtId="0" fontId="28" fillId="0" borderId="1" xfId="0" applyFont="1" applyBorder="1" applyAlignment="1">
      <alignment horizontal="center" vertical="center"/>
    </xf>
    <xf numFmtId="41" fontId="29" fillId="0" borderId="1" xfId="2" applyNumberFormat="1" applyFont="1" applyFill="1" applyBorder="1" applyAlignment="1">
      <alignment horizontal="center" vertical="center"/>
    </xf>
    <xf numFmtId="0" fontId="7" fillId="0" borderId="15" xfId="0" applyFont="1" applyBorder="1" applyAlignment="1">
      <alignment horizontal="center" vertical="center" wrapText="1"/>
    </xf>
    <xf numFmtId="0" fontId="25" fillId="0" borderId="15" xfId="0" applyFont="1" applyBorder="1" applyAlignment="1">
      <alignment horizontal="center" vertical="center" wrapText="1"/>
    </xf>
    <xf numFmtId="0" fontId="28" fillId="0" borderId="16" xfId="0" applyFont="1" applyBorder="1" applyAlignment="1">
      <alignment horizontal="center" vertical="center"/>
    </xf>
    <xf numFmtId="44" fontId="28" fillId="0" borderId="17" xfId="1" applyFont="1" applyFill="1" applyBorder="1" applyAlignment="1">
      <alignment horizontal="center" vertical="center"/>
    </xf>
    <xf numFmtId="44" fontId="29" fillId="0" borderId="19" xfId="1" applyFont="1" applyFill="1" applyBorder="1" applyAlignment="1">
      <alignment horizontal="center"/>
    </xf>
    <xf numFmtId="0" fontId="31" fillId="0" borderId="20" xfId="0" applyFont="1" applyBorder="1" applyAlignment="1" applyProtection="1">
      <alignment horizontal="center" vertical="center" wrapText="1"/>
      <protection hidden="1"/>
    </xf>
    <xf numFmtId="44" fontId="28" fillId="0" borderId="15" xfId="1" applyFont="1" applyFill="1" applyBorder="1" applyAlignment="1">
      <alignment horizontal="center" vertical="center"/>
    </xf>
    <xf numFmtId="10" fontId="3" fillId="0" borderId="21" xfId="2" applyNumberFormat="1" applyFont="1" applyFill="1" applyBorder="1" applyAlignment="1" applyProtection="1">
      <alignment horizontal="center" vertical="center" wrapText="1"/>
      <protection locked="0" hidden="1"/>
    </xf>
    <xf numFmtId="169" fontId="29" fillId="0" borderId="5" xfId="5" applyNumberFormat="1" applyFont="1" applyFill="1" applyBorder="1" applyAlignment="1">
      <alignment horizontal="center" vertical="center"/>
    </xf>
    <xf numFmtId="0" fontId="4" fillId="11" borderId="23" xfId="0" applyFont="1" applyFill="1" applyBorder="1" applyAlignment="1">
      <alignment horizontal="center" vertical="center" wrapText="1"/>
    </xf>
    <xf numFmtId="0" fontId="4" fillId="11" borderId="24" xfId="0" applyFont="1" applyFill="1" applyBorder="1" applyAlignment="1">
      <alignment horizontal="center" vertical="center" wrapText="1"/>
    </xf>
    <xf numFmtId="0" fontId="4" fillId="11" borderId="25" xfId="0" applyFont="1" applyFill="1" applyBorder="1" applyAlignment="1">
      <alignment horizontal="center" vertical="center" wrapText="1"/>
    </xf>
    <xf numFmtId="0" fontId="32" fillId="11" borderId="26" xfId="0" applyFont="1" applyFill="1" applyBorder="1" applyAlignment="1">
      <alignment horizontal="center" vertical="center" wrapText="1"/>
    </xf>
    <xf numFmtId="0" fontId="32" fillId="11" borderId="23" xfId="0" applyFont="1" applyFill="1" applyBorder="1" applyAlignment="1">
      <alignment horizontal="center" vertical="center" wrapText="1"/>
    </xf>
    <xf numFmtId="0" fontId="32" fillId="11" borderId="24" xfId="0" applyFont="1" applyFill="1" applyBorder="1" applyAlignment="1">
      <alignment horizontal="center" vertical="center" wrapText="1"/>
    </xf>
    <xf numFmtId="0" fontId="4" fillId="11" borderId="26" xfId="0" applyFont="1" applyFill="1" applyBorder="1" applyAlignment="1">
      <alignment horizontal="center" vertical="center" wrapText="1"/>
    </xf>
    <xf numFmtId="0" fontId="2" fillId="0" borderId="0" xfId="0" applyFont="1" applyAlignment="1">
      <alignment horizontal="center" wrapText="1"/>
    </xf>
    <xf numFmtId="0" fontId="2" fillId="0" borderId="0" xfId="0" applyFont="1" applyAlignment="1">
      <alignment wrapText="1"/>
    </xf>
    <xf numFmtId="0" fontId="30" fillId="0" borderId="0" xfId="0" applyFont="1" applyAlignment="1">
      <alignment wrapText="1"/>
    </xf>
    <xf numFmtId="0" fontId="33" fillId="0" borderId="0" xfId="0" applyFont="1" applyAlignment="1">
      <alignment wrapText="1"/>
    </xf>
    <xf numFmtId="0" fontId="35" fillId="0" borderId="0" xfId="0" applyFont="1" applyAlignment="1">
      <alignment wrapText="1"/>
    </xf>
    <xf numFmtId="0" fontId="14" fillId="0" borderId="1" xfId="0" applyFont="1" applyBorder="1" applyAlignment="1">
      <alignment horizontal="center"/>
    </xf>
    <xf numFmtId="44" fontId="30" fillId="0" borderId="29" xfId="1" applyFont="1" applyFill="1" applyBorder="1"/>
    <xf numFmtId="44" fontId="30" fillId="0" borderId="30" xfId="1" applyFont="1" applyFill="1" applyBorder="1"/>
    <xf numFmtId="0" fontId="4" fillId="11" borderId="31" xfId="0" applyFont="1" applyFill="1" applyBorder="1" applyAlignment="1">
      <alignment horizontal="center" vertical="center" wrapText="1"/>
    </xf>
    <xf numFmtId="44" fontId="28" fillId="0" borderId="32" xfId="1" applyFont="1" applyFill="1" applyBorder="1" applyAlignment="1">
      <alignment horizontal="center" vertical="center"/>
    </xf>
    <xf numFmtId="41" fontId="29" fillId="0" borderId="33" xfId="2" applyNumberFormat="1" applyFont="1" applyFill="1" applyBorder="1" applyAlignment="1">
      <alignment horizontal="center" vertical="center"/>
    </xf>
    <xf numFmtId="44" fontId="28" fillId="0" borderId="34" xfId="1" applyFont="1" applyFill="1" applyBorder="1" applyAlignment="1">
      <alignment horizontal="center" vertical="center"/>
    </xf>
    <xf numFmtId="44" fontId="28" fillId="0" borderId="16" xfId="1" applyFont="1" applyFill="1" applyBorder="1" applyAlignment="1">
      <alignment horizontal="center" vertical="center"/>
    </xf>
    <xf numFmtId="169" fontId="29" fillId="0" borderId="15" xfId="5" applyNumberFormat="1" applyFont="1" applyFill="1" applyBorder="1" applyAlignment="1">
      <alignment horizontal="center" vertical="center"/>
    </xf>
    <xf numFmtId="41" fontId="29" fillId="0" borderId="35" xfId="2" applyNumberFormat="1" applyFont="1" applyFill="1" applyBorder="1" applyAlignment="1">
      <alignment horizontal="center" vertical="center"/>
    </xf>
    <xf numFmtId="0" fontId="9" fillId="0" borderId="1" xfId="0" applyFont="1" applyBorder="1" applyAlignment="1">
      <alignment horizontal="center" vertical="center"/>
    </xf>
    <xf numFmtId="0" fontId="3" fillId="0" borderId="1" xfId="0" applyFont="1" applyBorder="1" applyAlignment="1">
      <alignment vertical="center" wrapText="1"/>
    </xf>
    <xf numFmtId="44" fontId="3" fillId="0" borderId="1" xfId="1" applyFont="1" applyFill="1" applyBorder="1" applyAlignment="1">
      <alignment horizontal="center" vertical="center"/>
    </xf>
    <xf numFmtId="44" fontId="31" fillId="0" borderId="0" xfId="1" applyFont="1" applyFill="1" applyBorder="1" applyAlignment="1">
      <alignment vertical="center"/>
    </xf>
    <xf numFmtId="0" fontId="9" fillId="7" borderId="13" xfId="0" applyFont="1" applyFill="1" applyBorder="1" applyAlignment="1">
      <alignment horizontal="center" vertical="center" wrapText="1"/>
    </xf>
    <xf numFmtId="44" fontId="31" fillId="0" borderId="13" xfId="1" applyFont="1" applyFill="1" applyBorder="1" applyAlignment="1">
      <alignment vertical="center"/>
    </xf>
    <xf numFmtId="44" fontId="31" fillId="0" borderId="14" xfId="1" applyFont="1" applyFill="1" applyBorder="1" applyAlignment="1">
      <alignment vertical="center"/>
    </xf>
    <xf numFmtId="44" fontId="31" fillId="0" borderId="15" xfId="1" applyFont="1" applyFill="1" applyBorder="1" applyAlignment="1">
      <alignment vertical="center"/>
    </xf>
    <xf numFmtId="0" fontId="9" fillId="0" borderId="13" xfId="0" applyFont="1" applyBorder="1" applyAlignment="1">
      <alignment horizontal="center" vertical="center"/>
    </xf>
    <xf numFmtId="0" fontId="9" fillId="0" borderId="12" xfId="0" applyFont="1" applyBorder="1" applyAlignment="1">
      <alignment horizontal="center" vertical="center"/>
    </xf>
    <xf numFmtId="0" fontId="9" fillId="0" borderId="14" xfId="0" applyFont="1" applyBorder="1" applyAlignment="1">
      <alignment horizontal="center" vertical="center"/>
    </xf>
    <xf numFmtId="0" fontId="3" fillId="0" borderId="15" xfId="0" applyFont="1" applyBorder="1" applyAlignment="1">
      <alignment vertical="center"/>
    </xf>
    <xf numFmtId="0" fontId="9" fillId="0" borderId="15" xfId="0" applyFont="1" applyBorder="1" applyAlignment="1">
      <alignment vertical="center"/>
    </xf>
    <xf numFmtId="0" fontId="9" fillId="0" borderId="17" xfId="0" applyFont="1" applyBorder="1" applyAlignment="1">
      <alignment horizontal="center" vertical="center"/>
    </xf>
    <xf numFmtId="0" fontId="34" fillId="7" borderId="2" xfId="0" applyFont="1" applyFill="1" applyBorder="1" applyAlignment="1">
      <alignment horizontal="center" vertical="center" wrapText="1"/>
    </xf>
    <xf numFmtId="164" fontId="31" fillId="0" borderId="2" xfId="2" applyNumberFormat="1" applyFont="1" applyFill="1" applyBorder="1" applyAlignment="1">
      <alignment horizontal="center" vertical="center"/>
    </xf>
    <xf numFmtId="44" fontId="31" fillId="0" borderId="16" xfId="1" applyFont="1" applyFill="1" applyBorder="1" applyAlignment="1">
      <alignment vertical="center"/>
    </xf>
    <xf numFmtId="0" fontId="12" fillId="7" borderId="12" xfId="0" applyFont="1" applyFill="1" applyBorder="1" applyAlignment="1">
      <alignment horizontal="center" vertical="center" wrapText="1"/>
    </xf>
    <xf numFmtId="44" fontId="3" fillId="0" borderId="13" xfId="1" applyFont="1" applyFill="1" applyBorder="1" applyAlignment="1">
      <alignment horizontal="center" vertical="center"/>
    </xf>
    <xf numFmtId="44" fontId="3" fillId="0" borderId="12" xfId="1" applyFont="1" applyFill="1" applyBorder="1" applyAlignment="1">
      <alignment vertical="center"/>
    </xf>
    <xf numFmtId="44" fontId="12" fillId="0" borderId="12" xfId="1" applyFont="1" applyFill="1" applyBorder="1" applyAlignment="1" applyProtection="1">
      <alignment horizontal="center"/>
      <protection hidden="1"/>
    </xf>
    <xf numFmtId="44" fontId="9" fillId="0" borderId="12" xfId="1" applyFont="1" applyFill="1" applyBorder="1" applyAlignment="1" applyProtection="1">
      <alignment horizontal="center"/>
      <protection hidden="1"/>
    </xf>
    <xf numFmtId="44" fontId="8" fillId="0" borderId="12" xfId="1" applyFont="1" applyFill="1" applyBorder="1" applyAlignment="1">
      <alignment horizontal="center"/>
    </xf>
    <xf numFmtId="44" fontId="8" fillId="0" borderId="12" xfId="0" applyNumberFormat="1" applyFont="1" applyBorder="1"/>
    <xf numFmtId="164" fontId="8" fillId="0" borderId="12" xfId="2" applyNumberFormat="1" applyFont="1" applyFill="1" applyBorder="1"/>
    <xf numFmtId="169" fontId="1" fillId="0" borderId="17" xfId="5" applyNumberFormat="1" applyFont="1" applyFill="1" applyBorder="1" applyAlignment="1">
      <alignment horizontal="center" vertical="center"/>
    </xf>
    <xf numFmtId="44" fontId="3" fillId="0" borderId="40" xfId="1" applyFont="1" applyFill="1" applyBorder="1" applyAlignment="1">
      <alignment vertical="center"/>
    </xf>
    <xf numFmtId="44" fontId="3" fillId="0" borderId="7" xfId="1" applyFont="1" applyFill="1" applyBorder="1" applyAlignment="1">
      <alignment horizontal="center" vertical="center"/>
    </xf>
    <xf numFmtId="44" fontId="3" fillId="0" borderId="7" xfId="1" applyFont="1" applyFill="1" applyBorder="1" applyAlignment="1">
      <alignment vertical="center"/>
    </xf>
    <xf numFmtId="44" fontId="3" fillId="0" borderId="18" xfId="1" applyFont="1" applyFill="1" applyBorder="1" applyAlignment="1">
      <alignment vertical="center"/>
    </xf>
    <xf numFmtId="44" fontId="12" fillId="0" borderId="6" xfId="1" applyFont="1" applyFill="1" applyBorder="1" applyAlignment="1" applyProtection="1">
      <alignment horizontal="center"/>
      <protection hidden="1"/>
    </xf>
    <xf numFmtId="166" fontId="28" fillId="5" borderId="13" xfId="1" applyNumberFormat="1" applyFont="1" applyFill="1" applyBorder="1" applyAlignment="1">
      <alignment horizontal="center" vertical="center"/>
    </xf>
    <xf numFmtId="166" fontId="28" fillId="5" borderId="14" xfId="1" applyNumberFormat="1" applyFont="1" applyFill="1" applyBorder="1" applyAlignment="1">
      <alignment horizontal="center" vertical="center"/>
    </xf>
    <xf numFmtId="44" fontId="12" fillId="5" borderId="12" xfId="1" applyFont="1" applyFill="1" applyBorder="1" applyAlignment="1" applyProtection="1">
      <alignment horizontal="center"/>
      <protection hidden="1"/>
    </xf>
    <xf numFmtId="164" fontId="3" fillId="0" borderId="21" xfId="2" applyNumberFormat="1" applyFont="1" applyFill="1" applyBorder="1" applyAlignment="1" applyProtection="1">
      <alignment horizontal="center" vertical="center" wrapText="1"/>
      <protection locked="0" hidden="1"/>
    </xf>
    <xf numFmtId="0" fontId="30" fillId="0" borderId="0" xfId="0" applyFont="1" applyAlignment="1">
      <alignment horizontal="center"/>
    </xf>
    <xf numFmtId="0" fontId="30" fillId="0" borderId="0" xfId="0" applyFont="1"/>
    <xf numFmtId="44" fontId="30" fillId="0" borderId="19" xfId="1" applyFont="1" applyFill="1" applyBorder="1" applyAlignment="1">
      <alignment horizontal="center"/>
    </xf>
    <xf numFmtId="169" fontId="2" fillId="0" borderId="17" xfId="5" applyNumberFormat="1" applyFont="1" applyFill="1" applyBorder="1" applyAlignment="1">
      <alignment horizontal="center" vertical="center"/>
    </xf>
    <xf numFmtId="44" fontId="16" fillId="4" borderId="1" xfId="2" applyNumberFormat="1" applyFont="1" applyFill="1" applyBorder="1" applyAlignment="1">
      <alignment horizontal="center" vertical="center"/>
    </xf>
    <xf numFmtId="44" fontId="28" fillId="3" borderId="15" xfId="1" applyFont="1" applyFill="1" applyBorder="1" applyAlignment="1">
      <alignment horizontal="center" vertical="center"/>
    </xf>
    <xf numFmtId="164" fontId="8" fillId="0" borderId="18" xfId="2" applyNumberFormat="1" applyFont="1" applyFill="1" applyBorder="1"/>
    <xf numFmtId="169" fontId="2" fillId="0" borderId="26" xfId="5" applyNumberFormat="1" applyFont="1" applyFill="1" applyBorder="1" applyAlignment="1">
      <alignment horizontal="center" vertical="center"/>
    </xf>
    <xf numFmtId="44" fontId="28" fillId="5" borderId="2" xfId="1" applyFont="1" applyFill="1" applyBorder="1" applyAlignment="1">
      <alignment horizontal="center" vertical="center"/>
    </xf>
    <xf numFmtId="44" fontId="28" fillId="8" borderId="4" xfId="1" applyFont="1" applyFill="1" applyBorder="1" applyAlignment="1">
      <alignment horizontal="center" vertical="center"/>
    </xf>
    <xf numFmtId="44" fontId="28" fillId="8" borderId="39" xfId="1" applyFont="1" applyFill="1" applyBorder="1" applyAlignment="1">
      <alignment horizontal="center" vertical="center"/>
    </xf>
    <xf numFmtId="44" fontId="29" fillId="0" borderId="29" xfId="1" applyFont="1" applyFill="1" applyBorder="1" applyAlignment="1">
      <alignment horizontal="center"/>
    </xf>
    <xf numFmtId="44" fontId="28" fillId="5" borderId="21" xfId="1" applyFont="1" applyFill="1" applyBorder="1" applyAlignment="1">
      <alignment horizontal="center" vertical="center"/>
    </xf>
    <xf numFmtId="44" fontId="28" fillId="5" borderId="15" xfId="1" applyFont="1" applyFill="1" applyBorder="1" applyAlignment="1">
      <alignment horizontal="center" vertical="center"/>
    </xf>
    <xf numFmtId="44" fontId="28" fillId="5" borderId="30" xfId="1" applyFont="1" applyFill="1" applyBorder="1" applyAlignment="1">
      <alignment horizontal="center" vertical="center"/>
    </xf>
    <xf numFmtId="41" fontId="29" fillId="0" borderId="3" xfId="2" applyNumberFormat="1" applyFont="1" applyFill="1" applyBorder="1" applyAlignment="1">
      <alignment horizontal="center" vertical="center"/>
    </xf>
    <xf numFmtId="41" fontId="29" fillId="0" borderId="38" xfId="2" applyNumberFormat="1" applyFont="1" applyFill="1" applyBorder="1" applyAlignment="1">
      <alignment horizontal="center" vertical="center"/>
    </xf>
    <xf numFmtId="0" fontId="4" fillId="11" borderId="48" xfId="0" applyFont="1" applyFill="1" applyBorder="1" applyAlignment="1">
      <alignment horizontal="center" vertical="center" wrapText="1"/>
    </xf>
    <xf numFmtId="0" fontId="30" fillId="0" borderId="30" xfId="0" applyFont="1" applyBorder="1" applyAlignment="1">
      <alignment horizontal="center"/>
    </xf>
    <xf numFmtId="0" fontId="31" fillId="0" borderId="49" xfId="0" applyFont="1" applyBorder="1" applyAlignment="1" applyProtection="1">
      <alignment horizontal="center" vertical="center" wrapText="1"/>
      <protection hidden="1"/>
    </xf>
    <xf numFmtId="0" fontId="7" fillId="0" borderId="9" xfId="0" applyFont="1" applyBorder="1" applyAlignment="1">
      <alignment horizontal="center" vertical="center" wrapText="1"/>
    </xf>
    <xf numFmtId="0" fontId="25" fillId="0" borderId="9" xfId="0" applyFont="1" applyBorder="1" applyAlignment="1">
      <alignment horizontal="center" vertical="center" wrapText="1"/>
    </xf>
    <xf numFmtId="0" fontId="28" fillId="0" borderId="10" xfId="0" applyFont="1" applyBorder="1" applyAlignment="1">
      <alignment horizontal="center" vertical="center"/>
    </xf>
    <xf numFmtId="44" fontId="28" fillId="0" borderId="6" xfId="1" applyFont="1" applyFill="1" applyBorder="1" applyAlignment="1">
      <alignment horizontal="center" vertical="center"/>
    </xf>
    <xf numFmtId="166" fontId="28" fillId="5" borderId="8" xfId="1" applyNumberFormat="1" applyFont="1" applyFill="1" applyBorder="1" applyAlignment="1">
      <alignment horizontal="center" vertical="center"/>
    </xf>
    <xf numFmtId="44" fontId="28" fillId="5" borderId="9" xfId="1" applyFont="1" applyFill="1" applyBorder="1" applyAlignment="1">
      <alignment horizontal="center" vertical="center"/>
    </xf>
    <xf numFmtId="44" fontId="28" fillId="5" borderId="6" xfId="1" applyFont="1" applyFill="1" applyBorder="1" applyAlignment="1">
      <alignment horizontal="center" vertical="center"/>
    </xf>
    <xf numFmtId="44" fontId="28" fillId="3" borderId="9" xfId="1" applyFont="1" applyFill="1" applyBorder="1" applyAlignment="1">
      <alignment horizontal="center" vertical="center"/>
    </xf>
    <xf numFmtId="10" fontId="3" fillId="0" borderId="6" xfId="2" applyNumberFormat="1" applyFont="1" applyFill="1" applyBorder="1" applyAlignment="1" applyProtection="1">
      <alignment horizontal="center" vertical="center" wrapText="1"/>
      <protection locked="0" hidden="1"/>
    </xf>
    <xf numFmtId="44" fontId="28" fillId="0" borderId="41" xfId="1" applyFont="1" applyFill="1" applyBorder="1" applyAlignment="1">
      <alignment horizontal="center" vertical="center"/>
    </xf>
    <xf numFmtId="44" fontId="28" fillId="0" borderId="10" xfId="1" applyFont="1" applyFill="1" applyBorder="1" applyAlignment="1">
      <alignment horizontal="center" vertical="center"/>
    </xf>
    <xf numFmtId="169" fontId="29" fillId="0" borderId="9" xfId="5" applyNumberFormat="1" applyFont="1" applyFill="1" applyBorder="1" applyAlignment="1">
      <alignment horizontal="center" vertical="center"/>
    </xf>
    <xf numFmtId="41" fontId="29" fillId="0" borderId="42" xfId="2" applyNumberFormat="1" applyFont="1" applyFill="1" applyBorder="1" applyAlignment="1">
      <alignment horizontal="center" vertical="center"/>
    </xf>
    <xf numFmtId="44" fontId="29" fillId="0" borderId="6" xfId="1" applyFont="1" applyFill="1" applyBorder="1" applyAlignment="1">
      <alignment vertical="center"/>
    </xf>
    <xf numFmtId="44" fontId="29" fillId="0" borderId="12" xfId="1" applyFont="1" applyFill="1" applyBorder="1" applyAlignment="1">
      <alignment vertical="center"/>
    </xf>
    <xf numFmtId="44" fontId="29" fillId="0" borderId="12" xfId="1" applyFont="1" applyFill="1" applyBorder="1" applyAlignment="1">
      <alignment vertical="center" wrapText="1"/>
    </xf>
    <xf numFmtId="10" fontId="3" fillId="0" borderId="30" xfId="2" applyNumberFormat="1" applyFont="1" applyFill="1" applyBorder="1" applyAlignment="1" applyProtection="1">
      <alignment horizontal="center" vertical="center" wrapText="1"/>
      <protection locked="0" hidden="1"/>
    </xf>
    <xf numFmtId="169" fontId="29" fillId="0" borderId="50" xfId="5" applyNumberFormat="1" applyFont="1" applyFill="1" applyBorder="1" applyAlignment="1">
      <alignment horizontal="center" vertical="center"/>
    </xf>
    <xf numFmtId="44" fontId="29" fillId="0" borderId="17" xfId="1" applyFont="1" applyFill="1" applyBorder="1" applyAlignment="1">
      <alignment vertical="center"/>
    </xf>
    <xf numFmtId="0" fontId="4" fillId="11" borderId="51" xfId="0" applyFont="1" applyFill="1" applyBorder="1" applyAlignment="1">
      <alignment horizontal="center" vertical="center" wrapText="1"/>
    </xf>
    <xf numFmtId="0" fontId="4" fillId="11" borderId="52" xfId="0" applyFont="1" applyFill="1" applyBorder="1" applyAlignment="1">
      <alignment horizontal="center" vertical="center" wrapText="1"/>
    </xf>
    <xf numFmtId="0" fontId="4" fillId="11" borderId="53" xfId="0" applyFont="1" applyFill="1" applyBorder="1" applyAlignment="1">
      <alignment horizontal="center" vertical="center" wrapText="1"/>
    </xf>
    <xf numFmtId="0" fontId="32" fillId="11" borderId="48" xfId="0" applyFont="1" applyFill="1" applyBorder="1" applyAlignment="1">
      <alignment horizontal="center" vertical="center" wrapText="1"/>
    </xf>
    <xf numFmtId="0" fontId="32" fillId="11" borderId="51" xfId="0" applyFont="1" applyFill="1" applyBorder="1" applyAlignment="1">
      <alignment horizontal="center" vertical="center" wrapText="1"/>
    </xf>
    <xf numFmtId="0" fontId="32" fillId="11" borderId="52" xfId="0" applyFont="1" applyFill="1" applyBorder="1" applyAlignment="1">
      <alignment horizontal="center" vertical="center" wrapText="1"/>
    </xf>
    <xf numFmtId="0" fontId="4" fillId="11" borderId="54" xfId="0" applyFont="1" applyFill="1" applyBorder="1" applyAlignment="1">
      <alignment horizontal="center" vertical="center" wrapText="1"/>
    </xf>
    <xf numFmtId="166" fontId="28" fillId="5" borderId="1" xfId="1" applyNumberFormat="1" applyFont="1" applyFill="1" applyBorder="1" applyAlignment="1">
      <alignment horizontal="center" vertical="center"/>
    </xf>
    <xf numFmtId="0" fontId="32" fillId="11" borderId="53" xfId="0" applyFont="1" applyFill="1" applyBorder="1" applyAlignment="1">
      <alignment horizontal="center" vertical="center" wrapText="1"/>
    </xf>
    <xf numFmtId="0" fontId="32" fillId="11" borderId="55" xfId="0" applyFont="1" applyFill="1" applyBorder="1" applyAlignment="1">
      <alignment horizontal="center" vertical="center" wrapText="1"/>
    </xf>
    <xf numFmtId="44" fontId="28" fillId="3" borderId="4" xfId="1" applyFont="1" applyFill="1" applyBorder="1" applyAlignment="1">
      <alignment horizontal="center" vertical="center"/>
    </xf>
    <xf numFmtId="0" fontId="31" fillId="0" borderId="8" xfId="0" applyFont="1" applyBorder="1" applyAlignment="1" applyProtection="1">
      <alignment horizontal="center" vertical="center" wrapText="1"/>
      <protection hidden="1"/>
    </xf>
    <xf numFmtId="0" fontId="28" fillId="0" borderId="9" xfId="0" applyFont="1" applyBorder="1" applyAlignment="1">
      <alignment horizontal="center" vertical="center"/>
    </xf>
    <xf numFmtId="44" fontId="28" fillId="0" borderId="9" xfId="1" applyFont="1" applyFill="1" applyBorder="1" applyAlignment="1">
      <alignment horizontal="center" vertical="center"/>
    </xf>
    <xf numFmtId="166" fontId="28" fillId="5" borderId="9" xfId="1" applyNumberFormat="1" applyFont="1" applyFill="1" applyBorder="1" applyAlignment="1">
      <alignment horizontal="center" vertical="center"/>
    </xf>
    <xf numFmtId="10" fontId="3" fillId="0" borderId="9" xfId="2" applyNumberFormat="1" applyFont="1" applyFill="1" applyBorder="1" applyAlignment="1" applyProtection="1">
      <alignment horizontal="center" vertical="center" wrapText="1"/>
      <protection locked="0" hidden="1"/>
    </xf>
    <xf numFmtId="41" fontId="29" fillId="0" borderId="9" xfId="2" applyNumberFormat="1" applyFont="1" applyFill="1" applyBorder="1" applyAlignment="1">
      <alignment horizontal="center" vertical="center"/>
    </xf>
    <xf numFmtId="0" fontId="31" fillId="0" borderId="13" xfId="0" applyFont="1" applyBorder="1" applyAlignment="1" applyProtection="1">
      <alignment horizontal="center" vertical="center" wrapText="1"/>
      <protection hidden="1"/>
    </xf>
    <xf numFmtId="0" fontId="31" fillId="0" borderId="14" xfId="0" applyFont="1" applyBorder="1" applyAlignment="1" applyProtection="1">
      <alignment horizontal="center" vertical="center" wrapText="1"/>
      <protection hidden="1"/>
    </xf>
    <xf numFmtId="0" fontId="28" fillId="0" borderId="15" xfId="0" applyFont="1" applyBorder="1" applyAlignment="1">
      <alignment horizontal="center" vertical="center"/>
    </xf>
    <xf numFmtId="166" fontId="28" fillId="5" borderId="15" xfId="1" applyNumberFormat="1" applyFont="1" applyFill="1" applyBorder="1" applyAlignment="1">
      <alignment horizontal="center" vertical="center"/>
    </xf>
    <xf numFmtId="10" fontId="3" fillId="0" borderId="15" xfId="2" applyNumberFormat="1" applyFont="1" applyFill="1" applyBorder="1" applyAlignment="1" applyProtection="1">
      <alignment horizontal="center" vertical="center" wrapText="1"/>
      <protection locked="0" hidden="1"/>
    </xf>
    <xf numFmtId="41" fontId="29" fillId="0" borderId="15" xfId="2" applyNumberFormat="1" applyFont="1" applyFill="1" applyBorder="1" applyAlignment="1">
      <alignment horizontal="center" vertical="center"/>
    </xf>
    <xf numFmtId="0" fontId="3" fillId="3" borderId="1" xfId="0" applyFont="1" applyFill="1" applyBorder="1" applyAlignment="1">
      <alignment horizontal="center" vertical="center" wrapText="1"/>
    </xf>
    <xf numFmtId="44" fontId="28" fillId="8" borderId="43" xfId="1" applyFont="1" applyFill="1" applyBorder="1" applyAlignment="1">
      <alignment horizontal="center" vertical="center"/>
    </xf>
    <xf numFmtId="44" fontId="28" fillId="3" borderId="43" xfId="1" applyFont="1" applyFill="1" applyBorder="1" applyAlignment="1">
      <alignment horizontal="center" vertical="center"/>
    </xf>
    <xf numFmtId="44" fontId="28" fillId="3" borderId="39" xfId="1" applyFont="1" applyFill="1" applyBorder="1" applyAlignment="1">
      <alignment horizontal="center" vertical="center"/>
    </xf>
    <xf numFmtId="44" fontId="28" fillId="5" borderId="10" xfId="1" applyFont="1" applyFill="1" applyBorder="1" applyAlignment="1">
      <alignment horizontal="center" vertical="center"/>
    </xf>
    <xf numFmtId="44" fontId="28" fillId="5" borderId="16" xfId="1" applyFont="1" applyFill="1" applyBorder="1" applyAlignment="1">
      <alignment horizontal="center" vertical="center"/>
    </xf>
    <xf numFmtId="0" fontId="32" fillId="11" borderId="65" xfId="0" applyFont="1" applyFill="1" applyBorder="1" applyAlignment="1">
      <alignment horizontal="center" vertical="center" wrapText="1"/>
    </xf>
    <xf numFmtId="10" fontId="3" fillId="0" borderId="43" xfId="2" applyNumberFormat="1" applyFont="1" applyFill="1" applyBorder="1" applyAlignment="1" applyProtection="1">
      <alignment horizontal="center" vertical="center" wrapText="1"/>
      <protection locked="0" hidden="1"/>
    </xf>
    <xf numFmtId="10" fontId="3" fillId="0" borderId="4" xfId="2" applyNumberFormat="1" applyFont="1" applyFill="1" applyBorder="1" applyAlignment="1" applyProtection="1">
      <alignment horizontal="center" vertical="center" wrapText="1"/>
      <protection locked="0" hidden="1"/>
    </xf>
    <xf numFmtId="10" fontId="3" fillId="0" borderId="39" xfId="2" applyNumberFormat="1" applyFont="1" applyFill="1" applyBorder="1" applyAlignment="1" applyProtection="1">
      <alignment horizontal="center" vertical="center" wrapText="1"/>
      <protection locked="0" hidden="1"/>
    </xf>
    <xf numFmtId="0" fontId="32" fillId="11" borderId="66" xfId="0" applyFont="1" applyFill="1" applyBorder="1" applyAlignment="1">
      <alignment horizontal="center" vertical="center" wrapText="1"/>
    </xf>
    <xf numFmtId="44" fontId="28" fillId="3" borderId="67" xfId="1" applyFont="1" applyFill="1" applyBorder="1" applyAlignment="1">
      <alignment horizontal="center" vertical="center"/>
    </xf>
    <xf numFmtId="44" fontId="28" fillId="3" borderId="68" xfId="1" applyFont="1" applyFill="1" applyBorder="1" applyAlignment="1">
      <alignment horizontal="center" vertical="center"/>
    </xf>
    <xf numFmtId="44" fontId="28" fillId="3" borderId="69" xfId="1" applyFont="1" applyFill="1" applyBorder="1" applyAlignment="1">
      <alignment horizontal="center" vertical="center"/>
    </xf>
    <xf numFmtId="0" fontId="30" fillId="0" borderId="19" xfId="0" applyFont="1" applyBorder="1" applyAlignment="1">
      <alignment horizontal="center"/>
    </xf>
    <xf numFmtId="41" fontId="29" fillId="0" borderId="37" xfId="2" applyNumberFormat="1" applyFont="1" applyFill="1" applyBorder="1" applyAlignment="1">
      <alignment horizontal="center" vertical="center"/>
    </xf>
    <xf numFmtId="44" fontId="8" fillId="0" borderId="12" xfId="0" applyNumberFormat="1" applyFont="1" applyBorder="1" applyAlignment="1">
      <alignment horizontal="right"/>
    </xf>
    <xf numFmtId="10" fontId="3" fillId="0" borderId="8" xfId="2" applyNumberFormat="1" applyFont="1" applyFill="1" applyBorder="1" applyAlignment="1" applyProtection="1">
      <alignment horizontal="center" vertical="center" wrapText="1"/>
      <protection locked="0" hidden="1"/>
    </xf>
    <xf numFmtId="44" fontId="5" fillId="0" borderId="6" xfId="1" applyFont="1" applyFill="1" applyBorder="1" applyAlignment="1" applyProtection="1">
      <alignment horizontal="right"/>
      <protection hidden="1"/>
    </xf>
    <xf numFmtId="10" fontId="3" fillId="0" borderId="13" xfId="2" applyNumberFormat="1" applyFont="1" applyFill="1" applyBorder="1" applyAlignment="1" applyProtection="1">
      <alignment horizontal="center" vertical="center" wrapText="1"/>
      <protection locked="0" hidden="1"/>
    </xf>
    <xf numFmtId="10" fontId="3" fillId="0" borderId="14" xfId="2" applyNumberFormat="1" applyFont="1" applyFill="1" applyBorder="1" applyAlignment="1" applyProtection="1">
      <alignment horizontal="center" vertical="center" wrapText="1"/>
      <protection locked="0" hidden="1"/>
    </xf>
    <xf numFmtId="8" fontId="8" fillId="0" borderId="12" xfId="1" applyNumberFormat="1" applyFont="1" applyFill="1" applyBorder="1" applyAlignment="1" applyProtection="1">
      <alignment horizontal="right"/>
      <protection hidden="1"/>
    </xf>
    <xf numFmtId="44" fontId="30" fillId="0" borderId="64" xfId="1" applyFont="1" applyFill="1" applyBorder="1" applyAlignment="1">
      <alignment horizontal="center" vertical="center"/>
    </xf>
    <xf numFmtId="0" fontId="30" fillId="0" borderId="0" xfId="0" applyFont="1" applyAlignment="1">
      <alignment horizontal="center" vertical="center"/>
    </xf>
    <xf numFmtId="0" fontId="35" fillId="0" borderId="0" xfId="0" applyFont="1" applyAlignment="1">
      <alignment vertical="center"/>
    </xf>
    <xf numFmtId="0" fontId="35" fillId="0" borderId="0" xfId="0" applyFont="1" applyAlignment="1">
      <alignment horizontal="center" vertical="center"/>
    </xf>
    <xf numFmtId="0" fontId="29"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44" fontId="8" fillId="0" borderId="12" xfId="1" applyFont="1" applyFill="1" applyBorder="1" applyAlignment="1">
      <alignment horizontal="right"/>
    </xf>
    <xf numFmtId="44" fontId="5" fillId="0" borderId="12" xfId="1" applyFont="1" applyFill="1" applyBorder="1" applyAlignment="1" applyProtection="1">
      <alignment horizontal="right"/>
      <protection hidden="1"/>
    </xf>
    <xf numFmtId="164" fontId="8" fillId="0" borderId="12" xfId="2" applyNumberFormat="1" applyFont="1" applyFill="1" applyBorder="1" applyAlignment="1">
      <alignment horizontal="right"/>
    </xf>
    <xf numFmtId="169" fontId="2" fillId="0" borderId="17" xfId="5" applyNumberFormat="1" applyFont="1" applyFill="1" applyBorder="1" applyAlignment="1">
      <alignment horizontal="right" vertical="center"/>
    </xf>
    <xf numFmtId="44" fontId="5" fillId="5" borderId="12" xfId="1" applyFont="1" applyFill="1" applyBorder="1" applyAlignment="1" applyProtection="1">
      <alignment horizontal="right"/>
      <protection hidden="1"/>
    </xf>
    <xf numFmtId="44" fontId="29" fillId="0" borderId="64" xfId="1" applyFont="1" applyFill="1" applyBorder="1" applyAlignment="1">
      <alignment horizontal="center" vertical="center"/>
    </xf>
    <xf numFmtId="0" fontId="30" fillId="0" borderId="64" xfId="0" applyFont="1" applyBorder="1" applyAlignment="1">
      <alignment horizontal="center" vertical="center"/>
    </xf>
    <xf numFmtId="44" fontId="30" fillId="0" borderId="29" xfId="1" applyFont="1" applyFill="1" applyBorder="1" applyAlignment="1">
      <alignment vertical="center"/>
    </xf>
    <xf numFmtId="44" fontId="30" fillId="0" borderId="30" xfId="1" applyFont="1" applyFill="1" applyBorder="1" applyAlignment="1">
      <alignment vertical="center"/>
    </xf>
    <xf numFmtId="44" fontId="30" fillId="0" borderId="19" xfId="1" applyFont="1" applyFill="1" applyBorder="1" applyAlignment="1">
      <alignment horizontal="center" vertical="center"/>
    </xf>
    <xf numFmtId="44" fontId="29" fillId="0" borderId="19" xfId="1" applyFont="1" applyFill="1" applyBorder="1" applyAlignment="1">
      <alignment horizontal="center" vertical="center"/>
    </xf>
    <xf numFmtId="0" fontId="30" fillId="0" borderId="19" xfId="0" applyFont="1" applyBorder="1" applyAlignment="1">
      <alignment horizontal="center" vertical="center"/>
    </xf>
    <xf numFmtId="0" fontId="9" fillId="0" borderId="5" xfId="0" applyFont="1" applyBorder="1" applyAlignment="1">
      <alignment horizontal="center" vertical="center"/>
    </xf>
    <xf numFmtId="0" fontId="9" fillId="0" borderId="21" xfId="0" applyFont="1" applyBorder="1" applyAlignment="1">
      <alignment horizontal="center" vertical="center"/>
    </xf>
    <xf numFmtId="44" fontId="31" fillId="0" borderId="22" xfId="1" applyFont="1" applyFill="1" applyBorder="1" applyAlignment="1">
      <alignment vertical="center"/>
    </xf>
    <xf numFmtId="44" fontId="31" fillId="0" borderId="5" xfId="1" applyFont="1" applyFill="1" applyBorder="1" applyAlignment="1">
      <alignment vertical="center"/>
    </xf>
    <xf numFmtId="44" fontId="3" fillId="0" borderId="22" xfId="1" applyFont="1" applyFill="1" applyBorder="1" applyAlignment="1">
      <alignment horizontal="center" vertical="center"/>
    </xf>
    <xf numFmtId="44" fontId="3" fillId="0" borderId="5" xfId="1" applyFont="1" applyFill="1" applyBorder="1" applyAlignment="1">
      <alignment horizontal="center" vertical="center"/>
    </xf>
    <xf numFmtId="44" fontId="3" fillId="0" borderId="21" xfId="1" applyFont="1" applyFill="1" applyBorder="1" applyAlignment="1">
      <alignment vertical="center"/>
    </xf>
    <xf numFmtId="0" fontId="9" fillId="7" borderId="14"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34" fillId="7" borderId="15" xfId="0" applyFont="1" applyFill="1" applyBorder="1" applyAlignment="1">
      <alignment horizontal="center" vertical="center" wrapText="1"/>
    </xf>
    <xf numFmtId="0" fontId="34" fillId="7" borderId="16" xfId="0" applyFont="1" applyFill="1" applyBorder="1" applyAlignment="1">
      <alignment horizontal="center" vertical="center" wrapText="1"/>
    </xf>
    <xf numFmtId="0" fontId="12" fillId="7" borderId="15" xfId="0" applyFont="1" applyFill="1" applyBorder="1" applyAlignment="1">
      <alignment horizontal="center" vertical="center" wrapText="1"/>
    </xf>
    <xf numFmtId="0" fontId="12" fillId="7" borderId="17" xfId="0" applyFont="1" applyFill="1" applyBorder="1" applyAlignment="1">
      <alignment horizontal="center" vertical="center" wrapText="1"/>
    </xf>
    <xf numFmtId="0" fontId="29" fillId="9" borderId="0" xfId="0" applyFont="1" applyFill="1" applyAlignment="1">
      <alignment vertical="center"/>
    </xf>
    <xf numFmtId="0" fontId="21" fillId="0" borderId="0" xfId="0" applyFont="1" applyAlignment="1">
      <alignment vertical="center"/>
    </xf>
    <xf numFmtId="0" fontId="2" fillId="0" borderId="0" xfId="0" applyFont="1" applyAlignment="1">
      <alignment vertical="center"/>
    </xf>
    <xf numFmtId="0" fontId="29" fillId="0" borderId="1" xfId="0" applyFont="1" applyBorder="1" applyAlignment="1">
      <alignment horizontal="justify" vertical="center" wrapText="1"/>
    </xf>
    <xf numFmtId="0" fontId="29" fillId="0" borderId="1" xfId="0" applyFont="1" applyBorder="1" applyAlignment="1">
      <alignment horizontal="justify" vertical="center"/>
    </xf>
    <xf numFmtId="0" fontId="21" fillId="2" borderId="1" xfId="0" applyFont="1" applyFill="1" applyBorder="1" applyAlignment="1">
      <alignment horizontal="center" vertical="center" wrapText="1"/>
    </xf>
    <xf numFmtId="0" fontId="2" fillId="2" borderId="1" xfId="0" applyFont="1" applyFill="1" applyBorder="1" applyAlignment="1">
      <alignment horizontal="justify" vertical="top" wrapText="1"/>
    </xf>
    <xf numFmtId="0" fontId="2" fillId="2" borderId="1" xfId="0" applyFont="1" applyFill="1" applyBorder="1" applyAlignment="1">
      <alignment horizontal="justify" vertical="top"/>
    </xf>
    <xf numFmtId="0" fontId="13" fillId="0" borderId="1" xfId="0" applyFont="1" applyBorder="1" applyAlignment="1">
      <alignment horizontal="center"/>
    </xf>
    <xf numFmtId="0" fontId="9" fillId="0" borderId="32" xfId="0" applyFont="1" applyBorder="1" applyAlignment="1" applyProtection="1">
      <alignment horizontal="center"/>
      <protection hidden="1"/>
    </xf>
    <xf numFmtId="0" fontId="9" fillId="0" borderId="3" xfId="0" applyFont="1" applyBorder="1" applyAlignment="1" applyProtection="1">
      <alignment horizontal="center"/>
      <protection hidden="1"/>
    </xf>
    <xf numFmtId="0" fontId="9" fillId="0" borderId="4" xfId="0" applyFont="1" applyBorder="1" applyAlignment="1" applyProtection="1">
      <alignment horizontal="center"/>
      <protection hidden="1"/>
    </xf>
    <xf numFmtId="0" fontId="12" fillId="0" borderId="41" xfId="0" applyFont="1" applyBorder="1" applyAlignment="1" applyProtection="1">
      <alignment horizontal="center"/>
      <protection hidden="1"/>
    </xf>
    <xf numFmtId="0" fontId="12" fillId="0" borderId="42" xfId="0" applyFont="1" applyBorder="1" applyAlignment="1" applyProtection="1">
      <alignment horizontal="center"/>
      <protection hidden="1"/>
    </xf>
    <xf numFmtId="0" fontId="12" fillId="0" borderId="43" xfId="0" applyFont="1" applyBorder="1" applyAlignment="1" applyProtection="1">
      <alignment horizontal="center"/>
      <protection hidden="1"/>
    </xf>
    <xf numFmtId="0" fontId="8" fillId="0" borderId="0" xfId="0" applyFont="1" applyAlignment="1" applyProtection="1">
      <alignment horizontal="left" vertical="center" wrapText="1"/>
      <protection hidden="1"/>
    </xf>
    <xf numFmtId="0" fontId="12" fillId="0" borderId="32" xfId="0" applyFont="1" applyBorder="1" applyAlignment="1" applyProtection="1">
      <alignment horizontal="center"/>
      <protection hidden="1"/>
    </xf>
    <xf numFmtId="0" fontId="12" fillId="0" borderId="3" xfId="0" applyFont="1" applyBorder="1" applyAlignment="1" applyProtection="1">
      <alignment horizontal="center"/>
      <protection hidden="1"/>
    </xf>
    <xf numFmtId="0" fontId="12" fillId="0" borderId="4" xfId="0" applyFont="1" applyBorder="1" applyAlignment="1" applyProtection="1">
      <alignment horizontal="center"/>
      <protection hidden="1"/>
    </xf>
    <xf numFmtId="0" fontId="9" fillId="0" borderId="34" xfId="0" applyFont="1" applyBorder="1" applyAlignment="1" applyProtection="1">
      <alignment horizontal="center"/>
      <protection hidden="1"/>
    </xf>
    <xf numFmtId="0" fontId="9" fillId="0" borderId="38" xfId="0" applyFont="1" applyBorder="1" applyAlignment="1" applyProtection="1">
      <alignment horizontal="center"/>
      <protection hidden="1"/>
    </xf>
    <xf numFmtId="0" fontId="9" fillId="0" borderId="39" xfId="0" applyFont="1" applyBorder="1" applyAlignment="1" applyProtection="1">
      <alignment horizontal="center"/>
      <protection hidden="1"/>
    </xf>
    <xf numFmtId="0" fontId="2" fillId="11" borderId="31" xfId="0" applyFont="1" applyFill="1" applyBorder="1" applyAlignment="1">
      <alignment horizontal="center" vertical="center"/>
    </xf>
    <xf numFmtId="0" fontId="2" fillId="11" borderId="27" xfId="0" applyFont="1" applyFill="1" applyBorder="1" applyAlignment="1">
      <alignment horizontal="center" vertical="center"/>
    </xf>
    <xf numFmtId="0" fontId="2" fillId="11" borderId="47" xfId="0" applyFont="1" applyFill="1" applyBorder="1" applyAlignment="1">
      <alignment horizontal="center" vertical="center"/>
    </xf>
    <xf numFmtId="0" fontId="12" fillId="7" borderId="8" xfId="0" applyFont="1" applyFill="1" applyBorder="1" applyAlignment="1">
      <alignment horizontal="center" vertical="center"/>
    </xf>
    <xf numFmtId="0" fontId="12" fillId="7" borderId="13" xfId="0" applyFont="1" applyFill="1" applyBorder="1" applyAlignment="1">
      <alignment horizontal="center" vertical="center"/>
    </xf>
    <xf numFmtId="0" fontId="12" fillId="7" borderId="9" xfId="0" applyFont="1" applyFill="1" applyBorder="1" applyAlignment="1">
      <alignment horizontal="center" vertical="center"/>
    </xf>
    <xf numFmtId="0" fontId="12" fillId="7" borderId="1" xfId="0" applyFont="1" applyFill="1" applyBorder="1" applyAlignment="1">
      <alignment horizontal="center" vertical="center"/>
    </xf>
    <xf numFmtId="0" fontId="12" fillId="7" borderId="6" xfId="0" applyFont="1" applyFill="1" applyBorder="1" applyAlignment="1">
      <alignment horizontal="center" vertical="center"/>
    </xf>
    <xf numFmtId="0" fontId="12" fillId="7" borderId="12" xfId="0" applyFont="1" applyFill="1" applyBorder="1" applyAlignment="1">
      <alignment horizontal="center" vertical="center"/>
    </xf>
    <xf numFmtId="0" fontId="37" fillId="7" borderId="8" xfId="0" applyFont="1" applyFill="1" applyBorder="1" applyAlignment="1">
      <alignment horizontal="center" vertical="center" wrapText="1"/>
    </xf>
    <xf numFmtId="0" fontId="37" fillId="7" borderId="9" xfId="0" applyFont="1" applyFill="1" applyBorder="1" applyAlignment="1">
      <alignment horizontal="center" vertical="center" wrapText="1"/>
    </xf>
    <xf numFmtId="0" fontId="37" fillId="7" borderId="10" xfId="0" applyFont="1" applyFill="1" applyBorder="1" applyAlignment="1">
      <alignment horizontal="center" vertical="center" wrapText="1"/>
    </xf>
    <xf numFmtId="0" fontId="34" fillId="7" borderId="8" xfId="0" applyFont="1" applyFill="1" applyBorder="1" applyAlignment="1">
      <alignment horizontal="center" vertical="center" wrapText="1"/>
    </xf>
    <xf numFmtId="0" fontId="34" fillId="7" borderId="13" xfId="0" applyFont="1" applyFill="1" applyBorder="1" applyAlignment="1">
      <alignment horizontal="center" vertical="center" wrapText="1"/>
    </xf>
    <xf numFmtId="0" fontId="34" fillId="7" borderId="9"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9" fillId="7" borderId="9"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12" fillId="7" borderId="10" xfId="0" applyFont="1" applyFill="1" applyBorder="1" applyAlignment="1">
      <alignment horizontal="center" vertical="center"/>
    </xf>
    <xf numFmtId="0" fontId="12" fillId="7" borderId="37" xfId="0" applyFont="1" applyFill="1" applyBorder="1" applyAlignment="1">
      <alignment horizontal="center" vertical="center"/>
    </xf>
    <xf numFmtId="0" fontId="9" fillId="7" borderId="2" xfId="0" applyFont="1" applyFill="1" applyBorder="1" applyAlignment="1">
      <alignment horizontal="center" vertical="center" wrapText="1"/>
    </xf>
    <xf numFmtId="0" fontId="2" fillId="11" borderId="31" xfId="0" applyFont="1" applyFill="1" applyBorder="1" applyAlignment="1">
      <alignment horizontal="center"/>
    </xf>
    <xf numFmtId="0" fontId="2" fillId="11" borderId="47" xfId="0" applyFont="1" applyFill="1" applyBorder="1" applyAlignment="1">
      <alignment horizontal="center"/>
    </xf>
    <xf numFmtId="0" fontId="12" fillId="5" borderId="32" xfId="0" applyFont="1" applyFill="1" applyBorder="1" applyAlignment="1" applyProtection="1">
      <alignment horizontal="center"/>
      <protection hidden="1"/>
    </xf>
    <xf numFmtId="0" fontId="12" fillId="5" borderId="3" xfId="0" applyFont="1" applyFill="1" applyBorder="1" applyAlignment="1" applyProtection="1">
      <alignment horizontal="center"/>
      <protection hidden="1"/>
    </xf>
    <xf numFmtId="0" fontId="12" fillId="5" borderId="4" xfId="0" applyFont="1" applyFill="1" applyBorder="1" applyAlignment="1" applyProtection="1">
      <alignment horizontal="center"/>
      <protection hidden="1"/>
    </xf>
    <xf numFmtId="0" fontId="2" fillId="0" borderId="36" xfId="0" applyFont="1" applyBorder="1" applyAlignment="1">
      <alignment horizontal="center"/>
    </xf>
    <xf numFmtId="0" fontId="9" fillId="0" borderId="44" xfId="0" applyFont="1" applyBorder="1" applyAlignment="1" applyProtection="1">
      <alignment horizontal="center"/>
      <protection hidden="1"/>
    </xf>
    <xf numFmtId="0" fontId="9" fillId="0" borderId="28" xfId="0" applyFont="1" applyBorder="1" applyAlignment="1" applyProtection="1">
      <alignment horizontal="center"/>
      <protection hidden="1"/>
    </xf>
    <xf numFmtId="0" fontId="9" fillId="0" borderId="45" xfId="0" applyFont="1" applyBorder="1" applyAlignment="1" applyProtection="1">
      <alignment horizontal="center"/>
      <protection hidden="1"/>
    </xf>
    <xf numFmtId="0" fontId="9" fillId="0" borderId="31" xfId="0" applyFont="1" applyBorder="1" applyAlignment="1" applyProtection="1">
      <alignment horizontal="center"/>
      <protection hidden="1"/>
    </xf>
    <xf numFmtId="0" fontId="9" fillId="0" borderId="27" xfId="0" applyFont="1" applyBorder="1" applyAlignment="1" applyProtection="1">
      <alignment horizontal="center"/>
      <protection hidden="1"/>
    </xf>
    <xf numFmtId="0" fontId="9" fillId="0" borderId="46" xfId="0" applyFont="1" applyBorder="1" applyAlignment="1" applyProtection="1">
      <alignment horizontal="center"/>
      <protection hidden="1"/>
    </xf>
    <xf numFmtId="0" fontId="34" fillId="7" borderId="15"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12" fillId="7" borderId="2" xfId="0" applyFont="1" applyFill="1" applyBorder="1" applyAlignment="1">
      <alignment horizontal="center" vertical="center"/>
    </xf>
    <xf numFmtId="0" fontId="12" fillId="7" borderId="14" xfId="0" applyFont="1" applyFill="1" applyBorder="1" applyAlignment="1">
      <alignment horizontal="center" vertical="center"/>
    </xf>
    <xf numFmtId="0" fontId="12" fillId="7" borderId="17" xfId="0" applyFont="1" applyFill="1" applyBorder="1" applyAlignment="1">
      <alignment horizontal="center" vertical="center"/>
    </xf>
    <xf numFmtId="0" fontId="34" fillId="7" borderId="14" xfId="0" applyFont="1" applyFill="1" applyBorder="1" applyAlignment="1">
      <alignment horizontal="center" vertical="center" wrapText="1"/>
    </xf>
  </cellXfs>
  <cellStyles count="51">
    <cellStyle name="20% - Énfasis1" xfId="21" builtinId="30" customBuiltin="1"/>
    <cellStyle name="20% - Énfasis2" xfId="24" builtinId="34" customBuiltin="1"/>
    <cellStyle name="20% - Énfasis3" xfId="27" builtinId="38" customBuiltin="1"/>
    <cellStyle name="20% - Énfasis4" xfId="30" builtinId="42" customBuiltin="1"/>
    <cellStyle name="20% - Énfasis5" xfId="33" builtinId="46" customBuiltin="1"/>
    <cellStyle name="20% - Énfasis6" xfId="36" builtinId="50" customBuiltin="1"/>
    <cellStyle name="40% - Énfasis1" xfId="22" builtinId="31" customBuiltin="1"/>
    <cellStyle name="40% - Énfasis2" xfId="25" builtinId="35" customBuiltin="1"/>
    <cellStyle name="40% - Énfasis3" xfId="28" builtinId="39" customBuiltin="1"/>
    <cellStyle name="40% - Énfasis4" xfId="31" builtinId="43" customBuiltin="1"/>
    <cellStyle name="40% - Énfasis5" xfId="34" builtinId="47" customBuiltin="1"/>
    <cellStyle name="40% - Énfasis6" xfId="37" builtinId="51" customBuiltin="1"/>
    <cellStyle name="60% - Énfasis1 2" xfId="39" xr:uid="{4F4EEAFD-EDCB-46B5-B7BB-DFCCB45C5E28}"/>
    <cellStyle name="60% - Énfasis2 2" xfId="40" xr:uid="{9186F139-E24E-4C95-AC8D-1B023E0EC45C}"/>
    <cellStyle name="60% - Énfasis3 2" xfId="41" xr:uid="{3E08C4AE-B4AA-4FD0-8810-5FFD1CC580FA}"/>
    <cellStyle name="60% - Énfasis4 2" xfId="42" xr:uid="{31366E00-153A-4B8A-BCD5-AF2B22F5C03A}"/>
    <cellStyle name="60% - Énfasis5 2" xfId="43" xr:uid="{0F607F21-6DEB-4D60-A971-B8C39D867546}"/>
    <cellStyle name="60% - Énfasis6 2" xfId="44" xr:uid="{BE068CF0-53AD-4DD1-8F18-043CAD0C21A5}"/>
    <cellStyle name="BodyStyle" xfId="50" xr:uid="{B5D92A92-4FFD-4169-920A-17876E15027C}"/>
    <cellStyle name="Bueno" xfId="9" builtinId="26" customBuiltin="1"/>
    <cellStyle name="Cálculo" xfId="13" builtinId="22" customBuiltin="1"/>
    <cellStyle name="Celda de comprobación" xfId="15" builtinId="23" customBuiltin="1"/>
    <cellStyle name="Celda vinculada" xfId="14" builtinId="24" customBuiltin="1"/>
    <cellStyle name="Encabezado 4" xfId="8" builtinId="19" customBuiltin="1"/>
    <cellStyle name="Énfasis1" xfId="20" builtinId="29" customBuiltin="1"/>
    <cellStyle name="Énfasis2" xfId="23" builtinId="33" customBuiltin="1"/>
    <cellStyle name="Énfasis3" xfId="26" builtinId="37" customBuiltin="1"/>
    <cellStyle name="Énfasis4" xfId="29" builtinId="41" customBuiltin="1"/>
    <cellStyle name="Énfasis5" xfId="32" builtinId="45" customBuiltin="1"/>
    <cellStyle name="Énfasis6" xfId="35" builtinId="49" customBuiltin="1"/>
    <cellStyle name="Entrada" xfId="11" builtinId="20" customBuiltin="1"/>
    <cellStyle name="Euro" xfId="48" xr:uid="{31276040-7566-4370-84F6-5F814960ED52}"/>
    <cellStyle name="Incorrecto" xfId="10" builtinId="27" customBuiltin="1"/>
    <cellStyle name="Millares 2" xfId="5" xr:uid="{CFE4F53B-DC5C-42B3-9524-4BA697427139}"/>
    <cellStyle name="Moneda" xfId="1" builtinId="4"/>
    <cellStyle name="Moneda 2" xfId="49" xr:uid="{7EBFCFB2-4326-4E06-A4C2-8274F61970E5}"/>
    <cellStyle name="Neutral 2" xfId="38" xr:uid="{38CEB9BB-B046-40E0-B20B-766E9FBDB195}"/>
    <cellStyle name="Normal" xfId="0" builtinId="0"/>
    <cellStyle name="Normal 2" xfId="3" xr:uid="{00000000-0005-0000-0000-000002000000}"/>
    <cellStyle name="Normal 3" xfId="46" xr:uid="{A2FEAA04-CC17-4649-AA0F-4AFC2602CA37}"/>
    <cellStyle name="Normal 4" xfId="45" xr:uid="{0F3D6A53-2F19-465D-86CA-E418C0E70DC8}"/>
    <cellStyle name="Notas" xfId="17" builtinId="10" customBuiltin="1"/>
    <cellStyle name="Porcentaje" xfId="2" builtinId="5"/>
    <cellStyle name="Porcentaje 2" xfId="4" xr:uid="{00000000-0005-0000-0000-000004000000}"/>
    <cellStyle name="Salida" xfId="12" builtinId="21" customBuiltin="1"/>
    <cellStyle name="Texto de advertencia" xfId="16" builtinId="11" customBuiltin="1"/>
    <cellStyle name="Texto explicativo" xfId="18" builtinId="53" customBuiltin="1"/>
    <cellStyle name="Título 2" xfId="6" builtinId="17" customBuiltin="1"/>
    <cellStyle name="Título 3" xfId="7" builtinId="18" customBuiltin="1"/>
    <cellStyle name="Título 4" xfId="47" xr:uid="{8A88DFE9-73BC-4D41-81C7-B2FEC8874782}"/>
    <cellStyle name="Total" xfId="19" builtinId="25" customBuiltin="1"/>
  </cellStyles>
  <dxfs count="12">
    <dxf>
      <font>
        <color rgb="FFE6F8FE"/>
      </font>
    </dxf>
    <dxf>
      <font>
        <color rgb="FFE6F8FE"/>
      </font>
    </dxf>
    <dxf>
      <font>
        <color rgb="FFE6F8FE"/>
      </font>
    </dxf>
    <dxf>
      <font>
        <color rgb="FFE6F8FE"/>
      </font>
    </dxf>
    <dxf>
      <font>
        <color rgb="FFE6F8FE"/>
      </font>
    </dxf>
    <dxf>
      <font>
        <color rgb="FFE6F8FE"/>
      </font>
    </dxf>
    <dxf>
      <font>
        <color rgb="FFE6F8FE"/>
      </font>
    </dxf>
    <dxf>
      <font>
        <color rgb="FFE6F8FE"/>
      </font>
    </dxf>
    <dxf>
      <font>
        <color rgb="FFE6F8FE"/>
      </font>
    </dxf>
    <dxf>
      <font>
        <color rgb="FFE6F8FE"/>
      </font>
    </dxf>
    <dxf>
      <font>
        <color rgb="FFE6F8FE"/>
      </font>
    </dxf>
    <dxf>
      <font>
        <color rgb="FFE6F8FE"/>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507813</xdr:colOff>
      <xdr:row>0</xdr:row>
      <xdr:rowOff>165920</xdr:rowOff>
    </xdr:from>
    <xdr:to>
      <xdr:col>8</xdr:col>
      <xdr:colOff>1492063</xdr:colOff>
      <xdr:row>5</xdr:row>
      <xdr:rowOff>166402</xdr:rowOff>
    </xdr:to>
    <xdr:pic>
      <xdr:nvPicPr>
        <xdr:cNvPr id="4" name="Imagen 3">
          <a:extLst>
            <a:ext uri="{FF2B5EF4-FFF2-40B4-BE49-F238E27FC236}">
              <a16:creationId xmlns:a16="http://schemas.microsoft.com/office/drawing/2014/main" id="{0652D013-FD8A-9A87-6356-FCAAB30433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643784" y="165920"/>
          <a:ext cx="984250" cy="95298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507813</xdr:colOff>
      <xdr:row>0</xdr:row>
      <xdr:rowOff>165920</xdr:rowOff>
    </xdr:from>
    <xdr:to>
      <xdr:col>8</xdr:col>
      <xdr:colOff>1492063</xdr:colOff>
      <xdr:row>5</xdr:row>
      <xdr:rowOff>166402</xdr:rowOff>
    </xdr:to>
    <xdr:pic>
      <xdr:nvPicPr>
        <xdr:cNvPr id="2" name="Imagen 1">
          <a:extLst>
            <a:ext uri="{FF2B5EF4-FFF2-40B4-BE49-F238E27FC236}">
              <a16:creationId xmlns:a16="http://schemas.microsoft.com/office/drawing/2014/main" id="{C66DEF56-53CF-4114-AFE2-704FE67E5B8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080938" y="165920"/>
          <a:ext cx="984250" cy="95298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249977111117893"/>
    <pageSetUpPr fitToPage="1"/>
  </sheetPr>
  <dimension ref="A1:I53"/>
  <sheetViews>
    <sheetView tabSelected="1" zoomScale="115" zoomScaleNormal="115" zoomScaleSheetLayoutView="85" workbookViewId="0">
      <selection activeCell="A35" sqref="A35:H35"/>
    </sheetView>
  </sheetViews>
  <sheetFormatPr baseColWidth="10" defaultRowHeight="15" x14ac:dyDescent="0.25"/>
  <cols>
    <col min="1" max="1" width="11.42578125" style="267"/>
    <col min="2" max="2" width="69.5703125" style="267" customWidth="1"/>
    <col min="3" max="3" width="22.7109375" style="267" customWidth="1"/>
    <col min="4" max="4" width="27.7109375" style="267" customWidth="1"/>
    <col min="5" max="5" width="18.140625" style="266" bestFit="1" customWidth="1"/>
    <col min="6" max="6" width="18.5703125" style="267" customWidth="1"/>
    <col min="7" max="7" width="16.7109375" style="267" customWidth="1"/>
    <col min="8" max="8" width="18.7109375" style="267" customWidth="1"/>
    <col min="9" max="9" width="76.28515625" style="267" customWidth="1"/>
    <col min="10" max="10" width="12.7109375" style="267" bestFit="1" customWidth="1"/>
    <col min="11" max="11" width="16.42578125" style="267" customWidth="1"/>
    <col min="12" max="16384" width="11.42578125" style="267"/>
  </cols>
  <sheetData>
    <row r="1" spans="1:9" x14ac:dyDescent="0.25">
      <c r="A1" s="16" t="s">
        <v>26</v>
      </c>
      <c r="B1" s="12"/>
      <c r="C1" s="12"/>
      <c r="D1" s="12"/>
      <c r="E1" s="38"/>
      <c r="F1" s="12"/>
      <c r="G1" s="12"/>
      <c r="H1" s="12"/>
      <c r="I1" s="12"/>
    </row>
    <row r="2" spans="1:9" x14ac:dyDescent="0.25">
      <c r="A2" s="16" t="s">
        <v>35</v>
      </c>
      <c r="B2" s="12"/>
      <c r="C2" s="12"/>
      <c r="D2" s="12"/>
      <c r="E2" s="38"/>
      <c r="F2" s="12"/>
      <c r="G2" s="12"/>
      <c r="H2" s="12"/>
      <c r="I2" s="12"/>
    </row>
    <row r="3" spans="1:9" x14ac:dyDescent="0.25">
      <c r="A3" s="16" t="s">
        <v>132</v>
      </c>
      <c r="B3" s="12"/>
      <c r="C3" s="12"/>
      <c r="D3" s="12"/>
      <c r="E3" s="38"/>
      <c r="F3" s="12"/>
      <c r="G3" s="12"/>
      <c r="H3" s="12"/>
      <c r="I3" s="12"/>
    </row>
    <row r="4" spans="1:9" x14ac:dyDescent="0.25">
      <c r="A4" s="16"/>
      <c r="B4" s="12"/>
      <c r="C4" s="12"/>
      <c r="D4" s="12"/>
      <c r="E4" s="38"/>
      <c r="F4" s="12"/>
      <c r="G4" s="12"/>
      <c r="H4" s="12"/>
      <c r="I4" s="12"/>
    </row>
    <row r="5" spans="1:9" x14ac:dyDescent="0.25">
      <c r="A5" s="16" t="s">
        <v>37</v>
      </c>
      <c r="B5" s="12" t="s">
        <v>38</v>
      </c>
      <c r="C5" s="12"/>
      <c r="D5" s="12"/>
      <c r="E5" s="38"/>
      <c r="F5" s="12"/>
      <c r="G5" s="12"/>
      <c r="H5" s="12"/>
      <c r="I5" s="12"/>
    </row>
    <row r="6" spans="1:9" x14ac:dyDescent="0.25">
      <c r="A6" s="12"/>
      <c r="B6" s="12"/>
      <c r="C6" s="12"/>
      <c r="D6" s="12"/>
      <c r="E6" s="38"/>
      <c r="F6" s="12"/>
      <c r="G6" s="12"/>
      <c r="H6" s="12"/>
      <c r="I6" s="12"/>
    </row>
    <row r="7" spans="1:9" x14ac:dyDescent="0.25">
      <c r="A7" s="12"/>
      <c r="B7" s="12"/>
      <c r="C7" s="12"/>
      <c r="D7" s="12"/>
      <c r="E7" s="38"/>
      <c r="F7" s="12"/>
      <c r="G7" s="12"/>
      <c r="H7" s="12"/>
      <c r="I7" s="12"/>
    </row>
    <row r="8" spans="1:9" ht="40.5" customHeight="1" x14ac:dyDescent="0.25">
      <c r="A8" s="54" t="s">
        <v>0</v>
      </c>
      <c r="B8" s="54" t="s">
        <v>27</v>
      </c>
      <c r="C8" s="54" t="s">
        <v>28</v>
      </c>
      <c r="D8" s="54" t="s">
        <v>29</v>
      </c>
      <c r="E8" s="54" t="s">
        <v>30</v>
      </c>
      <c r="F8" s="54" t="s">
        <v>31</v>
      </c>
      <c r="G8" s="54" t="s">
        <v>32</v>
      </c>
      <c r="H8" s="54" t="s">
        <v>33</v>
      </c>
      <c r="I8" s="55" t="s">
        <v>34</v>
      </c>
    </row>
    <row r="9" spans="1:9" s="83" customFormat="1" x14ac:dyDescent="0.25">
      <c r="A9" s="74">
        <v>1</v>
      </c>
      <c r="B9" s="75" t="s">
        <v>133</v>
      </c>
      <c r="C9" s="76">
        <v>45902.43209490741</v>
      </c>
      <c r="D9" s="77">
        <v>933010061.09000003</v>
      </c>
      <c r="E9" s="78">
        <v>1416232132.52</v>
      </c>
      <c r="F9" s="79">
        <f>+D9-E9</f>
        <v>-483222071.42999995</v>
      </c>
      <c r="G9" s="80">
        <f>((D9-E9)/D9)</f>
        <v>-0.51791732113313982</v>
      </c>
      <c r="H9" s="81"/>
      <c r="I9" s="82" t="s">
        <v>83</v>
      </c>
    </row>
    <row r="10" spans="1:9" s="68" customFormat="1" ht="21" customHeight="1" x14ac:dyDescent="0.25">
      <c r="A10" s="65">
        <f>A9+1</f>
        <v>2</v>
      </c>
      <c r="B10" s="239" t="s">
        <v>134</v>
      </c>
      <c r="C10" s="69">
        <v>45901.687303240738</v>
      </c>
      <c r="D10" s="17">
        <v>933010061.09000003</v>
      </c>
      <c r="E10" s="70">
        <v>841567417.66999996</v>
      </c>
      <c r="F10" s="66">
        <f t="shared" ref="F10:F33" si="0">+D10-E10</f>
        <v>91442643.420000076</v>
      </c>
      <c r="G10" s="71">
        <f t="shared" ref="G10:G33" si="1">((D10-E10)/D10)</f>
        <v>9.8008207235376565E-2</v>
      </c>
      <c r="H10" s="181">
        <f>+'Union Temporal zone clean'!N13</f>
        <v>841567417.6680001</v>
      </c>
      <c r="I10" s="67"/>
    </row>
    <row r="11" spans="1:9" s="108" customFormat="1" ht="21" customHeight="1" x14ac:dyDescent="0.25">
      <c r="A11" s="65">
        <f t="shared" ref="A11:A30" si="2">A10+1</f>
        <v>3</v>
      </c>
      <c r="B11" s="239" t="s">
        <v>135</v>
      </c>
      <c r="C11" s="69">
        <v>45902.630474537036</v>
      </c>
      <c r="D11" s="17">
        <v>933010061.09000003</v>
      </c>
      <c r="E11" s="70">
        <v>841567417.66999996</v>
      </c>
      <c r="F11" s="66">
        <f t="shared" si="0"/>
        <v>91442643.420000076</v>
      </c>
      <c r="G11" s="71">
        <f t="shared" si="1"/>
        <v>9.8008207235376565E-2</v>
      </c>
      <c r="H11" s="181">
        <f>+'MUNDOLIMPIEZA LTDA - #1218364'!N13</f>
        <v>841567417.6680001</v>
      </c>
      <c r="I11" s="72"/>
    </row>
    <row r="12" spans="1:9" s="68" customFormat="1" ht="21" customHeight="1" x14ac:dyDescent="0.25">
      <c r="A12" s="65">
        <f t="shared" si="2"/>
        <v>4</v>
      </c>
      <c r="B12" s="239" t="s">
        <v>136</v>
      </c>
      <c r="C12" s="69">
        <v>45902.630601851852</v>
      </c>
      <c r="D12" s="17">
        <v>933010061.09000003</v>
      </c>
      <c r="E12" s="70">
        <v>841567417.66999996</v>
      </c>
      <c r="F12" s="66">
        <f t="shared" si="0"/>
        <v>91442643.420000076</v>
      </c>
      <c r="G12" s="71">
        <f t="shared" si="1"/>
        <v>9.8008207235376565E-2</v>
      </c>
      <c r="H12" s="181">
        <f>+'UNIÓN TEMPORAL SERTOP 2 - #1218'!N13</f>
        <v>841567417.6680001</v>
      </c>
      <c r="I12" s="73"/>
    </row>
    <row r="13" spans="1:9" s="68" customFormat="1" ht="21" customHeight="1" x14ac:dyDescent="0.25">
      <c r="A13" s="65">
        <f t="shared" si="2"/>
        <v>5</v>
      </c>
      <c r="B13" s="239" t="s">
        <v>137</v>
      </c>
      <c r="C13" s="69">
        <v>45902.482407407406</v>
      </c>
      <c r="D13" s="17">
        <v>933010061.09000003</v>
      </c>
      <c r="E13" s="70">
        <v>841567417.66999996</v>
      </c>
      <c r="F13" s="66">
        <f t="shared" si="0"/>
        <v>91442643.420000076</v>
      </c>
      <c r="G13" s="71">
        <f t="shared" si="1"/>
        <v>9.8008207235376565E-2</v>
      </c>
      <c r="H13" s="181">
        <f>+'SERVICIOS Y PRODUCTOS DE ASEO E'!N13</f>
        <v>841567417.6680001</v>
      </c>
      <c r="I13" s="67"/>
    </row>
    <row r="14" spans="1:9" s="68" customFormat="1" ht="21" customHeight="1" x14ac:dyDescent="0.25">
      <c r="A14" s="65">
        <f t="shared" si="2"/>
        <v>6</v>
      </c>
      <c r="B14" s="239" t="s">
        <v>138</v>
      </c>
      <c r="C14" s="69">
        <v>45902.578645833331</v>
      </c>
      <c r="D14" s="17">
        <v>933010061.09000003</v>
      </c>
      <c r="E14" s="70">
        <v>933005248.04999995</v>
      </c>
      <c r="F14" s="66">
        <f t="shared" si="0"/>
        <v>4813.0400000810623</v>
      </c>
      <c r="G14" s="71">
        <f t="shared" si="1"/>
        <v>5.158615325603425E-6</v>
      </c>
      <c r="H14" s="181">
        <f>+'UNION TEMPORAL LLANO ALIANZA BI'!N13</f>
        <v>933005248.04519999</v>
      </c>
      <c r="I14" s="67"/>
    </row>
    <row r="15" spans="1:9" s="83" customFormat="1" ht="17.25" customHeight="1" x14ac:dyDescent="0.25">
      <c r="A15" s="74">
        <f t="shared" si="2"/>
        <v>7</v>
      </c>
      <c r="B15" s="75" t="s">
        <v>139</v>
      </c>
      <c r="C15" s="84">
        <v>45902.466053240743</v>
      </c>
      <c r="D15" s="77">
        <v>933010061.09000003</v>
      </c>
      <c r="E15" s="85">
        <v>1352051798</v>
      </c>
      <c r="F15" s="79">
        <f t="shared" si="0"/>
        <v>-419041736.90999997</v>
      </c>
      <c r="G15" s="80">
        <f t="shared" si="1"/>
        <v>-0.44912885121565516</v>
      </c>
      <c r="H15" s="81"/>
      <c r="I15" s="82" t="s">
        <v>83</v>
      </c>
    </row>
    <row r="16" spans="1:9" s="293" customFormat="1" ht="17.25" customHeight="1" x14ac:dyDescent="0.25">
      <c r="A16" s="74">
        <f t="shared" si="2"/>
        <v>8</v>
      </c>
      <c r="B16" s="75" t="s">
        <v>140</v>
      </c>
      <c r="C16" s="84">
        <v>45902.460462962961</v>
      </c>
      <c r="D16" s="77">
        <v>933010061.09000003</v>
      </c>
      <c r="E16" s="85">
        <v>1249265569.5999999</v>
      </c>
      <c r="F16" s="79">
        <f t="shared" si="0"/>
        <v>-316255508.50999987</v>
      </c>
      <c r="G16" s="80">
        <f t="shared" si="1"/>
        <v>-0.33896259182942856</v>
      </c>
      <c r="H16" s="81"/>
      <c r="I16" s="82" t="s">
        <v>83</v>
      </c>
    </row>
    <row r="17" spans="1:9" s="293" customFormat="1" x14ac:dyDescent="0.25">
      <c r="A17" s="74">
        <f t="shared" si="2"/>
        <v>9</v>
      </c>
      <c r="B17" s="75" t="s">
        <v>141</v>
      </c>
      <c r="C17" s="84">
        <v>45902.303541666668</v>
      </c>
      <c r="D17" s="77">
        <v>933010061.09000003</v>
      </c>
      <c r="E17" s="85">
        <v>1225931111.8299999</v>
      </c>
      <c r="F17" s="79">
        <f t="shared" si="0"/>
        <v>-292921050.73999989</v>
      </c>
      <c r="G17" s="80">
        <f t="shared" si="1"/>
        <v>-0.31395272458025952</v>
      </c>
      <c r="H17" s="81"/>
      <c r="I17" s="82" t="s">
        <v>83</v>
      </c>
    </row>
    <row r="18" spans="1:9" s="108" customFormat="1" ht="21" customHeight="1" x14ac:dyDescent="0.25">
      <c r="A18" s="65">
        <f t="shared" si="2"/>
        <v>10</v>
      </c>
      <c r="B18" s="239" t="s">
        <v>142</v>
      </c>
      <c r="C18" s="69">
        <v>45896.64166666667</v>
      </c>
      <c r="D18" s="17">
        <v>933010061.09000003</v>
      </c>
      <c r="E18" s="70">
        <v>841567417.66999996</v>
      </c>
      <c r="F18" s="66">
        <f t="shared" si="0"/>
        <v>91442643.420000076</v>
      </c>
      <c r="G18" s="71">
        <f t="shared" si="1"/>
        <v>9.8008207235376565E-2</v>
      </c>
      <c r="H18" s="181">
        <f>+'OUTSOURCING GIAF V5 UNIÓN TEMPO'!N13</f>
        <v>841567417.6680001</v>
      </c>
      <c r="I18" s="72"/>
    </row>
    <row r="19" spans="1:9" s="68" customFormat="1" ht="21" customHeight="1" x14ac:dyDescent="0.25">
      <c r="A19" s="65">
        <f t="shared" si="2"/>
        <v>11</v>
      </c>
      <c r="B19" s="239" t="s">
        <v>143</v>
      </c>
      <c r="C19" s="69">
        <v>45902.543229166666</v>
      </c>
      <c r="D19" s="17">
        <v>933010061.09000003</v>
      </c>
      <c r="E19" s="70">
        <v>932990778.48000002</v>
      </c>
      <c r="F19" s="66">
        <f t="shared" si="0"/>
        <v>19282.610000014305</v>
      </c>
      <c r="G19" s="71">
        <f t="shared" si="1"/>
        <v>2.0667097606093517E-5</v>
      </c>
      <c r="H19" s="181">
        <f>+'UNIÓN TEMPORAL TERRASEO '!N13</f>
        <v>932990778.48000002</v>
      </c>
      <c r="I19" s="67"/>
    </row>
    <row r="20" spans="1:9" s="108" customFormat="1" ht="21" customHeight="1" x14ac:dyDescent="0.25">
      <c r="A20" s="65">
        <f t="shared" si="2"/>
        <v>12</v>
      </c>
      <c r="B20" s="239" t="s">
        <v>144</v>
      </c>
      <c r="C20" s="69">
        <v>45902.676423611112</v>
      </c>
      <c r="D20" s="17">
        <v>933010061.09000003</v>
      </c>
      <c r="E20" s="70">
        <v>841567417.66999996</v>
      </c>
      <c r="F20" s="66">
        <f t="shared" si="0"/>
        <v>91442643.420000076</v>
      </c>
      <c r="G20" s="71">
        <f t="shared" si="1"/>
        <v>9.8008207235376565E-2</v>
      </c>
      <c r="H20" s="181">
        <f>+'SOCIETY SERVICES GENERAL SAS'!N13</f>
        <v>841567417.6680001</v>
      </c>
      <c r="I20" s="72"/>
    </row>
    <row r="21" spans="1:9" s="83" customFormat="1" ht="17.25" customHeight="1" x14ac:dyDescent="0.25">
      <c r="A21" s="74">
        <f t="shared" si="2"/>
        <v>13</v>
      </c>
      <c r="B21" s="75" t="s">
        <v>145</v>
      </c>
      <c r="C21" s="84">
        <v>45902.532534722224</v>
      </c>
      <c r="D21" s="77">
        <v>933010061.09000003</v>
      </c>
      <c r="E21" s="85">
        <v>1296233002.99</v>
      </c>
      <c r="F21" s="79">
        <f t="shared" si="0"/>
        <v>-363222941.89999998</v>
      </c>
      <c r="G21" s="80">
        <f t="shared" si="1"/>
        <v>-0.38930227770069326</v>
      </c>
      <c r="H21" s="81"/>
      <c r="I21" s="82" t="s">
        <v>83</v>
      </c>
    </row>
    <row r="22" spans="1:9" s="83" customFormat="1" ht="17.25" customHeight="1" x14ac:dyDescent="0.25">
      <c r="A22" s="74">
        <f t="shared" si="2"/>
        <v>14</v>
      </c>
      <c r="B22" s="75" t="s">
        <v>146</v>
      </c>
      <c r="C22" s="84">
        <v>45902.349560185183</v>
      </c>
      <c r="D22" s="77">
        <v>933010061.09000003</v>
      </c>
      <c r="E22" s="85">
        <v>1064880030.5</v>
      </c>
      <c r="F22" s="79">
        <f t="shared" si="0"/>
        <v>-131869969.40999997</v>
      </c>
      <c r="G22" s="80">
        <f t="shared" si="1"/>
        <v>-0.14133820728143201</v>
      </c>
      <c r="H22" s="81"/>
      <c r="I22" s="82" t="s">
        <v>83</v>
      </c>
    </row>
    <row r="23" spans="1:9" s="293" customFormat="1" ht="17.25" customHeight="1" x14ac:dyDescent="0.25">
      <c r="A23" s="74">
        <f t="shared" si="2"/>
        <v>15</v>
      </c>
      <c r="B23" s="75" t="s">
        <v>147</v>
      </c>
      <c r="C23" s="84">
        <v>45902.701168981483</v>
      </c>
      <c r="D23" s="77">
        <v>933010061.09000003</v>
      </c>
      <c r="E23" s="85">
        <v>1293159172.6600001</v>
      </c>
      <c r="F23" s="79">
        <f t="shared" si="0"/>
        <v>-360149111.57000005</v>
      </c>
      <c r="G23" s="80">
        <f t="shared" si="1"/>
        <v>-0.38600774695746753</v>
      </c>
      <c r="H23" s="81"/>
      <c r="I23" s="82" t="s">
        <v>83</v>
      </c>
    </row>
    <row r="24" spans="1:9" s="68" customFormat="1" ht="21" customHeight="1" x14ac:dyDescent="0.25">
      <c r="A24" s="65">
        <f t="shared" si="2"/>
        <v>16</v>
      </c>
      <c r="B24" s="239" t="s">
        <v>148</v>
      </c>
      <c r="C24" s="69">
        <v>45901.63925925926</v>
      </c>
      <c r="D24" s="17">
        <v>933010061.09000003</v>
      </c>
      <c r="E24" s="70">
        <v>841567417.66999996</v>
      </c>
      <c r="F24" s="66">
        <f t="shared" si="0"/>
        <v>91442643.420000076</v>
      </c>
      <c r="G24" s="71">
        <f t="shared" si="1"/>
        <v>9.8008207235376565E-2</v>
      </c>
      <c r="H24" s="181">
        <f>+'UNION TEMPORAL ZAFIRO 5G'!N13</f>
        <v>841567417.6680001</v>
      </c>
      <c r="I24" s="67"/>
    </row>
    <row r="25" spans="1:9" s="83" customFormat="1" ht="17.25" customHeight="1" x14ac:dyDescent="0.25">
      <c r="A25" s="74">
        <f t="shared" si="2"/>
        <v>17</v>
      </c>
      <c r="B25" s="75" t="s">
        <v>149</v>
      </c>
      <c r="C25" s="84">
        <v>45901.763229166667</v>
      </c>
      <c r="D25" s="77">
        <v>933010061.09000003</v>
      </c>
      <c r="E25" s="85">
        <v>1291314478.78</v>
      </c>
      <c r="F25" s="79">
        <f t="shared" si="0"/>
        <v>-358304417.68999994</v>
      </c>
      <c r="G25" s="80">
        <f t="shared" si="1"/>
        <v>-0.38403060441964215</v>
      </c>
      <c r="H25" s="81"/>
      <c r="I25" s="82" t="s">
        <v>83</v>
      </c>
    </row>
    <row r="26" spans="1:9" s="83" customFormat="1" ht="17.25" customHeight="1" x14ac:dyDescent="0.25">
      <c r="A26" s="74">
        <f t="shared" si="2"/>
        <v>18</v>
      </c>
      <c r="B26" s="75" t="s">
        <v>150</v>
      </c>
      <c r="C26" s="84">
        <v>45901.942083333335</v>
      </c>
      <c r="D26" s="77">
        <v>933010061.09000003</v>
      </c>
      <c r="E26" s="85">
        <v>1481500452.8399999</v>
      </c>
      <c r="F26" s="79">
        <f t="shared" si="0"/>
        <v>-548490391.74999988</v>
      </c>
      <c r="G26" s="80">
        <f t="shared" si="1"/>
        <v>-0.58787189401711215</v>
      </c>
      <c r="H26" s="81"/>
      <c r="I26" s="82" t="s">
        <v>83</v>
      </c>
    </row>
    <row r="27" spans="1:9" s="83" customFormat="1" ht="17.25" customHeight="1" x14ac:dyDescent="0.25">
      <c r="A27" s="74">
        <f t="shared" si="2"/>
        <v>19</v>
      </c>
      <c r="B27" s="75" t="s">
        <v>151</v>
      </c>
      <c r="C27" s="84">
        <v>45902.013865740744</v>
      </c>
      <c r="D27" s="77">
        <v>933010061.09000003</v>
      </c>
      <c r="E27" s="85">
        <v>1542639309.55</v>
      </c>
      <c r="F27" s="79">
        <f t="shared" si="0"/>
        <v>-609629248.45999992</v>
      </c>
      <c r="G27" s="80">
        <f t="shared" si="1"/>
        <v>-0.65340050861594501</v>
      </c>
      <c r="H27" s="81"/>
      <c r="I27" s="82" t="s">
        <v>83</v>
      </c>
    </row>
    <row r="28" spans="1:9" s="68" customFormat="1" ht="21" customHeight="1" x14ac:dyDescent="0.25">
      <c r="A28" s="65">
        <f t="shared" si="2"/>
        <v>20</v>
      </c>
      <c r="B28" s="239" t="s">
        <v>152</v>
      </c>
      <c r="C28" s="69">
        <v>45902.691967592589</v>
      </c>
      <c r="D28" s="17">
        <v>933010061.09000003</v>
      </c>
      <c r="E28" s="70">
        <v>841567417.66999996</v>
      </c>
      <c r="F28" s="66">
        <f t="shared" si="0"/>
        <v>91442643.420000076</v>
      </c>
      <c r="G28" s="71">
        <f t="shared" si="1"/>
        <v>9.8008207235376565E-2</v>
      </c>
      <c r="H28" s="181">
        <f>+'UNIÓN TEMPORAL SERVIR '!N13</f>
        <v>841567417.6680001</v>
      </c>
      <c r="I28" s="67"/>
    </row>
    <row r="29" spans="1:9" s="108" customFormat="1" ht="21" customHeight="1" x14ac:dyDescent="0.25">
      <c r="A29" s="65">
        <f t="shared" si="2"/>
        <v>21</v>
      </c>
      <c r="B29" s="239" t="s">
        <v>153</v>
      </c>
      <c r="C29" s="69">
        <v>45902.500081018516</v>
      </c>
      <c r="D29" s="17">
        <v>933010061.09000003</v>
      </c>
      <c r="E29" s="70">
        <v>841567417.66999996</v>
      </c>
      <c r="F29" s="66">
        <f t="shared" si="0"/>
        <v>91442643.420000076</v>
      </c>
      <c r="G29" s="71">
        <f t="shared" si="1"/>
        <v>9.8008207235376565E-2</v>
      </c>
      <c r="H29" s="181">
        <f>+'UNION TEMPORAL ADIN GRUPO'!N13</f>
        <v>841567417.6680001</v>
      </c>
      <c r="I29" s="72"/>
    </row>
    <row r="30" spans="1:9" s="83" customFormat="1" ht="17.25" customHeight="1" x14ac:dyDescent="0.25">
      <c r="A30" s="74">
        <f t="shared" si="2"/>
        <v>22</v>
      </c>
      <c r="B30" s="75" t="s">
        <v>154</v>
      </c>
      <c r="C30" s="84">
        <v>45902.625381944446</v>
      </c>
      <c r="D30" s="77">
        <v>933010061.09000003</v>
      </c>
      <c r="E30" s="85">
        <v>1115631830.1400001</v>
      </c>
      <c r="F30" s="79">
        <f t="shared" si="0"/>
        <v>-182621769.05000007</v>
      </c>
      <c r="G30" s="80">
        <f t="shared" si="1"/>
        <v>-0.19573397615525179</v>
      </c>
      <c r="H30" s="81"/>
      <c r="I30" s="82" t="s">
        <v>83</v>
      </c>
    </row>
    <row r="31" spans="1:9" s="83" customFormat="1" ht="17.25" customHeight="1" x14ac:dyDescent="0.25">
      <c r="A31" s="74">
        <f>+A30+1</f>
        <v>23</v>
      </c>
      <c r="B31" s="75" t="s">
        <v>155</v>
      </c>
      <c r="C31" s="84">
        <v>45902.42359953704</v>
      </c>
      <c r="D31" s="77">
        <v>933010061.09000003</v>
      </c>
      <c r="E31" s="85">
        <v>1236657765.26</v>
      </c>
      <c r="F31" s="79">
        <f t="shared" si="0"/>
        <v>-303647704.16999996</v>
      </c>
      <c r="G31" s="80">
        <f t="shared" si="1"/>
        <v>-0.32544954961713912</v>
      </c>
      <c r="H31" s="81"/>
      <c r="I31" s="82" t="s">
        <v>83</v>
      </c>
    </row>
    <row r="32" spans="1:9" s="83" customFormat="1" ht="17.25" customHeight="1" x14ac:dyDescent="0.25">
      <c r="A32" s="74">
        <v>24</v>
      </c>
      <c r="B32" s="75" t="s">
        <v>156</v>
      </c>
      <c r="C32" s="84">
        <v>45902.492777777778</v>
      </c>
      <c r="D32" s="77">
        <v>933010061.09000003</v>
      </c>
      <c r="E32" s="85">
        <v>1306851229.8</v>
      </c>
      <c r="F32" s="79">
        <f t="shared" si="0"/>
        <v>-373841168.70999992</v>
      </c>
      <c r="G32" s="80">
        <f t="shared" si="1"/>
        <v>-0.40068289110757876</v>
      </c>
      <c r="H32" s="81"/>
      <c r="I32" s="82" t="s">
        <v>83</v>
      </c>
    </row>
    <row r="33" spans="1:9" s="68" customFormat="1" ht="21" customHeight="1" x14ac:dyDescent="0.25">
      <c r="A33" s="65">
        <v>25</v>
      </c>
      <c r="B33" s="239" t="s">
        <v>157</v>
      </c>
      <c r="C33" s="69">
        <v>45902.596284722225</v>
      </c>
      <c r="D33" s="17">
        <v>933010061.09000003</v>
      </c>
      <c r="E33" s="70">
        <v>841567417.66999996</v>
      </c>
      <c r="F33" s="66">
        <f t="shared" si="0"/>
        <v>91442643.420000076</v>
      </c>
      <c r="G33" s="71">
        <f t="shared" si="1"/>
        <v>9.8008207235376565E-2</v>
      </c>
      <c r="H33" s="181">
        <f>+'ZV SERVIASEAMOS UNION TEMPORAL '!N13</f>
        <v>841567417.6680001</v>
      </c>
      <c r="I33" s="67"/>
    </row>
    <row r="34" spans="1:9" ht="17.25" customHeight="1" x14ac:dyDescent="0.25">
      <c r="A34" s="22"/>
      <c r="B34" s="23"/>
      <c r="C34" s="24"/>
      <c r="D34" s="25"/>
      <c r="E34" s="25"/>
      <c r="F34" s="26"/>
      <c r="G34" s="27"/>
      <c r="H34" s="28"/>
      <c r="I34" s="12"/>
    </row>
    <row r="35" spans="1:9" ht="106.5" customHeight="1" x14ac:dyDescent="0.25">
      <c r="A35" s="296" t="s">
        <v>214</v>
      </c>
      <c r="B35" s="297"/>
      <c r="C35" s="297"/>
      <c r="D35" s="297"/>
      <c r="E35" s="297"/>
      <c r="F35" s="297"/>
      <c r="G35" s="297"/>
      <c r="H35" s="297"/>
    </row>
    <row r="37" spans="1:9" ht="23.25" x14ac:dyDescent="0.25">
      <c r="A37" s="294" t="s">
        <v>45</v>
      </c>
    </row>
    <row r="38" spans="1:9" ht="23.25" customHeight="1" x14ac:dyDescent="0.25">
      <c r="A38" s="298" t="s">
        <v>81</v>
      </c>
      <c r="B38" s="298"/>
      <c r="C38" s="298"/>
      <c r="D38" s="298"/>
      <c r="E38" s="298"/>
      <c r="F38" s="298"/>
      <c r="G38" s="298"/>
      <c r="H38" s="298"/>
      <c r="I38" s="298"/>
    </row>
    <row r="39" spans="1:9" x14ac:dyDescent="0.25">
      <c r="A39" s="298"/>
      <c r="B39" s="298"/>
      <c r="C39" s="298"/>
      <c r="D39" s="298"/>
      <c r="E39" s="298"/>
      <c r="F39" s="298"/>
      <c r="G39" s="298"/>
      <c r="H39" s="298"/>
      <c r="I39" s="298"/>
    </row>
    <row r="40" spans="1:9" x14ac:dyDescent="0.25">
      <c r="A40" s="298"/>
      <c r="B40" s="298"/>
      <c r="C40" s="298"/>
      <c r="D40" s="298"/>
      <c r="E40" s="298"/>
      <c r="F40" s="298"/>
      <c r="G40" s="298"/>
      <c r="H40" s="298"/>
      <c r="I40" s="298"/>
    </row>
    <row r="41" spans="1:9" x14ac:dyDescent="0.25">
      <c r="A41" s="298"/>
      <c r="B41" s="298"/>
      <c r="C41" s="298"/>
      <c r="D41" s="298"/>
      <c r="E41" s="298"/>
      <c r="F41" s="298"/>
      <c r="G41" s="298"/>
      <c r="H41" s="298"/>
      <c r="I41" s="298"/>
    </row>
    <row r="44" spans="1:9" x14ac:dyDescent="0.25">
      <c r="A44" s="267" t="s">
        <v>215</v>
      </c>
    </row>
    <row r="46" spans="1:9" x14ac:dyDescent="0.25">
      <c r="A46" s="295" t="s">
        <v>216</v>
      </c>
    </row>
    <row r="50" spans="1:9" x14ac:dyDescent="0.25">
      <c r="A50" s="295" t="s">
        <v>130</v>
      </c>
      <c r="B50" s="295"/>
      <c r="C50" s="295" t="s">
        <v>217</v>
      </c>
      <c r="F50" s="295" t="s">
        <v>131</v>
      </c>
      <c r="H50" s="295"/>
      <c r="I50" s="295"/>
    </row>
    <row r="53" spans="1:9" x14ac:dyDescent="0.25">
      <c r="A53" s="295" t="s">
        <v>218</v>
      </c>
    </row>
  </sheetData>
  <autoFilter ref="A8:K33" xr:uid="{00000000-0001-0000-0000-000000000000}"/>
  <mergeCells count="2">
    <mergeCell ref="A35:H35"/>
    <mergeCell ref="A38:I41"/>
  </mergeCells>
  <printOptions horizontalCentered="1"/>
  <pageMargins left="0.51181102362204722" right="0.51181102362204722" top="0.55118110236220474" bottom="0.55118110236220474" header="0.31496062992125984" footer="0.31496062992125984"/>
  <pageSetup scale="45" fitToHeight="2"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962C9-38A0-43B3-862E-A90D5618DC5D}">
  <sheetPr>
    <tabColor theme="9" tint="-0.249977111117893"/>
    <pageSetUpPr fitToPage="1"/>
  </sheetPr>
  <dimension ref="A1:Q597"/>
  <sheetViews>
    <sheetView topLeftCell="D5" zoomScale="80" zoomScaleNormal="80" zoomScaleSheetLayoutView="85" workbookViewId="0">
      <selection activeCell="F75" sqref="F75"/>
    </sheetView>
  </sheetViews>
  <sheetFormatPr baseColWidth="10" defaultRowHeight="15" x14ac:dyDescent="0.25"/>
  <cols>
    <col min="1" max="1" width="11.42578125" style="2"/>
    <col min="2" max="2" width="24.140625" customWidth="1"/>
    <col min="3" max="3" width="7.85546875" customWidth="1"/>
    <col min="4" max="4" width="13" style="2" bestFit="1" customWidth="1"/>
    <col min="5" max="5" width="21.5703125" style="60" bestFit="1" customWidth="1"/>
    <col min="6" max="6" width="21.5703125" style="2" bestFit="1" customWidth="1"/>
    <col min="7" max="7" width="19" style="2" bestFit="1" customWidth="1"/>
    <col min="8" max="8" width="23" style="86" bestFit="1" customWidth="1"/>
    <col min="9" max="9" width="22.28515625" style="86" customWidth="1"/>
    <col min="10" max="10" width="26.5703125" style="87" bestFit="1" customWidth="1"/>
    <col min="11" max="11" width="24.42578125" style="86" bestFit="1" customWidth="1"/>
    <col min="12" max="12" width="26.7109375" bestFit="1" customWidth="1"/>
    <col min="13" max="13" width="29.28515625" bestFit="1" customWidth="1"/>
    <col min="14" max="14" width="28.42578125" style="2" bestFit="1" customWidth="1"/>
    <col min="15" max="15" width="13" bestFit="1" customWidth="1"/>
    <col min="16" max="16" width="37.42578125" customWidth="1"/>
    <col min="17" max="17" width="18.5703125" customWidth="1"/>
    <col min="18" max="18" width="18.85546875" customWidth="1"/>
  </cols>
  <sheetData>
    <row r="1" spans="1:17" ht="36.75" customHeight="1" x14ac:dyDescent="0.25">
      <c r="A1" s="318" t="s">
        <v>7</v>
      </c>
      <c r="B1" s="320" t="s">
        <v>8</v>
      </c>
      <c r="C1" s="320" t="s">
        <v>14</v>
      </c>
      <c r="D1" s="322" t="s">
        <v>9</v>
      </c>
      <c r="E1" s="324" t="str">
        <f>+'VERIFICACIÓN 2025'!B20</f>
        <v>SOCIETY SERVICES GENERAL SAS - #1220251</v>
      </c>
      <c r="F1" s="325"/>
      <c r="G1" s="325"/>
      <c r="H1" s="325"/>
      <c r="I1" s="326"/>
      <c r="J1" s="327" t="s">
        <v>10</v>
      </c>
      <c r="K1" s="329" t="s">
        <v>11</v>
      </c>
      <c r="L1" s="331" t="s">
        <v>12</v>
      </c>
      <c r="M1" s="333" t="s">
        <v>13</v>
      </c>
      <c r="N1" s="334"/>
      <c r="P1" s="7"/>
      <c r="Q1" s="7"/>
    </row>
    <row r="2" spans="1:17" ht="51" customHeight="1" x14ac:dyDescent="0.25">
      <c r="A2" s="319"/>
      <c r="B2" s="321"/>
      <c r="C2" s="321"/>
      <c r="D2" s="323"/>
      <c r="E2" s="146" t="s">
        <v>6</v>
      </c>
      <c r="F2" s="332" t="s">
        <v>15</v>
      </c>
      <c r="G2" s="332"/>
      <c r="H2" s="332" t="s">
        <v>16</v>
      </c>
      <c r="I2" s="335"/>
      <c r="J2" s="328"/>
      <c r="K2" s="330"/>
      <c r="L2" s="332"/>
      <c r="M2" s="92" t="s">
        <v>17</v>
      </c>
      <c r="N2" s="159" t="s">
        <v>18</v>
      </c>
      <c r="P2" s="9"/>
      <c r="Q2" s="8"/>
    </row>
    <row r="3" spans="1:17" ht="41.25" customHeight="1" x14ac:dyDescent="0.25">
      <c r="A3" s="319"/>
      <c r="B3" s="321"/>
      <c r="C3" s="321"/>
      <c r="D3" s="323"/>
      <c r="E3" s="146" t="s">
        <v>19</v>
      </c>
      <c r="F3" s="63" t="s">
        <v>1</v>
      </c>
      <c r="G3" s="63" t="s">
        <v>2</v>
      </c>
      <c r="H3" s="91" t="s">
        <v>202</v>
      </c>
      <c r="I3" s="156" t="s">
        <v>21</v>
      </c>
      <c r="J3" s="328"/>
      <c r="K3" s="330"/>
      <c r="L3" s="332"/>
      <c r="M3" s="92"/>
      <c r="N3" s="159"/>
      <c r="P3" s="9"/>
      <c r="Q3" s="8"/>
    </row>
    <row r="4" spans="1:17" s="64" customFormat="1" ht="45" customHeight="1" x14ac:dyDescent="0.25">
      <c r="A4" s="150">
        <v>1</v>
      </c>
      <c r="B4" s="143" t="s">
        <v>158</v>
      </c>
      <c r="C4" s="142">
        <v>33</v>
      </c>
      <c r="D4" s="151">
        <v>4</v>
      </c>
      <c r="E4" s="147">
        <v>2824371</v>
      </c>
      <c r="F4" s="90">
        <v>2988634</v>
      </c>
      <c r="G4" s="90">
        <v>2824371</v>
      </c>
      <c r="H4" s="90">
        <v>2824371</v>
      </c>
      <c r="I4" s="176">
        <f>((E4-H4))/E4</f>
        <v>0</v>
      </c>
      <c r="J4" s="160" t="str">
        <f>IF(H4&lt;=E4,"CUMPLE","NO CUMPLE")</f>
        <v>CUMPLE</v>
      </c>
      <c r="K4" s="144" t="str">
        <f>IF(AND(H4&gt;=G4,H4&lt;=F4),"CUMPLE","NO CUMPLE")</f>
        <v>CUMPLE</v>
      </c>
      <c r="L4" s="144" t="str">
        <f>IF(AND((H4&gt;=(G4*0.8)),H4&lt;=F4),"CUMPLE","NO CUMPLE")</f>
        <v>CUMPLE</v>
      </c>
      <c r="M4" s="144">
        <f>C4*H4</f>
        <v>93204243</v>
      </c>
      <c r="N4" s="161">
        <f>D4*M4</f>
        <v>372816972</v>
      </c>
      <c r="P4" s="9"/>
      <c r="Q4" s="145"/>
    </row>
    <row r="5" spans="1:17" s="64" customFormat="1" ht="45" customHeight="1" x14ac:dyDescent="0.25">
      <c r="A5" s="150">
        <v>2</v>
      </c>
      <c r="B5" s="143" t="s">
        <v>159</v>
      </c>
      <c r="C5" s="142">
        <v>9</v>
      </c>
      <c r="D5" s="151">
        <v>4</v>
      </c>
      <c r="E5" s="147">
        <v>2700125</v>
      </c>
      <c r="F5" s="90">
        <v>3412711</v>
      </c>
      <c r="G5" s="90">
        <v>2700125</v>
      </c>
      <c r="H5" s="90">
        <v>2700125</v>
      </c>
      <c r="I5" s="176">
        <f>((E5-H5))/E5</f>
        <v>0</v>
      </c>
      <c r="J5" s="160" t="str">
        <f>IF(H5&lt;=E5,"CUMPLE","NO CUMPLE")</f>
        <v>CUMPLE</v>
      </c>
      <c r="K5" s="144" t="str">
        <f>IF(AND(H5&gt;=G5,H5&lt;=F5),"CUMPLE","NO CUMPLE")</f>
        <v>CUMPLE</v>
      </c>
      <c r="L5" s="144" t="str">
        <f>IF(AND((H5&gt;=(G5*0.8)),H5&lt;=F5),"CUMPLE","NO CUMPLE")</f>
        <v>CUMPLE</v>
      </c>
      <c r="M5" s="144">
        <f t="shared" ref="M5:M8" si="0">C5*H5</f>
        <v>24301125</v>
      </c>
      <c r="N5" s="161">
        <f>D5*M5</f>
        <v>97204500</v>
      </c>
      <c r="P5" s="9"/>
      <c r="Q5" s="145"/>
    </row>
    <row r="6" spans="1:17" s="64" customFormat="1" ht="45" customHeight="1" x14ac:dyDescent="0.25">
      <c r="A6" s="150">
        <v>3</v>
      </c>
      <c r="B6" s="143" t="s">
        <v>160</v>
      </c>
      <c r="C6" s="142">
        <v>2</v>
      </c>
      <c r="D6" s="151">
        <v>4</v>
      </c>
      <c r="E6" s="147">
        <v>2700125</v>
      </c>
      <c r="F6" s="90">
        <v>2991803</v>
      </c>
      <c r="G6" s="90">
        <v>2700125</v>
      </c>
      <c r="H6" s="90">
        <v>2700125</v>
      </c>
      <c r="I6" s="176">
        <f>((E6-H6))/E6</f>
        <v>0</v>
      </c>
      <c r="J6" s="160" t="str">
        <f>IF(H6&lt;=E6,"CUMPLE","NO CUMPLE")</f>
        <v>CUMPLE</v>
      </c>
      <c r="K6" s="144" t="str">
        <f>IF(AND(H6&gt;=G6,H6&lt;=F6),"CUMPLE","NO CUMPLE")</f>
        <v>CUMPLE</v>
      </c>
      <c r="L6" s="144" t="str">
        <f>IF(AND((H6&gt;=(G6*0.8)),H6&lt;=F6),"CUMPLE","NO CUMPLE")</f>
        <v>CUMPLE</v>
      </c>
      <c r="M6" s="144">
        <f t="shared" si="0"/>
        <v>5400250</v>
      </c>
      <c r="N6" s="161">
        <f>D6*M6</f>
        <v>21601000</v>
      </c>
      <c r="P6" s="9"/>
      <c r="Q6" s="145"/>
    </row>
    <row r="7" spans="1:17" s="64" customFormat="1" ht="45" customHeight="1" x14ac:dyDescent="0.25">
      <c r="A7" s="150">
        <v>4</v>
      </c>
      <c r="B7" s="143" t="s">
        <v>161</v>
      </c>
      <c r="C7" s="142">
        <v>1</v>
      </c>
      <c r="D7" s="151">
        <v>4</v>
      </c>
      <c r="E7" s="147">
        <v>2700125</v>
      </c>
      <c r="F7" s="90">
        <v>4066672</v>
      </c>
      <c r="G7" s="90">
        <v>2700125</v>
      </c>
      <c r="H7" s="90">
        <v>2700125</v>
      </c>
      <c r="I7" s="176">
        <f>((E7-H7))/E7</f>
        <v>0</v>
      </c>
      <c r="J7" s="160" t="str">
        <f>IF(H7&lt;=E7,"CUMPLE","NO CUMPLE")</f>
        <v>CUMPLE</v>
      </c>
      <c r="K7" s="144" t="str">
        <f>IF(AND(H7&gt;=G7,H7&lt;=F7),"CUMPLE","NO CUMPLE")</f>
        <v>CUMPLE</v>
      </c>
      <c r="L7" s="144" t="str">
        <f>IF(AND((H7&gt;=(G7*0.8)),H7&lt;=F7),"CUMPLE","NO CUMPLE")</f>
        <v>CUMPLE</v>
      </c>
      <c r="M7" s="144">
        <f t="shared" si="0"/>
        <v>2700125</v>
      </c>
      <c r="N7" s="161">
        <f>D7*M7</f>
        <v>10800500</v>
      </c>
      <c r="P7" s="9"/>
      <c r="Q7" s="145"/>
    </row>
    <row r="8" spans="1:17" s="64" customFormat="1" ht="45" customHeight="1" x14ac:dyDescent="0.25">
      <c r="A8" s="150">
        <v>5</v>
      </c>
      <c r="B8" s="143" t="s">
        <v>162</v>
      </c>
      <c r="C8" s="142">
        <v>5</v>
      </c>
      <c r="D8" s="151">
        <v>4</v>
      </c>
      <c r="E8" s="147">
        <v>2703410</v>
      </c>
      <c r="F8" s="90">
        <v>3522437</v>
      </c>
      <c r="G8" s="90">
        <v>2700125</v>
      </c>
      <c r="H8" s="90">
        <v>2700125</v>
      </c>
      <c r="I8" s="176">
        <f t="shared" ref="I8" si="1">((E8-H8))/E8</f>
        <v>1.2151319999556115E-3</v>
      </c>
      <c r="J8" s="160" t="str">
        <f>IF(H8&lt;=E8,"CUMPLE","NO CUMPLE")</f>
        <v>CUMPLE</v>
      </c>
      <c r="K8" s="144" t="str">
        <f>IF(AND(H8&gt;=G8,H8&lt;=F8),"CUMPLE","NO CUMPLE")</f>
        <v>CUMPLE</v>
      </c>
      <c r="L8" s="144" t="str">
        <f>IF(AND((H8&gt;=(G8*0.8)),H8&lt;=F8),"CUMPLE","NO CUMPLE")</f>
        <v>CUMPLE</v>
      </c>
      <c r="M8" s="144">
        <f t="shared" si="0"/>
        <v>13500625</v>
      </c>
      <c r="N8" s="161">
        <f>D8*M8</f>
        <v>54002500</v>
      </c>
      <c r="P8" s="9"/>
      <c r="Q8" s="145"/>
    </row>
    <row r="9" spans="1:17" s="64" customFormat="1" ht="45" customHeight="1" thickBot="1" x14ac:dyDescent="0.3">
      <c r="A9" s="152">
        <v>5</v>
      </c>
      <c r="B9" s="153" t="s">
        <v>5</v>
      </c>
      <c r="C9" s="154"/>
      <c r="D9" s="155">
        <v>4</v>
      </c>
      <c r="E9" s="148"/>
      <c r="F9" s="149"/>
      <c r="G9" s="149"/>
      <c r="H9" s="149"/>
      <c r="I9" s="158"/>
      <c r="J9" s="168"/>
      <c r="K9" s="169"/>
      <c r="L9" s="170"/>
      <c r="M9" s="169">
        <f>K104</f>
        <v>48911375</v>
      </c>
      <c r="N9" s="171">
        <f>M9*D9</f>
        <v>195645500</v>
      </c>
      <c r="P9" s="308"/>
      <c r="Q9" s="308"/>
    </row>
    <row r="10" spans="1:17" ht="22.5" customHeight="1" x14ac:dyDescent="0.25">
      <c r="A10" s="44"/>
      <c r="B10" s="45"/>
      <c r="C10" s="45"/>
      <c r="D10" s="45"/>
      <c r="E10" s="45"/>
      <c r="F10" s="45"/>
      <c r="G10" s="45"/>
      <c r="H10" s="93"/>
      <c r="I10" s="93"/>
      <c r="J10" s="305" t="s">
        <v>22</v>
      </c>
      <c r="K10" s="306"/>
      <c r="L10" s="306"/>
      <c r="M10" s="307"/>
      <c r="N10" s="172">
        <f>SUM(N4:N9)</f>
        <v>752070972</v>
      </c>
      <c r="P10" s="308"/>
      <c r="Q10" s="308"/>
    </row>
    <row r="11" spans="1:17" ht="22.5" customHeight="1" x14ac:dyDescent="0.25">
      <c r="A11" s="44"/>
      <c r="B11" s="3"/>
      <c r="C11" s="4"/>
      <c r="D11" s="4"/>
      <c r="E11" s="57"/>
      <c r="F11" s="4"/>
      <c r="G11" s="4"/>
      <c r="H11" s="93"/>
      <c r="I11" s="93"/>
      <c r="J11" s="309" t="s">
        <v>42</v>
      </c>
      <c r="K11" s="310"/>
      <c r="L11" s="310"/>
      <c r="M11" s="311"/>
      <c r="N11" s="162">
        <f>N10*0.1</f>
        <v>75207097.200000003</v>
      </c>
      <c r="P11" s="10"/>
      <c r="Q11" s="11"/>
    </row>
    <row r="12" spans="1:17" ht="22.5" customHeight="1" x14ac:dyDescent="0.25">
      <c r="A12" s="44"/>
      <c r="B12" s="46"/>
      <c r="C12" s="47"/>
      <c r="D12" s="47"/>
      <c r="E12" s="58"/>
      <c r="F12" s="47"/>
      <c r="G12" s="46"/>
      <c r="H12" s="93"/>
      <c r="I12" s="93"/>
      <c r="J12" s="309" t="s">
        <v>23</v>
      </c>
      <c r="K12" s="310"/>
      <c r="L12" s="310"/>
      <c r="M12" s="311"/>
      <c r="N12" s="162">
        <f>(N10*0.1)*0.19</f>
        <v>14289348.468</v>
      </c>
      <c r="P12" s="308"/>
      <c r="Q12" s="308"/>
    </row>
    <row r="13" spans="1:17" ht="22.5" customHeight="1" x14ac:dyDescent="0.25">
      <c r="A13" s="44"/>
      <c r="B13" s="5"/>
      <c r="C13" s="29"/>
      <c r="D13" s="29"/>
      <c r="E13" s="29"/>
      <c r="F13" s="29"/>
      <c r="G13" s="6"/>
      <c r="H13" s="94"/>
      <c r="I13" s="93"/>
      <c r="J13" s="338" t="s">
        <v>18</v>
      </c>
      <c r="K13" s="339"/>
      <c r="L13" s="339"/>
      <c r="M13" s="340"/>
      <c r="N13" s="175">
        <f>N10+N11+N12</f>
        <v>841567417.6680001</v>
      </c>
      <c r="P13" s="308"/>
      <c r="Q13" s="308"/>
    </row>
    <row r="14" spans="1:17" ht="22.5" customHeight="1" x14ac:dyDescent="0.25">
      <c r="A14" s="44"/>
      <c r="B14" s="48"/>
      <c r="C14" s="48"/>
      <c r="D14" s="44"/>
      <c r="E14" s="59"/>
      <c r="F14" s="44"/>
      <c r="G14" s="44"/>
      <c r="H14" s="95"/>
      <c r="I14" s="96"/>
      <c r="J14" s="302" t="s">
        <v>24</v>
      </c>
      <c r="K14" s="303"/>
      <c r="L14" s="303"/>
      <c r="M14" s="304"/>
      <c r="N14" s="163">
        <v>841567417.67000008</v>
      </c>
      <c r="O14" s="97"/>
    </row>
    <row r="15" spans="1:17" ht="22.5" customHeight="1" x14ac:dyDescent="0.25">
      <c r="A15" s="44"/>
      <c r="B15" s="48"/>
      <c r="C15" s="48"/>
      <c r="D15" s="44"/>
      <c r="E15" s="59"/>
      <c r="F15" s="44"/>
      <c r="G15" s="44"/>
      <c r="H15" s="96"/>
      <c r="I15" s="96"/>
      <c r="J15" s="302" t="s">
        <v>43</v>
      </c>
      <c r="K15" s="303"/>
      <c r="L15" s="303"/>
      <c r="M15" s="304"/>
      <c r="N15" s="164">
        <f>N13-N14</f>
        <v>-1.999974250793457E-3</v>
      </c>
      <c r="O15" s="41"/>
    </row>
    <row r="16" spans="1:17" ht="22.5" customHeight="1" x14ac:dyDescent="0.25">
      <c r="A16" s="44"/>
      <c r="B16" s="48"/>
      <c r="C16" s="48"/>
      <c r="D16" s="44"/>
      <c r="E16" s="59"/>
      <c r="F16" s="44"/>
      <c r="G16" s="44"/>
      <c r="H16" s="96"/>
      <c r="I16" s="96"/>
      <c r="J16" s="302" t="s">
        <v>129</v>
      </c>
      <c r="K16" s="303"/>
      <c r="L16" s="303"/>
      <c r="M16" s="304"/>
      <c r="N16" s="164">
        <v>933010061.09000003</v>
      </c>
      <c r="O16" s="41"/>
    </row>
    <row r="17" spans="1:16" ht="22.5" customHeight="1" x14ac:dyDescent="0.25">
      <c r="A17" s="44"/>
      <c r="B17" s="48"/>
      <c r="C17" s="48"/>
      <c r="D17" s="44"/>
      <c r="E17" s="59"/>
      <c r="F17" s="44"/>
      <c r="G17" s="44"/>
      <c r="H17" s="96"/>
      <c r="I17" s="96"/>
      <c r="J17" s="302" t="s">
        <v>44</v>
      </c>
      <c r="K17" s="303"/>
      <c r="L17" s="303"/>
      <c r="M17" s="304"/>
      <c r="N17" s="165">
        <f>+N16-N13</f>
        <v>91442643.421999931</v>
      </c>
    </row>
    <row r="18" spans="1:16" ht="22.5" customHeight="1" thickBot="1" x14ac:dyDescent="0.3">
      <c r="A18" s="44"/>
      <c r="B18" s="48"/>
      <c r="C18" s="48"/>
      <c r="D18" s="44"/>
      <c r="E18" s="59"/>
      <c r="F18" s="44"/>
      <c r="G18" s="44"/>
      <c r="H18" s="96"/>
      <c r="I18" s="96"/>
      <c r="J18" s="342" t="s">
        <v>128</v>
      </c>
      <c r="K18" s="343"/>
      <c r="L18" s="343"/>
      <c r="M18" s="344"/>
      <c r="N18" s="183">
        <f>+N17/N16</f>
        <v>9.8008207237520018E-2</v>
      </c>
    </row>
    <row r="19" spans="1:16" ht="22.5" customHeight="1" thickBot="1" x14ac:dyDescent="0.3">
      <c r="A19" s="44"/>
      <c r="B19" s="48"/>
      <c r="C19" s="48"/>
      <c r="D19" s="44"/>
      <c r="E19" s="59"/>
      <c r="F19" s="44"/>
      <c r="G19" s="44"/>
      <c r="H19" s="96"/>
      <c r="I19" s="96"/>
      <c r="J19" s="345" t="s">
        <v>25</v>
      </c>
      <c r="K19" s="346"/>
      <c r="L19" s="346"/>
      <c r="M19" s="347"/>
      <c r="N19" s="184" t="str">
        <f>IF((N14)&gt;$N16,"NO CUMPLE","SI CUMPLE")</f>
        <v>SI CUMPLE</v>
      </c>
    </row>
    <row r="20" spans="1:16" x14ac:dyDescent="0.25">
      <c r="H20" s="98"/>
      <c r="I20" s="98"/>
      <c r="J20" s="99"/>
      <c r="K20" s="98"/>
      <c r="N20"/>
    </row>
    <row r="21" spans="1:16" ht="15.75" thickBot="1" x14ac:dyDescent="0.3">
      <c r="H21" s="98"/>
      <c r="I21" s="98"/>
      <c r="J21" s="99"/>
      <c r="K21" s="98"/>
    </row>
    <row r="22" spans="1:16" s="267" customFormat="1" ht="30" customHeight="1" thickBot="1" x14ac:dyDescent="0.3">
      <c r="A22" s="315" t="s">
        <v>3</v>
      </c>
      <c r="B22" s="317"/>
      <c r="D22" s="266"/>
      <c r="E22" s="265"/>
      <c r="F22" s="315" t="s">
        <v>207</v>
      </c>
      <c r="G22" s="316"/>
      <c r="H22" s="317"/>
      <c r="I22" s="264"/>
      <c r="J22" s="263"/>
      <c r="K22" s="264"/>
      <c r="N22" s="266"/>
    </row>
    <row r="23" spans="1:16" ht="73.5" customHeight="1" thickBot="1" x14ac:dyDescent="0.3">
      <c r="A23" s="216" t="s">
        <v>0</v>
      </c>
      <c r="B23" s="217" t="s">
        <v>76</v>
      </c>
      <c r="C23" s="217" t="s">
        <v>41</v>
      </c>
      <c r="D23" s="218" t="s">
        <v>75</v>
      </c>
      <c r="E23" s="219" t="s">
        <v>201</v>
      </c>
      <c r="F23" s="220" t="s">
        <v>204</v>
      </c>
      <c r="G23" s="221" t="s">
        <v>205</v>
      </c>
      <c r="H23" s="219" t="s">
        <v>206</v>
      </c>
      <c r="I23" s="249" t="s">
        <v>200</v>
      </c>
      <c r="J23" s="245" t="s">
        <v>77</v>
      </c>
      <c r="K23" s="222" t="s">
        <v>74</v>
      </c>
      <c r="L23" s="218" t="s">
        <v>127</v>
      </c>
      <c r="M23" s="217" t="s">
        <v>208</v>
      </c>
      <c r="N23" s="217" t="s">
        <v>213</v>
      </c>
      <c r="O23" s="194" t="s">
        <v>9</v>
      </c>
      <c r="P23" s="194" t="s">
        <v>209</v>
      </c>
    </row>
    <row r="24" spans="1:16" s="64" customFormat="1" ht="36.75" customHeight="1" x14ac:dyDescent="0.25">
      <c r="A24" s="196">
        <v>6</v>
      </c>
      <c r="B24" s="197" t="s">
        <v>84</v>
      </c>
      <c r="C24" s="198" t="s">
        <v>39</v>
      </c>
      <c r="D24" s="199">
        <v>38</v>
      </c>
      <c r="E24" s="200">
        <v>26395</v>
      </c>
      <c r="F24" s="201">
        <v>31560</v>
      </c>
      <c r="G24" s="202">
        <v>13333</v>
      </c>
      <c r="H24" s="203">
        <f>+F24-G24</f>
        <v>18227</v>
      </c>
      <c r="I24" s="250">
        <v>13333</v>
      </c>
      <c r="J24" s="246">
        <f>((E24-I24)/E24)</f>
        <v>0.4948664519795416</v>
      </c>
      <c r="K24" s="206">
        <f t="shared" ref="K24:K55" si="2">I24*D24</f>
        <v>506654</v>
      </c>
      <c r="L24" s="207">
        <f t="shared" ref="L24:L55" si="3">K24*O24</f>
        <v>2026616</v>
      </c>
      <c r="M24" s="208" t="str">
        <f t="shared" ref="M24:M55" si="4">IF((I24)&gt;$E24,"NO CUMPLE","SI CUMPLE")</f>
        <v>SI CUMPLE</v>
      </c>
      <c r="N24" s="208" t="str">
        <f>IF((I24)&lt;$G24,"NO CUMPLE","SI CUMPLE")</f>
        <v>SI CUMPLE</v>
      </c>
      <c r="O24" s="254">
        <v>4</v>
      </c>
      <c r="P24" s="210"/>
    </row>
    <row r="25" spans="1:16" s="64" customFormat="1" ht="36.75" customHeight="1" x14ac:dyDescent="0.25">
      <c r="A25" s="101">
        <v>7</v>
      </c>
      <c r="B25" s="102" t="s">
        <v>85</v>
      </c>
      <c r="C25" s="103" t="s">
        <v>39</v>
      </c>
      <c r="D25" s="104">
        <v>54</v>
      </c>
      <c r="E25" s="105">
        <v>12717</v>
      </c>
      <c r="F25" s="173">
        <v>19462</v>
      </c>
      <c r="G25" s="61">
        <v>6365</v>
      </c>
      <c r="H25" s="88">
        <f t="shared" ref="H25:H88" si="5">+F25-G25</f>
        <v>13097</v>
      </c>
      <c r="I25" s="251">
        <v>6365</v>
      </c>
      <c r="J25" s="247">
        <f t="shared" ref="J25:J88" si="6">((E25-I25)/E25)</f>
        <v>0.49948887316190926</v>
      </c>
      <c r="K25" s="136">
        <f t="shared" si="2"/>
        <v>343710</v>
      </c>
      <c r="L25" s="107">
        <f t="shared" si="3"/>
        <v>1374840</v>
      </c>
      <c r="M25" s="100" t="str">
        <f t="shared" si="4"/>
        <v>SI CUMPLE</v>
      </c>
      <c r="N25" s="100" t="str">
        <f t="shared" ref="N25:N88" si="7">IF((I25)&lt;$G25,"NO CUMPLE","SI CUMPLE")</f>
        <v>SI CUMPLE</v>
      </c>
      <c r="O25" s="137">
        <v>4</v>
      </c>
      <c r="P25" s="211"/>
    </row>
    <row r="26" spans="1:16" s="64" customFormat="1" ht="36.75" customHeight="1" x14ac:dyDescent="0.25">
      <c r="A26" s="101">
        <v>8</v>
      </c>
      <c r="B26" s="102" t="s">
        <v>86</v>
      </c>
      <c r="C26" s="103" t="s">
        <v>39</v>
      </c>
      <c r="D26" s="104">
        <v>140</v>
      </c>
      <c r="E26" s="105">
        <v>25050</v>
      </c>
      <c r="F26" s="173">
        <v>32134</v>
      </c>
      <c r="G26" s="61">
        <v>11831</v>
      </c>
      <c r="H26" s="88">
        <f t="shared" si="5"/>
        <v>20303</v>
      </c>
      <c r="I26" s="251">
        <v>11831</v>
      </c>
      <c r="J26" s="247">
        <f t="shared" si="6"/>
        <v>0.52770459081836329</v>
      </c>
      <c r="K26" s="136">
        <f t="shared" si="2"/>
        <v>1656340</v>
      </c>
      <c r="L26" s="107">
        <f t="shared" si="3"/>
        <v>6625360</v>
      </c>
      <c r="M26" s="100" t="str">
        <f t="shared" si="4"/>
        <v>SI CUMPLE</v>
      </c>
      <c r="N26" s="100" t="str">
        <f t="shared" si="7"/>
        <v>SI CUMPLE</v>
      </c>
      <c r="O26" s="137">
        <v>4</v>
      </c>
      <c r="P26" s="211"/>
    </row>
    <row r="27" spans="1:16" s="64" customFormat="1" ht="36.75" customHeight="1" x14ac:dyDescent="0.25">
      <c r="A27" s="101">
        <v>9</v>
      </c>
      <c r="B27" s="102" t="s">
        <v>163</v>
      </c>
      <c r="C27" s="103" t="s">
        <v>39</v>
      </c>
      <c r="D27" s="104">
        <v>104</v>
      </c>
      <c r="E27" s="105">
        <v>21370</v>
      </c>
      <c r="F27" s="173">
        <v>38942</v>
      </c>
      <c r="G27" s="61">
        <v>8679</v>
      </c>
      <c r="H27" s="88">
        <f t="shared" si="5"/>
        <v>30263</v>
      </c>
      <c r="I27" s="251">
        <v>8679</v>
      </c>
      <c r="J27" s="247">
        <f t="shared" si="6"/>
        <v>0.59386991109031351</v>
      </c>
      <c r="K27" s="136">
        <f t="shared" si="2"/>
        <v>902616</v>
      </c>
      <c r="L27" s="107">
        <f t="shared" si="3"/>
        <v>3610464</v>
      </c>
      <c r="M27" s="100" t="str">
        <f t="shared" si="4"/>
        <v>SI CUMPLE</v>
      </c>
      <c r="N27" s="100" t="str">
        <f t="shared" si="7"/>
        <v>SI CUMPLE</v>
      </c>
      <c r="O27" s="137">
        <v>4</v>
      </c>
      <c r="P27" s="211"/>
    </row>
    <row r="28" spans="1:16" s="64" customFormat="1" ht="36.75" customHeight="1" x14ac:dyDescent="0.25">
      <c r="A28" s="101">
        <v>10</v>
      </c>
      <c r="B28" s="102" t="s">
        <v>164</v>
      </c>
      <c r="C28" s="103" t="s">
        <v>39</v>
      </c>
      <c r="D28" s="104">
        <v>104</v>
      </c>
      <c r="E28" s="105">
        <v>12783</v>
      </c>
      <c r="F28" s="173">
        <v>21667</v>
      </c>
      <c r="G28" s="61">
        <v>5684</v>
      </c>
      <c r="H28" s="88">
        <f t="shared" si="5"/>
        <v>15983</v>
      </c>
      <c r="I28" s="251">
        <v>5684</v>
      </c>
      <c r="J28" s="247">
        <f t="shared" si="6"/>
        <v>0.5553469451615427</v>
      </c>
      <c r="K28" s="136">
        <f t="shared" si="2"/>
        <v>591136</v>
      </c>
      <c r="L28" s="107">
        <f t="shared" si="3"/>
        <v>2364544</v>
      </c>
      <c r="M28" s="100" t="str">
        <f t="shared" si="4"/>
        <v>SI CUMPLE</v>
      </c>
      <c r="N28" s="100" t="str">
        <f t="shared" si="7"/>
        <v>SI CUMPLE</v>
      </c>
      <c r="O28" s="137">
        <v>4</v>
      </c>
      <c r="P28" s="211"/>
    </row>
    <row r="29" spans="1:16" s="64" customFormat="1" ht="36.75" customHeight="1" x14ac:dyDescent="0.25">
      <c r="A29" s="101">
        <v>11</v>
      </c>
      <c r="B29" s="102" t="s">
        <v>87</v>
      </c>
      <c r="C29" s="103" t="s">
        <v>39</v>
      </c>
      <c r="D29" s="104">
        <v>110</v>
      </c>
      <c r="E29" s="105">
        <v>37373</v>
      </c>
      <c r="F29" s="173">
        <v>129425</v>
      </c>
      <c r="G29" s="61">
        <v>11046</v>
      </c>
      <c r="H29" s="88">
        <f t="shared" si="5"/>
        <v>118379</v>
      </c>
      <c r="I29" s="251">
        <v>11046</v>
      </c>
      <c r="J29" s="247">
        <f t="shared" si="6"/>
        <v>0.70443903352687764</v>
      </c>
      <c r="K29" s="136">
        <f t="shared" si="2"/>
        <v>1215060</v>
      </c>
      <c r="L29" s="107">
        <f t="shared" si="3"/>
        <v>4860240</v>
      </c>
      <c r="M29" s="100" t="str">
        <f t="shared" si="4"/>
        <v>SI CUMPLE</v>
      </c>
      <c r="N29" s="100" t="str">
        <f t="shared" si="7"/>
        <v>SI CUMPLE</v>
      </c>
      <c r="O29" s="137">
        <v>4</v>
      </c>
      <c r="P29" s="211"/>
    </row>
    <row r="30" spans="1:16" s="64" customFormat="1" ht="36.75" customHeight="1" x14ac:dyDescent="0.25">
      <c r="A30" s="101">
        <v>12</v>
      </c>
      <c r="B30" s="102" t="s">
        <v>165</v>
      </c>
      <c r="C30" s="103" t="s">
        <v>39</v>
      </c>
      <c r="D30" s="104">
        <v>58</v>
      </c>
      <c r="E30" s="105">
        <v>16350</v>
      </c>
      <c r="F30" s="173">
        <v>20598</v>
      </c>
      <c r="G30" s="61">
        <v>7136</v>
      </c>
      <c r="H30" s="88">
        <f t="shared" si="5"/>
        <v>13462</v>
      </c>
      <c r="I30" s="251">
        <v>7136</v>
      </c>
      <c r="J30" s="247">
        <f t="shared" si="6"/>
        <v>0.56354740061162079</v>
      </c>
      <c r="K30" s="136">
        <f t="shared" si="2"/>
        <v>413888</v>
      </c>
      <c r="L30" s="107">
        <f t="shared" si="3"/>
        <v>1655552</v>
      </c>
      <c r="M30" s="100" t="str">
        <f t="shared" si="4"/>
        <v>SI CUMPLE</v>
      </c>
      <c r="N30" s="100" t="str">
        <f t="shared" si="7"/>
        <v>SI CUMPLE</v>
      </c>
      <c r="O30" s="137">
        <v>4</v>
      </c>
      <c r="P30" s="211"/>
    </row>
    <row r="31" spans="1:16" s="64" customFormat="1" ht="36.75" customHeight="1" x14ac:dyDescent="0.25">
      <c r="A31" s="101">
        <v>13</v>
      </c>
      <c r="B31" s="102" t="s">
        <v>88</v>
      </c>
      <c r="C31" s="103" t="s">
        <v>39</v>
      </c>
      <c r="D31" s="104">
        <v>72</v>
      </c>
      <c r="E31" s="105">
        <v>16350</v>
      </c>
      <c r="F31" s="173">
        <v>19494</v>
      </c>
      <c r="G31" s="61">
        <v>6359</v>
      </c>
      <c r="H31" s="88">
        <f t="shared" si="5"/>
        <v>13135</v>
      </c>
      <c r="I31" s="251">
        <v>6359</v>
      </c>
      <c r="J31" s="247">
        <f t="shared" si="6"/>
        <v>0.61107033639143726</v>
      </c>
      <c r="K31" s="136">
        <f t="shared" si="2"/>
        <v>457848</v>
      </c>
      <c r="L31" s="107">
        <f t="shared" si="3"/>
        <v>1831392</v>
      </c>
      <c r="M31" s="100" t="str">
        <f t="shared" si="4"/>
        <v>SI CUMPLE</v>
      </c>
      <c r="N31" s="100" t="str">
        <f t="shared" si="7"/>
        <v>SI CUMPLE</v>
      </c>
      <c r="O31" s="137">
        <v>4</v>
      </c>
      <c r="P31" s="211"/>
    </row>
    <row r="32" spans="1:16" s="64" customFormat="1" ht="36.75" customHeight="1" x14ac:dyDescent="0.25">
      <c r="A32" s="101">
        <v>14</v>
      </c>
      <c r="B32" s="102" t="s">
        <v>166</v>
      </c>
      <c r="C32" s="103" t="s">
        <v>39</v>
      </c>
      <c r="D32" s="104">
        <v>66</v>
      </c>
      <c r="E32" s="105">
        <v>27122</v>
      </c>
      <c r="F32" s="173">
        <v>53132</v>
      </c>
      <c r="G32" s="61">
        <v>22874</v>
      </c>
      <c r="H32" s="88">
        <f t="shared" si="5"/>
        <v>30258</v>
      </c>
      <c r="I32" s="251">
        <v>22874</v>
      </c>
      <c r="J32" s="247">
        <f t="shared" si="6"/>
        <v>0.15662561757982449</v>
      </c>
      <c r="K32" s="136">
        <f t="shared" si="2"/>
        <v>1509684</v>
      </c>
      <c r="L32" s="107">
        <f t="shared" si="3"/>
        <v>6038736</v>
      </c>
      <c r="M32" s="100" t="str">
        <f t="shared" si="4"/>
        <v>SI CUMPLE</v>
      </c>
      <c r="N32" s="100" t="str">
        <f t="shared" si="7"/>
        <v>SI CUMPLE</v>
      </c>
      <c r="O32" s="137">
        <v>4</v>
      </c>
      <c r="P32" s="211"/>
    </row>
    <row r="33" spans="1:16" s="64" customFormat="1" ht="36.75" customHeight="1" x14ac:dyDescent="0.25">
      <c r="A33" s="101">
        <v>15</v>
      </c>
      <c r="B33" s="102" t="s">
        <v>89</v>
      </c>
      <c r="C33" s="103" t="s">
        <v>39</v>
      </c>
      <c r="D33" s="104">
        <v>66</v>
      </c>
      <c r="E33" s="105">
        <v>19893</v>
      </c>
      <c r="F33" s="173">
        <v>51540</v>
      </c>
      <c r="G33" s="61">
        <v>13886</v>
      </c>
      <c r="H33" s="88">
        <f t="shared" si="5"/>
        <v>37654</v>
      </c>
      <c r="I33" s="251">
        <v>13886</v>
      </c>
      <c r="J33" s="247">
        <f t="shared" si="6"/>
        <v>0.30196551550796763</v>
      </c>
      <c r="K33" s="136">
        <f t="shared" si="2"/>
        <v>916476</v>
      </c>
      <c r="L33" s="107">
        <f t="shared" si="3"/>
        <v>3665904</v>
      </c>
      <c r="M33" s="100" t="str">
        <f t="shared" si="4"/>
        <v>SI CUMPLE</v>
      </c>
      <c r="N33" s="100" t="str">
        <f t="shared" si="7"/>
        <v>SI CUMPLE</v>
      </c>
      <c r="O33" s="137">
        <v>4</v>
      </c>
      <c r="P33" s="211"/>
    </row>
    <row r="34" spans="1:16" s="64" customFormat="1" ht="36.75" customHeight="1" x14ac:dyDescent="0.25">
      <c r="A34" s="101">
        <v>16</v>
      </c>
      <c r="B34" s="102" t="s">
        <v>167</v>
      </c>
      <c r="C34" s="103" t="s">
        <v>39</v>
      </c>
      <c r="D34" s="104">
        <v>2</v>
      </c>
      <c r="E34" s="105">
        <v>18538</v>
      </c>
      <c r="F34" s="173">
        <v>51684</v>
      </c>
      <c r="G34" s="61">
        <v>8100</v>
      </c>
      <c r="H34" s="88">
        <f t="shared" si="5"/>
        <v>43584</v>
      </c>
      <c r="I34" s="251">
        <v>8100</v>
      </c>
      <c r="J34" s="247">
        <f t="shared" si="6"/>
        <v>0.56305966123637929</v>
      </c>
      <c r="K34" s="136">
        <f t="shared" si="2"/>
        <v>16200</v>
      </c>
      <c r="L34" s="107">
        <f t="shared" si="3"/>
        <v>64800</v>
      </c>
      <c r="M34" s="100" t="str">
        <f t="shared" si="4"/>
        <v>SI CUMPLE</v>
      </c>
      <c r="N34" s="100" t="str">
        <f t="shared" si="7"/>
        <v>SI CUMPLE</v>
      </c>
      <c r="O34" s="137">
        <v>4</v>
      </c>
      <c r="P34" s="211"/>
    </row>
    <row r="35" spans="1:16" s="64" customFormat="1" ht="36.75" customHeight="1" x14ac:dyDescent="0.25">
      <c r="A35" s="101">
        <v>17</v>
      </c>
      <c r="B35" s="102" t="s">
        <v>90</v>
      </c>
      <c r="C35" s="103" t="s">
        <v>39</v>
      </c>
      <c r="D35" s="104">
        <v>25</v>
      </c>
      <c r="E35" s="105">
        <v>84704</v>
      </c>
      <c r="F35" s="173">
        <v>230346</v>
      </c>
      <c r="G35" s="61">
        <v>47321</v>
      </c>
      <c r="H35" s="88">
        <f t="shared" si="5"/>
        <v>183025</v>
      </c>
      <c r="I35" s="251">
        <v>47321</v>
      </c>
      <c r="J35" s="247">
        <f t="shared" si="6"/>
        <v>0.44133689081979599</v>
      </c>
      <c r="K35" s="136">
        <f t="shared" si="2"/>
        <v>1183025</v>
      </c>
      <c r="L35" s="107">
        <f t="shared" si="3"/>
        <v>4732100</v>
      </c>
      <c r="M35" s="100" t="str">
        <f t="shared" si="4"/>
        <v>SI CUMPLE</v>
      </c>
      <c r="N35" s="100" t="str">
        <f t="shared" si="7"/>
        <v>SI CUMPLE</v>
      </c>
      <c r="O35" s="137">
        <v>4</v>
      </c>
      <c r="P35" s="211"/>
    </row>
    <row r="36" spans="1:16" s="108" customFormat="1" ht="36.75" customHeight="1" x14ac:dyDescent="0.25">
      <c r="A36" s="101">
        <v>18</v>
      </c>
      <c r="B36" s="102" t="s">
        <v>91</v>
      </c>
      <c r="C36" s="103" t="s">
        <v>39</v>
      </c>
      <c r="D36" s="104">
        <v>50</v>
      </c>
      <c r="E36" s="105">
        <v>25282</v>
      </c>
      <c r="F36" s="173">
        <v>65507</v>
      </c>
      <c r="G36" s="61">
        <v>12045</v>
      </c>
      <c r="H36" s="88">
        <f t="shared" si="5"/>
        <v>53462</v>
      </c>
      <c r="I36" s="251">
        <v>12045</v>
      </c>
      <c r="J36" s="247">
        <f t="shared" si="6"/>
        <v>0.52357408432877151</v>
      </c>
      <c r="K36" s="136">
        <f t="shared" si="2"/>
        <v>602250</v>
      </c>
      <c r="L36" s="107">
        <f t="shared" si="3"/>
        <v>2409000</v>
      </c>
      <c r="M36" s="100" t="str">
        <f t="shared" si="4"/>
        <v>SI CUMPLE</v>
      </c>
      <c r="N36" s="100" t="str">
        <f t="shared" si="7"/>
        <v>SI CUMPLE</v>
      </c>
      <c r="O36" s="137">
        <v>4</v>
      </c>
      <c r="P36" s="211"/>
    </row>
    <row r="37" spans="1:16" s="64" customFormat="1" ht="36.75" customHeight="1" x14ac:dyDescent="0.25">
      <c r="A37" s="101">
        <v>19</v>
      </c>
      <c r="B37" s="102" t="s">
        <v>92</v>
      </c>
      <c r="C37" s="103" t="s">
        <v>39</v>
      </c>
      <c r="D37" s="104">
        <v>54</v>
      </c>
      <c r="E37" s="105">
        <v>47680</v>
      </c>
      <c r="F37" s="173">
        <v>59618</v>
      </c>
      <c r="G37" s="61">
        <v>23433</v>
      </c>
      <c r="H37" s="88">
        <f t="shared" si="5"/>
        <v>36185</v>
      </c>
      <c r="I37" s="251">
        <v>23433</v>
      </c>
      <c r="J37" s="247">
        <f t="shared" si="6"/>
        <v>0.50853607382550337</v>
      </c>
      <c r="K37" s="136">
        <f t="shared" si="2"/>
        <v>1265382</v>
      </c>
      <c r="L37" s="107">
        <f t="shared" si="3"/>
        <v>5061528</v>
      </c>
      <c r="M37" s="100" t="str">
        <f t="shared" si="4"/>
        <v>SI CUMPLE</v>
      </c>
      <c r="N37" s="100" t="str">
        <f t="shared" si="7"/>
        <v>SI CUMPLE</v>
      </c>
      <c r="O37" s="137">
        <v>4</v>
      </c>
      <c r="P37" s="211"/>
    </row>
    <row r="38" spans="1:16" s="108" customFormat="1" ht="36.75" customHeight="1" x14ac:dyDescent="0.25">
      <c r="A38" s="101">
        <v>20</v>
      </c>
      <c r="B38" s="102" t="s">
        <v>93</v>
      </c>
      <c r="C38" s="103" t="s">
        <v>39</v>
      </c>
      <c r="D38" s="104">
        <v>64</v>
      </c>
      <c r="E38" s="105">
        <v>21833</v>
      </c>
      <c r="F38" s="173">
        <v>305522</v>
      </c>
      <c r="G38" s="61">
        <v>8100</v>
      </c>
      <c r="H38" s="88">
        <f t="shared" si="5"/>
        <v>297422</v>
      </c>
      <c r="I38" s="251">
        <v>8100</v>
      </c>
      <c r="J38" s="247">
        <f t="shared" si="6"/>
        <v>0.62900196949571752</v>
      </c>
      <c r="K38" s="136">
        <f t="shared" si="2"/>
        <v>518400</v>
      </c>
      <c r="L38" s="107">
        <f t="shared" si="3"/>
        <v>2073600</v>
      </c>
      <c r="M38" s="100" t="str">
        <f t="shared" si="4"/>
        <v>SI CUMPLE</v>
      </c>
      <c r="N38" s="100" t="str">
        <f t="shared" si="7"/>
        <v>SI CUMPLE</v>
      </c>
      <c r="O38" s="137">
        <v>4</v>
      </c>
      <c r="P38" s="211"/>
    </row>
    <row r="39" spans="1:16" s="108" customFormat="1" ht="36.75" customHeight="1" x14ac:dyDescent="0.25">
      <c r="A39" s="101">
        <v>21</v>
      </c>
      <c r="B39" s="102" t="s">
        <v>168</v>
      </c>
      <c r="C39" s="103" t="s">
        <v>39</v>
      </c>
      <c r="D39" s="104">
        <v>30</v>
      </c>
      <c r="E39" s="105">
        <v>28128</v>
      </c>
      <c r="F39" s="173">
        <v>49041</v>
      </c>
      <c r="G39" s="61">
        <v>13508</v>
      </c>
      <c r="H39" s="88">
        <f t="shared" si="5"/>
        <v>35533</v>
      </c>
      <c r="I39" s="251">
        <v>13508</v>
      </c>
      <c r="J39" s="247">
        <f t="shared" si="6"/>
        <v>0.51976678043230939</v>
      </c>
      <c r="K39" s="136">
        <f t="shared" si="2"/>
        <v>405240</v>
      </c>
      <c r="L39" s="107">
        <f t="shared" si="3"/>
        <v>1620960</v>
      </c>
      <c r="M39" s="100" t="str">
        <f t="shared" si="4"/>
        <v>SI CUMPLE</v>
      </c>
      <c r="N39" s="100" t="str">
        <f t="shared" si="7"/>
        <v>SI CUMPLE</v>
      </c>
      <c r="O39" s="137">
        <v>4</v>
      </c>
      <c r="P39" s="211"/>
    </row>
    <row r="40" spans="1:16" s="108" customFormat="1" ht="36.75" customHeight="1" x14ac:dyDescent="0.25">
      <c r="A40" s="101">
        <v>22</v>
      </c>
      <c r="B40" s="102" t="s">
        <v>169</v>
      </c>
      <c r="C40" s="103" t="s">
        <v>39</v>
      </c>
      <c r="D40" s="104">
        <v>30</v>
      </c>
      <c r="E40" s="105">
        <v>30159</v>
      </c>
      <c r="F40" s="173">
        <v>154734</v>
      </c>
      <c r="G40" s="61">
        <v>13508</v>
      </c>
      <c r="H40" s="88">
        <f t="shared" si="5"/>
        <v>141226</v>
      </c>
      <c r="I40" s="251">
        <v>13508</v>
      </c>
      <c r="J40" s="247">
        <f t="shared" si="6"/>
        <v>0.5521071653569416</v>
      </c>
      <c r="K40" s="136">
        <f t="shared" si="2"/>
        <v>405240</v>
      </c>
      <c r="L40" s="107">
        <f t="shared" si="3"/>
        <v>1620960</v>
      </c>
      <c r="M40" s="100" t="str">
        <f t="shared" si="4"/>
        <v>SI CUMPLE</v>
      </c>
      <c r="N40" s="100" t="str">
        <f t="shared" si="7"/>
        <v>SI CUMPLE</v>
      </c>
      <c r="O40" s="137">
        <v>4</v>
      </c>
      <c r="P40" s="211"/>
    </row>
    <row r="41" spans="1:16" s="108" customFormat="1" ht="36.75" customHeight="1" x14ac:dyDescent="0.25">
      <c r="A41" s="101">
        <v>23</v>
      </c>
      <c r="B41" s="102" t="s">
        <v>94</v>
      </c>
      <c r="C41" s="103" t="s">
        <v>39</v>
      </c>
      <c r="D41" s="104">
        <v>68</v>
      </c>
      <c r="E41" s="105">
        <v>16421</v>
      </c>
      <c r="F41" s="173">
        <v>25770</v>
      </c>
      <c r="G41" s="61">
        <v>10415</v>
      </c>
      <c r="H41" s="88">
        <f t="shared" si="5"/>
        <v>15355</v>
      </c>
      <c r="I41" s="251">
        <v>10415</v>
      </c>
      <c r="J41" s="247">
        <f t="shared" si="6"/>
        <v>0.36575117227939835</v>
      </c>
      <c r="K41" s="136">
        <f t="shared" si="2"/>
        <v>708220</v>
      </c>
      <c r="L41" s="107">
        <f t="shared" si="3"/>
        <v>2832880</v>
      </c>
      <c r="M41" s="100" t="str">
        <f t="shared" si="4"/>
        <v>SI CUMPLE</v>
      </c>
      <c r="N41" s="100" t="str">
        <f t="shared" si="7"/>
        <v>SI CUMPLE</v>
      </c>
      <c r="O41" s="137">
        <v>4</v>
      </c>
      <c r="P41" s="211"/>
    </row>
    <row r="42" spans="1:16" s="64" customFormat="1" ht="36.75" customHeight="1" x14ac:dyDescent="0.25">
      <c r="A42" s="101">
        <v>24</v>
      </c>
      <c r="B42" s="102" t="s">
        <v>95</v>
      </c>
      <c r="C42" s="103" t="s">
        <v>39</v>
      </c>
      <c r="D42" s="104">
        <v>68</v>
      </c>
      <c r="E42" s="105">
        <v>11464</v>
      </c>
      <c r="F42" s="173">
        <v>20687</v>
      </c>
      <c r="G42" s="61">
        <v>5439</v>
      </c>
      <c r="H42" s="88">
        <f t="shared" si="5"/>
        <v>15248</v>
      </c>
      <c r="I42" s="251">
        <v>5439</v>
      </c>
      <c r="J42" s="247">
        <f t="shared" si="6"/>
        <v>0.52555826936496863</v>
      </c>
      <c r="K42" s="136">
        <f t="shared" si="2"/>
        <v>369852</v>
      </c>
      <c r="L42" s="107">
        <f t="shared" si="3"/>
        <v>1479408</v>
      </c>
      <c r="M42" s="100" t="str">
        <f t="shared" si="4"/>
        <v>SI CUMPLE</v>
      </c>
      <c r="N42" s="100" t="str">
        <f t="shared" si="7"/>
        <v>SI CUMPLE</v>
      </c>
      <c r="O42" s="137">
        <v>4</v>
      </c>
      <c r="P42" s="211"/>
    </row>
    <row r="43" spans="1:16" s="108" customFormat="1" ht="36.75" customHeight="1" x14ac:dyDescent="0.25">
      <c r="A43" s="101">
        <v>25</v>
      </c>
      <c r="B43" s="102" t="s">
        <v>96</v>
      </c>
      <c r="C43" s="103" t="s">
        <v>39</v>
      </c>
      <c r="D43" s="104">
        <v>70</v>
      </c>
      <c r="E43" s="105">
        <v>1600</v>
      </c>
      <c r="F43" s="173">
        <v>2630</v>
      </c>
      <c r="G43" s="61">
        <v>453</v>
      </c>
      <c r="H43" s="88">
        <f t="shared" si="5"/>
        <v>2177</v>
      </c>
      <c r="I43" s="251">
        <v>453</v>
      </c>
      <c r="J43" s="247">
        <f t="shared" si="6"/>
        <v>0.71687500000000004</v>
      </c>
      <c r="K43" s="136">
        <f t="shared" si="2"/>
        <v>31710</v>
      </c>
      <c r="L43" s="107">
        <f t="shared" si="3"/>
        <v>126840</v>
      </c>
      <c r="M43" s="100" t="str">
        <f t="shared" si="4"/>
        <v>SI CUMPLE</v>
      </c>
      <c r="N43" s="100" t="str">
        <f t="shared" si="7"/>
        <v>SI CUMPLE</v>
      </c>
      <c r="O43" s="137">
        <v>4</v>
      </c>
      <c r="P43" s="211"/>
    </row>
    <row r="44" spans="1:16" s="108" customFormat="1" ht="36.75" customHeight="1" x14ac:dyDescent="0.25">
      <c r="A44" s="101">
        <v>26</v>
      </c>
      <c r="B44" s="102" t="s">
        <v>97</v>
      </c>
      <c r="C44" s="103" t="s">
        <v>39</v>
      </c>
      <c r="D44" s="104">
        <v>110</v>
      </c>
      <c r="E44" s="105">
        <v>1131</v>
      </c>
      <c r="F44" s="173">
        <v>3262</v>
      </c>
      <c r="G44" s="61">
        <v>221</v>
      </c>
      <c r="H44" s="88">
        <f t="shared" si="5"/>
        <v>3041</v>
      </c>
      <c r="I44" s="251">
        <v>221</v>
      </c>
      <c r="J44" s="247">
        <f t="shared" si="6"/>
        <v>0.8045977011494253</v>
      </c>
      <c r="K44" s="136">
        <f t="shared" si="2"/>
        <v>24310</v>
      </c>
      <c r="L44" s="107">
        <f t="shared" si="3"/>
        <v>97240</v>
      </c>
      <c r="M44" s="100" t="str">
        <f t="shared" si="4"/>
        <v>SI CUMPLE</v>
      </c>
      <c r="N44" s="100" t="str">
        <f t="shared" si="7"/>
        <v>SI CUMPLE</v>
      </c>
      <c r="O44" s="137">
        <v>4</v>
      </c>
      <c r="P44" s="211"/>
    </row>
    <row r="45" spans="1:16" s="64" customFormat="1" ht="36.75" customHeight="1" x14ac:dyDescent="0.25">
      <c r="A45" s="101">
        <v>27</v>
      </c>
      <c r="B45" s="102" t="s">
        <v>98</v>
      </c>
      <c r="C45" s="103" t="s">
        <v>39</v>
      </c>
      <c r="D45" s="104">
        <v>62</v>
      </c>
      <c r="E45" s="105">
        <v>10727</v>
      </c>
      <c r="F45" s="173">
        <v>91278</v>
      </c>
      <c r="G45" s="61">
        <v>5483</v>
      </c>
      <c r="H45" s="88">
        <f t="shared" si="5"/>
        <v>85795</v>
      </c>
      <c r="I45" s="251">
        <v>5483</v>
      </c>
      <c r="J45" s="247">
        <f t="shared" si="6"/>
        <v>0.48885988626829496</v>
      </c>
      <c r="K45" s="136">
        <f t="shared" si="2"/>
        <v>339946</v>
      </c>
      <c r="L45" s="107">
        <f t="shared" si="3"/>
        <v>1359784</v>
      </c>
      <c r="M45" s="100" t="str">
        <f t="shared" si="4"/>
        <v>SI CUMPLE</v>
      </c>
      <c r="N45" s="100" t="str">
        <f t="shared" si="7"/>
        <v>SI CUMPLE</v>
      </c>
      <c r="O45" s="137">
        <v>4</v>
      </c>
      <c r="P45" s="211"/>
    </row>
    <row r="46" spans="1:16" s="108" customFormat="1" ht="36.75" customHeight="1" x14ac:dyDescent="0.25">
      <c r="A46" s="101">
        <v>28</v>
      </c>
      <c r="B46" s="102" t="s">
        <v>99</v>
      </c>
      <c r="C46" s="103" t="s">
        <v>39</v>
      </c>
      <c r="D46" s="104">
        <v>62</v>
      </c>
      <c r="E46" s="105">
        <v>11009</v>
      </c>
      <c r="F46" s="173">
        <v>96784</v>
      </c>
      <c r="G46" s="61">
        <v>8607</v>
      </c>
      <c r="H46" s="88">
        <f t="shared" si="5"/>
        <v>88177</v>
      </c>
      <c r="I46" s="251">
        <v>8607</v>
      </c>
      <c r="J46" s="247">
        <f t="shared" si="6"/>
        <v>0.21818512126442002</v>
      </c>
      <c r="K46" s="136">
        <f t="shared" si="2"/>
        <v>533634</v>
      </c>
      <c r="L46" s="107">
        <f t="shared" si="3"/>
        <v>2134536</v>
      </c>
      <c r="M46" s="100" t="str">
        <f t="shared" si="4"/>
        <v>SI CUMPLE</v>
      </c>
      <c r="N46" s="100" t="str">
        <f t="shared" si="7"/>
        <v>SI CUMPLE</v>
      </c>
      <c r="O46" s="137">
        <v>4</v>
      </c>
      <c r="P46" s="211"/>
    </row>
    <row r="47" spans="1:16" s="108" customFormat="1" ht="36.75" customHeight="1" x14ac:dyDescent="0.25">
      <c r="A47" s="101">
        <v>29</v>
      </c>
      <c r="B47" s="102" t="s">
        <v>100</v>
      </c>
      <c r="C47" s="103" t="s">
        <v>39</v>
      </c>
      <c r="D47" s="104">
        <v>35</v>
      </c>
      <c r="E47" s="105">
        <v>8806</v>
      </c>
      <c r="F47" s="173">
        <v>15736</v>
      </c>
      <c r="G47" s="61">
        <v>4569</v>
      </c>
      <c r="H47" s="88">
        <f t="shared" si="5"/>
        <v>11167</v>
      </c>
      <c r="I47" s="251">
        <v>4569</v>
      </c>
      <c r="J47" s="247">
        <f t="shared" si="6"/>
        <v>0.48114921644333408</v>
      </c>
      <c r="K47" s="136">
        <f t="shared" si="2"/>
        <v>159915</v>
      </c>
      <c r="L47" s="107">
        <f t="shared" si="3"/>
        <v>639660</v>
      </c>
      <c r="M47" s="100" t="str">
        <f t="shared" si="4"/>
        <v>SI CUMPLE</v>
      </c>
      <c r="N47" s="100" t="str">
        <f t="shared" si="7"/>
        <v>SI CUMPLE</v>
      </c>
      <c r="O47" s="137">
        <v>4</v>
      </c>
      <c r="P47" s="211"/>
    </row>
    <row r="48" spans="1:16" s="108" customFormat="1" ht="36.75" customHeight="1" x14ac:dyDescent="0.25">
      <c r="A48" s="101">
        <v>30</v>
      </c>
      <c r="B48" s="102" t="s">
        <v>101</v>
      </c>
      <c r="C48" s="103" t="s">
        <v>39</v>
      </c>
      <c r="D48" s="104">
        <v>6</v>
      </c>
      <c r="E48" s="105">
        <v>9697</v>
      </c>
      <c r="F48" s="173">
        <v>11549</v>
      </c>
      <c r="G48" s="61">
        <v>3505</v>
      </c>
      <c r="H48" s="88">
        <f t="shared" si="5"/>
        <v>8044</v>
      </c>
      <c r="I48" s="251">
        <v>3505</v>
      </c>
      <c r="J48" s="247">
        <f t="shared" si="6"/>
        <v>0.63854800453748584</v>
      </c>
      <c r="K48" s="136">
        <f t="shared" si="2"/>
        <v>21030</v>
      </c>
      <c r="L48" s="107">
        <f t="shared" si="3"/>
        <v>84120</v>
      </c>
      <c r="M48" s="100" t="str">
        <f t="shared" si="4"/>
        <v>SI CUMPLE</v>
      </c>
      <c r="N48" s="100" t="str">
        <f t="shared" si="7"/>
        <v>SI CUMPLE</v>
      </c>
      <c r="O48" s="137">
        <v>4</v>
      </c>
      <c r="P48" s="211"/>
    </row>
    <row r="49" spans="1:16" s="108" customFormat="1" ht="36.75" customHeight="1" x14ac:dyDescent="0.25">
      <c r="A49" s="101">
        <v>31</v>
      </c>
      <c r="B49" s="102" t="s">
        <v>102</v>
      </c>
      <c r="C49" s="103" t="s">
        <v>39</v>
      </c>
      <c r="D49" s="104">
        <v>2</v>
      </c>
      <c r="E49" s="105">
        <v>31523</v>
      </c>
      <c r="F49" s="173">
        <v>54818</v>
      </c>
      <c r="G49" s="61">
        <v>25714</v>
      </c>
      <c r="H49" s="88">
        <f t="shared" si="5"/>
        <v>29104</v>
      </c>
      <c r="I49" s="251">
        <v>0</v>
      </c>
      <c r="J49" s="247">
        <f t="shared" si="6"/>
        <v>1</v>
      </c>
      <c r="K49" s="136">
        <f t="shared" si="2"/>
        <v>0</v>
      </c>
      <c r="L49" s="107">
        <f t="shared" si="3"/>
        <v>0</v>
      </c>
      <c r="M49" s="100" t="str">
        <f t="shared" si="4"/>
        <v>SI CUMPLE</v>
      </c>
      <c r="N49" s="100" t="s">
        <v>212</v>
      </c>
      <c r="O49" s="137">
        <v>4</v>
      </c>
      <c r="P49" s="212" t="s">
        <v>211</v>
      </c>
    </row>
    <row r="50" spans="1:16" s="64" customFormat="1" ht="36.75" customHeight="1" x14ac:dyDescent="0.25">
      <c r="A50" s="101">
        <v>32</v>
      </c>
      <c r="B50" s="102" t="s">
        <v>103</v>
      </c>
      <c r="C50" s="103" t="s">
        <v>39</v>
      </c>
      <c r="D50" s="104">
        <v>134</v>
      </c>
      <c r="E50" s="105">
        <v>1595</v>
      </c>
      <c r="F50" s="173">
        <v>3600</v>
      </c>
      <c r="G50" s="61">
        <v>493</v>
      </c>
      <c r="H50" s="88">
        <f t="shared" si="5"/>
        <v>3107</v>
      </c>
      <c r="I50" s="251">
        <v>493</v>
      </c>
      <c r="J50" s="247">
        <f t="shared" si="6"/>
        <v>0.69090909090909092</v>
      </c>
      <c r="K50" s="136">
        <f t="shared" si="2"/>
        <v>66062</v>
      </c>
      <c r="L50" s="107">
        <f t="shared" si="3"/>
        <v>264248</v>
      </c>
      <c r="M50" s="100" t="str">
        <f t="shared" si="4"/>
        <v>SI CUMPLE</v>
      </c>
      <c r="N50" s="100" t="str">
        <f t="shared" si="7"/>
        <v>SI CUMPLE</v>
      </c>
      <c r="O50" s="137">
        <v>4</v>
      </c>
      <c r="P50" s="211"/>
    </row>
    <row r="51" spans="1:16" s="64" customFormat="1" ht="36.75" customHeight="1" x14ac:dyDescent="0.25">
      <c r="A51" s="101">
        <v>33</v>
      </c>
      <c r="B51" s="102" t="s">
        <v>104</v>
      </c>
      <c r="C51" s="103" t="s">
        <v>39</v>
      </c>
      <c r="D51" s="104">
        <v>134</v>
      </c>
      <c r="E51" s="105">
        <v>2126</v>
      </c>
      <c r="F51" s="173">
        <v>3600</v>
      </c>
      <c r="G51" s="61">
        <v>569</v>
      </c>
      <c r="H51" s="88">
        <f t="shared" si="5"/>
        <v>3031</v>
      </c>
      <c r="I51" s="251">
        <v>569</v>
      </c>
      <c r="J51" s="247">
        <f t="shared" si="6"/>
        <v>0.73236124176857953</v>
      </c>
      <c r="K51" s="136">
        <f t="shared" si="2"/>
        <v>76246</v>
      </c>
      <c r="L51" s="107">
        <f t="shared" si="3"/>
        <v>304984</v>
      </c>
      <c r="M51" s="100" t="str">
        <f t="shared" si="4"/>
        <v>SI CUMPLE</v>
      </c>
      <c r="N51" s="100" t="str">
        <f t="shared" si="7"/>
        <v>SI CUMPLE</v>
      </c>
      <c r="O51" s="137">
        <v>4</v>
      </c>
      <c r="P51" s="211"/>
    </row>
    <row r="52" spans="1:16" s="64" customFormat="1" ht="36.75" customHeight="1" x14ac:dyDescent="0.25">
      <c r="A52" s="101">
        <v>34</v>
      </c>
      <c r="B52" s="102" t="s">
        <v>105</v>
      </c>
      <c r="C52" s="103" t="s">
        <v>39</v>
      </c>
      <c r="D52" s="104">
        <v>134</v>
      </c>
      <c r="E52" s="105">
        <v>2126</v>
      </c>
      <c r="F52" s="173">
        <v>3600</v>
      </c>
      <c r="G52" s="61">
        <v>569</v>
      </c>
      <c r="H52" s="88">
        <f t="shared" si="5"/>
        <v>3031</v>
      </c>
      <c r="I52" s="251">
        <v>569</v>
      </c>
      <c r="J52" s="247">
        <f t="shared" si="6"/>
        <v>0.73236124176857953</v>
      </c>
      <c r="K52" s="136">
        <f t="shared" si="2"/>
        <v>76246</v>
      </c>
      <c r="L52" s="107">
        <f t="shared" si="3"/>
        <v>304984</v>
      </c>
      <c r="M52" s="100" t="str">
        <f t="shared" si="4"/>
        <v>SI CUMPLE</v>
      </c>
      <c r="N52" s="100" t="str">
        <f t="shared" si="7"/>
        <v>SI CUMPLE</v>
      </c>
      <c r="O52" s="137">
        <v>4</v>
      </c>
      <c r="P52" s="211"/>
    </row>
    <row r="53" spans="1:16" s="64" customFormat="1" ht="36.75" customHeight="1" x14ac:dyDescent="0.25">
      <c r="A53" s="101">
        <v>35</v>
      </c>
      <c r="B53" s="102" t="s">
        <v>106</v>
      </c>
      <c r="C53" s="103" t="s">
        <v>39</v>
      </c>
      <c r="D53" s="104">
        <v>270</v>
      </c>
      <c r="E53" s="105">
        <v>3246</v>
      </c>
      <c r="F53" s="173">
        <v>12995</v>
      </c>
      <c r="G53" s="61">
        <v>1553</v>
      </c>
      <c r="H53" s="88">
        <f t="shared" si="5"/>
        <v>11442</v>
      </c>
      <c r="I53" s="251">
        <v>1553</v>
      </c>
      <c r="J53" s="247">
        <f t="shared" si="6"/>
        <v>0.52156500308071474</v>
      </c>
      <c r="K53" s="136">
        <f t="shared" si="2"/>
        <v>419310</v>
      </c>
      <c r="L53" s="107">
        <f t="shared" si="3"/>
        <v>1677240</v>
      </c>
      <c r="M53" s="100" t="str">
        <f t="shared" si="4"/>
        <v>SI CUMPLE</v>
      </c>
      <c r="N53" s="100" t="str">
        <f t="shared" si="7"/>
        <v>SI CUMPLE</v>
      </c>
      <c r="O53" s="137">
        <v>4</v>
      </c>
      <c r="P53" s="211"/>
    </row>
    <row r="54" spans="1:16" s="64" customFormat="1" ht="36.75" customHeight="1" x14ac:dyDescent="0.25">
      <c r="A54" s="101">
        <v>36</v>
      </c>
      <c r="B54" s="102" t="s">
        <v>107</v>
      </c>
      <c r="C54" s="103" t="s">
        <v>39</v>
      </c>
      <c r="D54" s="104">
        <v>270</v>
      </c>
      <c r="E54" s="105">
        <v>63880</v>
      </c>
      <c r="F54" s="173">
        <v>63880</v>
      </c>
      <c r="G54" s="61">
        <v>1640</v>
      </c>
      <c r="H54" s="88">
        <f t="shared" si="5"/>
        <v>62240</v>
      </c>
      <c r="I54" s="251">
        <v>1640</v>
      </c>
      <c r="J54" s="247">
        <f t="shared" si="6"/>
        <v>0.97432686286787729</v>
      </c>
      <c r="K54" s="136">
        <f t="shared" si="2"/>
        <v>442800</v>
      </c>
      <c r="L54" s="107">
        <f t="shared" si="3"/>
        <v>1771200</v>
      </c>
      <c r="M54" s="100" t="str">
        <f t="shared" si="4"/>
        <v>SI CUMPLE</v>
      </c>
      <c r="N54" s="100" t="str">
        <f t="shared" si="7"/>
        <v>SI CUMPLE</v>
      </c>
      <c r="O54" s="137">
        <v>4</v>
      </c>
      <c r="P54" s="211"/>
    </row>
    <row r="55" spans="1:16" s="64" customFormat="1" ht="36.75" customHeight="1" x14ac:dyDescent="0.25">
      <c r="A55" s="101">
        <v>37</v>
      </c>
      <c r="B55" s="102" t="s">
        <v>108</v>
      </c>
      <c r="C55" s="103" t="s">
        <v>39</v>
      </c>
      <c r="D55" s="104">
        <v>270</v>
      </c>
      <c r="E55" s="105">
        <v>3983</v>
      </c>
      <c r="F55" s="173">
        <v>12995</v>
      </c>
      <c r="G55" s="61">
        <v>1640</v>
      </c>
      <c r="H55" s="88">
        <f t="shared" si="5"/>
        <v>11355</v>
      </c>
      <c r="I55" s="251">
        <v>1640</v>
      </c>
      <c r="J55" s="247">
        <f t="shared" si="6"/>
        <v>0.58825006276675873</v>
      </c>
      <c r="K55" s="136">
        <f t="shared" si="2"/>
        <v>442800</v>
      </c>
      <c r="L55" s="107">
        <f t="shared" si="3"/>
        <v>1771200</v>
      </c>
      <c r="M55" s="100" t="str">
        <f t="shared" si="4"/>
        <v>SI CUMPLE</v>
      </c>
      <c r="N55" s="100" t="str">
        <f t="shared" si="7"/>
        <v>SI CUMPLE</v>
      </c>
      <c r="O55" s="137">
        <v>4</v>
      </c>
      <c r="P55" s="211"/>
    </row>
    <row r="56" spans="1:16" s="64" customFormat="1" ht="36.75" customHeight="1" x14ac:dyDescent="0.25">
      <c r="A56" s="101">
        <v>38</v>
      </c>
      <c r="B56" s="102" t="s">
        <v>109</v>
      </c>
      <c r="C56" s="103" t="s">
        <v>39</v>
      </c>
      <c r="D56" s="104">
        <v>330</v>
      </c>
      <c r="E56" s="105">
        <v>6707</v>
      </c>
      <c r="F56" s="173">
        <v>27051</v>
      </c>
      <c r="G56" s="61">
        <v>3005</v>
      </c>
      <c r="H56" s="88">
        <f t="shared" si="5"/>
        <v>24046</v>
      </c>
      <c r="I56" s="251">
        <v>3005</v>
      </c>
      <c r="J56" s="247">
        <f t="shared" si="6"/>
        <v>0.55196063813925744</v>
      </c>
      <c r="K56" s="136">
        <f t="shared" ref="K56:K87" si="8">I56*D56</f>
        <v>991650</v>
      </c>
      <c r="L56" s="107">
        <f t="shared" ref="L56:L87" si="9">K56*O56</f>
        <v>3966600</v>
      </c>
      <c r="M56" s="100" t="str">
        <f t="shared" ref="M56:M87" si="10">IF((I56)&gt;$E56,"NO CUMPLE","SI CUMPLE")</f>
        <v>SI CUMPLE</v>
      </c>
      <c r="N56" s="100" t="str">
        <f t="shared" si="7"/>
        <v>SI CUMPLE</v>
      </c>
      <c r="O56" s="137">
        <v>4</v>
      </c>
      <c r="P56" s="211"/>
    </row>
    <row r="57" spans="1:16" s="64" customFormat="1" ht="36.75" customHeight="1" x14ac:dyDescent="0.25">
      <c r="A57" s="101">
        <v>39</v>
      </c>
      <c r="B57" s="102" t="s">
        <v>110</v>
      </c>
      <c r="C57" s="103" t="s">
        <v>39</v>
      </c>
      <c r="D57" s="104">
        <v>330</v>
      </c>
      <c r="E57" s="105">
        <v>7670</v>
      </c>
      <c r="F57" s="173">
        <v>27051</v>
      </c>
      <c r="G57" s="61">
        <v>3255</v>
      </c>
      <c r="H57" s="88">
        <f t="shared" si="5"/>
        <v>23796</v>
      </c>
      <c r="I57" s="251">
        <v>3255</v>
      </c>
      <c r="J57" s="247">
        <f t="shared" si="6"/>
        <v>0.57561929595827899</v>
      </c>
      <c r="K57" s="136">
        <f t="shared" si="8"/>
        <v>1074150</v>
      </c>
      <c r="L57" s="107">
        <f t="shared" si="9"/>
        <v>4296600</v>
      </c>
      <c r="M57" s="100" t="str">
        <f t="shared" si="10"/>
        <v>SI CUMPLE</v>
      </c>
      <c r="N57" s="100" t="str">
        <f t="shared" si="7"/>
        <v>SI CUMPLE</v>
      </c>
      <c r="O57" s="137">
        <v>4</v>
      </c>
      <c r="P57" s="211"/>
    </row>
    <row r="58" spans="1:16" s="64" customFormat="1" ht="36.75" customHeight="1" x14ac:dyDescent="0.25">
      <c r="A58" s="101">
        <v>40</v>
      </c>
      <c r="B58" s="102" t="s">
        <v>111</v>
      </c>
      <c r="C58" s="103" t="s">
        <v>39</v>
      </c>
      <c r="D58" s="104">
        <v>330</v>
      </c>
      <c r="E58" s="105">
        <v>7670</v>
      </c>
      <c r="F58" s="173">
        <v>27051</v>
      </c>
      <c r="G58" s="61">
        <v>3255</v>
      </c>
      <c r="H58" s="88">
        <f t="shared" si="5"/>
        <v>23796</v>
      </c>
      <c r="I58" s="251">
        <v>3255</v>
      </c>
      <c r="J58" s="247">
        <f t="shared" si="6"/>
        <v>0.57561929595827899</v>
      </c>
      <c r="K58" s="136">
        <f t="shared" si="8"/>
        <v>1074150</v>
      </c>
      <c r="L58" s="107">
        <f t="shared" si="9"/>
        <v>4296600</v>
      </c>
      <c r="M58" s="100" t="str">
        <f t="shared" si="10"/>
        <v>SI CUMPLE</v>
      </c>
      <c r="N58" s="100" t="str">
        <f t="shared" si="7"/>
        <v>SI CUMPLE</v>
      </c>
      <c r="O58" s="137">
        <v>4</v>
      </c>
      <c r="P58" s="211"/>
    </row>
    <row r="59" spans="1:16" s="108" customFormat="1" ht="36.75" customHeight="1" x14ac:dyDescent="0.25">
      <c r="A59" s="101">
        <v>41</v>
      </c>
      <c r="B59" s="102" t="s">
        <v>170</v>
      </c>
      <c r="C59" s="103" t="s">
        <v>39</v>
      </c>
      <c r="D59" s="104">
        <v>310</v>
      </c>
      <c r="E59" s="105">
        <v>17881</v>
      </c>
      <c r="F59" s="173">
        <v>32044</v>
      </c>
      <c r="G59" s="61">
        <v>8100</v>
      </c>
      <c r="H59" s="88">
        <f t="shared" si="5"/>
        <v>23944</v>
      </c>
      <c r="I59" s="251">
        <v>8100</v>
      </c>
      <c r="J59" s="247">
        <f t="shared" si="6"/>
        <v>0.54700520105139538</v>
      </c>
      <c r="K59" s="136">
        <f t="shared" si="8"/>
        <v>2511000</v>
      </c>
      <c r="L59" s="107">
        <f t="shared" si="9"/>
        <v>10044000</v>
      </c>
      <c r="M59" s="100" t="str">
        <f t="shared" si="10"/>
        <v>SI CUMPLE</v>
      </c>
      <c r="N59" s="100" t="str">
        <f t="shared" si="7"/>
        <v>SI CUMPLE</v>
      </c>
      <c r="O59" s="137">
        <v>4</v>
      </c>
      <c r="P59" s="211"/>
    </row>
    <row r="60" spans="1:16" s="108" customFormat="1" ht="36.75" customHeight="1" x14ac:dyDescent="0.25">
      <c r="A60" s="101">
        <v>42</v>
      </c>
      <c r="B60" s="102" t="s">
        <v>112</v>
      </c>
      <c r="C60" s="103" t="s">
        <v>39</v>
      </c>
      <c r="D60" s="104">
        <v>165</v>
      </c>
      <c r="E60" s="105">
        <v>63746</v>
      </c>
      <c r="F60" s="173">
        <v>63746</v>
      </c>
      <c r="G60" s="61">
        <v>14850</v>
      </c>
      <c r="H60" s="88">
        <f t="shared" si="5"/>
        <v>48896</v>
      </c>
      <c r="I60" s="251">
        <v>14850</v>
      </c>
      <c r="J60" s="247">
        <f t="shared" si="6"/>
        <v>0.76704420669532203</v>
      </c>
      <c r="K60" s="136">
        <f t="shared" si="8"/>
        <v>2450250</v>
      </c>
      <c r="L60" s="107">
        <f t="shared" si="9"/>
        <v>9801000</v>
      </c>
      <c r="M60" s="100" t="str">
        <f t="shared" si="10"/>
        <v>SI CUMPLE</v>
      </c>
      <c r="N60" s="100" t="str">
        <f t="shared" si="7"/>
        <v>SI CUMPLE</v>
      </c>
      <c r="O60" s="137">
        <v>4</v>
      </c>
      <c r="P60" s="211"/>
    </row>
    <row r="61" spans="1:16" s="108" customFormat="1" ht="36.75" customHeight="1" x14ac:dyDescent="0.25">
      <c r="A61" s="101">
        <v>43</v>
      </c>
      <c r="B61" s="102" t="s">
        <v>113</v>
      </c>
      <c r="C61" s="103" t="s">
        <v>39</v>
      </c>
      <c r="D61" s="104">
        <v>180</v>
      </c>
      <c r="E61" s="105">
        <v>10269</v>
      </c>
      <c r="F61" s="173">
        <v>18918</v>
      </c>
      <c r="G61" s="61">
        <v>4629</v>
      </c>
      <c r="H61" s="88">
        <f t="shared" si="5"/>
        <v>14289</v>
      </c>
      <c r="I61" s="251">
        <v>4629</v>
      </c>
      <c r="J61" s="247">
        <f t="shared" si="6"/>
        <v>0.54922582529944497</v>
      </c>
      <c r="K61" s="136">
        <f t="shared" si="8"/>
        <v>833220</v>
      </c>
      <c r="L61" s="107">
        <f t="shared" si="9"/>
        <v>3332880</v>
      </c>
      <c r="M61" s="100" t="str">
        <f t="shared" si="10"/>
        <v>SI CUMPLE</v>
      </c>
      <c r="N61" s="100" t="str">
        <f t="shared" si="7"/>
        <v>SI CUMPLE</v>
      </c>
      <c r="O61" s="137">
        <v>4</v>
      </c>
      <c r="P61" s="211"/>
    </row>
    <row r="62" spans="1:16" s="108" customFormat="1" ht="36.75" customHeight="1" x14ac:dyDescent="0.25">
      <c r="A62" s="101">
        <v>44</v>
      </c>
      <c r="B62" s="102" t="s">
        <v>171</v>
      </c>
      <c r="C62" s="103" t="s">
        <v>39</v>
      </c>
      <c r="D62" s="104">
        <v>100</v>
      </c>
      <c r="E62" s="105">
        <v>16695</v>
      </c>
      <c r="F62" s="173">
        <v>28720</v>
      </c>
      <c r="G62" s="61">
        <v>6396</v>
      </c>
      <c r="H62" s="88">
        <f t="shared" si="5"/>
        <v>22324</v>
      </c>
      <c r="I62" s="251">
        <v>6396</v>
      </c>
      <c r="J62" s="247">
        <f t="shared" si="6"/>
        <v>0.61689128481581312</v>
      </c>
      <c r="K62" s="136">
        <f t="shared" si="8"/>
        <v>639600</v>
      </c>
      <c r="L62" s="107">
        <f t="shared" si="9"/>
        <v>2558400</v>
      </c>
      <c r="M62" s="100" t="str">
        <f t="shared" si="10"/>
        <v>SI CUMPLE</v>
      </c>
      <c r="N62" s="100" t="str">
        <f t="shared" si="7"/>
        <v>SI CUMPLE</v>
      </c>
      <c r="O62" s="137">
        <v>4</v>
      </c>
      <c r="P62" s="211"/>
    </row>
    <row r="63" spans="1:16" s="64" customFormat="1" ht="36.75" customHeight="1" x14ac:dyDescent="0.25">
      <c r="A63" s="101">
        <v>45</v>
      </c>
      <c r="B63" s="102" t="s">
        <v>114</v>
      </c>
      <c r="C63" s="103" t="s">
        <v>39</v>
      </c>
      <c r="D63" s="104">
        <v>34</v>
      </c>
      <c r="E63" s="105">
        <v>2449</v>
      </c>
      <c r="F63" s="173">
        <v>14252</v>
      </c>
      <c r="G63" s="61">
        <v>2449</v>
      </c>
      <c r="H63" s="88">
        <f t="shared" si="5"/>
        <v>11803</v>
      </c>
      <c r="I63" s="251">
        <v>0</v>
      </c>
      <c r="J63" s="247">
        <f t="shared" si="6"/>
        <v>1</v>
      </c>
      <c r="K63" s="136">
        <f t="shared" si="8"/>
        <v>0</v>
      </c>
      <c r="L63" s="107">
        <f t="shared" si="9"/>
        <v>0</v>
      </c>
      <c r="M63" s="100" t="str">
        <f t="shared" si="10"/>
        <v>SI CUMPLE</v>
      </c>
      <c r="N63" s="100" t="s">
        <v>212</v>
      </c>
      <c r="O63" s="137">
        <v>4</v>
      </c>
      <c r="P63" s="212" t="s">
        <v>211</v>
      </c>
    </row>
    <row r="64" spans="1:16" s="108" customFormat="1" ht="36.75" customHeight="1" x14ac:dyDescent="0.25">
      <c r="A64" s="101">
        <v>46</v>
      </c>
      <c r="B64" s="102" t="s">
        <v>115</v>
      </c>
      <c r="C64" s="103" t="s">
        <v>39</v>
      </c>
      <c r="D64" s="104">
        <v>34</v>
      </c>
      <c r="E64" s="105">
        <v>5274</v>
      </c>
      <c r="F64" s="173">
        <v>5786</v>
      </c>
      <c r="G64" s="61">
        <v>2266</v>
      </c>
      <c r="H64" s="88">
        <f t="shared" si="5"/>
        <v>3520</v>
      </c>
      <c r="I64" s="251">
        <v>2266</v>
      </c>
      <c r="J64" s="247">
        <f t="shared" si="6"/>
        <v>0.57034508911642012</v>
      </c>
      <c r="K64" s="136">
        <f t="shared" si="8"/>
        <v>77044</v>
      </c>
      <c r="L64" s="107">
        <f t="shared" si="9"/>
        <v>308176</v>
      </c>
      <c r="M64" s="100" t="str">
        <f t="shared" si="10"/>
        <v>SI CUMPLE</v>
      </c>
      <c r="N64" s="100" t="str">
        <f t="shared" si="7"/>
        <v>SI CUMPLE</v>
      </c>
      <c r="O64" s="137">
        <v>4</v>
      </c>
      <c r="P64" s="211"/>
    </row>
    <row r="65" spans="1:16" s="64" customFormat="1" ht="36.75" customHeight="1" x14ac:dyDescent="0.25">
      <c r="A65" s="101">
        <v>47</v>
      </c>
      <c r="B65" s="102" t="s">
        <v>172</v>
      </c>
      <c r="C65" s="103" t="s">
        <v>39</v>
      </c>
      <c r="D65" s="104">
        <v>6</v>
      </c>
      <c r="E65" s="105">
        <v>3886</v>
      </c>
      <c r="F65" s="173">
        <v>16885</v>
      </c>
      <c r="G65" s="61">
        <v>2893</v>
      </c>
      <c r="H65" s="88">
        <f t="shared" si="5"/>
        <v>13992</v>
      </c>
      <c r="I65" s="251">
        <v>2893</v>
      </c>
      <c r="J65" s="247">
        <f t="shared" si="6"/>
        <v>0.2555326814204838</v>
      </c>
      <c r="K65" s="136">
        <f t="shared" si="8"/>
        <v>17358</v>
      </c>
      <c r="L65" s="107">
        <f t="shared" si="9"/>
        <v>69432</v>
      </c>
      <c r="M65" s="100" t="str">
        <f t="shared" si="10"/>
        <v>SI CUMPLE</v>
      </c>
      <c r="N65" s="100" t="str">
        <f t="shared" si="7"/>
        <v>SI CUMPLE</v>
      </c>
      <c r="O65" s="137">
        <v>4</v>
      </c>
      <c r="P65" s="211"/>
    </row>
    <row r="66" spans="1:16" s="64" customFormat="1" ht="36.75" customHeight="1" x14ac:dyDescent="0.25">
      <c r="A66" s="101">
        <v>48</v>
      </c>
      <c r="B66" s="102" t="s">
        <v>173</v>
      </c>
      <c r="C66" s="103" t="s">
        <v>39</v>
      </c>
      <c r="D66" s="104">
        <v>3</v>
      </c>
      <c r="E66" s="105">
        <v>8350</v>
      </c>
      <c r="F66" s="173">
        <v>16885</v>
      </c>
      <c r="G66" s="61">
        <v>4584</v>
      </c>
      <c r="H66" s="88">
        <f t="shared" si="5"/>
        <v>12301</v>
      </c>
      <c r="I66" s="251">
        <v>4584</v>
      </c>
      <c r="J66" s="247">
        <f t="shared" si="6"/>
        <v>0.45101796407185629</v>
      </c>
      <c r="K66" s="136">
        <f t="shared" si="8"/>
        <v>13752</v>
      </c>
      <c r="L66" s="107">
        <f t="shared" si="9"/>
        <v>55008</v>
      </c>
      <c r="M66" s="100" t="str">
        <f t="shared" si="10"/>
        <v>SI CUMPLE</v>
      </c>
      <c r="N66" s="100" t="str">
        <f t="shared" si="7"/>
        <v>SI CUMPLE</v>
      </c>
      <c r="O66" s="137">
        <v>4</v>
      </c>
      <c r="P66" s="211"/>
    </row>
    <row r="67" spans="1:16" s="64" customFormat="1" ht="36.75" customHeight="1" x14ac:dyDescent="0.25">
      <c r="A67" s="101">
        <v>49</v>
      </c>
      <c r="B67" s="102" t="s">
        <v>116</v>
      </c>
      <c r="C67" s="103" t="s">
        <v>39</v>
      </c>
      <c r="D67" s="104">
        <v>4</v>
      </c>
      <c r="E67" s="105">
        <v>14700</v>
      </c>
      <c r="F67" s="173">
        <v>25770</v>
      </c>
      <c r="G67" s="61">
        <v>1736</v>
      </c>
      <c r="H67" s="88">
        <f t="shared" si="5"/>
        <v>24034</v>
      </c>
      <c r="I67" s="251">
        <v>1736</v>
      </c>
      <c r="J67" s="247">
        <f t="shared" si="6"/>
        <v>0.88190476190476186</v>
      </c>
      <c r="K67" s="136">
        <f t="shared" si="8"/>
        <v>6944</v>
      </c>
      <c r="L67" s="107">
        <f t="shared" si="9"/>
        <v>27776</v>
      </c>
      <c r="M67" s="100" t="str">
        <f t="shared" si="10"/>
        <v>SI CUMPLE</v>
      </c>
      <c r="N67" s="100" t="str">
        <f t="shared" si="7"/>
        <v>SI CUMPLE</v>
      </c>
      <c r="O67" s="137">
        <v>4</v>
      </c>
      <c r="P67" s="211"/>
    </row>
    <row r="68" spans="1:16" s="64" customFormat="1" ht="36.75" customHeight="1" x14ac:dyDescent="0.25">
      <c r="A68" s="101">
        <v>50</v>
      </c>
      <c r="B68" s="102" t="s">
        <v>117</v>
      </c>
      <c r="C68" s="103" t="s">
        <v>39</v>
      </c>
      <c r="D68" s="104">
        <v>4</v>
      </c>
      <c r="E68" s="105">
        <v>158721</v>
      </c>
      <c r="F68" s="173">
        <v>256751</v>
      </c>
      <c r="G68" s="61">
        <v>89902</v>
      </c>
      <c r="H68" s="88">
        <f t="shared" si="5"/>
        <v>166849</v>
      </c>
      <c r="I68" s="251">
        <v>89902</v>
      </c>
      <c r="J68" s="247">
        <f t="shared" si="6"/>
        <v>0.43358471783821928</v>
      </c>
      <c r="K68" s="136">
        <f t="shared" si="8"/>
        <v>359608</v>
      </c>
      <c r="L68" s="107">
        <f t="shared" si="9"/>
        <v>1438432</v>
      </c>
      <c r="M68" s="100" t="str">
        <f t="shared" si="10"/>
        <v>SI CUMPLE</v>
      </c>
      <c r="N68" s="100" t="str">
        <f t="shared" si="7"/>
        <v>SI CUMPLE</v>
      </c>
      <c r="O68" s="137">
        <v>4</v>
      </c>
      <c r="P68" s="211"/>
    </row>
    <row r="69" spans="1:16" s="108" customFormat="1" ht="36.75" customHeight="1" x14ac:dyDescent="0.25">
      <c r="A69" s="101">
        <v>51</v>
      </c>
      <c r="B69" s="102" t="s">
        <v>174</v>
      </c>
      <c r="C69" s="103" t="s">
        <v>39</v>
      </c>
      <c r="D69" s="104">
        <v>190</v>
      </c>
      <c r="E69" s="105">
        <v>19696</v>
      </c>
      <c r="F69" s="173">
        <v>64785</v>
      </c>
      <c r="G69" s="61">
        <v>18464</v>
      </c>
      <c r="H69" s="88">
        <f t="shared" si="5"/>
        <v>46321</v>
      </c>
      <c r="I69" s="251">
        <v>18464</v>
      </c>
      <c r="J69" s="247">
        <f t="shared" si="6"/>
        <v>6.2550771730300575E-2</v>
      </c>
      <c r="K69" s="136">
        <f t="shared" si="8"/>
        <v>3508160</v>
      </c>
      <c r="L69" s="107">
        <f t="shared" si="9"/>
        <v>14032640</v>
      </c>
      <c r="M69" s="100" t="str">
        <f t="shared" si="10"/>
        <v>SI CUMPLE</v>
      </c>
      <c r="N69" s="100" t="str">
        <f t="shared" si="7"/>
        <v>SI CUMPLE</v>
      </c>
      <c r="O69" s="137">
        <v>4</v>
      </c>
      <c r="P69" s="211"/>
    </row>
    <row r="70" spans="1:16" s="108" customFormat="1" ht="36.75" customHeight="1" x14ac:dyDescent="0.25">
      <c r="A70" s="101">
        <v>52</v>
      </c>
      <c r="B70" s="102" t="s">
        <v>175</v>
      </c>
      <c r="C70" s="103" t="s">
        <v>39</v>
      </c>
      <c r="D70" s="104">
        <v>90</v>
      </c>
      <c r="E70" s="105">
        <v>11261</v>
      </c>
      <c r="F70" s="173">
        <v>18572</v>
      </c>
      <c r="G70" s="61">
        <v>6365</v>
      </c>
      <c r="H70" s="88">
        <f t="shared" si="5"/>
        <v>12207</v>
      </c>
      <c r="I70" s="251">
        <v>6365</v>
      </c>
      <c r="J70" s="247">
        <f t="shared" si="6"/>
        <v>0.43477488677737325</v>
      </c>
      <c r="K70" s="136">
        <f t="shared" si="8"/>
        <v>572850</v>
      </c>
      <c r="L70" s="107">
        <f t="shared" si="9"/>
        <v>2291400</v>
      </c>
      <c r="M70" s="100" t="str">
        <f t="shared" si="10"/>
        <v>SI CUMPLE</v>
      </c>
      <c r="N70" s="100" t="str">
        <f t="shared" si="7"/>
        <v>SI CUMPLE</v>
      </c>
      <c r="O70" s="137">
        <v>4</v>
      </c>
      <c r="P70" s="211"/>
    </row>
    <row r="71" spans="1:16" s="108" customFormat="1" ht="36.75" customHeight="1" x14ac:dyDescent="0.25">
      <c r="A71" s="101">
        <v>53</v>
      </c>
      <c r="B71" s="102" t="s">
        <v>176</v>
      </c>
      <c r="C71" s="103" t="s">
        <v>39</v>
      </c>
      <c r="D71" s="104">
        <v>70</v>
      </c>
      <c r="E71" s="105">
        <v>90262</v>
      </c>
      <c r="F71" s="173">
        <v>166237</v>
      </c>
      <c r="G71" s="61">
        <v>23670</v>
      </c>
      <c r="H71" s="88">
        <f t="shared" si="5"/>
        <v>142567</v>
      </c>
      <c r="I71" s="251">
        <v>23670</v>
      </c>
      <c r="J71" s="247">
        <f t="shared" si="6"/>
        <v>0.73776339988034834</v>
      </c>
      <c r="K71" s="136">
        <f t="shared" si="8"/>
        <v>1656900</v>
      </c>
      <c r="L71" s="107">
        <f t="shared" si="9"/>
        <v>6627600</v>
      </c>
      <c r="M71" s="100" t="str">
        <f t="shared" si="10"/>
        <v>SI CUMPLE</v>
      </c>
      <c r="N71" s="100" t="str">
        <f t="shared" si="7"/>
        <v>SI CUMPLE</v>
      </c>
      <c r="O71" s="137">
        <v>4</v>
      </c>
      <c r="P71" s="211"/>
    </row>
    <row r="72" spans="1:16" s="108" customFormat="1" ht="36.75" customHeight="1" x14ac:dyDescent="0.25">
      <c r="A72" s="101">
        <v>54</v>
      </c>
      <c r="B72" s="102" t="s">
        <v>118</v>
      </c>
      <c r="C72" s="103" t="s">
        <v>39</v>
      </c>
      <c r="D72" s="104">
        <v>74</v>
      </c>
      <c r="E72" s="105">
        <v>18431</v>
      </c>
      <c r="F72" s="173">
        <v>61942</v>
      </c>
      <c r="G72" s="61">
        <v>15449</v>
      </c>
      <c r="H72" s="88">
        <f t="shared" si="5"/>
        <v>46493</v>
      </c>
      <c r="I72" s="251">
        <v>15449</v>
      </c>
      <c r="J72" s="247">
        <f t="shared" si="6"/>
        <v>0.16179263197873148</v>
      </c>
      <c r="K72" s="136">
        <f t="shared" si="8"/>
        <v>1143226</v>
      </c>
      <c r="L72" s="107">
        <f t="shared" si="9"/>
        <v>4572904</v>
      </c>
      <c r="M72" s="100" t="str">
        <f t="shared" si="10"/>
        <v>SI CUMPLE</v>
      </c>
      <c r="N72" s="100" t="str">
        <f t="shared" si="7"/>
        <v>SI CUMPLE</v>
      </c>
      <c r="O72" s="137">
        <v>4</v>
      </c>
      <c r="P72" s="211"/>
    </row>
    <row r="73" spans="1:16" s="64" customFormat="1" ht="36.75" customHeight="1" x14ac:dyDescent="0.25">
      <c r="A73" s="101">
        <v>55</v>
      </c>
      <c r="B73" s="102" t="s">
        <v>119</v>
      </c>
      <c r="C73" s="103" t="s">
        <v>39</v>
      </c>
      <c r="D73" s="104">
        <v>4</v>
      </c>
      <c r="E73" s="105">
        <v>32074</v>
      </c>
      <c r="F73" s="173">
        <v>32074</v>
      </c>
      <c r="G73" s="61">
        <v>7522</v>
      </c>
      <c r="H73" s="88">
        <f t="shared" si="5"/>
        <v>24552</v>
      </c>
      <c r="I73" s="251">
        <v>7522</v>
      </c>
      <c r="J73" s="247">
        <f t="shared" si="6"/>
        <v>0.76547982789798585</v>
      </c>
      <c r="K73" s="136">
        <f t="shared" si="8"/>
        <v>30088</v>
      </c>
      <c r="L73" s="107">
        <f t="shared" si="9"/>
        <v>120352</v>
      </c>
      <c r="M73" s="100" t="str">
        <f t="shared" si="10"/>
        <v>SI CUMPLE</v>
      </c>
      <c r="N73" s="100" t="str">
        <f t="shared" si="7"/>
        <v>SI CUMPLE</v>
      </c>
      <c r="O73" s="137">
        <v>4</v>
      </c>
      <c r="P73" s="211"/>
    </row>
    <row r="74" spans="1:16" s="64" customFormat="1" ht="36.75" customHeight="1" x14ac:dyDescent="0.25">
      <c r="A74" s="101">
        <v>56</v>
      </c>
      <c r="B74" s="102" t="s">
        <v>177</v>
      </c>
      <c r="C74" s="103" t="s">
        <v>39</v>
      </c>
      <c r="D74" s="104">
        <v>1</v>
      </c>
      <c r="E74" s="105">
        <v>63450</v>
      </c>
      <c r="F74" s="173">
        <v>133941</v>
      </c>
      <c r="G74" s="61">
        <v>39100</v>
      </c>
      <c r="H74" s="88">
        <f t="shared" si="5"/>
        <v>94841</v>
      </c>
      <c r="I74" s="251">
        <v>39100</v>
      </c>
      <c r="J74" s="247">
        <f t="shared" si="6"/>
        <v>0.38376674546887313</v>
      </c>
      <c r="K74" s="136">
        <f t="shared" si="8"/>
        <v>39100</v>
      </c>
      <c r="L74" s="107">
        <f t="shared" si="9"/>
        <v>156400</v>
      </c>
      <c r="M74" s="100" t="str">
        <f t="shared" si="10"/>
        <v>SI CUMPLE</v>
      </c>
      <c r="N74" s="100" t="str">
        <f t="shared" si="7"/>
        <v>SI CUMPLE</v>
      </c>
      <c r="O74" s="137">
        <v>4</v>
      </c>
      <c r="P74" s="211"/>
    </row>
    <row r="75" spans="1:16" s="108" customFormat="1" ht="36.75" customHeight="1" x14ac:dyDescent="0.25">
      <c r="A75" s="101">
        <v>57</v>
      </c>
      <c r="B75" s="102" t="s">
        <v>178</v>
      </c>
      <c r="C75" s="103" t="s">
        <v>39</v>
      </c>
      <c r="D75" s="104">
        <v>1</v>
      </c>
      <c r="E75" s="105">
        <v>37085</v>
      </c>
      <c r="F75" s="173">
        <v>89331</v>
      </c>
      <c r="G75" s="61">
        <v>16737</v>
      </c>
      <c r="H75" s="88">
        <f t="shared" si="5"/>
        <v>72594</v>
      </c>
      <c r="I75" s="251">
        <v>16737</v>
      </c>
      <c r="J75" s="247">
        <f t="shared" si="6"/>
        <v>0.54868545233922073</v>
      </c>
      <c r="K75" s="136">
        <f t="shared" si="8"/>
        <v>16737</v>
      </c>
      <c r="L75" s="107">
        <f t="shared" si="9"/>
        <v>66948</v>
      </c>
      <c r="M75" s="100" t="str">
        <f t="shared" si="10"/>
        <v>SI CUMPLE</v>
      </c>
      <c r="N75" s="100" t="str">
        <f t="shared" si="7"/>
        <v>SI CUMPLE</v>
      </c>
      <c r="O75" s="137">
        <v>4</v>
      </c>
      <c r="P75" s="211"/>
    </row>
    <row r="76" spans="1:16" s="108" customFormat="1" ht="36.75" customHeight="1" x14ac:dyDescent="0.25">
      <c r="A76" s="101">
        <v>58</v>
      </c>
      <c r="B76" s="102" t="s">
        <v>120</v>
      </c>
      <c r="C76" s="103" t="s">
        <v>39</v>
      </c>
      <c r="D76" s="104">
        <v>4</v>
      </c>
      <c r="E76" s="105">
        <v>3786</v>
      </c>
      <c r="F76" s="173">
        <v>26677</v>
      </c>
      <c r="G76" s="61">
        <v>2629</v>
      </c>
      <c r="H76" s="88">
        <f t="shared" si="5"/>
        <v>24048</v>
      </c>
      <c r="I76" s="251">
        <v>2629</v>
      </c>
      <c r="J76" s="247">
        <f t="shared" si="6"/>
        <v>0.30559957739038562</v>
      </c>
      <c r="K76" s="136">
        <f t="shared" si="8"/>
        <v>10516</v>
      </c>
      <c r="L76" s="107">
        <f t="shared" si="9"/>
        <v>42064</v>
      </c>
      <c r="M76" s="100" t="str">
        <f t="shared" si="10"/>
        <v>SI CUMPLE</v>
      </c>
      <c r="N76" s="100" t="str">
        <f t="shared" si="7"/>
        <v>SI CUMPLE</v>
      </c>
      <c r="O76" s="137">
        <v>4</v>
      </c>
      <c r="P76" s="211"/>
    </row>
    <row r="77" spans="1:16" s="108" customFormat="1" ht="36.75" customHeight="1" x14ac:dyDescent="0.25">
      <c r="A77" s="101">
        <v>59</v>
      </c>
      <c r="B77" s="102" t="s">
        <v>179</v>
      </c>
      <c r="C77" s="103" t="s">
        <v>39</v>
      </c>
      <c r="D77" s="104">
        <v>11</v>
      </c>
      <c r="E77" s="105">
        <v>21405</v>
      </c>
      <c r="F77" s="173">
        <v>71839</v>
      </c>
      <c r="G77" s="61">
        <v>7487</v>
      </c>
      <c r="H77" s="88">
        <f t="shared" si="5"/>
        <v>64352</v>
      </c>
      <c r="I77" s="251">
        <v>7487</v>
      </c>
      <c r="J77" s="247">
        <f t="shared" si="6"/>
        <v>0.65022191076851199</v>
      </c>
      <c r="K77" s="136">
        <f t="shared" si="8"/>
        <v>82357</v>
      </c>
      <c r="L77" s="107">
        <f t="shared" si="9"/>
        <v>329428</v>
      </c>
      <c r="M77" s="100" t="str">
        <f t="shared" si="10"/>
        <v>SI CUMPLE</v>
      </c>
      <c r="N77" s="100" t="str">
        <f t="shared" si="7"/>
        <v>SI CUMPLE</v>
      </c>
      <c r="O77" s="137">
        <v>4</v>
      </c>
      <c r="P77" s="211"/>
    </row>
    <row r="78" spans="1:16" s="108" customFormat="1" ht="36.75" customHeight="1" x14ac:dyDescent="0.25">
      <c r="A78" s="101">
        <v>60</v>
      </c>
      <c r="B78" s="102" t="s">
        <v>121</v>
      </c>
      <c r="C78" s="103" t="s">
        <v>39</v>
      </c>
      <c r="D78" s="104">
        <v>11</v>
      </c>
      <c r="E78" s="105">
        <v>27149</v>
      </c>
      <c r="F78" s="173">
        <v>71839</v>
      </c>
      <c r="G78" s="61">
        <v>10965</v>
      </c>
      <c r="H78" s="88">
        <f t="shared" si="5"/>
        <v>60874</v>
      </c>
      <c r="I78" s="251">
        <v>10965</v>
      </c>
      <c r="J78" s="247">
        <f t="shared" si="6"/>
        <v>0.59611772072636193</v>
      </c>
      <c r="K78" s="136">
        <f t="shared" si="8"/>
        <v>120615</v>
      </c>
      <c r="L78" s="107">
        <f t="shared" si="9"/>
        <v>482460</v>
      </c>
      <c r="M78" s="100" t="str">
        <f t="shared" si="10"/>
        <v>SI CUMPLE</v>
      </c>
      <c r="N78" s="100" t="str">
        <f t="shared" si="7"/>
        <v>SI CUMPLE</v>
      </c>
      <c r="O78" s="137">
        <v>4</v>
      </c>
      <c r="P78" s="211"/>
    </row>
    <row r="79" spans="1:16" s="108" customFormat="1" ht="36.75" customHeight="1" x14ac:dyDescent="0.25">
      <c r="A79" s="101">
        <v>61</v>
      </c>
      <c r="B79" s="102" t="s">
        <v>180</v>
      </c>
      <c r="C79" s="103" t="s">
        <v>39</v>
      </c>
      <c r="D79" s="104">
        <v>5</v>
      </c>
      <c r="E79" s="105">
        <v>7132</v>
      </c>
      <c r="F79" s="173">
        <v>26299</v>
      </c>
      <c r="G79" s="61">
        <v>2892</v>
      </c>
      <c r="H79" s="88">
        <f t="shared" si="5"/>
        <v>23407</v>
      </c>
      <c r="I79" s="251">
        <v>2892</v>
      </c>
      <c r="J79" s="247">
        <f t="shared" si="6"/>
        <v>0.5945036455412227</v>
      </c>
      <c r="K79" s="136">
        <f t="shared" si="8"/>
        <v>14460</v>
      </c>
      <c r="L79" s="107">
        <f t="shared" si="9"/>
        <v>57840</v>
      </c>
      <c r="M79" s="100" t="str">
        <f t="shared" si="10"/>
        <v>SI CUMPLE</v>
      </c>
      <c r="N79" s="100" t="str">
        <f t="shared" si="7"/>
        <v>SI CUMPLE</v>
      </c>
      <c r="O79" s="137">
        <v>4</v>
      </c>
      <c r="P79" s="211"/>
    </row>
    <row r="80" spans="1:16" s="108" customFormat="1" ht="36.75" customHeight="1" x14ac:dyDescent="0.25">
      <c r="A80" s="101">
        <v>62</v>
      </c>
      <c r="B80" s="102" t="s">
        <v>181</v>
      </c>
      <c r="C80" s="103" t="s">
        <v>39</v>
      </c>
      <c r="D80" s="104">
        <v>12</v>
      </c>
      <c r="E80" s="105">
        <v>5519</v>
      </c>
      <c r="F80" s="173">
        <v>18716</v>
      </c>
      <c r="G80" s="61">
        <v>1504</v>
      </c>
      <c r="H80" s="88">
        <f t="shared" si="5"/>
        <v>17212</v>
      </c>
      <c r="I80" s="251">
        <v>1504</v>
      </c>
      <c r="J80" s="247">
        <f t="shared" si="6"/>
        <v>0.72748686356223957</v>
      </c>
      <c r="K80" s="136">
        <f t="shared" si="8"/>
        <v>18048</v>
      </c>
      <c r="L80" s="107">
        <f t="shared" si="9"/>
        <v>72192</v>
      </c>
      <c r="M80" s="100" t="str">
        <f t="shared" si="10"/>
        <v>SI CUMPLE</v>
      </c>
      <c r="N80" s="100" t="str">
        <f t="shared" si="7"/>
        <v>SI CUMPLE</v>
      </c>
      <c r="O80" s="137">
        <v>4</v>
      </c>
      <c r="P80" s="211"/>
    </row>
    <row r="81" spans="1:16" s="108" customFormat="1" ht="36.75" customHeight="1" x14ac:dyDescent="0.25">
      <c r="A81" s="101">
        <v>63</v>
      </c>
      <c r="B81" s="102" t="s">
        <v>182</v>
      </c>
      <c r="C81" s="103" t="s">
        <v>39</v>
      </c>
      <c r="D81" s="104">
        <v>30</v>
      </c>
      <c r="E81" s="105">
        <v>5955</v>
      </c>
      <c r="F81" s="173">
        <v>8638</v>
      </c>
      <c r="G81" s="61">
        <v>1909</v>
      </c>
      <c r="H81" s="88">
        <f t="shared" si="5"/>
        <v>6729</v>
      </c>
      <c r="I81" s="251">
        <v>1909</v>
      </c>
      <c r="J81" s="247">
        <f t="shared" si="6"/>
        <v>0.67942905121746433</v>
      </c>
      <c r="K81" s="136">
        <f t="shared" si="8"/>
        <v>57270</v>
      </c>
      <c r="L81" s="107">
        <f t="shared" si="9"/>
        <v>229080</v>
      </c>
      <c r="M81" s="100" t="str">
        <f t="shared" si="10"/>
        <v>SI CUMPLE</v>
      </c>
      <c r="N81" s="100" t="str">
        <f t="shared" si="7"/>
        <v>SI CUMPLE</v>
      </c>
      <c r="O81" s="137">
        <v>4</v>
      </c>
      <c r="P81" s="211"/>
    </row>
    <row r="82" spans="1:16" s="108" customFormat="1" ht="36.75" customHeight="1" x14ac:dyDescent="0.25">
      <c r="A82" s="101">
        <v>64</v>
      </c>
      <c r="B82" s="102" t="s">
        <v>122</v>
      </c>
      <c r="C82" s="103" t="s">
        <v>39</v>
      </c>
      <c r="D82" s="104">
        <v>9</v>
      </c>
      <c r="E82" s="105">
        <v>26558</v>
      </c>
      <c r="F82" s="173">
        <v>40870</v>
      </c>
      <c r="G82" s="61">
        <v>2999</v>
      </c>
      <c r="H82" s="88">
        <f t="shared" si="5"/>
        <v>37871</v>
      </c>
      <c r="I82" s="251">
        <v>2999</v>
      </c>
      <c r="J82" s="247">
        <f t="shared" si="6"/>
        <v>0.88707734016115669</v>
      </c>
      <c r="K82" s="136">
        <f t="shared" si="8"/>
        <v>26991</v>
      </c>
      <c r="L82" s="107">
        <f t="shared" si="9"/>
        <v>107964</v>
      </c>
      <c r="M82" s="100" t="str">
        <f t="shared" si="10"/>
        <v>SI CUMPLE</v>
      </c>
      <c r="N82" s="100" t="str">
        <f t="shared" si="7"/>
        <v>SI CUMPLE</v>
      </c>
      <c r="O82" s="137">
        <v>4</v>
      </c>
      <c r="P82" s="211"/>
    </row>
    <row r="83" spans="1:16" s="108" customFormat="1" ht="36.75" customHeight="1" x14ac:dyDescent="0.25">
      <c r="A83" s="101">
        <v>65</v>
      </c>
      <c r="B83" s="102" t="s">
        <v>183</v>
      </c>
      <c r="C83" s="103" t="s">
        <v>39</v>
      </c>
      <c r="D83" s="104">
        <v>4</v>
      </c>
      <c r="E83" s="105">
        <v>13216</v>
      </c>
      <c r="F83" s="173">
        <v>43190</v>
      </c>
      <c r="G83" s="61">
        <v>2704</v>
      </c>
      <c r="H83" s="88">
        <f t="shared" si="5"/>
        <v>40486</v>
      </c>
      <c r="I83" s="251">
        <v>2704</v>
      </c>
      <c r="J83" s="247">
        <f t="shared" si="6"/>
        <v>0.79539951573849876</v>
      </c>
      <c r="K83" s="136">
        <f t="shared" si="8"/>
        <v>10816</v>
      </c>
      <c r="L83" s="107">
        <f t="shared" si="9"/>
        <v>43264</v>
      </c>
      <c r="M83" s="100" t="str">
        <f t="shared" si="10"/>
        <v>SI CUMPLE</v>
      </c>
      <c r="N83" s="100" t="str">
        <f t="shared" si="7"/>
        <v>SI CUMPLE</v>
      </c>
      <c r="O83" s="137">
        <v>4</v>
      </c>
      <c r="P83" s="211"/>
    </row>
    <row r="84" spans="1:16" s="108" customFormat="1" ht="36.75" customHeight="1" x14ac:dyDescent="0.25">
      <c r="A84" s="101">
        <v>66</v>
      </c>
      <c r="B84" s="102" t="s">
        <v>184</v>
      </c>
      <c r="C84" s="103" t="s">
        <v>39</v>
      </c>
      <c r="D84" s="104">
        <v>9</v>
      </c>
      <c r="E84" s="105">
        <v>4232</v>
      </c>
      <c r="F84" s="173">
        <v>25899</v>
      </c>
      <c r="G84" s="61">
        <v>4232</v>
      </c>
      <c r="H84" s="88">
        <f t="shared" si="5"/>
        <v>21667</v>
      </c>
      <c r="I84" s="251">
        <v>4232</v>
      </c>
      <c r="J84" s="247">
        <f t="shared" si="6"/>
        <v>0</v>
      </c>
      <c r="K84" s="136">
        <f t="shared" si="8"/>
        <v>38088</v>
      </c>
      <c r="L84" s="107">
        <f t="shared" si="9"/>
        <v>152352</v>
      </c>
      <c r="M84" s="100" t="str">
        <f t="shared" si="10"/>
        <v>SI CUMPLE</v>
      </c>
      <c r="N84" s="100" t="str">
        <f t="shared" si="7"/>
        <v>SI CUMPLE</v>
      </c>
      <c r="O84" s="137">
        <v>4</v>
      </c>
      <c r="P84" s="211"/>
    </row>
    <row r="85" spans="1:16" s="108" customFormat="1" ht="36.75" customHeight="1" x14ac:dyDescent="0.25">
      <c r="A85" s="101">
        <v>67</v>
      </c>
      <c r="B85" s="102" t="s">
        <v>185</v>
      </c>
      <c r="C85" s="103" t="s">
        <v>39</v>
      </c>
      <c r="D85" s="104">
        <v>12</v>
      </c>
      <c r="E85" s="105">
        <v>25039</v>
      </c>
      <c r="F85" s="173">
        <v>125251</v>
      </c>
      <c r="G85" s="61">
        <v>19462</v>
      </c>
      <c r="H85" s="88">
        <f t="shared" si="5"/>
        <v>105789</v>
      </c>
      <c r="I85" s="251">
        <v>19462</v>
      </c>
      <c r="J85" s="247">
        <f t="shared" si="6"/>
        <v>0.22273253724190265</v>
      </c>
      <c r="K85" s="136">
        <f t="shared" si="8"/>
        <v>233544</v>
      </c>
      <c r="L85" s="107">
        <f t="shared" si="9"/>
        <v>934176</v>
      </c>
      <c r="M85" s="100" t="str">
        <f t="shared" si="10"/>
        <v>SI CUMPLE</v>
      </c>
      <c r="N85" s="100" t="str">
        <f t="shared" si="7"/>
        <v>SI CUMPLE</v>
      </c>
      <c r="O85" s="137">
        <v>4</v>
      </c>
      <c r="P85" s="211"/>
    </row>
    <row r="86" spans="1:16" s="108" customFormat="1" ht="36.75" customHeight="1" x14ac:dyDescent="0.25">
      <c r="A86" s="101">
        <v>68</v>
      </c>
      <c r="B86" s="102" t="s">
        <v>186</v>
      </c>
      <c r="C86" s="103" t="s">
        <v>39</v>
      </c>
      <c r="D86" s="104">
        <v>16</v>
      </c>
      <c r="E86" s="105">
        <v>608615</v>
      </c>
      <c r="F86" s="173">
        <v>608615</v>
      </c>
      <c r="G86" s="61">
        <v>23144</v>
      </c>
      <c r="H86" s="88">
        <f t="shared" si="5"/>
        <v>585471</v>
      </c>
      <c r="I86" s="251">
        <v>23144</v>
      </c>
      <c r="J86" s="247">
        <f t="shared" si="6"/>
        <v>0.96197267566523992</v>
      </c>
      <c r="K86" s="136">
        <f t="shared" si="8"/>
        <v>370304</v>
      </c>
      <c r="L86" s="107">
        <f t="shared" si="9"/>
        <v>1481216</v>
      </c>
      <c r="M86" s="100" t="str">
        <f t="shared" si="10"/>
        <v>SI CUMPLE</v>
      </c>
      <c r="N86" s="100" t="str">
        <f t="shared" si="7"/>
        <v>SI CUMPLE</v>
      </c>
      <c r="O86" s="137">
        <v>4</v>
      </c>
      <c r="P86" s="211"/>
    </row>
    <row r="87" spans="1:16" s="108" customFormat="1" ht="36.75" customHeight="1" x14ac:dyDescent="0.25">
      <c r="A87" s="101">
        <v>69</v>
      </c>
      <c r="B87" s="102" t="s">
        <v>187</v>
      </c>
      <c r="C87" s="103" t="s">
        <v>39</v>
      </c>
      <c r="D87" s="104">
        <v>10</v>
      </c>
      <c r="E87" s="105">
        <v>864544</v>
      </c>
      <c r="F87" s="173">
        <v>1799578</v>
      </c>
      <c r="G87" s="61">
        <v>447100</v>
      </c>
      <c r="H87" s="88">
        <f t="shared" si="5"/>
        <v>1352478</v>
      </c>
      <c r="I87" s="251">
        <v>447100</v>
      </c>
      <c r="J87" s="247">
        <f t="shared" si="6"/>
        <v>0.48284876189066145</v>
      </c>
      <c r="K87" s="136">
        <f t="shared" si="8"/>
        <v>4471000</v>
      </c>
      <c r="L87" s="107">
        <f t="shared" si="9"/>
        <v>17884000</v>
      </c>
      <c r="M87" s="100" t="str">
        <f t="shared" si="10"/>
        <v>SI CUMPLE</v>
      </c>
      <c r="N87" s="100" t="str">
        <f t="shared" si="7"/>
        <v>SI CUMPLE</v>
      </c>
      <c r="O87" s="137">
        <v>4</v>
      </c>
      <c r="P87" s="211"/>
    </row>
    <row r="88" spans="1:16" s="108" customFormat="1" ht="36.75" customHeight="1" x14ac:dyDescent="0.25">
      <c r="A88" s="101">
        <v>70</v>
      </c>
      <c r="B88" s="102" t="s">
        <v>123</v>
      </c>
      <c r="C88" s="103" t="s">
        <v>40</v>
      </c>
      <c r="D88" s="104">
        <v>6</v>
      </c>
      <c r="E88" s="105">
        <v>45095</v>
      </c>
      <c r="F88" s="173">
        <v>336725</v>
      </c>
      <c r="G88" s="61">
        <v>33439</v>
      </c>
      <c r="H88" s="88">
        <f t="shared" si="5"/>
        <v>303286</v>
      </c>
      <c r="I88" s="251">
        <v>33439</v>
      </c>
      <c r="J88" s="247">
        <f t="shared" si="6"/>
        <v>0.25847654950659721</v>
      </c>
      <c r="K88" s="136">
        <f t="shared" ref="K88:K103" si="11">I88*D88</f>
        <v>200634</v>
      </c>
      <c r="L88" s="107">
        <f t="shared" ref="L88:L119" si="12">K88*O88</f>
        <v>802536</v>
      </c>
      <c r="M88" s="100" t="str">
        <f t="shared" ref="M88:M103" si="13">IF((I88)&gt;$E88,"NO CUMPLE","SI CUMPLE")</f>
        <v>SI CUMPLE</v>
      </c>
      <c r="N88" s="100" t="str">
        <f t="shared" si="7"/>
        <v>SI CUMPLE</v>
      </c>
      <c r="O88" s="137">
        <v>4</v>
      </c>
      <c r="P88" s="211"/>
    </row>
    <row r="89" spans="1:16" s="108" customFormat="1" ht="36.75" customHeight="1" x14ac:dyDescent="0.25">
      <c r="A89" s="101">
        <v>71</v>
      </c>
      <c r="B89" s="102" t="s">
        <v>188</v>
      </c>
      <c r="C89" s="103" t="s">
        <v>39</v>
      </c>
      <c r="D89" s="104">
        <v>5</v>
      </c>
      <c r="E89" s="105">
        <v>95582</v>
      </c>
      <c r="F89" s="173">
        <v>137516</v>
      </c>
      <c r="G89" s="61">
        <v>35550</v>
      </c>
      <c r="H89" s="88">
        <f t="shared" ref="H89:H103" si="14">+F89-G89</f>
        <v>101966</v>
      </c>
      <c r="I89" s="251">
        <v>35550</v>
      </c>
      <c r="J89" s="247">
        <f t="shared" ref="J89:J103" si="15">((E89-I89)/E89)</f>
        <v>0.62806804628486534</v>
      </c>
      <c r="K89" s="136">
        <f t="shared" si="11"/>
        <v>177750</v>
      </c>
      <c r="L89" s="107">
        <f t="shared" si="12"/>
        <v>711000</v>
      </c>
      <c r="M89" s="100" t="str">
        <f t="shared" si="13"/>
        <v>SI CUMPLE</v>
      </c>
      <c r="N89" s="100" t="str">
        <f t="shared" ref="N89:N103" si="16">IF((I89)&lt;$G89,"NO CUMPLE","SI CUMPLE")</f>
        <v>SI CUMPLE</v>
      </c>
      <c r="O89" s="137">
        <v>4</v>
      </c>
      <c r="P89" s="211"/>
    </row>
    <row r="90" spans="1:16" s="108" customFormat="1" ht="36.75" customHeight="1" x14ac:dyDescent="0.25">
      <c r="A90" s="101">
        <v>72</v>
      </c>
      <c r="B90" s="102" t="s">
        <v>189</v>
      </c>
      <c r="C90" s="103" t="s">
        <v>39</v>
      </c>
      <c r="D90" s="104">
        <v>5</v>
      </c>
      <c r="E90" s="105">
        <v>363134</v>
      </c>
      <c r="F90" s="173">
        <v>692239</v>
      </c>
      <c r="G90" s="61">
        <v>147227</v>
      </c>
      <c r="H90" s="88">
        <f t="shared" si="14"/>
        <v>545012</v>
      </c>
      <c r="I90" s="251">
        <v>147227</v>
      </c>
      <c r="J90" s="247">
        <f t="shared" si="15"/>
        <v>0.59456564243502397</v>
      </c>
      <c r="K90" s="136">
        <f t="shared" si="11"/>
        <v>736135</v>
      </c>
      <c r="L90" s="107">
        <f t="shared" si="12"/>
        <v>2944540</v>
      </c>
      <c r="M90" s="100" t="str">
        <f t="shared" si="13"/>
        <v>SI CUMPLE</v>
      </c>
      <c r="N90" s="100" t="str">
        <f t="shared" si="16"/>
        <v>SI CUMPLE</v>
      </c>
      <c r="O90" s="137">
        <v>4</v>
      </c>
      <c r="P90" s="211"/>
    </row>
    <row r="91" spans="1:16" s="108" customFormat="1" ht="36.75" customHeight="1" x14ac:dyDescent="0.25">
      <c r="A91" s="101">
        <v>73</v>
      </c>
      <c r="B91" s="102" t="s">
        <v>190</v>
      </c>
      <c r="C91" s="103" t="s">
        <v>39</v>
      </c>
      <c r="D91" s="104">
        <v>5</v>
      </c>
      <c r="E91" s="105">
        <v>268293</v>
      </c>
      <c r="F91" s="173">
        <v>412549</v>
      </c>
      <c r="G91" s="61">
        <v>82056</v>
      </c>
      <c r="H91" s="88">
        <f t="shared" si="14"/>
        <v>330493</v>
      </c>
      <c r="I91" s="251">
        <v>82056</v>
      </c>
      <c r="J91" s="247">
        <f t="shared" si="15"/>
        <v>0.69415527054377113</v>
      </c>
      <c r="K91" s="136">
        <f t="shared" si="11"/>
        <v>410280</v>
      </c>
      <c r="L91" s="107">
        <f t="shared" si="12"/>
        <v>1641120</v>
      </c>
      <c r="M91" s="100" t="str">
        <f t="shared" si="13"/>
        <v>SI CUMPLE</v>
      </c>
      <c r="N91" s="100" t="str">
        <f t="shared" si="16"/>
        <v>SI CUMPLE</v>
      </c>
      <c r="O91" s="137">
        <v>4</v>
      </c>
      <c r="P91" s="211"/>
    </row>
    <row r="92" spans="1:16" s="108" customFormat="1" ht="36.75" customHeight="1" x14ac:dyDescent="0.25">
      <c r="A92" s="101">
        <v>74</v>
      </c>
      <c r="B92" s="102" t="s">
        <v>191</v>
      </c>
      <c r="C92" s="103" t="s">
        <v>39</v>
      </c>
      <c r="D92" s="104">
        <v>60</v>
      </c>
      <c r="E92" s="105">
        <v>42119</v>
      </c>
      <c r="F92" s="173">
        <v>129281</v>
      </c>
      <c r="G92" s="61">
        <v>17327</v>
      </c>
      <c r="H92" s="88">
        <f t="shared" si="14"/>
        <v>111954</v>
      </c>
      <c r="I92" s="251">
        <v>17327</v>
      </c>
      <c r="J92" s="247">
        <f t="shared" si="15"/>
        <v>0.58861796338944417</v>
      </c>
      <c r="K92" s="136">
        <f t="shared" si="11"/>
        <v>1039620</v>
      </c>
      <c r="L92" s="107">
        <f t="shared" si="12"/>
        <v>4158480</v>
      </c>
      <c r="M92" s="100" t="str">
        <f t="shared" si="13"/>
        <v>SI CUMPLE</v>
      </c>
      <c r="N92" s="100" t="str">
        <f t="shared" si="16"/>
        <v>SI CUMPLE</v>
      </c>
      <c r="O92" s="137">
        <v>4</v>
      </c>
      <c r="P92" s="211"/>
    </row>
    <row r="93" spans="1:16" s="108" customFormat="1" ht="36.75" customHeight="1" x14ac:dyDescent="0.25">
      <c r="A93" s="101">
        <v>75</v>
      </c>
      <c r="B93" s="102" t="s">
        <v>192</v>
      </c>
      <c r="C93" s="103" t="s">
        <v>39</v>
      </c>
      <c r="D93" s="104">
        <v>19</v>
      </c>
      <c r="E93" s="105">
        <v>1232834</v>
      </c>
      <c r="F93" s="173">
        <v>3742495</v>
      </c>
      <c r="G93" s="61">
        <v>277635</v>
      </c>
      <c r="H93" s="88">
        <f t="shared" si="14"/>
        <v>3464860</v>
      </c>
      <c r="I93" s="251">
        <v>277635</v>
      </c>
      <c r="J93" s="247">
        <f t="shared" si="15"/>
        <v>0.77479936471576871</v>
      </c>
      <c r="K93" s="136">
        <f t="shared" si="11"/>
        <v>5275065</v>
      </c>
      <c r="L93" s="107">
        <f t="shared" si="12"/>
        <v>21100260</v>
      </c>
      <c r="M93" s="100" t="str">
        <f t="shared" si="13"/>
        <v>SI CUMPLE</v>
      </c>
      <c r="N93" s="100" t="str">
        <f t="shared" si="16"/>
        <v>SI CUMPLE</v>
      </c>
      <c r="O93" s="137">
        <v>4</v>
      </c>
      <c r="P93" s="211"/>
    </row>
    <row r="94" spans="1:16" s="108" customFormat="1" ht="36.75" customHeight="1" x14ac:dyDescent="0.25">
      <c r="A94" s="101">
        <v>76</v>
      </c>
      <c r="B94" s="102" t="s">
        <v>124</v>
      </c>
      <c r="C94" s="103" t="s">
        <v>40</v>
      </c>
      <c r="D94" s="104">
        <v>5</v>
      </c>
      <c r="E94" s="105">
        <v>30541</v>
      </c>
      <c r="F94" s="173">
        <v>281305</v>
      </c>
      <c r="G94" s="61">
        <v>30541</v>
      </c>
      <c r="H94" s="88">
        <f t="shared" si="14"/>
        <v>250764</v>
      </c>
      <c r="I94" s="251">
        <v>30541</v>
      </c>
      <c r="J94" s="247">
        <f t="shared" si="15"/>
        <v>0</v>
      </c>
      <c r="K94" s="136">
        <f t="shared" si="11"/>
        <v>152705</v>
      </c>
      <c r="L94" s="107">
        <f t="shared" si="12"/>
        <v>610820</v>
      </c>
      <c r="M94" s="100" t="str">
        <f t="shared" si="13"/>
        <v>SI CUMPLE</v>
      </c>
      <c r="N94" s="100" t="str">
        <f t="shared" si="16"/>
        <v>SI CUMPLE</v>
      </c>
      <c r="O94" s="137">
        <v>4</v>
      </c>
      <c r="P94" s="211"/>
    </row>
    <row r="95" spans="1:16" s="108" customFormat="1" ht="36.75" customHeight="1" x14ac:dyDescent="0.25">
      <c r="A95" s="101">
        <v>77</v>
      </c>
      <c r="B95" s="102" t="s">
        <v>193</v>
      </c>
      <c r="C95" s="103" t="s">
        <v>40</v>
      </c>
      <c r="D95" s="104">
        <v>7</v>
      </c>
      <c r="E95" s="105">
        <v>34397</v>
      </c>
      <c r="F95" s="173">
        <v>330275</v>
      </c>
      <c r="G95" s="61">
        <v>34397</v>
      </c>
      <c r="H95" s="88">
        <f t="shared" si="14"/>
        <v>295878</v>
      </c>
      <c r="I95" s="251">
        <v>34397</v>
      </c>
      <c r="J95" s="247">
        <f t="shared" si="15"/>
        <v>0</v>
      </c>
      <c r="K95" s="136">
        <f t="shared" si="11"/>
        <v>240779</v>
      </c>
      <c r="L95" s="107">
        <f t="shared" si="12"/>
        <v>963116</v>
      </c>
      <c r="M95" s="100" t="str">
        <f t="shared" si="13"/>
        <v>SI CUMPLE</v>
      </c>
      <c r="N95" s="100" t="str">
        <f t="shared" si="16"/>
        <v>SI CUMPLE</v>
      </c>
      <c r="O95" s="137">
        <v>4</v>
      </c>
      <c r="P95" s="211"/>
    </row>
    <row r="96" spans="1:16" s="108" customFormat="1" ht="36.75" customHeight="1" x14ac:dyDescent="0.25">
      <c r="A96" s="101">
        <v>78</v>
      </c>
      <c r="B96" s="102" t="s">
        <v>194</v>
      </c>
      <c r="C96" s="103" t="s">
        <v>40</v>
      </c>
      <c r="D96" s="104">
        <v>2</v>
      </c>
      <c r="E96" s="105">
        <v>148212</v>
      </c>
      <c r="F96" s="173">
        <v>399760</v>
      </c>
      <c r="G96" s="61">
        <v>38270</v>
      </c>
      <c r="H96" s="88">
        <f t="shared" si="14"/>
        <v>361490</v>
      </c>
      <c r="I96" s="251">
        <v>38270</v>
      </c>
      <c r="J96" s="247">
        <f t="shared" si="15"/>
        <v>0.74178878903192724</v>
      </c>
      <c r="K96" s="136">
        <f t="shared" si="11"/>
        <v>76540</v>
      </c>
      <c r="L96" s="107">
        <f t="shared" si="12"/>
        <v>306160</v>
      </c>
      <c r="M96" s="100" t="str">
        <f t="shared" si="13"/>
        <v>SI CUMPLE</v>
      </c>
      <c r="N96" s="100" t="str">
        <f t="shared" si="16"/>
        <v>SI CUMPLE</v>
      </c>
      <c r="O96" s="137">
        <v>4</v>
      </c>
      <c r="P96" s="211"/>
    </row>
    <row r="97" spans="1:16" s="108" customFormat="1" ht="36.75" customHeight="1" x14ac:dyDescent="0.25">
      <c r="A97" s="101">
        <v>79</v>
      </c>
      <c r="B97" s="102" t="s">
        <v>195</v>
      </c>
      <c r="C97" s="103" t="s">
        <v>40</v>
      </c>
      <c r="D97" s="104">
        <v>1</v>
      </c>
      <c r="E97" s="105">
        <v>455029</v>
      </c>
      <c r="F97" s="173">
        <v>634635</v>
      </c>
      <c r="G97" s="61">
        <v>102833</v>
      </c>
      <c r="H97" s="88">
        <f t="shared" si="14"/>
        <v>531802</v>
      </c>
      <c r="I97" s="251">
        <v>102833</v>
      </c>
      <c r="J97" s="247">
        <f t="shared" si="15"/>
        <v>0.77400781049119949</v>
      </c>
      <c r="K97" s="136">
        <f t="shared" si="11"/>
        <v>102833</v>
      </c>
      <c r="L97" s="107">
        <f t="shared" si="12"/>
        <v>411332</v>
      </c>
      <c r="M97" s="100" t="str">
        <f t="shared" si="13"/>
        <v>SI CUMPLE</v>
      </c>
      <c r="N97" s="100" t="str">
        <f t="shared" si="16"/>
        <v>SI CUMPLE</v>
      </c>
      <c r="O97" s="137">
        <v>4</v>
      </c>
      <c r="P97" s="211"/>
    </row>
    <row r="98" spans="1:16" s="64" customFormat="1" ht="36.75" customHeight="1" x14ac:dyDescent="0.25">
      <c r="A98" s="101">
        <v>80</v>
      </c>
      <c r="B98" s="102" t="s">
        <v>196</v>
      </c>
      <c r="C98" s="103" t="s">
        <v>40</v>
      </c>
      <c r="D98" s="104">
        <v>2</v>
      </c>
      <c r="E98" s="105">
        <v>624154</v>
      </c>
      <c r="F98" s="173">
        <v>719100</v>
      </c>
      <c r="G98" s="61">
        <v>117824</v>
      </c>
      <c r="H98" s="88">
        <f t="shared" si="14"/>
        <v>601276</v>
      </c>
      <c r="I98" s="251">
        <v>117824</v>
      </c>
      <c r="J98" s="247">
        <f t="shared" si="15"/>
        <v>0.81122607561595372</v>
      </c>
      <c r="K98" s="136">
        <f t="shared" si="11"/>
        <v>235648</v>
      </c>
      <c r="L98" s="107">
        <f t="shared" si="12"/>
        <v>942592</v>
      </c>
      <c r="M98" s="100" t="str">
        <f t="shared" si="13"/>
        <v>SI CUMPLE</v>
      </c>
      <c r="N98" s="100" t="str">
        <f t="shared" si="16"/>
        <v>SI CUMPLE</v>
      </c>
      <c r="O98" s="137">
        <v>4</v>
      </c>
      <c r="P98" s="211"/>
    </row>
    <row r="99" spans="1:16" s="108" customFormat="1" ht="36.75" customHeight="1" x14ac:dyDescent="0.25">
      <c r="A99" s="101">
        <v>81</v>
      </c>
      <c r="B99" s="102" t="s">
        <v>125</v>
      </c>
      <c r="C99" s="103" t="s">
        <v>40</v>
      </c>
      <c r="D99" s="104">
        <v>4</v>
      </c>
      <c r="E99" s="105">
        <v>206772</v>
      </c>
      <c r="F99" s="173">
        <v>479373</v>
      </c>
      <c r="G99" s="61">
        <v>57860</v>
      </c>
      <c r="H99" s="88">
        <f t="shared" si="14"/>
        <v>421513</v>
      </c>
      <c r="I99" s="251">
        <v>57860</v>
      </c>
      <c r="J99" s="247">
        <f t="shared" si="15"/>
        <v>0.72017487861025675</v>
      </c>
      <c r="K99" s="136">
        <f t="shared" si="11"/>
        <v>231440</v>
      </c>
      <c r="L99" s="107">
        <f t="shared" si="12"/>
        <v>925760</v>
      </c>
      <c r="M99" s="100" t="str">
        <f t="shared" si="13"/>
        <v>SI CUMPLE</v>
      </c>
      <c r="N99" s="100" t="str">
        <f t="shared" si="16"/>
        <v>SI CUMPLE</v>
      </c>
      <c r="O99" s="137">
        <v>4</v>
      </c>
      <c r="P99" s="211"/>
    </row>
    <row r="100" spans="1:16" s="108" customFormat="1" ht="36.75" customHeight="1" x14ac:dyDescent="0.25">
      <c r="A100" s="101">
        <v>82</v>
      </c>
      <c r="B100" s="102" t="s">
        <v>197</v>
      </c>
      <c r="C100" s="103" t="s">
        <v>40</v>
      </c>
      <c r="D100" s="104">
        <v>4</v>
      </c>
      <c r="E100" s="105">
        <v>59758</v>
      </c>
      <c r="F100" s="173">
        <v>369378</v>
      </c>
      <c r="G100" s="61">
        <v>26521</v>
      </c>
      <c r="H100" s="88">
        <f t="shared" si="14"/>
        <v>342857</v>
      </c>
      <c r="I100" s="251">
        <v>26521</v>
      </c>
      <c r="J100" s="247">
        <f t="shared" si="15"/>
        <v>0.55619331302921782</v>
      </c>
      <c r="K100" s="136">
        <f t="shared" si="11"/>
        <v>106084</v>
      </c>
      <c r="L100" s="107">
        <f t="shared" si="12"/>
        <v>424336</v>
      </c>
      <c r="M100" s="100" t="str">
        <f t="shared" si="13"/>
        <v>SI CUMPLE</v>
      </c>
      <c r="N100" s="100" t="str">
        <f t="shared" si="16"/>
        <v>SI CUMPLE</v>
      </c>
      <c r="O100" s="137">
        <v>4</v>
      </c>
      <c r="P100" s="211"/>
    </row>
    <row r="101" spans="1:16" s="64" customFormat="1" ht="36.75" customHeight="1" x14ac:dyDescent="0.25">
      <c r="A101" s="101">
        <v>83</v>
      </c>
      <c r="B101" s="102" t="s">
        <v>198</v>
      </c>
      <c r="C101" s="103" t="s">
        <v>39</v>
      </c>
      <c r="D101" s="104">
        <v>2</v>
      </c>
      <c r="E101" s="105">
        <v>77871</v>
      </c>
      <c r="F101" s="173">
        <v>4894200</v>
      </c>
      <c r="G101" s="61">
        <v>35242</v>
      </c>
      <c r="H101" s="88">
        <f t="shared" si="14"/>
        <v>4858958</v>
      </c>
      <c r="I101" s="251">
        <v>35242</v>
      </c>
      <c r="J101" s="247">
        <f t="shared" si="15"/>
        <v>0.54743100769220887</v>
      </c>
      <c r="K101" s="136">
        <f t="shared" si="11"/>
        <v>70484</v>
      </c>
      <c r="L101" s="107">
        <f t="shared" si="12"/>
        <v>281936</v>
      </c>
      <c r="M101" s="100" t="str">
        <f t="shared" si="13"/>
        <v>SI CUMPLE</v>
      </c>
      <c r="N101" s="100" t="str">
        <f t="shared" si="16"/>
        <v>SI CUMPLE</v>
      </c>
      <c r="O101" s="137">
        <v>4</v>
      </c>
      <c r="P101" s="211"/>
    </row>
    <row r="102" spans="1:16" s="64" customFormat="1" ht="36.75" customHeight="1" x14ac:dyDescent="0.25">
      <c r="A102" s="101">
        <v>84</v>
      </c>
      <c r="B102" s="102" t="s">
        <v>199</v>
      </c>
      <c r="C102" s="103" t="s">
        <v>39</v>
      </c>
      <c r="D102" s="104">
        <v>6</v>
      </c>
      <c r="E102" s="105">
        <v>9675397</v>
      </c>
      <c r="F102" s="173">
        <v>9675397</v>
      </c>
      <c r="G102" s="61">
        <v>56224</v>
      </c>
      <c r="H102" s="88">
        <f t="shared" si="14"/>
        <v>9619173</v>
      </c>
      <c r="I102" s="251">
        <v>56224</v>
      </c>
      <c r="J102" s="247">
        <f t="shared" si="15"/>
        <v>0.9941889722974675</v>
      </c>
      <c r="K102" s="136">
        <f t="shared" si="11"/>
        <v>337344</v>
      </c>
      <c r="L102" s="107">
        <f t="shared" si="12"/>
        <v>1349376</v>
      </c>
      <c r="M102" s="100" t="str">
        <f t="shared" si="13"/>
        <v>SI CUMPLE</v>
      </c>
      <c r="N102" s="100" t="str">
        <f t="shared" si="16"/>
        <v>SI CUMPLE</v>
      </c>
      <c r="O102" s="137">
        <v>4</v>
      </c>
      <c r="P102" s="211"/>
    </row>
    <row r="103" spans="1:16" s="64" customFormat="1" ht="36.75" customHeight="1" thickBot="1" x14ac:dyDescent="0.3">
      <c r="A103" s="116">
        <v>85</v>
      </c>
      <c r="B103" s="111" t="s">
        <v>126</v>
      </c>
      <c r="C103" s="112" t="s">
        <v>40</v>
      </c>
      <c r="D103" s="113">
        <v>6</v>
      </c>
      <c r="E103" s="114">
        <v>90902</v>
      </c>
      <c r="F103" s="174">
        <v>2226455</v>
      </c>
      <c r="G103" s="190">
        <v>71168</v>
      </c>
      <c r="H103" s="89">
        <f t="shared" si="14"/>
        <v>2155287</v>
      </c>
      <c r="I103" s="252">
        <v>71168</v>
      </c>
      <c r="J103" s="248">
        <f t="shared" si="15"/>
        <v>0.21709093309278124</v>
      </c>
      <c r="K103" s="138">
        <f t="shared" si="11"/>
        <v>427008</v>
      </c>
      <c r="L103" s="139">
        <f t="shared" si="12"/>
        <v>1708032</v>
      </c>
      <c r="M103" s="140" t="str">
        <f t="shared" si="13"/>
        <v>SI CUMPLE</v>
      </c>
      <c r="N103" s="100" t="str">
        <f t="shared" si="16"/>
        <v>SI CUMPLE</v>
      </c>
      <c r="O103" s="141">
        <v>4</v>
      </c>
      <c r="P103" s="215"/>
    </row>
    <row r="104" spans="1:16" s="68" customFormat="1" ht="35.25" customHeight="1" thickBot="1" x14ac:dyDescent="0.3">
      <c r="A104" s="262"/>
      <c r="D104" s="262"/>
      <c r="E104" s="261">
        <f>SUM(E24:E103)</f>
        <v>16310578</v>
      </c>
      <c r="F104" s="265"/>
      <c r="G104" s="273">
        <f>SUM(G24:G103)</f>
        <v>2269846</v>
      </c>
      <c r="H104" s="108"/>
      <c r="I104" s="274" t="s">
        <v>14</v>
      </c>
      <c r="J104" s="262"/>
      <c r="K104" s="275">
        <f>SUM(K24:K103)</f>
        <v>48911375</v>
      </c>
      <c r="L104" s="276">
        <f>SUM(L24:L103)</f>
        <v>195645500</v>
      </c>
      <c r="M104" s="262"/>
    </row>
    <row r="105" spans="1:16" x14ac:dyDescent="0.25">
      <c r="H105" s="98"/>
      <c r="I105" s="98"/>
      <c r="J105" s="99"/>
      <c r="K105" s="98"/>
    </row>
    <row r="106" spans="1:16" ht="15" customHeight="1" x14ac:dyDescent="0.25">
      <c r="A106" s="127"/>
      <c r="B106" s="128"/>
      <c r="C106" s="128"/>
      <c r="D106" s="128"/>
      <c r="E106" s="129"/>
      <c r="F106" s="128"/>
      <c r="G106" s="128"/>
      <c r="H106" s="130"/>
      <c r="I106" s="131"/>
      <c r="J106" s="99"/>
      <c r="K106" s="98"/>
    </row>
    <row r="107" spans="1:16" x14ac:dyDescent="0.25">
      <c r="H107" s="98"/>
      <c r="I107" s="98"/>
      <c r="J107" s="99"/>
      <c r="K107" s="98"/>
    </row>
    <row r="108" spans="1:16" s="2" customFormat="1" ht="18.75" x14ac:dyDescent="0.3">
      <c r="B108"/>
      <c r="C108"/>
      <c r="D108" s="301" t="s">
        <v>4</v>
      </c>
      <c r="E108" s="301"/>
      <c r="F108" s="132" t="s">
        <v>82</v>
      </c>
      <c r="H108" s="98"/>
      <c r="I108" s="98"/>
      <c r="J108" s="99"/>
      <c r="K108" s="98"/>
      <c r="L108"/>
      <c r="M108"/>
      <c r="O108"/>
      <c r="P108"/>
    </row>
    <row r="109" spans="1:16" x14ac:dyDescent="0.25">
      <c r="H109" s="98"/>
      <c r="I109" s="98"/>
      <c r="J109" s="99"/>
      <c r="K109" s="98"/>
    </row>
    <row r="110" spans="1:16" x14ac:dyDescent="0.25">
      <c r="H110" s="98"/>
      <c r="I110" s="98"/>
      <c r="J110" s="99"/>
      <c r="K110" s="98"/>
    </row>
    <row r="111" spans="1:16" x14ac:dyDescent="0.25">
      <c r="H111" s="98"/>
      <c r="I111" s="98"/>
      <c r="J111" s="99"/>
      <c r="K111" s="98"/>
    </row>
    <row r="112" spans="1:16" x14ac:dyDescent="0.25">
      <c r="H112" s="98"/>
      <c r="I112" s="98"/>
      <c r="J112" s="99"/>
      <c r="K112" s="98"/>
    </row>
    <row r="113" spans="8:11" x14ac:dyDescent="0.25">
      <c r="H113" s="98"/>
      <c r="I113" s="98"/>
      <c r="J113" s="99"/>
      <c r="K113" s="98"/>
    </row>
    <row r="114" spans="8:11" x14ac:dyDescent="0.25">
      <c r="H114" s="98"/>
      <c r="I114" s="98"/>
      <c r="J114" s="99"/>
      <c r="K114" s="98"/>
    </row>
    <row r="115" spans="8:11" x14ac:dyDescent="0.25">
      <c r="H115" s="98"/>
      <c r="I115" s="98"/>
      <c r="J115" s="99"/>
      <c r="K115" s="98"/>
    </row>
    <row r="116" spans="8:11" x14ac:dyDescent="0.25">
      <c r="H116" s="98"/>
      <c r="I116" s="98"/>
      <c r="J116" s="99"/>
      <c r="K116" s="98"/>
    </row>
    <row r="117" spans="8:11" x14ac:dyDescent="0.25">
      <c r="H117" s="98"/>
      <c r="I117" s="98"/>
      <c r="J117" s="99"/>
      <c r="K117" s="98"/>
    </row>
    <row r="118" spans="8:11" x14ac:dyDescent="0.25">
      <c r="H118" s="98"/>
      <c r="I118" s="98"/>
      <c r="J118" s="99"/>
      <c r="K118" s="98"/>
    </row>
    <row r="119" spans="8:11" x14ac:dyDescent="0.25">
      <c r="H119" s="98"/>
      <c r="I119" s="98"/>
      <c r="J119" s="99"/>
      <c r="K119" s="98"/>
    </row>
    <row r="120" spans="8:11" x14ac:dyDescent="0.25">
      <c r="H120" s="98"/>
      <c r="I120" s="98"/>
      <c r="J120" s="99"/>
      <c r="K120" s="98"/>
    </row>
    <row r="121" spans="8:11" x14ac:dyDescent="0.25">
      <c r="H121" s="98"/>
      <c r="I121" s="98"/>
      <c r="J121" s="99"/>
      <c r="K121" s="98"/>
    </row>
    <row r="122" spans="8:11" x14ac:dyDescent="0.25">
      <c r="H122" s="98"/>
      <c r="I122" s="98"/>
      <c r="J122" s="99"/>
      <c r="K122" s="98"/>
    </row>
    <row r="123" spans="8:11" x14ac:dyDescent="0.25">
      <c r="H123" s="98"/>
      <c r="I123" s="98"/>
      <c r="J123" s="99"/>
      <c r="K123" s="98"/>
    </row>
    <row r="124" spans="8:11" x14ac:dyDescent="0.25">
      <c r="H124" s="98"/>
      <c r="I124" s="98"/>
      <c r="J124" s="99"/>
      <c r="K124" s="98"/>
    </row>
    <row r="125" spans="8:11" x14ac:dyDescent="0.25">
      <c r="H125" s="98"/>
      <c r="I125" s="98"/>
      <c r="J125" s="99"/>
      <c r="K125" s="98"/>
    </row>
    <row r="126" spans="8:11" x14ac:dyDescent="0.25">
      <c r="H126" s="98"/>
      <c r="I126" s="98"/>
      <c r="J126" s="99"/>
      <c r="K126" s="98"/>
    </row>
    <row r="127" spans="8:11" x14ac:dyDescent="0.25">
      <c r="H127" s="98"/>
      <c r="I127" s="98"/>
      <c r="J127" s="99"/>
      <c r="K127" s="98"/>
    </row>
    <row r="128" spans="8:11" x14ac:dyDescent="0.25">
      <c r="H128" s="98"/>
      <c r="I128" s="98"/>
      <c r="J128" s="99"/>
      <c r="K128" s="98"/>
    </row>
    <row r="129" spans="8:11" x14ac:dyDescent="0.25">
      <c r="H129" s="98"/>
      <c r="I129" s="98"/>
      <c r="J129" s="99"/>
      <c r="K129" s="98"/>
    </row>
    <row r="130" spans="8:11" x14ac:dyDescent="0.25">
      <c r="H130" s="98"/>
      <c r="I130" s="98"/>
      <c r="J130" s="99"/>
      <c r="K130" s="98"/>
    </row>
    <row r="131" spans="8:11" x14ac:dyDescent="0.25">
      <c r="H131" s="98"/>
      <c r="I131" s="98"/>
      <c r="J131" s="99"/>
      <c r="K131" s="98"/>
    </row>
    <row r="132" spans="8:11" x14ac:dyDescent="0.25">
      <c r="H132" s="98"/>
      <c r="I132" s="98"/>
      <c r="J132" s="99"/>
      <c r="K132" s="98"/>
    </row>
    <row r="133" spans="8:11" x14ac:dyDescent="0.25">
      <c r="H133" s="98"/>
      <c r="I133" s="98"/>
      <c r="J133" s="99"/>
      <c r="K133" s="98"/>
    </row>
    <row r="134" spans="8:11" x14ac:dyDescent="0.25">
      <c r="H134" s="98"/>
      <c r="I134" s="98"/>
      <c r="J134" s="99"/>
      <c r="K134" s="98"/>
    </row>
    <row r="135" spans="8:11" x14ac:dyDescent="0.25">
      <c r="H135" s="98"/>
      <c r="I135" s="98"/>
      <c r="J135" s="99"/>
      <c r="K135" s="98"/>
    </row>
    <row r="136" spans="8:11" x14ac:dyDescent="0.25">
      <c r="H136" s="98"/>
      <c r="I136" s="98"/>
      <c r="J136" s="99"/>
      <c r="K136" s="98"/>
    </row>
    <row r="137" spans="8:11" x14ac:dyDescent="0.25">
      <c r="H137" s="98"/>
      <c r="I137" s="98"/>
      <c r="J137" s="99"/>
      <c r="K137" s="98"/>
    </row>
    <row r="138" spans="8:11" x14ac:dyDescent="0.25">
      <c r="H138" s="98"/>
      <c r="I138" s="98"/>
      <c r="J138" s="99"/>
      <c r="K138" s="98"/>
    </row>
    <row r="139" spans="8:11" x14ac:dyDescent="0.25">
      <c r="H139" s="98"/>
      <c r="I139" s="98"/>
      <c r="J139" s="99"/>
      <c r="K139" s="98"/>
    </row>
    <row r="140" spans="8:11" x14ac:dyDescent="0.25">
      <c r="H140" s="98"/>
      <c r="I140" s="98"/>
      <c r="J140" s="99"/>
      <c r="K140" s="98"/>
    </row>
    <row r="141" spans="8:11" x14ac:dyDescent="0.25">
      <c r="H141" s="98"/>
      <c r="I141" s="98"/>
      <c r="J141" s="99"/>
      <c r="K141" s="98"/>
    </row>
    <row r="142" spans="8:11" x14ac:dyDescent="0.25">
      <c r="H142" s="98"/>
      <c r="I142" s="98"/>
      <c r="J142" s="99"/>
      <c r="K142" s="98"/>
    </row>
    <row r="143" spans="8:11" x14ac:dyDescent="0.25">
      <c r="H143" s="98"/>
      <c r="I143" s="98"/>
      <c r="J143" s="99"/>
      <c r="K143" s="98"/>
    </row>
    <row r="144" spans="8:11" x14ac:dyDescent="0.25">
      <c r="H144" s="98"/>
      <c r="I144" s="98"/>
      <c r="J144" s="99"/>
      <c r="K144" s="98"/>
    </row>
    <row r="145" spans="8:11" x14ac:dyDescent="0.25">
      <c r="H145" s="98"/>
      <c r="I145" s="98"/>
      <c r="J145" s="99"/>
      <c r="K145" s="98"/>
    </row>
    <row r="146" spans="8:11" x14ac:dyDescent="0.25">
      <c r="H146" s="98"/>
      <c r="I146" s="98"/>
      <c r="J146" s="99"/>
      <c r="K146" s="98"/>
    </row>
    <row r="147" spans="8:11" x14ac:dyDescent="0.25">
      <c r="H147" s="98"/>
      <c r="I147" s="98"/>
      <c r="J147" s="99"/>
      <c r="K147" s="98"/>
    </row>
    <row r="148" spans="8:11" x14ac:dyDescent="0.25">
      <c r="H148" s="98"/>
      <c r="I148" s="98"/>
      <c r="J148" s="99"/>
      <c r="K148" s="98"/>
    </row>
    <row r="149" spans="8:11" x14ac:dyDescent="0.25">
      <c r="H149" s="98"/>
      <c r="I149" s="98"/>
      <c r="J149" s="99"/>
      <c r="K149" s="98"/>
    </row>
    <row r="150" spans="8:11" x14ac:dyDescent="0.25">
      <c r="H150" s="98"/>
      <c r="I150" s="98"/>
      <c r="J150" s="99"/>
      <c r="K150" s="98"/>
    </row>
    <row r="151" spans="8:11" x14ac:dyDescent="0.25">
      <c r="H151" s="98"/>
      <c r="I151" s="98"/>
      <c r="J151" s="99"/>
      <c r="K151" s="98"/>
    </row>
    <row r="152" spans="8:11" x14ac:dyDescent="0.25">
      <c r="H152" s="98"/>
      <c r="I152" s="98"/>
      <c r="J152" s="99"/>
      <c r="K152" s="98"/>
    </row>
    <row r="153" spans="8:11" x14ac:dyDescent="0.25">
      <c r="H153" s="98"/>
      <c r="I153" s="98"/>
      <c r="J153" s="99"/>
      <c r="K153" s="98"/>
    </row>
    <row r="154" spans="8:11" x14ac:dyDescent="0.25">
      <c r="H154" s="98"/>
      <c r="I154" s="98"/>
      <c r="J154" s="99"/>
      <c r="K154" s="98"/>
    </row>
    <row r="155" spans="8:11" x14ac:dyDescent="0.25">
      <c r="H155" s="98"/>
      <c r="I155" s="98"/>
      <c r="J155" s="99"/>
      <c r="K155" s="98"/>
    </row>
    <row r="156" spans="8:11" x14ac:dyDescent="0.25">
      <c r="H156" s="98"/>
      <c r="I156" s="98"/>
      <c r="J156" s="99"/>
      <c r="K156" s="98"/>
    </row>
    <row r="157" spans="8:11" x14ac:dyDescent="0.25">
      <c r="H157" s="98"/>
      <c r="I157" s="98"/>
      <c r="J157" s="99"/>
      <c r="K157" s="98"/>
    </row>
    <row r="158" spans="8:11" x14ac:dyDescent="0.25">
      <c r="H158" s="98"/>
      <c r="I158" s="98"/>
      <c r="J158" s="99"/>
      <c r="K158" s="98"/>
    </row>
    <row r="159" spans="8:11" x14ac:dyDescent="0.25">
      <c r="H159" s="98"/>
      <c r="I159" s="98"/>
      <c r="J159" s="99"/>
      <c r="K159" s="98"/>
    </row>
    <row r="160" spans="8:11" x14ac:dyDescent="0.25">
      <c r="H160" s="98"/>
      <c r="I160" s="98"/>
      <c r="J160" s="99"/>
      <c r="K160" s="98"/>
    </row>
    <row r="161" spans="8:11" x14ac:dyDescent="0.25">
      <c r="H161" s="98"/>
      <c r="I161" s="98"/>
      <c r="J161" s="99"/>
      <c r="K161" s="98"/>
    </row>
    <row r="162" spans="8:11" x14ac:dyDescent="0.25">
      <c r="H162" s="98"/>
      <c r="I162" s="98"/>
      <c r="J162" s="99"/>
      <c r="K162" s="98"/>
    </row>
    <row r="163" spans="8:11" x14ac:dyDescent="0.25">
      <c r="H163" s="98"/>
      <c r="I163" s="98"/>
      <c r="J163" s="99"/>
      <c r="K163" s="98"/>
    </row>
    <row r="164" spans="8:11" x14ac:dyDescent="0.25">
      <c r="H164" s="98"/>
      <c r="I164" s="98"/>
      <c r="J164" s="99"/>
      <c r="K164" s="98"/>
    </row>
    <row r="165" spans="8:11" x14ac:dyDescent="0.25">
      <c r="H165" s="98"/>
      <c r="I165" s="98"/>
      <c r="J165" s="99"/>
      <c r="K165" s="98"/>
    </row>
    <row r="166" spans="8:11" x14ac:dyDescent="0.25">
      <c r="H166" s="98"/>
      <c r="I166" s="98"/>
      <c r="J166" s="99"/>
      <c r="K166" s="98"/>
    </row>
    <row r="167" spans="8:11" x14ac:dyDescent="0.25">
      <c r="H167" s="98"/>
      <c r="I167" s="98"/>
      <c r="J167" s="99"/>
      <c r="K167" s="98"/>
    </row>
    <row r="168" spans="8:11" x14ac:dyDescent="0.25">
      <c r="H168" s="98"/>
      <c r="I168" s="98"/>
      <c r="J168" s="99"/>
      <c r="K168" s="98"/>
    </row>
    <row r="169" spans="8:11" x14ac:dyDescent="0.25">
      <c r="H169" s="98"/>
      <c r="I169" s="98"/>
      <c r="J169" s="99"/>
      <c r="K169" s="98"/>
    </row>
    <row r="170" spans="8:11" x14ac:dyDescent="0.25">
      <c r="H170" s="98"/>
      <c r="I170" s="98"/>
      <c r="J170" s="99"/>
      <c r="K170" s="98"/>
    </row>
    <row r="171" spans="8:11" x14ac:dyDescent="0.25">
      <c r="H171" s="98"/>
      <c r="I171" s="98"/>
      <c r="J171" s="99"/>
      <c r="K171" s="98"/>
    </row>
    <row r="172" spans="8:11" x14ac:dyDescent="0.25">
      <c r="H172" s="98"/>
      <c r="I172" s="98"/>
      <c r="J172" s="99"/>
      <c r="K172" s="98"/>
    </row>
    <row r="173" spans="8:11" x14ac:dyDescent="0.25">
      <c r="H173" s="98"/>
      <c r="I173" s="98"/>
      <c r="J173" s="99"/>
      <c r="K173" s="98"/>
    </row>
    <row r="174" spans="8:11" x14ac:dyDescent="0.25">
      <c r="H174" s="98"/>
      <c r="I174" s="98"/>
      <c r="J174" s="99"/>
      <c r="K174" s="98"/>
    </row>
    <row r="175" spans="8:11" x14ac:dyDescent="0.25">
      <c r="H175" s="98"/>
      <c r="I175" s="98"/>
      <c r="J175" s="99"/>
      <c r="K175" s="98"/>
    </row>
    <row r="176" spans="8:11" x14ac:dyDescent="0.25">
      <c r="H176" s="98"/>
      <c r="I176" s="98"/>
      <c r="J176" s="99"/>
      <c r="K176" s="98"/>
    </row>
    <row r="177" spans="8:11" x14ac:dyDescent="0.25">
      <c r="H177" s="98"/>
      <c r="I177" s="98"/>
      <c r="J177" s="99"/>
      <c r="K177" s="98"/>
    </row>
    <row r="178" spans="8:11" x14ac:dyDescent="0.25">
      <c r="H178" s="98"/>
      <c r="I178" s="98"/>
      <c r="J178" s="99"/>
      <c r="K178" s="98"/>
    </row>
    <row r="179" spans="8:11" x14ac:dyDescent="0.25">
      <c r="H179" s="98"/>
      <c r="I179" s="98"/>
      <c r="J179" s="99"/>
      <c r="K179" s="98"/>
    </row>
    <row r="180" spans="8:11" x14ac:dyDescent="0.25">
      <c r="H180" s="98"/>
      <c r="I180" s="98"/>
      <c r="J180" s="99"/>
      <c r="K180" s="98"/>
    </row>
    <row r="181" spans="8:11" x14ac:dyDescent="0.25">
      <c r="H181" s="98"/>
      <c r="I181" s="98"/>
      <c r="J181" s="99"/>
      <c r="K181" s="98"/>
    </row>
    <row r="182" spans="8:11" x14ac:dyDescent="0.25">
      <c r="H182" s="98"/>
      <c r="I182" s="98"/>
      <c r="J182" s="99"/>
      <c r="K182" s="98"/>
    </row>
    <row r="183" spans="8:11" x14ac:dyDescent="0.25">
      <c r="H183" s="98"/>
      <c r="I183" s="98"/>
      <c r="J183" s="99"/>
      <c r="K183" s="98"/>
    </row>
    <row r="184" spans="8:11" x14ac:dyDescent="0.25">
      <c r="H184" s="98"/>
      <c r="I184" s="98"/>
      <c r="J184" s="99"/>
      <c r="K184" s="98"/>
    </row>
    <row r="185" spans="8:11" x14ac:dyDescent="0.25">
      <c r="H185" s="98"/>
      <c r="I185" s="98"/>
      <c r="J185" s="99"/>
      <c r="K185" s="98"/>
    </row>
    <row r="186" spans="8:11" x14ac:dyDescent="0.25">
      <c r="H186" s="98"/>
      <c r="I186" s="98"/>
      <c r="J186" s="99"/>
      <c r="K186" s="98"/>
    </row>
    <row r="187" spans="8:11" x14ac:dyDescent="0.25">
      <c r="H187" s="98"/>
      <c r="I187" s="98"/>
      <c r="J187" s="99"/>
      <c r="K187" s="98"/>
    </row>
    <row r="188" spans="8:11" x14ac:dyDescent="0.25">
      <c r="H188" s="98"/>
      <c r="I188" s="98"/>
      <c r="J188" s="99"/>
      <c r="K188" s="98"/>
    </row>
    <row r="189" spans="8:11" x14ac:dyDescent="0.25">
      <c r="H189" s="98"/>
      <c r="I189" s="98"/>
      <c r="J189" s="99"/>
      <c r="K189" s="98"/>
    </row>
    <row r="190" spans="8:11" x14ac:dyDescent="0.25">
      <c r="H190" s="98"/>
      <c r="I190" s="98"/>
      <c r="J190" s="99"/>
      <c r="K190" s="98"/>
    </row>
    <row r="191" spans="8:11" x14ac:dyDescent="0.25">
      <c r="H191" s="98"/>
      <c r="I191" s="98"/>
      <c r="J191" s="99"/>
      <c r="K191" s="98"/>
    </row>
    <row r="192" spans="8:11" x14ac:dyDescent="0.25">
      <c r="H192" s="98"/>
      <c r="I192" s="98"/>
      <c r="J192" s="99"/>
      <c r="K192" s="98"/>
    </row>
    <row r="193" spans="8:11" x14ac:dyDescent="0.25">
      <c r="H193" s="98"/>
      <c r="I193" s="98"/>
      <c r="J193" s="99"/>
      <c r="K193" s="98"/>
    </row>
    <row r="194" spans="8:11" x14ac:dyDescent="0.25">
      <c r="H194" s="98"/>
      <c r="I194" s="98"/>
      <c r="J194" s="99"/>
      <c r="K194" s="98"/>
    </row>
    <row r="195" spans="8:11" x14ac:dyDescent="0.25">
      <c r="H195" s="98"/>
      <c r="I195" s="98"/>
      <c r="J195" s="99"/>
      <c r="K195" s="98"/>
    </row>
    <row r="196" spans="8:11" x14ac:dyDescent="0.25">
      <c r="H196" s="98"/>
      <c r="I196" s="98"/>
      <c r="J196" s="99"/>
      <c r="K196" s="98"/>
    </row>
    <row r="197" spans="8:11" x14ac:dyDescent="0.25">
      <c r="H197" s="98"/>
      <c r="I197" s="98"/>
      <c r="J197" s="99"/>
      <c r="K197" s="98"/>
    </row>
    <row r="198" spans="8:11" x14ac:dyDescent="0.25">
      <c r="H198" s="98"/>
      <c r="I198" s="98"/>
      <c r="J198" s="99"/>
      <c r="K198" s="98"/>
    </row>
    <row r="199" spans="8:11" x14ac:dyDescent="0.25">
      <c r="H199" s="98"/>
      <c r="I199" s="98"/>
      <c r="J199" s="99"/>
      <c r="K199" s="98"/>
    </row>
    <row r="200" spans="8:11" x14ac:dyDescent="0.25">
      <c r="H200" s="98"/>
      <c r="I200" s="98"/>
      <c r="J200" s="99"/>
      <c r="K200" s="98"/>
    </row>
    <row r="201" spans="8:11" x14ac:dyDescent="0.25">
      <c r="H201" s="98"/>
      <c r="I201" s="98"/>
      <c r="J201" s="99"/>
      <c r="K201" s="98"/>
    </row>
    <row r="202" spans="8:11" x14ac:dyDescent="0.25">
      <c r="H202" s="98"/>
      <c r="I202" s="98"/>
      <c r="J202" s="99"/>
      <c r="K202" s="98"/>
    </row>
    <row r="203" spans="8:11" x14ac:dyDescent="0.25">
      <c r="H203" s="98"/>
      <c r="I203" s="98"/>
      <c r="J203" s="99"/>
      <c r="K203" s="98"/>
    </row>
    <row r="204" spans="8:11" x14ac:dyDescent="0.25">
      <c r="H204" s="98"/>
      <c r="I204" s="98"/>
      <c r="J204" s="99"/>
      <c r="K204" s="98"/>
    </row>
    <row r="205" spans="8:11" x14ac:dyDescent="0.25">
      <c r="H205" s="98"/>
      <c r="I205" s="98"/>
      <c r="J205" s="99"/>
      <c r="K205" s="98"/>
    </row>
    <row r="206" spans="8:11" x14ac:dyDescent="0.25">
      <c r="H206" s="98"/>
      <c r="I206" s="98"/>
      <c r="J206" s="99"/>
      <c r="K206" s="98"/>
    </row>
    <row r="207" spans="8:11" x14ac:dyDescent="0.25">
      <c r="H207" s="98"/>
      <c r="I207" s="98"/>
      <c r="J207" s="99"/>
      <c r="K207" s="98"/>
    </row>
    <row r="208" spans="8:11" x14ac:dyDescent="0.25">
      <c r="H208" s="98"/>
      <c r="I208" s="98"/>
      <c r="J208" s="99"/>
      <c r="K208" s="98"/>
    </row>
    <row r="209" spans="8:11" x14ac:dyDescent="0.25">
      <c r="H209" s="98"/>
      <c r="I209" s="98"/>
      <c r="J209" s="99"/>
      <c r="K209" s="98"/>
    </row>
    <row r="210" spans="8:11" x14ac:dyDescent="0.25">
      <c r="H210" s="98"/>
      <c r="I210" s="98"/>
      <c r="J210" s="99"/>
      <c r="K210" s="98"/>
    </row>
    <row r="211" spans="8:11" x14ac:dyDescent="0.25">
      <c r="H211" s="98"/>
      <c r="I211" s="98"/>
      <c r="J211" s="99"/>
      <c r="K211" s="98"/>
    </row>
    <row r="212" spans="8:11" x14ac:dyDescent="0.25">
      <c r="H212" s="98"/>
      <c r="I212" s="98"/>
      <c r="J212" s="99"/>
      <c r="K212" s="98"/>
    </row>
    <row r="213" spans="8:11" x14ac:dyDescent="0.25">
      <c r="H213" s="98"/>
      <c r="I213" s="98"/>
      <c r="J213" s="99"/>
      <c r="K213" s="98"/>
    </row>
    <row r="214" spans="8:11" x14ac:dyDescent="0.25">
      <c r="H214" s="98"/>
      <c r="I214" s="98"/>
      <c r="J214" s="99"/>
      <c r="K214" s="98"/>
    </row>
    <row r="215" spans="8:11" x14ac:dyDescent="0.25">
      <c r="H215" s="98"/>
      <c r="I215" s="98"/>
      <c r="J215" s="99"/>
      <c r="K215" s="98"/>
    </row>
    <row r="216" spans="8:11" x14ac:dyDescent="0.25">
      <c r="H216" s="98"/>
      <c r="I216" s="98"/>
      <c r="J216" s="99"/>
      <c r="K216" s="98"/>
    </row>
    <row r="217" spans="8:11" x14ac:dyDescent="0.25">
      <c r="H217" s="98"/>
      <c r="I217" s="98"/>
      <c r="J217" s="99"/>
      <c r="K217" s="98"/>
    </row>
    <row r="218" spans="8:11" x14ac:dyDescent="0.25">
      <c r="H218" s="98"/>
      <c r="I218" s="98"/>
      <c r="J218" s="99"/>
      <c r="K218" s="98"/>
    </row>
    <row r="219" spans="8:11" x14ac:dyDescent="0.25">
      <c r="H219" s="98"/>
      <c r="I219" s="98"/>
      <c r="J219" s="99"/>
      <c r="K219" s="98"/>
    </row>
    <row r="220" spans="8:11" x14ac:dyDescent="0.25">
      <c r="H220" s="98"/>
      <c r="I220" s="98"/>
      <c r="J220" s="99"/>
      <c r="K220" s="98"/>
    </row>
    <row r="221" spans="8:11" x14ac:dyDescent="0.25">
      <c r="H221" s="98"/>
      <c r="I221" s="98"/>
      <c r="J221" s="99"/>
      <c r="K221" s="98"/>
    </row>
    <row r="222" spans="8:11" x14ac:dyDescent="0.25">
      <c r="H222" s="98"/>
      <c r="I222" s="98"/>
      <c r="J222" s="99"/>
      <c r="K222" s="98"/>
    </row>
    <row r="223" spans="8:11" x14ac:dyDescent="0.25">
      <c r="H223" s="98"/>
      <c r="I223" s="98"/>
      <c r="J223" s="99"/>
      <c r="K223" s="98"/>
    </row>
    <row r="224" spans="8:11" x14ac:dyDescent="0.25">
      <c r="H224" s="98"/>
      <c r="I224" s="98"/>
      <c r="J224" s="99"/>
      <c r="K224" s="98"/>
    </row>
    <row r="225" spans="8:11" x14ac:dyDescent="0.25">
      <c r="H225" s="98"/>
      <c r="I225" s="98"/>
      <c r="J225" s="99"/>
      <c r="K225" s="98"/>
    </row>
    <row r="226" spans="8:11" x14ac:dyDescent="0.25">
      <c r="H226" s="98"/>
      <c r="I226" s="98"/>
      <c r="J226" s="99"/>
      <c r="K226" s="98"/>
    </row>
    <row r="227" spans="8:11" x14ac:dyDescent="0.25">
      <c r="H227" s="98"/>
      <c r="I227" s="98"/>
      <c r="J227" s="99"/>
      <c r="K227" s="98"/>
    </row>
    <row r="228" spans="8:11" x14ac:dyDescent="0.25">
      <c r="H228" s="98"/>
      <c r="I228" s="98"/>
      <c r="J228" s="99"/>
      <c r="K228" s="98"/>
    </row>
    <row r="229" spans="8:11" x14ac:dyDescent="0.25">
      <c r="H229" s="98"/>
      <c r="I229" s="98"/>
      <c r="J229" s="99"/>
      <c r="K229" s="98"/>
    </row>
    <row r="230" spans="8:11" x14ac:dyDescent="0.25">
      <c r="H230" s="98"/>
      <c r="I230" s="98"/>
      <c r="J230" s="99"/>
      <c r="K230" s="98"/>
    </row>
    <row r="231" spans="8:11" x14ac:dyDescent="0.25">
      <c r="H231" s="98"/>
      <c r="I231" s="98"/>
      <c r="J231" s="99"/>
      <c r="K231" s="98"/>
    </row>
    <row r="232" spans="8:11" x14ac:dyDescent="0.25">
      <c r="H232" s="98"/>
      <c r="I232" s="98"/>
      <c r="J232" s="99"/>
      <c r="K232" s="98"/>
    </row>
    <row r="233" spans="8:11" x14ac:dyDescent="0.25">
      <c r="H233" s="98"/>
      <c r="I233" s="98"/>
      <c r="J233" s="99"/>
      <c r="K233" s="98"/>
    </row>
    <row r="234" spans="8:11" x14ac:dyDescent="0.25">
      <c r="H234" s="98"/>
      <c r="I234" s="98"/>
      <c r="J234" s="99"/>
      <c r="K234" s="98"/>
    </row>
    <row r="235" spans="8:11" x14ac:dyDescent="0.25">
      <c r="H235" s="98"/>
      <c r="I235" s="98"/>
      <c r="J235" s="99"/>
      <c r="K235" s="98"/>
    </row>
    <row r="236" spans="8:11" x14ac:dyDescent="0.25">
      <c r="H236" s="98"/>
      <c r="I236" s="98"/>
      <c r="J236" s="99"/>
      <c r="K236" s="98"/>
    </row>
    <row r="237" spans="8:11" x14ac:dyDescent="0.25">
      <c r="H237" s="98"/>
      <c r="I237" s="98"/>
      <c r="J237" s="99"/>
      <c r="K237" s="98"/>
    </row>
    <row r="238" spans="8:11" x14ac:dyDescent="0.25">
      <c r="H238" s="98"/>
      <c r="I238" s="98"/>
      <c r="J238" s="99"/>
      <c r="K238" s="98"/>
    </row>
    <row r="239" spans="8:11" x14ac:dyDescent="0.25">
      <c r="H239" s="98"/>
      <c r="I239" s="98"/>
      <c r="J239" s="99"/>
      <c r="K239" s="98"/>
    </row>
    <row r="240" spans="8:11" x14ac:dyDescent="0.25">
      <c r="H240" s="98"/>
      <c r="I240" s="98"/>
      <c r="J240" s="99"/>
      <c r="K240" s="98"/>
    </row>
    <row r="241" spans="8:11" x14ac:dyDescent="0.25">
      <c r="H241" s="98"/>
      <c r="I241" s="98"/>
      <c r="J241" s="99"/>
      <c r="K241" s="98"/>
    </row>
    <row r="242" spans="8:11" x14ac:dyDescent="0.25">
      <c r="H242" s="98"/>
      <c r="I242" s="98"/>
      <c r="J242" s="99"/>
      <c r="K242" s="98"/>
    </row>
    <row r="243" spans="8:11" x14ac:dyDescent="0.25">
      <c r="H243" s="98"/>
      <c r="I243" s="98"/>
      <c r="J243" s="99"/>
      <c r="K243" s="98"/>
    </row>
    <row r="244" spans="8:11" x14ac:dyDescent="0.25">
      <c r="H244" s="98"/>
      <c r="I244" s="98"/>
      <c r="J244" s="99"/>
      <c r="K244" s="98"/>
    </row>
    <row r="245" spans="8:11" x14ac:dyDescent="0.25">
      <c r="H245" s="98"/>
      <c r="I245" s="98"/>
      <c r="J245" s="99"/>
      <c r="K245" s="98"/>
    </row>
    <row r="246" spans="8:11" x14ac:dyDescent="0.25">
      <c r="H246" s="98"/>
      <c r="I246" s="98"/>
      <c r="J246" s="99"/>
      <c r="K246" s="98"/>
    </row>
    <row r="247" spans="8:11" x14ac:dyDescent="0.25">
      <c r="H247" s="98"/>
      <c r="I247" s="98"/>
      <c r="J247" s="99"/>
      <c r="K247" s="98"/>
    </row>
    <row r="248" spans="8:11" x14ac:dyDescent="0.25">
      <c r="H248" s="98"/>
      <c r="I248" s="98"/>
      <c r="J248" s="99"/>
      <c r="K248" s="98"/>
    </row>
    <row r="249" spans="8:11" x14ac:dyDescent="0.25">
      <c r="H249" s="98"/>
      <c r="I249" s="98"/>
      <c r="J249" s="99"/>
      <c r="K249" s="98"/>
    </row>
    <row r="250" spans="8:11" x14ac:dyDescent="0.25">
      <c r="H250" s="98"/>
      <c r="I250" s="98"/>
      <c r="J250" s="99"/>
      <c r="K250" s="98"/>
    </row>
    <row r="251" spans="8:11" x14ac:dyDescent="0.25">
      <c r="H251" s="98"/>
      <c r="I251" s="98"/>
      <c r="J251" s="99"/>
      <c r="K251" s="98"/>
    </row>
    <row r="252" spans="8:11" x14ac:dyDescent="0.25">
      <c r="H252" s="98"/>
      <c r="I252" s="98"/>
      <c r="J252" s="99"/>
      <c r="K252" s="98"/>
    </row>
    <row r="253" spans="8:11" x14ac:dyDescent="0.25">
      <c r="H253" s="98"/>
      <c r="I253" s="98"/>
      <c r="J253" s="99"/>
      <c r="K253" s="98"/>
    </row>
    <row r="254" spans="8:11" x14ac:dyDescent="0.25">
      <c r="H254" s="98"/>
      <c r="I254" s="98"/>
      <c r="J254" s="99"/>
      <c r="K254" s="98"/>
    </row>
    <row r="255" spans="8:11" x14ac:dyDescent="0.25">
      <c r="H255" s="98"/>
      <c r="I255" s="98"/>
      <c r="J255" s="99"/>
      <c r="K255" s="98"/>
    </row>
    <row r="256" spans="8:11" x14ac:dyDescent="0.25">
      <c r="H256" s="98"/>
      <c r="I256" s="98"/>
      <c r="J256" s="99"/>
      <c r="K256" s="98"/>
    </row>
    <row r="257" spans="8:11" x14ac:dyDescent="0.25">
      <c r="H257" s="98"/>
      <c r="I257" s="98"/>
      <c r="J257" s="99"/>
      <c r="K257" s="98"/>
    </row>
    <row r="258" spans="8:11" x14ac:dyDescent="0.25">
      <c r="H258" s="98"/>
      <c r="I258" s="98"/>
      <c r="J258" s="99"/>
      <c r="K258" s="98"/>
    </row>
    <row r="259" spans="8:11" x14ac:dyDescent="0.25">
      <c r="H259" s="98"/>
      <c r="I259" s="98"/>
      <c r="J259" s="99"/>
      <c r="K259" s="98"/>
    </row>
    <row r="260" spans="8:11" x14ac:dyDescent="0.25">
      <c r="H260" s="98"/>
      <c r="I260" s="98"/>
      <c r="J260" s="99"/>
      <c r="K260" s="98"/>
    </row>
    <row r="261" spans="8:11" x14ac:dyDescent="0.25">
      <c r="H261" s="98"/>
      <c r="I261" s="98"/>
      <c r="J261" s="99"/>
      <c r="K261" s="98"/>
    </row>
    <row r="262" spans="8:11" x14ac:dyDescent="0.25">
      <c r="H262" s="98"/>
      <c r="I262" s="98"/>
      <c r="J262" s="99"/>
      <c r="K262" s="98"/>
    </row>
    <row r="263" spans="8:11" x14ac:dyDescent="0.25">
      <c r="H263" s="98"/>
      <c r="I263" s="98"/>
      <c r="J263" s="99"/>
      <c r="K263" s="98"/>
    </row>
    <row r="264" spans="8:11" x14ac:dyDescent="0.25">
      <c r="H264" s="98"/>
      <c r="I264" s="98"/>
      <c r="J264" s="99"/>
      <c r="K264" s="98"/>
    </row>
    <row r="265" spans="8:11" x14ac:dyDescent="0.25">
      <c r="H265" s="98"/>
      <c r="I265" s="98"/>
      <c r="J265" s="99"/>
      <c r="K265" s="98"/>
    </row>
    <row r="266" spans="8:11" x14ac:dyDescent="0.25">
      <c r="H266" s="98"/>
      <c r="I266" s="98"/>
      <c r="J266" s="99"/>
      <c r="K266" s="98"/>
    </row>
    <row r="267" spans="8:11" x14ac:dyDescent="0.25">
      <c r="H267" s="98"/>
      <c r="I267" s="98"/>
      <c r="J267" s="99"/>
      <c r="K267" s="98"/>
    </row>
    <row r="268" spans="8:11" x14ac:dyDescent="0.25">
      <c r="H268" s="98"/>
      <c r="I268" s="98"/>
      <c r="J268" s="99"/>
      <c r="K268" s="98"/>
    </row>
    <row r="269" spans="8:11" x14ac:dyDescent="0.25">
      <c r="H269" s="98"/>
      <c r="I269" s="98"/>
      <c r="J269" s="99"/>
      <c r="K269" s="98"/>
    </row>
    <row r="270" spans="8:11" x14ac:dyDescent="0.25">
      <c r="H270" s="98"/>
      <c r="I270" s="98"/>
      <c r="J270" s="99"/>
      <c r="K270" s="98"/>
    </row>
    <row r="271" spans="8:11" x14ac:dyDescent="0.25">
      <c r="H271" s="98"/>
      <c r="I271" s="98"/>
      <c r="J271" s="99"/>
      <c r="K271" s="98"/>
    </row>
    <row r="272" spans="8:11" x14ac:dyDescent="0.25">
      <c r="H272" s="98"/>
      <c r="I272" s="98"/>
      <c r="J272" s="99"/>
      <c r="K272" s="98"/>
    </row>
    <row r="273" spans="8:11" x14ac:dyDescent="0.25">
      <c r="H273" s="98"/>
      <c r="I273" s="98"/>
      <c r="J273" s="99"/>
      <c r="K273" s="98"/>
    </row>
    <row r="274" spans="8:11" x14ac:dyDescent="0.25">
      <c r="H274" s="98"/>
      <c r="I274" s="98"/>
      <c r="J274" s="99"/>
      <c r="K274" s="98"/>
    </row>
    <row r="275" spans="8:11" x14ac:dyDescent="0.25">
      <c r="H275" s="98"/>
      <c r="I275" s="98"/>
      <c r="J275" s="99"/>
      <c r="K275" s="98"/>
    </row>
    <row r="276" spans="8:11" x14ac:dyDescent="0.25">
      <c r="H276" s="98"/>
      <c r="I276" s="98"/>
      <c r="J276" s="99"/>
      <c r="K276" s="98"/>
    </row>
    <row r="277" spans="8:11" x14ac:dyDescent="0.25">
      <c r="H277" s="98"/>
      <c r="I277" s="98"/>
      <c r="J277" s="99"/>
      <c r="K277" s="98"/>
    </row>
    <row r="278" spans="8:11" x14ac:dyDescent="0.25">
      <c r="H278" s="98"/>
      <c r="I278" s="98"/>
      <c r="J278" s="99"/>
      <c r="K278" s="98"/>
    </row>
    <row r="279" spans="8:11" x14ac:dyDescent="0.25">
      <c r="H279" s="98"/>
      <c r="I279" s="98"/>
      <c r="J279" s="99"/>
      <c r="K279" s="98"/>
    </row>
    <row r="280" spans="8:11" x14ac:dyDescent="0.25">
      <c r="H280" s="98"/>
      <c r="I280" s="98"/>
      <c r="J280" s="99"/>
      <c r="K280" s="98"/>
    </row>
    <row r="281" spans="8:11" x14ac:dyDescent="0.25">
      <c r="H281" s="98"/>
      <c r="I281" s="98"/>
      <c r="J281" s="99"/>
      <c r="K281" s="98"/>
    </row>
    <row r="282" spans="8:11" x14ac:dyDescent="0.25">
      <c r="H282" s="98"/>
      <c r="I282" s="98"/>
      <c r="J282" s="99"/>
      <c r="K282" s="98"/>
    </row>
    <row r="283" spans="8:11" x14ac:dyDescent="0.25">
      <c r="H283" s="98"/>
      <c r="I283" s="98"/>
      <c r="J283" s="99"/>
      <c r="K283" s="98"/>
    </row>
    <row r="284" spans="8:11" x14ac:dyDescent="0.25">
      <c r="H284" s="98"/>
      <c r="I284" s="98"/>
      <c r="J284" s="99"/>
      <c r="K284" s="98"/>
    </row>
    <row r="285" spans="8:11" x14ac:dyDescent="0.25">
      <c r="H285" s="98"/>
      <c r="I285" s="98"/>
      <c r="J285" s="99"/>
      <c r="K285" s="98"/>
    </row>
    <row r="286" spans="8:11" x14ac:dyDescent="0.25">
      <c r="H286" s="98"/>
      <c r="I286" s="98"/>
      <c r="J286" s="99"/>
      <c r="K286" s="98"/>
    </row>
    <row r="287" spans="8:11" x14ac:dyDescent="0.25">
      <c r="H287" s="98"/>
      <c r="I287" s="98"/>
      <c r="J287" s="99"/>
      <c r="K287" s="98"/>
    </row>
    <row r="288" spans="8:11" x14ac:dyDescent="0.25">
      <c r="H288" s="98"/>
      <c r="I288" s="98"/>
      <c r="J288" s="99"/>
      <c r="K288" s="98"/>
    </row>
    <row r="289" spans="8:11" x14ac:dyDescent="0.25">
      <c r="H289" s="98"/>
      <c r="I289" s="98"/>
      <c r="J289" s="99"/>
      <c r="K289" s="98"/>
    </row>
    <row r="290" spans="8:11" x14ac:dyDescent="0.25">
      <c r="H290" s="98"/>
      <c r="I290" s="98"/>
      <c r="J290" s="99"/>
      <c r="K290" s="98"/>
    </row>
    <row r="291" spans="8:11" x14ac:dyDescent="0.25">
      <c r="H291" s="98"/>
      <c r="I291" s="98"/>
      <c r="J291" s="99"/>
      <c r="K291" s="98"/>
    </row>
    <row r="292" spans="8:11" x14ac:dyDescent="0.25">
      <c r="H292" s="98"/>
      <c r="I292" s="98"/>
      <c r="J292" s="99"/>
      <c r="K292" s="98"/>
    </row>
    <row r="293" spans="8:11" x14ac:dyDescent="0.25">
      <c r="H293" s="98"/>
      <c r="I293" s="98"/>
      <c r="J293" s="99"/>
      <c r="K293" s="98"/>
    </row>
    <row r="294" spans="8:11" x14ac:dyDescent="0.25">
      <c r="H294" s="98"/>
      <c r="I294" s="98"/>
      <c r="J294" s="99"/>
      <c r="K294" s="98"/>
    </row>
    <row r="295" spans="8:11" x14ac:dyDescent="0.25">
      <c r="H295" s="98"/>
      <c r="I295" s="98"/>
      <c r="J295" s="99"/>
      <c r="K295" s="98"/>
    </row>
    <row r="296" spans="8:11" x14ac:dyDescent="0.25">
      <c r="H296" s="98"/>
      <c r="I296" s="98"/>
      <c r="J296" s="99"/>
      <c r="K296" s="98"/>
    </row>
    <row r="297" spans="8:11" x14ac:dyDescent="0.25">
      <c r="H297" s="98"/>
      <c r="I297" s="98"/>
      <c r="J297" s="99"/>
      <c r="K297" s="98"/>
    </row>
    <row r="298" spans="8:11" x14ac:dyDescent="0.25">
      <c r="H298" s="98"/>
      <c r="I298" s="98"/>
      <c r="J298" s="99"/>
      <c r="K298" s="98"/>
    </row>
    <row r="299" spans="8:11" x14ac:dyDescent="0.25">
      <c r="H299" s="98"/>
      <c r="I299" s="98"/>
      <c r="J299" s="99"/>
      <c r="K299" s="98"/>
    </row>
    <row r="300" spans="8:11" x14ac:dyDescent="0.25">
      <c r="H300" s="98"/>
      <c r="I300" s="98"/>
      <c r="J300" s="99"/>
      <c r="K300" s="98"/>
    </row>
    <row r="301" spans="8:11" x14ac:dyDescent="0.25">
      <c r="H301" s="98"/>
      <c r="I301" s="98"/>
      <c r="J301" s="99"/>
      <c r="K301" s="98"/>
    </row>
    <row r="302" spans="8:11" x14ac:dyDescent="0.25">
      <c r="H302" s="98"/>
      <c r="I302" s="98"/>
      <c r="J302" s="99"/>
      <c r="K302" s="98"/>
    </row>
    <row r="303" spans="8:11" x14ac:dyDescent="0.25">
      <c r="H303" s="98"/>
      <c r="I303" s="98"/>
      <c r="J303" s="99"/>
      <c r="K303" s="98"/>
    </row>
    <row r="304" spans="8:11" x14ac:dyDescent="0.25">
      <c r="H304" s="98"/>
      <c r="I304" s="98"/>
      <c r="J304" s="99"/>
      <c r="K304" s="98"/>
    </row>
    <row r="305" spans="8:11" x14ac:dyDescent="0.25">
      <c r="H305" s="98"/>
      <c r="I305" s="98"/>
      <c r="J305" s="99"/>
      <c r="K305" s="98"/>
    </row>
    <row r="306" spans="8:11" x14ac:dyDescent="0.25">
      <c r="H306" s="98"/>
      <c r="I306" s="98"/>
      <c r="J306" s="99"/>
      <c r="K306" s="98"/>
    </row>
    <row r="307" spans="8:11" x14ac:dyDescent="0.25">
      <c r="H307" s="98"/>
      <c r="I307" s="98"/>
      <c r="J307" s="99"/>
      <c r="K307" s="98"/>
    </row>
    <row r="308" spans="8:11" x14ac:dyDescent="0.25">
      <c r="H308" s="98"/>
      <c r="I308" s="98"/>
      <c r="J308" s="99"/>
      <c r="K308" s="98"/>
    </row>
    <row r="309" spans="8:11" x14ac:dyDescent="0.25">
      <c r="H309" s="98"/>
      <c r="I309" s="98"/>
      <c r="J309" s="99"/>
      <c r="K309" s="98"/>
    </row>
    <row r="310" spans="8:11" x14ac:dyDescent="0.25">
      <c r="H310" s="98"/>
      <c r="I310" s="98"/>
      <c r="J310" s="99"/>
      <c r="K310" s="98"/>
    </row>
    <row r="311" spans="8:11" x14ac:dyDescent="0.25">
      <c r="H311" s="98"/>
      <c r="I311" s="98"/>
      <c r="J311" s="99"/>
      <c r="K311" s="98"/>
    </row>
    <row r="312" spans="8:11" x14ac:dyDescent="0.25">
      <c r="H312" s="98"/>
      <c r="I312" s="98"/>
      <c r="J312" s="99"/>
      <c r="K312" s="98"/>
    </row>
    <row r="313" spans="8:11" x14ac:dyDescent="0.25">
      <c r="H313" s="98"/>
      <c r="I313" s="98"/>
      <c r="J313" s="99"/>
      <c r="K313" s="98"/>
    </row>
    <row r="314" spans="8:11" x14ac:dyDescent="0.25">
      <c r="H314" s="98"/>
      <c r="I314" s="98"/>
      <c r="J314" s="99"/>
      <c r="K314" s="98"/>
    </row>
    <row r="315" spans="8:11" x14ac:dyDescent="0.25">
      <c r="H315" s="98"/>
      <c r="I315" s="98"/>
      <c r="J315" s="99"/>
      <c r="K315" s="98"/>
    </row>
    <row r="316" spans="8:11" x14ac:dyDescent="0.25">
      <c r="H316" s="98"/>
      <c r="I316" s="98"/>
      <c r="J316" s="99"/>
      <c r="K316" s="98"/>
    </row>
    <row r="317" spans="8:11" x14ac:dyDescent="0.25">
      <c r="H317" s="98"/>
      <c r="I317" s="98"/>
      <c r="J317" s="99"/>
      <c r="K317" s="98"/>
    </row>
    <row r="318" spans="8:11" x14ac:dyDescent="0.25">
      <c r="H318" s="98"/>
      <c r="I318" s="98"/>
      <c r="J318" s="99"/>
      <c r="K318" s="98"/>
    </row>
    <row r="319" spans="8:11" x14ac:dyDescent="0.25">
      <c r="H319" s="98"/>
      <c r="I319" s="98"/>
      <c r="J319" s="99"/>
      <c r="K319" s="98"/>
    </row>
    <row r="320" spans="8:11" x14ac:dyDescent="0.25">
      <c r="H320" s="98"/>
      <c r="I320" s="98"/>
      <c r="J320" s="99"/>
      <c r="K320" s="98"/>
    </row>
    <row r="321" spans="8:11" x14ac:dyDescent="0.25">
      <c r="H321" s="98"/>
      <c r="I321" s="98"/>
      <c r="J321" s="99"/>
      <c r="K321" s="98"/>
    </row>
    <row r="322" spans="8:11" x14ac:dyDescent="0.25">
      <c r="H322" s="98"/>
      <c r="I322" s="98"/>
      <c r="J322" s="99"/>
      <c r="K322" s="98"/>
    </row>
    <row r="323" spans="8:11" x14ac:dyDescent="0.25">
      <c r="H323" s="98"/>
      <c r="I323" s="98"/>
      <c r="J323" s="99"/>
      <c r="K323" s="98"/>
    </row>
    <row r="324" spans="8:11" x14ac:dyDescent="0.25">
      <c r="H324" s="98"/>
      <c r="I324" s="98"/>
      <c r="J324" s="99"/>
      <c r="K324" s="98"/>
    </row>
    <row r="325" spans="8:11" x14ac:dyDescent="0.25">
      <c r="H325" s="98"/>
      <c r="I325" s="98"/>
      <c r="J325" s="99"/>
      <c r="K325" s="98"/>
    </row>
    <row r="326" spans="8:11" x14ac:dyDescent="0.25">
      <c r="H326" s="98"/>
      <c r="I326" s="98"/>
      <c r="J326" s="99"/>
      <c r="K326" s="98"/>
    </row>
    <row r="327" spans="8:11" x14ac:dyDescent="0.25">
      <c r="H327" s="98"/>
      <c r="I327" s="98"/>
      <c r="J327" s="99"/>
      <c r="K327" s="98"/>
    </row>
    <row r="328" spans="8:11" x14ac:dyDescent="0.25">
      <c r="H328" s="98"/>
      <c r="I328" s="98"/>
      <c r="J328" s="99"/>
      <c r="K328" s="98"/>
    </row>
    <row r="329" spans="8:11" x14ac:dyDescent="0.25">
      <c r="H329" s="98"/>
      <c r="I329" s="98"/>
      <c r="J329" s="99"/>
      <c r="K329" s="98"/>
    </row>
    <row r="330" spans="8:11" x14ac:dyDescent="0.25">
      <c r="H330" s="98"/>
      <c r="I330" s="98"/>
      <c r="J330" s="99"/>
      <c r="K330" s="98"/>
    </row>
    <row r="331" spans="8:11" x14ac:dyDescent="0.25">
      <c r="H331" s="98"/>
      <c r="I331" s="98"/>
      <c r="J331" s="99"/>
      <c r="K331" s="98"/>
    </row>
    <row r="332" spans="8:11" x14ac:dyDescent="0.25">
      <c r="H332" s="98"/>
      <c r="I332" s="98"/>
      <c r="J332" s="99"/>
      <c r="K332" s="98"/>
    </row>
    <row r="333" spans="8:11" x14ac:dyDescent="0.25">
      <c r="H333" s="98"/>
      <c r="I333" s="98"/>
      <c r="J333" s="99"/>
      <c r="K333" s="98"/>
    </row>
    <row r="334" spans="8:11" x14ac:dyDescent="0.25">
      <c r="H334" s="98"/>
      <c r="I334" s="98"/>
      <c r="J334" s="99"/>
      <c r="K334" s="98"/>
    </row>
    <row r="335" spans="8:11" x14ac:dyDescent="0.25">
      <c r="H335" s="98"/>
      <c r="I335" s="98"/>
      <c r="J335" s="99"/>
      <c r="K335" s="98"/>
    </row>
    <row r="336" spans="8:11" x14ac:dyDescent="0.25">
      <c r="H336" s="98"/>
      <c r="I336" s="98"/>
      <c r="J336" s="99"/>
      <c r="K336" s="98"/>
    </row>
    <row r="337" spans="8:11" x14ac:dyDescent="0.25">
      <c r="H337" s="98"/>
      <c r="I337" s="98"/>
      <c r="J337" s="99"/>
      <c r="K337" s="98"/>
    </row>
    <row r="338" spans="8:11" x14ac:dyDescent="0.25">
      <c r="H338" s="98"/>
      <c r="I338" s="98"/>
      <c r="J338" s="99"/>
      <c r="K338" s="98"/>
    </row>
    <row r="339" spans="8:11" x14ac:dyDescent="0.25">
      <c r="H339" s="98"/>
      <c r="I339" s="98"/>
      <c r="J339" s="99"/>
      <c r="K339" s="98"/>
    </row>
    <row r="340" spans="8:11" x14ac:dyDescent="0.25">
      <c r="H340" s="98"/>
      <c r="I340" s="98"/>
      <c r="J340" s="99"/>
      <c r="K340" s="98"/>
    </row>
    <row r="341" spans="8:11" x14ac:dyDescent="0.25">
      <c r="H341" s="98"/>
      <c r="I341" s="98"/>
      <c r="J341" s="99"/>
      <c r="K341" s="98"/>
    </row>
    <row r="342" spans="8:11" x14ac:dyDescent="0.25">
      <c r="H342" s="98"/>
      <c r="I342" s="98"/>
      <c r="J342" s="99"/>
      <c r="K342" s="98"/>
    </row>
    <row r="343" spans="8:11" x14ac:dyDescent="0.25">
      <c r="H343" s="98"/>
      <c r="I343" s="98"/>
      <c r="J343" s="99"/>
      <c r="K343" s="98"/>
    </row>
    <row r="344" spans="8:11" x14ac:dyDescent="0.25">
      <c r="H344" s="98"/>
      <c r="I344" s="98"/>
      <c r="J344" s="99"/>
      <c r="K344" s="98"/>
    </row>
    <row r="345" spans="8:11" x14ac:dyDescent="0.25">
      <c r="H345" s="98"/>
      <c r="I345" s="98"/>
      <c r="J345" s="99"/>
      <c r="K345" s="98"/>
    </row>
    <row r="346" spans="8:11" x14ac:dyDescent="0.25">
      <c r="H346" s="98"/>
      <c r="I346" s="98"/>
      <c r="J346" s="99"/>
      <c r="K346" s="98"/>
    </row>
    <row r="347" spans="8:11" x14ac:dyDescent="0.25">
      <c r="H347" s="98"/>
      <c r="I347" s="98"/>
      <c r="J347" s="99"/>
      <c r="K347" s="98"/>
    </row>
    <row r="348" spans="8:11" x14ac:dyDescent="0.25">
      <c r="H348" s="98"/>
      <c r="I348" s="98"/>
      <c r="J348" s="99"/>
      <c r="K348" s="98"/>
    </row>
    <row r="349" spans="8:11" x14ac:dyDescent="0.25">
      <c r="H349" s="98"/>
      <c r="I349" s="98"/>
      <c r="J349" s="99"/>
      <c r="K349" s="98"/>
    </row>
    <row r="350" spans="8:11" x14ac:dyDescent="0.25">
      <c r="H350" s="98"/>
      <c r="I350" s="98"/>
      <c r="J350" s="99"/>
      <c r="K350" s="98"/>
    </row>
    <row r="351" spans="8:11" x14ac:dyDescent="0.25">
      <c r="H351" s="98"/>
      <c r="I351" s="98"/>
      <c r="J351" s="99"/>
      <c r="K351" s="98"/>
    </row>
    <row r="352" spans="8:11" x14ac:dyDescent="0.25">
      <c r="H352" s="98"/>
      <c r="I352" s="98"/>
      <c r="J352" s="99"/>
      <c r="K352" s="98"/>
    </row>
    <row r="353" spans="8:11" x14ac:dyDescent="0.25">
      <c r="H353" s="98"/>
      <c r="I353" s="98"/>
      <c r="J353" s="99"/>
      <c r="K353" s="98"/>
    </row>
    <row r="354" spans="8:11" x14ac:dyDescent="0.25">
      <c r="H354" s="98"/>
      <c r="I354" s="98"/>
      <c r="J354" s="99"/>
      <c r="K354" s="98"/>
    </row>
    <row r="355" spans="8:11" x14ac:dyDescent="0.25">
      <c r="H355" s="98"/>
      <c r="I355" s="98"/>
      <c r="J355" s="99"/>
      <c r="K355" s="98"/>
    </row>
    <row r="356" spans="8:11" x14ac:dyDescent="0.25">
      <c r="H356" s="98"/>
      <c r="I356" s="98"/>
      <c r="J356" s="99"/>
      <c r="K356" s="98"/>
    </row>
    <row r="357" spans="8:11" x14ac:dyDescent="0.25">
      <c r="H357" s="98"/>
      <c r="I357" s="98"/>
      <c r="J357" s="99"/>
      <c r="K357" s="98"/>
    </row>
    <row r="358" spans="8:11" x14ac:dyDescent="0.25">
      <c r="H358" s="98"/>
      <c r="I358" s="98"/>
      <c r="J358" s="99"/>
      <c r="K358" s="98"/>
    </row>
    <row r="359" spans="8:11" x14ac:dyDescent="0.25">
      <c r="H359" s="98"/>
      <c r="I359" s="98"/>
      <c r="J359" s="99"/>
      <c r="K359" s="98"/>
    </row>
    <row r="360" spans="8:11" x14ac:dyDescent="0.25">
      <c r="H360" s="98"/>
      <c r="I360" s="98"/>
      <c r="J360" s="99"/>
      <c r="K360" s="98"/>
    </row>
    <row r="361" spans="8:11" x14ac:dyDescent="0.25">
      <c r="H361" s="98"/>
      <c r="I361" s="98"/>
      <c r="J361" s="99"/>
      <c r="K361" s="98"/>
    </row>
    <row r="362" spans="8:11" x14ac:dyDescent="0.25">
      <c r="H362" s="98"/>
      <c r="I362" s="98"/>
      <c r="J362" s="99"/>
      <c r="K362" s="98"/>
    </row>
    <row r="363" spans="8:11" x14ac:dyDescent="0.25">
      <c r="H363" s="98"/>
      <c r="I363" s="98"/>
      <c r="J363" s="99"/>
      <c r="K363" s="98"/>
    </row>
    <row r="364" spans="8:11" x14ac:dyDescent="0.25">
      <c r="H364" s="98"/>
      <c r="I364" s="98"/>
      <c r="J364" s="99"/>
      <c r="K364" s="98"/>
    </row>
    <row r="365" spans="8:11" x14ac:dyDescent="0.25">
      <c r="H365" s="98"/>
      <c r="I365" s="98"/>
      <c r="J365" s="99"/>
      <c r="K365" s="98"/>
    </row>
    <row r="366" spans="8:11" x14ac:dyDescent="0.25">
      <c r="H366" s="98"/>
      <c r="I366" s="98"/>
      <c r="J366" s="99"/>
      <c r="K366" s="98"/>
    </row>
    <row r="367" spans="8:11" x14ac:dyDescent="0.25">
      <c r="H367" s="98"/>
      <c r="I367" s="98"/>
      <c r="J367" s="99"/>
      <c r="K367" s="98"/>
    </row>
    <row r="368" spans="8:11" x14ac:dyDescent="0.25">
      <c r="H368" s="98"/>
      <c r="I368" s="98"/>
      <c r="J368" s="99"/>
      <c r="K368" s="98"/>
    </row>
    <row r="369" spans="8:11" x14ac:dyDescent="0.25">
      <c r="H369" s="98"/>
      <c r="I369" s="98"/>
      <c r="J369" s="99"/>
      <c r="K369" s="98"/>
    </row>
    <row r="370" spans="8:11" x14ac:dyDescent="0.25">
      <c r="H370" s="98"/>
      <c r="I370" s="98"/>
      <c r="J370" s="99"/>
      <c r="K370" s="98"/>
    </row>
    <row r="371" spans="8:11" x14ac:dyDescent="0.25">
      <c r="H371" s="98"/>
      <c r="I371" s="98"/>
      <c r="J371" s="99"/>
      <c r="K371" s="98"/>
    </row>
    <row r="372" spans="8:11" x14ac:dyDescent="0.25">
      <c r="H372" s="98"/>
      <c r="I372" s="98"/>
      <c r="J372" s="99"/>
      <c r="K372" s="98"/>
    </row>
    <row r="373" spans="8:11" x14ac:dyDescent="0.25">
      <c r="H373" s="98"/>
      <c r="I373" s="98"/>
      <c r="J373" s="99"/>
      <c r="K373" s="98"/>
    </row>
    <row r="374" spans="8:11" x14ac:dyDescent="0.25">
      <c r="H374" s="98"/>
      <c r="I374" s="98"/>
      <c r="J374" s="99"/>
      <c r="K374" s="98"/>
    </row>
    <row r="375" spans="8:11" x14ac:dyDescent="0.25">
      <c r="H375" s="98"/>
      <c r="I375" s="98"/>
      <c r="J375" s="99"/>
      <c r="K375" s="98"/>
    </row>
    <row r="376" spans="8:11" x14ac:dyDescent="0.25">
      <c r="H376" s="98"/>
      <c r="I376" s="98"/>
      <c r="J376" s="99"/>
      <c r="K376" s="98"/>
    </row>
    <row r="377" spans="8:11" x14ac:dyDescent="0.25">
      <c r="H377" s="98"/>
      <c r="I377" s="98"/>
      <c r="J377" s="99"/>
      <c r="K377" s="98"/>
    </row>
    <row r="378" spans="8:11" x14ac:dyDescent="0.25">
      <c r="H378" s="98"/>
      <c r="I378" s="98"/>
      <c r="J378" s="99"/>
      <c r="K378" s="98"/>
    </row>
    <row r="379" spans="8:11" x14ac:dyDescent="0.25">
      <c r="H379" s="98"/>
      <c r="I379" s="98"/>
      <c r="J379" s="99"/>
      <c r="K379" s="98"/>
    </row>
    <row r="380" spans="8:11" x14ac:dyDescent="0.25">
      <c r="H380" s="98"/>
      <c r="I380" s="98"/>
      <c r="J380" s="99"/>
      <c r="K380" s="98"/>
    </row>
    <row r="381" spans="8:11" x14ac:dyDescent="0.25">
      <c r="H381" s="98"/>
      <c r="I381" s="98"/>
      <c r="J381" s="99"/>
      <c r="K381" s="98"/>
    </row>
    <row r="382" spans="8:11" x14ac:dyDescent="0.25">
      <c r="H382" s="98"/>
      <c r="I382" s="98"/>
      <c r="J382" s="99"/>
      <c r="K382" s="98"/>
    </row>
    <row r="383" spans="8:11" x14ac:dyDescent="0.25">
      <c r="H383" s="98"/>
      <c r="I383" s="98"/>
      <c r="J383" s="99"/>
      <c r="K383" s="98"/>
    </row>
    <row r="384" spans="8:11" x14ac:dyDescent="0.25">
      <c r="H384" s="98"/>
      <c r="I384" s="98"/>
      <c r="J384" s="99"/>
      <c r="K384" s="98"/>
    </row>
    <row r="385" spans="8:11" x14ac:dyDescent="0.25">
      <c r="H385" s="98"/>
      <c r="I385" s="98"/>
      <c r="J385" s="99"/>
      <c r="K385" s="98"/>
    </row>
    <row r="386" spans="8:11" x14ac:dyDescent="0.25">
      <c r="H386" s="98"/>
      <c r="I386" s="98"/>
      <c r="J386" s="99"/>
      <c r="K386" s="98"/>
    </row>
    <row r="387" spans="8:11" x14ac:dyDescent="0.25">
      <c r="H387" s="98"/>
      <c r="I387" s="98"/>
      <c r="J387" s="99"/>
      <c r="K387" s="98"/>
    </row>
    <row r="388" spans="8:11" x14ac:dyDescent="0.25">
      <c r="H388" s="98"/>
      <c r="I388" s="98"/>
      <c r="J388" s="99"/>
      <c r="K388" s="98"/>
    </row>
    <row r="389" spans="8:11" x14ac:dyDescent="0.25">
      <c r="H389" s="98"/>
      <c r="I389" s="98"/>
      <c r="J389" s="99"/>
      <c r="K389" s="98"/>
    </row>
    <row r="390" spans="8:11" x14ac:dyDescent="0.25">
      <c r="H390" s="98"/>
      <c r="I390" s="98"/>
      <c r="J390" s="99"/>
      <c r="K390" s="98"/>
    </row>
    <row r="391" spans="8:11" x14ac:dyDescent="0.25">
      <c r="H391" s="98"/>
      <c r="I391" s="98"/>
      <c r="J391" s="99"/>
      <c r="K391" s="98"/>
    </row>
    <row r="392" spans="8:11" x14ac:dyDescent="0.25">
      <c r="H392" s="98"/>
      <c r="I392" s="98"/>
      <c r="J392" s="99"/>
      <c r="K392" s="98"/>
    </row>
    <row r="393" spans="8:11" x14ac:dyDescent="0.25">
      <c r="H393" s="98"/>
      <c r="I393" s="98"/>
      <c r="J393" s="99"/>
      <c r="K393" s="98"/>
    </row>
    <row r="394" spans="8:11" x14ac:dyDescent="0.25">
      <c r="H394" s="98"/>
      <c r="I394" s="98"/>
      <c r="J394" s="99"/>
      <c r="K394" s="98"/>
    </row>
    <row r="395" spans="8:11" x14ac:dyDescent="0.25">
      <c r="H395" s="98"/>
      <c r="I395" s="98"/>
      <c r="J395" s="99"/>
      <c r="K395" s="98"/>
    </row>
    <row r="396" spans="8:11" x14ac:dyDescent="0.25">
      <c r="H396" s="98"/>
      <c r="I396" s="98"/>
      <c r="J396" s="99"/>
      <c r="K396" s="98"/>
    </row>
    <row r="397" spans="8:11" x14ac:dyDescent="0.25">
      <c r="H397" s="98"/>
      <c r="I397" s="98"/>
      <c r="J397" s="99"/>
      <c r="K397" s="98"/>
    </row>
    <row r="398" spans="8:11" x14ac:dyDescent="0.25">
      <c r="H398" s="98"/>
      <c r="I398" s="98"/>
      <c r="J398" s="99"/>
      <c r="K398" s="98"/>
    </row>
    <row r="399" spans="8:11" x14ac:dyDescent="0.25">
      <c r="H399" s="98"/>
      <c r="I399" s="98"/>
      <c r="J399" s="99"/>
      <c r="K399" s="98"/>
    </row>
    <row r="400" spans="8:11" x14ac:dyDescent="0.25">
      <c r="H400" s="98"/>
      <c r="I400" s="98"/>
      <c r="J400" s="99"/>
      <c r="K400" s="98"/>
    </row>
    <row r="401" spans="8:11" x14ac:dyDescent="0.25">
      <c r="H401" s="98"/>
      <c r="I401" s="98"/>
      <c r="J401" s="99"/>
      <c r="K401" s="98"/>
    </row>
    <row r="402" spans="8:11" x14ac:dyDescent="0.25">
      <c r="H402" s="98"/>
      <c r="I402" s="98"/>
      <c r="J402" s="99"/>
      <c r="K402" s="98"/>
    </row>
    <row r="403" spans="8:11" x14ac:dyDescent="0.25">
      <c r="H403" s="98"/>
      <c r="I403" s="98"/>
      <c r="J403" s="99"/>
      <c r="K403" s="98"/>
    </row>
    <row r="404" spans="8:11" x14ac:dyDescent="0.25">
      <c r="H404" s="98"/>
      <c r="I404" s="98"/>
      <c r="J404" s="99"/>
      <c r="K404" s="98"/>
    </row>
    <row r="405" spans="8:11" x14ac:dyDescent="0.25">
      <c r="H405" s="98"/>
      <c r="I405" s="98"/>
      <c r="J405" s="99"/>
      <c r="K405" s="98"/>
    </row>
    <row r="406" spans="8:11" x14ac:dyDescent="0.25">
      <c r="H406" s="98"/>
      <c r="I406" s="98"/>
      <c r="J406" s="99"/>
      <c r="K406" s="98"/>
    </row>
    <row r="407" spans="8:11" x14ac:dyDescent="0.25">
      <c r="H407" s="98"/>
      <c r="I407" s="98"/>
      <c r="J407" s="99"/>
      <c r="K407" s="98"/>
    </row>
    <row r="408" spans="8:11" x14ac:dyDescent="0.25">
      <c r="H408" s="98"/>
      <c r="I408" s="98"/>
      <c r="J408" s="99"/>
      <c r="K408" s="98"/>
    </row>
    <row r="409" spans="8:11" x14ac:dyDescent="0.25">
      <c r="H409" s="98"/>
      <c r="I409" s="98"/>
      <c r="J409" s="99"/>
      <c r="K409" s="98"/>
    </row>
    <row r="410" spans="8:11" x14ac:dyDescent="0.25">
      <c r="H410" s="98"/>
      <c r="I410" s="98"/>
      <c r="J410" s="99"/>
      <c r="K410" s="98"/>
    </row>
    <row r="411" spans="8:11" x14ac:dyDescent="0.25">
      <c r="H411" s="98"/>
      <c r="I411" s="98"/>
      <c r="J411" s="99"/>
      <c r="K411" s="98"/>
    </row>
    <row r="412" spans="8:11" x14ac:dyDescent="0.25">
      <c r="H412" s="98"/>
      <c r="I412" s="98"/>
      <c r="J412" s="99"/>
      <c r="K412" s="98"/>
    </row>
    <row r="413" spans="8:11" x14ac:dyDescent="0.25">
      <c r="H413" s="98"/>
      <c r="I413" s="98"/>
      <c r="J413" s="99"/>
      <c r="K413" s="98"/>
    </row>
    <row r="414" spans="8:11" x14ac:dyDescent="0.25">
      <c r="H414" s="98"/>
      <c r="I414" s="98"/>
      <c r="J414" s="99"/>
      <c r="K414" s="98"/>
    </row>
    <row r="415" spans="8:11" x14ac:dyDescent="0.25">
      <c r="H415" s="98"/>
      <c r="I415" s="98"/>
      <c r="J415" s="99"/>
      <c r="K415" s="98"/>
    </row>
    <row r="416" spans="8:11" x14ac:dyDescent="0.25">
      <c r="H416" s="98"/>
      <c r="I416" s="98"/>
      <c r="J416" s="99"/>
      <c r="K416" s="98"/>
    </row>
    <row r="417" spans="8:11" x14ac:dyDescent="0.25">
      <c r="H417" s="98"/>
      <c r="I417" s="98"/>
      <c r="J417" s="99"/>
      <c r="K417" s="98"/>
    </row>
    <row r="418" spans="8:11" x14ac:dyDescent="0.25">
      <c r="H418" s="98"/>
      <c r="I418" s="98"/>
      <c r="J418" s="99"/>
      <c r="K418" s="98"/>
    </row>
    <row r="419" spans="8:11" x14ac:dyDescent="0.25">
      <c r="H419" s="98"/>
      <c r="I419" s="98"/>
      <c r="J419" s="99"/>
      <c r="K419" s="98"/>
    </row>
    <row r="420" spans="8:11" x14ac:dyDescent="0.25">
      <c r="H420" s="98"/>
      <c r="I420" s="98"/>
      <c r="J420" s="99"/>
      <c r="K420" s="98"/>
    </row>
    <row r="421" spans="8:11" x14ac:dyDescent="0.25">
      <c r="H421" s="98"/>
      <c r="I421" s="98"/>
      <c r="J421" s="99"/>
      <c r="K421" s="98"/>
    </row>
    <row r="422" spans="8:11" x14ac:dyDescent="0.25">
      <c r="H422" s="98"/>
      <c r="I422" s="98"/>
      <c r="J422" s="99"/>
      <c r="K422" s="98"/>
    </row>
    <row r="423" spans="8:11" x14ac:dyDescent="0.25">
      <c r="H423" s="98"/>
      <c r="I423" s="98"/>
      <c r="J423" s="99"/>
      <c r="K423" s="98"/>
    </row>
    <row r="424" spans="8:11" x14ac:dyDescent="0.25">
      <c r="H424" s="98"/>
      <c r="I424" s="98"/>
      <c r="J424" s="99"/>
      <c r="K424" s="98"/>
    </row>
    <row r="425" spans="8:11" x14ac:dyDescent="0.25">
      <c r="H425" s="98"/>
      <c r="I425" s="98"/>
      <c r="J425" s="99"/>
      <c r="K425" s="98"/>
    </row>
    <row r="426" spans="8:11" x14ac:dyDescent="0.25">
      <c r="H426" s="98"/>
      <c r="I426" s="98"/>
      <c r="J426" s="99"/>
      <c r="K426" s="98"/>
    </row>
    <row r="427" spans="8:11" x14ac:dyDescent="0.25">
      <c r="H427" s="98"/>
      <c r="I427" s="98"/>
      <c r="J427" s="99"/>
      <c r="K427" s="98"/>
    </row>
    <row r="428" spans="8:11" x14ac:dyDescent="0.25">
      <c r="H428" s="98"/>
      <c r="I428" s="98"/>
      <c r="J428" s="99"/>
      <c r="K428" s="98"/>
    </row>
    <row r="429" spans="8:11" x14ac:dyDescent="0.25">
      <c r="H429" s="98"/>
      <c r="I429" s="98"/>
      <c r="J429" s="99"/>
      <c r="K429" s="98"/>
    </row>
    <row r="430" spans="8:11" x14ac:dyDescent="0.25">
      <c r="H430" s="98"/>
      <c r="I430" s="98"/>
      <c r="J430" s="99"/>
      <c r="K430" s="98"/>
    </row>
    <row r="431" spans="8:11" x14ac:dyDescent="0.25">
      <c r="H431" s="98"/>
      <c r="I431" s="98"/>
      <c r="J431" s="99"/>
      <c r="K431" s="98"/>
    </row>
    <row r="432" spans="8:11" x14ac:dyDescent="0.25">
      <c r="H432" s="98"/>
      <c r="I432" s="98"/>
      <c r="J432" s="99"/>
      <c r="K432" s="98"/>
    </row>
    <row r="433" spans="8:11" x14ac:dyDescent="0.25">
      <c r="H433" s="98"/>
      <c r="I433" s="98"/>
      <c r="J433" s="99"/>
      <c r="K433" s="98"/>
    </row>
    <row r="434" spans="8:11" x14ac:dyDescent="0.25">
      <c r="H434" s="98"/>
      <c r="I434" s="98"/>
      <c r="J434" s="99"/>
      <c r="K434" s="98"/>
    </row>
    <row r="435" spans="8:11" x14ac:dyDescent="0.25">
      <c r="H435" s="98"/>
      <c r="I435" s="98"/>
      <c r="J435" s="99"/>
      <c r="K435" s="98"/>
    </row>
    <row r="436" spans="8:11" x14ac:dyDescent="0.25">
      <c r="H436" s="98"/>
      <c r="I436" s="98"/>
      <c r="J436" s="99"/>
      <c r="K436" s="98"/>
    </row>
    <row r="437" spans="8:11" x14ac:dyDescent="0.25">
      <c r="H437" s="98"/>
      <c r="I437" s="98"/>
      <c r="J437" s="99"/>
      <c r="K437" s="98"/>
    </row>
    <row r="438" spans="8:11" x14ac:dyDescent="0.25">
      <c r="H438" s="98"/>
      <c r="I438" s="98"/>
      <c r="J438" s="99"/>
      <c r="K438" s="98"/>
    </row>
    <row r="439" spans="8:11" x14ac:dyDescent="0.25">
      <c r="H439" s="98"/>
      <c r="I439" s="98"/>
      <c r="J439" s="99"/>
      <c r="K439" s="98"/>
    </row>
    <row r="440" spans="8:11" x14ac:dyDescent="0.25">
      <c r="H440" s="98"/>
      <c r="I440" s="98"/>
      <c r="J440" s="99"/>
      <c r="K440" s="98"/>
    </row>
    <row r="441" spans="8:11" x14ac:dyDescent="0.25">
      <c r="H441" s="98"/>
      <c r="I441" s="98"/>
      <c r="J441" s="99"/>
      <c r="K441" s="98"/>
    </row>
    <row r="442" spans="8:11" x14ac:dyDescent="0.25">
      <c r="H442" s="98"/>
      <c r="I442" s="98"/>
      <c r="J442" s="99"/>
      <c r="K442" s="98"/>
    </row>
    <row r="443" spans="8:11" x14ac:dyDescent="0.25">
      <c r="H443" s="98"/>
      <c r="I443" s="98"/>
      <c r="J443" s="99"/>
      <c r="K443" s="98"/>
    </row>
    <row r="444" spans="8:11" x14ac:dyDescent="0.25">
      <c r="H444" s="98"/>
      <c r="I444" s="98"/>
      <c r="J444" s="99"/>
      <c r="K444" s="98"/>
    </row>
    <row r="445" spans="8:11" x14ac:dyDescent="0.25">
      <c r="H445" s="98"/>
      <c r="I445" s="98"/>
      <c r="J445" s="99"/>
      <c r="K445" s="98"/>
    </row>
    <row r="446" spans="8:11" x14ac:dyDescent="0.25">
      <c r="H446" s="98"/>
      <c r="I446" s="98"/>
      <c r="J446" s="99"/>
      <c r="K446" s="98"/>
    </row>
    <row r="447" spans="8:11" x14ac:dyDescent="0.25">
      <c r="H447" s="98"/>
      <c r="I447" s="98"/>
      <c r="J447" s="99"/>
      <c r="K447" s="98"/>
    </row>
    <row r="448" spans="8:11" x14ac:dyDescent="0.25">
      <c r="H448" s="98"/>
      <c r="I448" s="98"/>
      <c r="J448" s="99"/>
      <c r="K448" s="98"/>
    </row>
    <row r="449" spans="8:11" x14ac:dyDescent="0.25">
      <c r="H449" s="98"/>
      <c r="I449" s="98"/>
      <c r="J449" s="99"/>
      <c r="K449" s="98"/>
    </row>
    <row r="450" spans="8:11" x14ac:dyDescent="0.25">
      <c r="H450" s="98"/>
      <c r="I450" s="98"/>
      <c r="J450" s="99"/>
      <c r="K450" s="98"/>
    </row>
    <row r="451" spans="8:11" x14ac:dyDescent="0.25">
      <c r="H451" s="98"/>
      <c r="I451" s="98"/>
      <c r="J451" s="99"/>
      <c r="K451" s="98"/>
    </row>
    <row r="452" spans="8:11" x14ac:dyDescent="0.25">
      <c r="H452" s="98"/>
      <c r="I452" s="98"/>
      <c r="J452" s="99"/>
      <c r="K452" s="98"/>
    </row>
    <row r="453" spans="8:11" x14ac:dyDescent="0.25">
      <c r="H453" s="98"/>
      <c r="I453" s="98"/>
      <c r="J453" s="99"/>
      <c r="K453" s="98"/>
    </row>
    <row r="454" spans="8:11" x14ac:dyDescent="0.25">
      <c r="H454" s="98"/>
      <c r="I454" s="98"/>
      <c r="J454" s="99"/>
      <c r="K454" s="98"/>
    </row>
    <row r="455" spans="8:11" x14ac:dyDescent="0.25">
      <c r="H455" s="98"/>
      <c r="I455" s="98"/>
      <c r="J455" s="99"/>
      <c r="K455" s="98"/>
    </row>
    <row r="456" spans="8:11" x14ac:dyDescent="0.25">
      <c r="H456" s="98"/>
      <c r="I456" s="98"/>
      <c r="J456" s="99"/>
      <c r="K456" s="98"/>
    </row>
    <row r="457" spans="8:11" x14ac:dyDescent="0.25">
      <c r="H457" s="98"/>
      <c r="I457" s="98"/>
      <c r="J457" s="99"/>
      <c r="K457" s="98"/>
    </row>
    <row r="458" spans="8:11" x14ac:dyDescent="0.25">
      <c r="H458" s="98"/>
      <c r="I458" s="98"/>
      <c r="J458" s="99"/>
      <c r="K458" s="98"/>
    </row>
    <row r="459" spans="8:11" x14ac:dyDescent="0.25">
      <c r="H459" s="98"/>
      <c r="I459" s="98"/>
      <c r="J459" s="99"/>
      <c r="K459" s="98"/>
    </row>
    <row r="460" spans="8:11" x14ac:dyDescent="0.25">
      <c r="H460" s="98"/>
      <c r="I460" s="98"/>
      <c r="J460" s="99"/>
      <c r="K460" s="98"/>
    </row>
    <row r="461" spans="8:11" x14ac:dyDescent="0.25">
      <c r="H461" s="98"/>
      <c r="I461" s="98"/>
      <c r="J461" s="99"/>
      <c r="K461" s="98"/>
    </row>
    <row r="462" spans="8:11" x14ac:dyDescent="0.25">
      <c r="H462" s="98"/>
      <c r="I462" s="98"/>
      <c r="J462" s="99"/>
      <c r="K462" s="98"/>
    </row>
    <row r="463" spans="8:11" x14ac:dyDescent="0.25">
      <c r="H463" s="98"/>
      <c r="I463" s="98"/>
      <c r="J463" s="99"/>
      <c r="K463" s="98"/>
    </row>
    <row r="464" spans="8:11" x14ac:dyDescent="0.25">
      <c r="H464" s="98"/>
      <c r="I464" s="98"/>
      <c r="J464" s="99"/>
      <c r="K464" s="98"/>
    </row>
    <row r="465" spans="8:11" x14ac:dyDescent="0.25">
      <c r="H465" s="98"/>
      <c r="I465" s="98"/>
      <c r="J465" s="99"/>
      <c r="K465" s="98"/>
    </row>
    <row r="466" spans="8:11" x14ac:dyDescent="0.25">
      <c r="H466" s="98"/>
      <c r="I466" s="98"/>
      <c r="J466" s="99"/>
      <c r="K466" s="98"/>
    </row>
    <row r="467" spans="8:11" x14ac:dyDescent="0.25">
      <c r="H467" s="98"/>
      <c r="I467" s="98"/>
      <c r="J467" s="99"/>
      <c r="K467" s="98"/>
    </row>
    <row r="468" spans="8:11" x14ac:dyDescent="0.25">
      <c r="H468" s="98"/>
      <c r="I468" s="98"/>
      <c r="J468" s="99"/>
      <c r="K468" s="98"/>
    </row>
    <row r="469" spans="8:11" x14ac:dyDescent="0.25">
      <c r="H469" s="98"/>
      <c r="I469" s="98"/>
      <c r="J469" s="99"/>
      <c r="K469" s="98"/>
    </row>
    <row r="470" spans="8:11" x14ac:dyDescent="0.25">
      <c r="H470" s="98"/>
      <c r="I470" s="98"/>
      <c r="J470" s="99"/>
      <c r="K470" s="98"/>
    </row>
    <row r="471" spans="8:11" x14ac:dyDescent="0.25">
      <c r="H471" s="98"/>
      <c r="I471" s="98"/>
      <c r="J471" s="99"/>
      <c r="K471" s="98"/>
    </row>
    <row r="472" spans="8:11" x14ac:dyDescent="0.25">
      <c r="H472" s="98"/>
      <c r="I472" s="98"/>
      <c r="J472" s="99"/>
      <c r="K472" s="98"/>
    </row>
    <row r="473" spans="8:11" x14ac:dyDescent="0.25">
      <c r="H473" s="98"/>
      <c r="I473" s="98"/>
      <c r="J473" s="99"/>
      <c r="K473" s="98"/>
    </row>
    <row r="474" spans="8:11" x14ac:dyDescent="0.25">
      <c r="H474" s="98"/>
      <c r="I474" s="98"/>
      <c r="J474" s="99"/>
      <c r="K474" s="98"/>
    </row>
    <row r="475" spans="8:11" x14ac:dyDescent="0.25">
      <c r="H475" s="98"/>
      <c r="I475" s="98"/>
      <c r="J475" s="99"/>
      <c r="K475" s="98"/>
    </row>
    <row r="476" spans="8:11" x14ac:dyDescent="0.25">
      <c r="H476" s="98"/>
      <c r="I476" s="98"/>
      <c r="J476" s="99"/>
      <c r="K476" s="98"/>
    </row>
    <row r="477" spans="8:11" x14ac:dyDescent="0.25">
      <c r="H477" s="98"/>
      <c r="I477" s="98"/>
      <c r="J477" s="99"/>
      <c r="K477" s="98"/>
    </row>
    <row r="478" spans="8:11" x14ac:dyDescent="0.25">
      <c r="H478" s="98"/>
      <c r="I478" s="98"/>
      <c r="J478" s="99"/>
      <c r="K478" s="98"/>
    </row>
    <row r="479" spans="8:11" x14ac:dyDescent="0.25">
      <c r="H479" s="98"/>
      <c r="I479" s="98"/>
      <c r="J479" s="99"/>
      <c r="K479" s="98"/>
    </row>
    <row r="480" spans="8:11" x14ac:dyDescent="0.25">
      <c r="H480" s="98"/>
      <c r="I480" s="98"/>
      <c r="J480" s="99"/>
      <c r="K480" s="98"/>
    </row>
    <row r="481" spans="8:11" x14ac:dyDescent="0.25">
      <c r="H481" s="98"/>
      <c r="I481" s="98"/>
      <c r="J481" s="99"/>
      <c r="K481" s="98"/>
    </row>
    <row r="482" spans="8:11" x14ac:dyDescent="0.25">
      <c r="H482" s="98"/>
      <c r="I482" s="98"/>
      <c r="J482" s="99"/>
      <c r="K482" s="98"/>
    </row>
    <row r="483" spans="8:11" x14ac:dyDescent="0.25">
      <c r="H483" s="98"/>
      <c r="I483" s="98"/>
      <c r="J483" s="99"/>
      <c r="K483" s="98"/>
    </row>
    <row r="484" spans="8:11" x14ac:dyDescent="0.25">
      <c r="H484" s="98"/>
      <c r="I484" s="98"/>
      <c r="J484" s="99"/>
      <c r="K484" s="98"/>
    </row>
    <row r="485" spans="8:11" x14ac:dyDescent="0.25">
      <c r="H485" s="98"/>
      <c r="I485" s="98"/>
      <c r="J485" s="99"/>
      <c r="K485" s="98"/>
    </row>
    <row r="486" spans="8:11" x14ac:dyDescent="0.25">
      <c r="H486" s="98"/>
      <c r="I486" s="98"/>
      <c r="J486" s="99"/>
      <c r="K486" s="98"/>
    </row>
    <row r="487" spans="8:11" x14ac:dyDescent="0.25">
      <c r="H487" s="98"/>
      <c r="I487" s="98"/>
      <c r="J487" s="99"/>
      <c r="K487" s="98"/>
    </row>
    <row r="488" spans="8:11" x14ac:dyDescent="0.25">
      <c r="H488" s="98"/>
      <c r="I488" s="98"/>
      <c r="J488" s="99"/>
      <c r="K488" s="98"/>
    </row>
    <row r="489" spans="8:11" x14ac:dyDescent="0.25">
      <c r="H489" s="98"/>
      <c r="I489" s="98"/>
      <c r="J489" s="99"/>
      <c r="K489" s="98"/>
    </row>
    <row r="490" spans="8:11" x14ac:dyDescent="0.25">
      <c r="H490" s="98"/>
      <c r="I490" s="98"/>
      <c r="J490" s="99"/>
      <c r="K490" s="98"/>
    </row>
    <row r="491" spans="8:11" x14ac:dyDescent="0.25">
      <c r="H491" s="98"/>
      <c r="I491" s="98"/>
      <c r="J491" s="99"/>
      <c r="K491" s="98"/>
    </row>
    <row r="492" spans="8:11" x14ac:dyDescent="0.25">
      <c r="H492" s="98"/>
      <c r="I492" s="98"/>
      <c r="J492" s="99"/>
      <c r="K492" s="98"/>
    </row>
    <row r="493" spans="8:11" x14ac:dyDescent="0.25">
      <c r="H493" s="98"/>
      <c r="I493" s="98"/>
      <c r="J493" s="99"/>
      <c r="K493" s="98"/>
    </row>
    <row r="494" spans="8:11" x14ac:dyDescent="0.25">
      <c r="H494" s="98"/>
      <c r="I494" s="98"/>
      <c r="J494" s="99"/>
      <c r="K494" s="98"/>
    </row>
    <row r="495" spans="8:11" x14ac:dyDescent="0.25">
      <c r="H495" s="98"/>
      <c r="I495" s="98"/>
      <c r="J495" s="99"/>
      <c r="K495" s="98"/>
    </row>
    <row r="496" spans="8:11" x14ac:dyDescent="0.25">
      <c r="H496" s="98"/>
      <c r="I496" s="98"/>
      <c r="J496" s="99"/>
      <c r="K496" s="98"/>
    </row>
    <row r="497" spans="8:11" x14ac:dyDescent="0.25">
      <c r="H497" s="98"/>
      <c r="I497" s="98"/>
      <c r="J497" s="99"/>
      <c r="K497" s="98"/>
    </row>
    <row r="498" spans="8:11" x14ac:dyDescent="0.25">
      <c r="H498" s="98"/>
      <c r="I498" s="98"/>
      <c r="J498" s="99"/>
      <c r="K498" s="98"/>
    </row>
    <row r="499" spans="8:11" x14ac:dyDescent="0.25">
      <c r="H499" s="98"/>
      <c r="I499" s="98"/>
      <c r="J499" s="99"/>
      <c r="K499" s="98"/>
    </row>
    <row r="500" spans="8:11" x14ac:dyDescent="0.25">
      <c r="H500" s="98"/>
      <c r="I500" s="98"/>
      <c r="J500" s="99"/>
      <c r="K500" s="98"/>
    </row>
    <row r="501" spans="8:11" x14ac:dyDescent="0.25">
      <c r="H501" s="98"/>
      <c r="I501" s="98"/>
      <c r="J501" s="99"/>
      <c r="K501" s="98"/>
    </row>
    <row r="502" spans="8:11" x14ac:dyDescent="0.25">
      <c r="H502" s="98"/>
      <c r="I502" s="98"/>
      <c r="J502" s="99"/>
      <c r="K502" s="98"/>
    </row>
    <row r="503" spans="8:11" x14ac:dyDescent="0.25">
      <c r="H503" s="98"/>
      <c r="I503" s="98"/>
      <c r="J503" s="99"/>
      <c r="K503" s="98"/>
    </row>
    <row r="504" spans="8:11" x14ac:dyDescent="0.25">
      <c r="H504" s="98"/>
      <c r="I504" s="98"/>
      <c r="J504" s="99"/>
      <c r="K504" s="98"/>
    </row>
    <row r="505" spans="8:11" x14ac:dyDescent="0.25">
      <c r="H505" s="98"/>
      <c r="I505" s="98"/>
      <c r="J505" s="99"/>
      <c r="K505" s="98"/>
    </row>
    <row r="506" spans="8:11" x14ac:dyDescent="0.25">
      <c r="H506" s="98"/>
      <c r="I506" s="98"/>
      <c r="J506" s="99"/>
      <c r="K506" s="98"/>
    </row>
    <row r="507" spans="8:11" x14ac:dyDescent="0.25">
      <c r="H507" s="98"/>
      <c r="I507" s="98"/>
      <c r="J507" s="99"/>
      <c r="K507" s="98"/>
    </row>
    <row r="508" spans="8:11" x14ac:dyDescent="0.25">
      <c r="H508" s="98"/>
      <c r="I508" s="98"/>
      <c r="J508" s="99"/>
      <c r="K508" s="98"/>
    </row>
    <row r="509" spans="8:11" x14ac:dyDescent="0.25">
      <c r="H509" s="98"/>
      <c r="I509" s="98"/>
      <c r="J509" s="99"/>
      <c r="K509" s="98"/>
    </row>
    <row r="510" spans="8:11" x14ac:dyDescent="0.25">
      <c r="H510" s="98"/>
      <c r="I510" s="98"/>
      <c r="J510" s="99"/>
      <c r="K510" s="98"/>
    </row>
    <row r="511" spans="8:11" x14ac:dyDescent="0.25">
      <c r="H511" s="98"/>
      <c r="I511" s="98"/>
      <c r="J511" s="99"/>
      <c r="K511" s="98"/>
    </row>
    <row r="512" spans="8:11" x14ac:dyDescent="0.25">
      <c r="H512" s="98"/>
      <c r="I512" s="98"/>
      <c r="J512" s="99"/>
      <c r="K512" s="98"/>
    </row>
    <row r="513" spans="8:11" x14ac:dyDescent="0.25">
      <c r="H513" s="98"/>
      <c r="I513" s="98"/>
      <c r="J513" s="99"/>
      <c r="K513" s="98"/>
    </row>
    <row r="514" spans="8:11" x14ac:dyDescent="0.25">
      <c r="H514" s="98"/>
      <c r="I514" s="98"/>
      <c r="J514" s="99"/>
      <c r="K514" s="98"/>
    </row>
    <row r="515" spans="8:11" x14ac:dyDescent="0.25">
      <c r="H515" s="98"/>
      <c r="I515" s="98"/>
      <c r="J515" s="99"/>
      <c r="K515" s="98"/>
    </row>
    <row r="516" spans="8:11" x14ac:dyDescent="0.25">
      <c r="H516" s="98"/>
      <c r="I516" s="98"/>
      <c r="J516" s="99"/>
      <c r="K516" s="98"/>
    </row>
    <row r="517" spans="8:11" x14ac:dyDescent="0.25">
      <c r="H517" s="98"/>
      <c r="I517" s="98"/>
      <c r="J517" s="99"/>
      <c r="K517" s="98"/>
    </row>
    <row r="518" spans="8:11" x14ac:dyDescent="0.25">
      <c r="H518" s="98"/>
      <c r="I518" s="98"/>
      <c r="J518" s="99"/>
      <c r="K518" s="98"/>
    </row>
    <row r="519" spans="8:11" x14ac:dyDescent="0.25">
      <c r="H519" s="98"/>
      <c r="I519" s="98"/>
      <c r="J519" s="99"/>
      <c r="K519" s="98"/>
    </row>
    <row r="520" spans="8:11" x14ac:dyDescent="0.25">
      <c r="H520" s="98"/>
      <c r="I520" s="98"/>
      <c r="J520" s="99"/>
      <c r="K520" s="98"/>
    </row>
    <row r="521" spans="8:11" x14ac:dyDescent="0.25">
      <c r="H521" s="98"/>
      <c r="I521" s="98"/>
      <c r="J521" s="99"/>
      <c r="K521" s="98"/>
    </row>
    <row r="522" spans="8:11" x14ac:dyDescent="0.25">
      <c r="H522" s="98"/>
      <c r="I522" s="98"/>
      <c r="J522" s="99"/>
      <c r="K522" s="98"/>
    </row>
    <row r="523" spans="8:11" x14ac:dyDescent="0.25">
      <c r="H523" s="98"/>
      <c r="I523" s="98"/>
      <c r="J523" s="99"/>
      <c r="K523" s="98"/>
    </row>
    <row r="524" spans="8:11" x14ac:dyDescent="0.25">
      <c r="H524" s="98"/>
      <c r="I524" s="98"/>
      <c r="J524" s="99"/>
      <c r="K524" s="98"/>
    </row>
    <row r="525" spans="8:11" x14ac:dyDescent="0.25">
      <c r="H525" s="98"/>
      <c r="I525" s="98"/>
      <c r="J525" s="99"/>
      <c r="K525" s="98"/>
    </row>
    <row r="526" spans="8:11" x14ac:dyDescent="0.25">
      <c r="H526" s="98"/>
      <c r="I526" s="98"/>
      <c r="J526" s="99"/>
      <c r="K526" s="98"/>
    </row>
    <row r="527" spans="8:11" x14ac:dyDescent="0.25">
      <c r="H527" s="98"/>
      <c r="I527" s="98"/>
      <c r="J527" s="99"/>
      <c r="K527" s="98"/>
    </row>
    <row r="528" spans="8:11" x14ac:dyDescent="0.25">
      <c r="H528" s="98"/>
      <c r="I528" s="98"/>
      <c r="J528" s="99"/>
      <c r="K528" s="98"/>
    </row>
    <row r="529" spans="8:11" x14ac:dyDescent="0.25">
      <c r="H529" s="98"/>
      <c r="I529" s="98"/>
      <c r="J529" s="99"/>
      <c r="K529" s="98"/>
    </row>
    <row r="530" spans="8:11" x14ac:dyDescent="0.25">
      <c r="H530" s="98"/>
      <c r="I530" s="98"/>
      <c r="J530" s="99"/>
      <c r="K530" s="98"/>
    </row>
    <row r="531" spans="8:11" x14ac:dyDescent="0.25">
      <c r="H531" s="98"/>
      <c r="I531" s="98"/>
      <c r="J531" s="99"/>
      <c r="K531" s="98"/>
    </row>
    <row r="532" spans="8:11" x14ac:dyDescent="0.25">
      <c r="H532" s="98"/>
      <c r="I532" s="98"/>
      <c r="J532" s="99"/>
      <c r="K532" s="98"/>
    </row>
    <row r="533" spans="8:11" x14ac:dyDescent="0.25">
      <c r="H533" s="98"/>
      <c r="I533" s="98"/>
      <c r="J533" s="99"/>
      <c r="K533" s="98"/>
    </row>
    <row r="534" spans="8:11" x14ac:dyDescent="0.25">
      <c r="H534" s="98"/>
      <c r="I534" s="98"/>
      <c r="J534" s="99"/>
      <c r="K534" s="98"/>
    </row>
    <row r="535" spans="8:11" x14ac:dyDescent="0.25">
      <c r="H535" s="98"/>
      <c r="I535" s="98"/>
      <c r="J535" s="99"/>
      <c r="K535" s="98"/>
    </row>
    <row r="536" spans="8:11" x14ac:dyDescent="0.25">
      <c r="H536" s="98"/>
      <c r="I536" s="98"/>
      <c r="J536" s="99"/>
      <c r="K536" s="98"/>
    </row>
    <row r="537" spans="8:11" x14ac:dyDescent="0.25">
      <c r="H537" s="98"/>
      <c r="I537" s="98"/>
      <c r="J537" s="99"/>
      <c r="K537" s="98"/>
    </row>
    <row r="538" spans="8:11" x14ac:dyDescent="0.25">
      <c r="H538" s="98"/>
      <c r="I538" s="98"/>
      <c r="J538" s="99"/>
      <c r="K538" s="98"/>
    </row>
    <row r="539" spans="8:11" x14ac:dyDescent="0.25">
      <c r="H539" s="98"/>
      <c r="I539" s="98"/>
      <c r="J539" s="99"/>
      <c r="K539" s="98"/>
    </row>
    <row r="540" spans="8:11" x14ac:dyDescent="0.25">
      <c r="H540" s="98"/>
      <c r="I540" s="98"/>
      <c r="J540" s="99"/>
      <c r="K540" s="98"/>
    </row>
    <row r="541" spans="8:11" x14ac:dyDescent="0.25">
      <c r="H541" s="98"/>
      <c r="I541" s="98"/>
      <c r="J541" s="99"/>
      <c r="K541" s="98"/>
    </row>
    <row r="542" spans="8:11" x14ac:dyDescent="0.25">
      <c r="H542" s="98"/>
      <c r="I542" s="98"/>
      <c r="J542" s="99"/>
      <c r="K542" s="98"/>
    </row>
    <row r="543" spans="8:11" x14ac:dyDescent="0.25">
      <c r="H543" s="98"/>
      <c r="I543" s="98"/>
      <c r="J543" s="99"/>
      <c r="K543" s="98"/>
    </row>
    <row r="544" spans="8:11" x14ac:dyDescent="0.25">
      <c r="H544" s="98"/>
      <c r="I544" s="98"/>
      <c r="J544" s="99"/>
      <c r="K544" s="98"/>
    </row>
    <row r="545" spans="8:11" x14ac:dyDescent="0.25">
      <c r="H545" s="98"/>
      <c r="I545" s="98"/>
      <c r="J545" s="99"/>
      <c r="K545" s="98"/>
    </row>
    <row r="546" spans="8:11" x14ac:dyDescent="0.25">
      <c r="H546" s="98"/>
      <c r="I546" s="98"/>
      <c r="J546" s="99"/>
      <c r="K546" s="98"/>
    </row>
    <row r="547" spans="8:11" x14ac:dyDescent="0.25">
      <c r="H547" s="98"/>
      <c r="I547" s="98"/>
      <c r="J547" s="99"/>
      <c r="K547" s="98"/>
    </row>
    <row r="548" spans="8:11" x14ac:dyDescent="0.25">
      <c r="H548" s="98"/>
      <c r="I548" s="98"/>
      <c r="J548" s="99"/>
      <c r="K548" s="98"/>
    </row>
    <row r="549" spans="8:11" x14ac:dyDescent="0.25">
      <c r="H549" s="98"/>
      <c r="I549" s="98"/>
      <c r="J549" s="99"/>
      <c r="K549" s="98"/>
    </row>
    <row r="550" spans="8:11" x14ac:dyDescent="0.25">
      <c r="H550" s="98"/>
      <c r="I550" s="98"/>
      <c r="J550" s="99"/>
      <c r="K550" s="98"/>
    </row>
    <row r="551" spans="8:11" x14ac:dyDescent="0.25">
      <c r="H551" s="98"/>
      <c r="I551" s="98"/>
      <c r="J551" s="99"/>
      <c r="K551" s="98"/>
    </row>
    <row r="552" spans="8:11" x14ac:dyDescent="0.25">
      <c r="H552" s="98"/>
      <c r="I552" s="98"/>
      <c r="J552" s="99"/>
      <c r="K552" s="98"/>
    </row>
    <row r="553" spans="8:11" x14ac:dyDescent="0.25">
      <c r="H553" s="98"/>
      <c r="I553" s="98"/>
      <c r="J553" s="99"/>
      <c r="K553" s="98"/>
    </row>
    <row r="554" spans="8:11" x14ac:dyDescent="0.25">
      <c r="H554" s="98"/>
      <c r="I554" s="98"/>
      <c r="J554" s="99"/>
      <c r="K554" s="98"/>
    </row>
    <row r="555" spans="8:11" x14ac:dyDescent="0.25">
      <c r="H555" s="98"/>
      <c r="I555" s="98"/>
      <c r="J555" s="99"/>
      <c r="K555" s="98"/>
    </row>
    <row r="556" spans="8:11" x14ac:dyDescent="0.25">
      <c r="H556" s="98"/>
      <c r="I556" s="98"/>
      <c r="J556" s="99"/>
      <c r="K556" s="98"/>
    </row>
    <row r="557" spans="8:11" x14ac:dyDescent="0.25">
      <c r="H557" s="98"/>
      <c r="I557" s="98"/>
      <c r="J557" s="99"/>
      <c r="K557" s="98"/>
    </row>
    <row r="558" spans="8:11" x14ac:dyDescent="0.25">
      <c r="H558" s="98"/>
      <c r="I558" s="98"/>
      <c r="J558" s="99"/>
      <c r="K558" s="98"/>
    </row>
    <row r="559" spans="8:11" x14ac:dyDescent="0.25">
      <c r="H559" s="98"/>
      <c r="I559" s="98"/>
      <c r="J559" s="99"/>
      <c r="K559" s="98"/>
    </row>
    <row r="560" spans="8:11" x14ac:dyDescent="0.25">
      <c r="H560" s="98"/>
      <c r="I560" s="98"/>
      <c r="J560" s="99"/>
      <c r="K560" s="98"/>
    </row>
    <row r="561" spans="8:11" x14ac:dyDescent="0.25">
      <c r="H561" s="98"/>
      <c r="I561" s="98"/>
      <c r="J561" s="99"/>
      <c r="K561" s="98"/>
    </row>
    <row r="562" spans="8:11" x14ac:dyDescent="0.25">
      <c r="H562" s="98"/>
      <c r="I562" s="98"/>
      <c r="J562" s="99"/>
      <c r="K562" s="98"/>
    </row>
    <row r="563" spans="8:11" x14ac:dyDescent="0.25">
      <c r="H563" s="98"/>
      <c r="I563" s="98"/>
      <c r="J563" s="99"/>
      <c r="K563" s="98"/>
    </row>
    <row r="564" spans="8:11" x14ac:dyDescent="0.25">
      <c r="H564" s="98"/>
      <c r="I564" s="98"/>
      <c r="J564" s="99"/>
      <c r="K564" s="98"/>
    </row>
    <row r="565" spans="8:11" x14ac:dyDescent="0.25">
      <c r="H565" s="98"/>
      <c r="I565" s="98"/>
      <c r="J565" s="99"/>
      <c r="K565" s="98"/>
    </row>
    <row r="566" spans="8:11" x14ac:dyDescent="0.25">
      <c r="H566" s="98"/>
      <c r="I566" s="98"/>
      <c r="J566" s="99"/>
      <c r="K566" s="98"/>
    </row>
    <row r="567" spans="8:11" x14ac:dyDescent="0.25">
      <c r="H567" s="98"/>
      <c r="I567" s="98"/>
      <c r="J567" s="99"/>
      <c r="K567" s="98"/>
    </row>
    <row r="568" spans="8:11" x14ac:dyDescent="0.25">
      <c r="H568" s="98"/>
      <c r="I568" s="98"/>
      <c r="J568" s="99"/>
      <c r="K568" s="98"/>
    </row>
    <row r="569" spans="8:11" x14ac:dyDescent="0.25">
      <c r="H569" s="98"/>
      <c r="I569" s="98"/>
      <c r="J569" s="99"/>
      <c r="K569" s="98"/>
    </row>
    <row r="570" spans="8:11" x14ac:dyDescent="0.25">
      <c r="H570" s="98"/>
      <c r="I570" s="98"/>
      <c r="J570" s="99"/>
      <c r="K570" s="98"/>
    </row>
    <row r="571" spans="8:11" x14ac:dyDescent="0.25">
      <c r="H571" s="98"/>
      <c r="I571" s="98"/>
      <c r="J571" s="99"/>
      <c r="K571" s="98"/>
    </row>
    <row r="572" spans="8:11" x14ac:dyDescent="0.25">
      <c r="H572" s="98"/>
      <c r="I572" s="98"/>
      <c r="J572" s="99"/>
      <c r="K572" s="98"/>
    </row>
    <row r="573" spans="8:11" x14ac:dyDescent="0.25">
      <c r="H573" s="98"/>
      <c r="I573" s="98"/>
      <c r="J573" s="99"/>
      <c r="K573" s="98"/>
    </row>
    <row r="574" spans="8:11" x14ac:dyDescent="0.25">
      <c r="H574" s="98"/>
      <c r="I574" s="98"/>
      <c r="J574" s="99"/>
      <c r="K574" s="98"/>
    </row>
    <row r="575" spans="8:11" x14ac:dyDescent="0.25">
      <c r="H575" s="98"/>
      <c r="I575" s="98"/>
      <c r="J575" s="99"/>
      <c r="K575" s="98"/>
    </row>
    <row r="576" spans="8:11" x14ac:dyDescent="0.25">
      <c r="H576" s="98"/>
      <c r="I576" s="98"/>
      <c r="J576" s="99"/>
      <c r="K576" s="98"/>
    </row>
    <row r="577" spans="8:11" x14ac:dyDescent="0.25">
      <c r="H577" s="98"/>
      <c r="I577" s="98"/>
      <c r="J577" s="99"/>
      <c r="K577" s="98"/>
    </row>
    <row r="578" spans="8:11" x14ac:dyDescent="0.25">
      <c r="H578" s="98"/>
      <c r="I578" s="98"/>
      <c r="J578" s="99"/>
      <c r="K578" s="98"/>
    </row>
    <row r="579" spans="8:11" x14ac:dyDescent="0.25">
      <c r="H579" s="98"/>
      <c r="I579" s="98"/>
      <c r="J579" s="99"/>
      <c r="K579" s="98"/>
    </row>
    <row r="580" spans="8:11" x14ac:dyDescent="0.25">
      <c r="H580" s="98"/>
      <c r="I580" s="98"/>
      <c r="J580" s="99"/>
      <c r="K580" s="98"/>
    </row>
    <row r="581" spans="8:11" x14ac:dyDescent="0.25">
      <c r="H581" s="98"/>
      <c r="I581" s="98"/>
      <c r="J581" s="99"/>
      <c r="K581" s="98"/>
    </row>
    <row r="582" spans="8:11" x14ac:dyDescent="0.25">
      <c r="H582" s="98"/>
      <c r="I582" s="98"/>
      <c r="J582" s="99"/>
      <c r="K582" s="98"/>
    </row>
    <row r="583" spans="8:11" x14ac:dyDescent="0.25">
      <c r="H583" s="98"/>
      <c r="I583" s="98"/>
      <c r="J583" s="99"/>
      <c r="K583" s="98"/>
    </row>
    <row r="584" spans="8:11" x14ac:dyDescent="0.25">
      <c r="H584" s="98"/>
      <c r="I584" s="98"/>
      <c r="J584" s="99"/>
      <c r="K584" s="98"/>
    </row>
    <row r="585" spans="8:11" x14ac:dyDescent="0.25">
      <c r="H585" s="98"/>
      <c r="I585" s="98"/>
      <c r="J585" s="99"/>
      <c r="K585" s="98"/>
    </row>
    <row r="586" spans="8:11" x14ac:dyDescent="0.25">
      <c r="H586" s="98"/>
      <c r="I586" s="98"/>
      <c r="J586" s="99"/>
      <c r="K586" s="98"/>
    </row>
    <row r="587" spans="8:11" x14ac:dyDescent="0.25">
      <c r="H587" s="98"/>
      <c r="I587" s="98"/>
      <c r="J587" s="99"/>
      <c r="K587" s="98"/>
    </row>
    <row r="588" spans="8:11" x14ac:dyDescent="0.25">
      <c r="H588" s="98"/>
      <c r="I588" s="98"/>
      <c r="J588" s="99"/>
      <c r="K588" s="98"/>
    </row>
    <row r="589" spans="8:11" x14ac:dyDescent="0.25">
      <c r="H589" s="98"/>
      <c r="I589" s="98"/>
      <c r="J589" s="99"/>
      <c r="K589" s="98"/>
    </row>
    <row r="590" spans="8:11" x14ac:dyDescent="0.25">
      <c r="H590" s="98"/>
      <c r="I590" s="98"/>
      <c r="J590" s="99"/>
      <c r="K590" s="98"/>
    </row>
    <row r="591" spans="8:11" x14ac:dyDescent="0.25">
      <c r="H591" s="98"/>
      <c r="I591" s="98"/>
      <c r="J591" s="99"/>
      <c r="K591" s="98"/>
    </row>
    <row r="592" spans="8:11" x14ac:dyDescent="0.25">
      <c r="H592" s="98"/>
      <c r="I592" s="98"/>
      <c r="J592" s="99"/>
      <c r="K592" s="98"/>
    </row>
    <row r="593" spans="8:11" x14ac:dyDescent="0.25">
      <c r="H593" s="98"/>
      <c r="I593" s="98"/>
      <c r="J593" s="99"/>
      <c r="K593" s="98"/>
    </row>
    <row r="594" spans="8:11" x14ac:dyDescent="0.25">
      <c r="H594" s="98"/>
      <c r="I594" s="98"/>
      <c r="J594" s="99"/>
      <c r="K594" s="98"/>
    </row>
    <row r="595" spans="8:11" x14ac:dyDescent="0.25">
      <c r="H595" s="98"/>
      <c r="I595" s="98"/>
      <c r="J595" s="99"/>
      <c r="K595" s="98"/>
    </row>
    <row r="596" spans="8:11" x14ac:dyDescent="0.25">
      <c r="H596" s="98"/>
      <c r="I596" s="98"/>
      <c r="J596" s="99"/>
      <c r="K596" s="98"/>
    </row>
    <row r="597" spans="8:11" x14ac:dyDescent="0.25">
      <c r="H597" s="98"/>
      <c r="I597" s="98"/>
      <c r="J597" s="99"/>
      <c r="K597" s="98"/>
    </row>
  </sheetData>
  <autoFilter ref="A23:R104" xr:uid="{19190751-D2D8-43EE-9114-35FE7AAB3A31}"/>
  <mergeCells count="28">
    <mergeCell ref="F2:G2"/>
    <mergeCell ref="H2:I2"/>
    <mergeCell ref="P9:Q9"/>
    <mergeCell ref="A1:A3"/>
    <mergeCell ref="B1:B3"/>
    <mergeCell ref="C1:C3"/>
    <mergeCell ref="D1:D3"/>
    <mergeCell ref="E1:I1"/>
    <mergeCell ref="J1:J3"/>
    <mergeCell ref="J13:M13"/>
    <mergeCell ref="P13:Q13"/>
    <mergeCell ref="K1:K3"/>
    <mergeCell ref="L1:L3"/>
    <mergeCell ref="M1:N1"/>
    <mergeCell ref="J10:M10"/>
    <mergeCell ref="P10:Q10"/>
    <mergeCell ref="J11:M11"/>
    <mergeCell ref="J12:M12"/>
    <mergeCell ref="P12:Q12"/>
    <mergeCell ref="A22:B22"/>
    <mergeCell ref="F22:H22"/>
    <mergeCell ref="D108:E108"/>
    <mergeCell ref="J14:M14"/>
    <mergeCell ref="J15:M15"/>
    <mergeCell ref="J16:M16"/>
    <mergeCell ref="J17:M17"/>
    <mergeCell ref="J18:M18"/>
    <mergeCell ref="J19:M19"/>
  </mergeCells>
  <conditionalFormatting sqref="Q11">
    <cfRule type="expression" dxfId="4" priority="1">
      <formula>ISERROR($Q11)</formula>
    </cfRule>
  </conditionalFormatting>
  <dataValidations count="8">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J24:J103" xr:uid="{DA0B8FF5-B26C-4EA5-BEA3-C300793DD909}">
      <formula1>F24&lt;$J$11</formula1>
    </dataValidation>
    <dataValidation type="decimal" allowBlank="1" showInputMessage="1" showErrorMessage="1" errorTitle="Error" error="Mayor a 1" promptTitle="Porcentaje de AIU" prompt="Mayor a 1" sqref="R9" xr:uid="{C8291F17-0CB7-4AD5-9119-2071EA7DDCE8}">
      <formula1>0.011</formula1>
      <formula2>AH12</formula2>
    </dataValidation>
    <dataValidation type="decimal" allowBlank="1" showInputMessage="1" showErrorMessage="1" errorTitle="Error" error="Mayor o igual a 1 y Menor al Ofertado" promptTitle="Porcentaje de AIU" prompt="Mayor o igual a 1 y Menor al Ofertado" sqref="Q11" xr:uid="{06E98B2C-5D0F-4E39-8611-BA2E6B1670E9}">
      <formula1>0.01</formula1>
      <formula2>S11</formula2>
    </dataValidation>
    <dataValidation type="custom" operator="greaterThanOrEqual" allowBlank="1" showInputMessage="1" showErrorMessage="1" errorTitle="Error" error="El porcentaje que ingreso no esta en este rango 0%-100%, o el resultado del descuento en menor al precio piso $ 1,608,377" promptTitle="Porcentaje Descuento" prompt="Ingrese % de descuento de 0%-100% y el resultado del descuento no puede ser menor al precio piso $ 1,608,377" sqref="K4" xr:uid="{68D00E43-3306-494D-87AB-C707926CFA32}">
      <formula1>A4</formula1>
    </dataValidation>
    <dataValidation type="custom" operator="greaterThanOrEqual" allowBlank="1" showInputMessage="1" showErrorMessage="1" errorTitle="Error" error="El porcentaje que ingreso no esta en este rango 0%-100%, o el resultado del descuento en menor al precio piso $ 1,650,451" promptTitle="Porcentaje Descuento" prompt="Ingrese % de descuento de 0%-100% y el resultado del descuento no puede ser menor al precio piso $ 1,650,451" sqref="K5:K6" xr:uid="{598BEE38-C7F7-405C-933A-D12D21863412}">
      <formula1>A5</formula1>
    </dataValidation>
    <dataValidation operator="greaterThanOrEqual" allowBlank="1" showInputMessage="1" showErrorMessage="1" sqref="K7:K8" xr:uid="{6BBE0B69-F860-4F53-AE29-A8D17DDBC61E}"/>
    <dataValidation type="decimal" operator="greaterThan" allowBlank="1" showInputMessage="1" showErrorMessage="1" sqref="P2:P8 Q2:Q3" xr:uid="{250CD233-7A27-4224-96D3-C7BDE051073E}">
      <formula1>0</formula1>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4:I8" xr:uid="{E0D48232-9A10-477E-BE5F-771BFFD16E57}">
      <formula1>F4&lt;$J$11</formula1>
    </dataValidation>
  </dataValidations>
  <printOptions horizontalCentered="1"/>
  <pageMargins left="0.31496062992125984" right="0.31496062992125984" top="0.35433070866141736" bottom="0.35433070866141736" header="0.31496062992125984" footer="0.31496062992125984"/>
  <pageSetup scale="30" fitToHeight="2" orientation="landscape" horizontalDpi="1200" verticalDpi="1200" r:id="rId1"/>
  <colBreaks count="1" manualBreakCount="1">
    <brk id="1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3108E-B1B2-42EE-8BBD-60BE380B7EC2}">
  <sheetPr>
    <tabColor theme="9" tint="-0.249977111117893"/>
    <pageSetUpPr fitToPage="1"/>
  </sheetPr>
  <dimension ref="A1:Q597"/>
  <sheetViews>
    <sheetView topLeftCell="C1" zoomScale="80" zoomScaleNormal="80" zoomScaleSheetLayoutView="85" workbookViewId="0">
      <selection activeCell="F75" sqref="F75"/>
    </sheetView>
  </sheetViews>
  <sheetFormatPr baseColWidth="10" defaultRowHeight="15" x14ac:dyDescent="0.25"/>
  <cols>
    <col min="1" max="1" width="11.42578125" style="2"/>
    <col min="2" max="2" width="24.140625" customWidth="1"/>
    <col min="3" max="3" width="7.85546875" customWidth="1"/>
    <col min="4" max="4" width="13" style="2" bestFit="1" customWidth="1"/>
    <col min="5" max="5" width="21.5703125" style="60" bestFit="1" customWidth="1"/>
    <col min="6" max="6" width="21.5703125" style="2" bestFit="1" customWidth="1"/>
    <col min="7" max="7" width="19" style="2" bestFit="1" customWidth="1"/>
    <col min="8" max="8" width="23" style="86" bestFit="1" customWidth="1"/>
    <col min="9" max="9" width="22.28515625" style="86" customWidth="1"/>
    <col min="10" max="10" width="26.5703125" style="87" bestFit="1" customWidth="1"/>
    <col min="11" max="11" width="24.42578125" style="86" bestFit="1" customWidth="1"/>
    <col min="12" max="12" width="26.7109375" bestFit="1" customWidth="1"/>
    <col min="13" max="13" width="29.28515625" bestFit="1" customWidth="1"/>
    <col min="14" max="14" width="28.42578125" style="2" bestFit="1" customWidth="1"/>
    <col min="15" max="15" width="13" bestFit="1" customWidth="1"/>
    <col min="16" max="16" width="42.85546875" customWidth="1"/>
    <col min="17" max="17" width="18.5703125" customWidth="1"/>
    <col min="18" max="18" width="18.85546875" customWidth="1"/>
  </cols>
  <sheetData>
    <row r="1" spans="1:17" ht="36.75" customHeight="1" x14ac:dyDescent="0.25">
      <c r="A1" s="318" t="s">
        <v>7</v>
      </c>
      <c r="B1" s="333" t="s">
        <v>8</v>
      </c>
      <c r="C1" s="318" t="s">
        <v>14</v>
      </c>
      <c r="D1" s="322" t="s">
        <v>9</v>
      </c>
      <c r="E1" s="324" t="str">
        <f>+'VERIFICACIÓN 2025'!B24</f>
        <v>UNION TEMPORAL ZAFIRO 5G - #1221506</v>
      </c>
      <c r="F1" s="325"/>
      <c r="G1" s="325"/>
      <c r="H1" s="325"/>
      <c r="I1" s="326"/>
      <c r="J1" s="327" t="s">
        <v>10</v>
      </c>
      <c r="K1" s="329" t="s">
        <v>11</v>
      </c>
      <c r="L1" s="331" t="s">
        <v>12</v>
      </c>
      <c r="M1" s="333" t="s">
        <v>13</v>
      </c>
      <c r="N1" s="334"/>
      <c r="P1" s="7"/>
      <c r="Q1" s="7"/>
    </row>
    <row r="2" spans="1:17" ht="51" customHeight="1" x14ac:dyDescent="0.25">
      <c r="A2" s="319"/>
      <c r="B2" s="350"/>
      <c r="C2" s="319"/>
      <c r="D2" s="323"/>
      <c r="E2" s="146" t="s">
        <v>6</v>
      </c>
      <c r="F2" s="332" t="s">
        <v>15</v>
      </c>
      <c r="G2" s="332"/>
      <c r="H2" s="332" t="s">
        <v>16</v>
      </c>
      <c r="I2" s="335"/>
      <c r="J2" s="328"/>
      <c r="K2" s="330"/>
      <c r="L2" s="332"/>
      <c r="M2" s="92" t="s">
        <v>17</v>
      </c>
      <c r="N2" s="159" t="s">
        <v>18</v>
      </c>
      <c r="P2" s="9"/>
      <c r="Q2" s="8"/>
    </row>
    <row r="3" spans="1:17" ht="41.25" customHeight="1" thickBot="1" x14ac:dyDescent="0.3">
      <c r="A3" s="319"/>
      <c r="B3" s="350"/>
      <c r="C3" s="351"/>
      <c r="D3" s="352"/>
      <c r="E3" s="287" t="s">
        <v>19</v>
      </c>
      <c r="F3" s="288" t="s">
        <v>1</v>
      </c>
      <c r="G3" s="288" t="s">
        <v>2</v>
      </c>
      <c r="H3" s="289" t="s">
        <v>202</v>
      </c>
      <c r="I3" s="290" t="s">
        <v>21</v>
      </c>
      <c r="J3" s="353"/>
      <c r="K3" s="348"/>
      <c r="L3" s="349"/>
      <c r="M3" s="291"/>
      <c r="N3" s="292"/>
      <c r="P3" s="9"/>
      <c r="Q3" s="8"/>
    </row>
    <row r="4" spans="1:17" s="64" customFormat="1" ht="45" customHeight="1" x14ac:dyDescent="0.25">
      <c r="A4" s="150">
        <v>1</v>
      </c>
      <c r="B4" s="143" t="s">
        <v>158</v>
      </c>
      <c r="C4" s="280">
        <v>33</v>
      </c>
      <c r="D4" s="281">
        <v>4</v>
      </c>
      <c r="E4" s="282">
        <v>2824371</v>
      </c>
      <c r="F4" s="283">
        <v>2988634</v>
      </c>
      <c r="G4" s="283">
        <v>2824371</v>
      </c>
      <c r="H4" s="283">
        <v>2824371</v>
      </c>
      <c r="I4" s="176">
        <f>((E4-H4))/E4</f>
        <v>0</v>
      </c>
      <c r="J4" s="284" t="str">
        <f>IF(H4&lt;=E4,"CUMPLE","NO CUMPLE")</f>
        <v>CUMPLE</v>
      </c>
      <c r="K4" s="285" t="str">
        <f>IF(AND(H4&gt;=G4,H4&lt;=F4),"CUMPLE","NO CUMPLE")</f>
        <v>CUMPLE</v>
      </c>
      <c r="L4" s="285" t="str">
        <f>IF(AND((H4&gt;=(G4*0.8)),H4&lt;=F4),"CUMPLE","NO CUMPLE")</f>
        <v>CUMPLE</v>
      </c>
      <c r="M4" s="285">
        <f>C4*H4</f>
        <v>93204243</v>
      </c>
      <c r="N4" s="286">
        <f>D4*M4</f>
        <v>372816972</v>
      </c>
      <c r="P4" s="9"/>
      <c r="Q4" s="145"/>
    </row>
    <row r="5" spans="1:17" s="64" customFormat="1" ht="45" customHeight="1" x14ac:dyDescent="0.25">
      <c r="A5" s="150">
        <v>2</v>
      </c>
      <c r="B5" s="143" t="s">
        <v>159</v>
      </c>
      <c r="C5" s="142">
        <v>9</v>
      </c>
      <c r="D5" s="151">
        <v>4</v>
      </c>
      <c r="E5" s="147">
        <v>2700125</v>
      </c>
      <c r="F5" s="90">
        <v>3412711</v>
      </c>
      <c r="G5" s="90">
        <v>2700125</v>
      </c>
      <c r="H5" s="90">
        <v>2700125</v>
      </c>
      <c r="I5" s="176">
        <f>((E5-H5))/E5</f>
        <v>0</v>
      </c>
      <c r="J5" s="160" t="str">
        <f>IF(H5&lt;=E5,"CUMPLE","NO CUMPLE")</f>
        <v>CUMPLE</v>
      </c>
      <c r="K5" s="144" t="str">
        <f>IF(AND(H5&gt;=G5,H5&lt;=F5),"CUMPLE","NO CUMPLE")</f>
        <v>CUMPLE</v>
      </c>
      <c r="L5" s="144" t="str">
        <f>IF(AND((H5&gt;=(G5*0.8)),H5&lt;=F5),"CUMPLE","NO CUMPLE")</f>
        <v>CUMPLE</v>
      </c>
      <c r="M5" s="144">
        <f t="shared" ref="M5:M8" si="0">C5*H5</f>
        <v>24301125</v>
      </c>
      <c r="N5" s="161">
        <f>D5*M5</f>
        <v>97204500</v>
      </c>
      <c r="P5" s="9"/>
      <c r="Q5" s="145"/>
    </row>
    <row r="6" spans="1:17" s="64" customFormat="1" ht="45" customHeight="1" x14ac:dyDescent="0.25">
      <c r="A6" s="150">
        <v>3</v>
      </c>
      <c r="B6" s="143" t="s">
        <v>160</v>
      </c>
      <c r="C6" s="142">
        <v>2</v>
      </c>
      <c r="D6" s="151">
        <v>4</v>
      </c>
      <c r="E6" s="147">
        <v>2700125</v>
      </c>
      <c r="F6" s="90">
        <v>2991803</v>
      </c>
      <c r="G6" s="90">
        <v>2700125</v>
      </c>
      <c r="H6" s="90">
        <v>2700125</v>
      </c>
      <c r="I6" s="176">
        <f>((E6-H6))/E6</f>
        <v>0</v>
      </c>
      <c r="J6" s="160" t="str">
        <f>IF(H6&lt;=E6,"CUMPLE","NO CUMPLE")</f>
        <v>CUMPLE</v>
      </c>
      <c r="K6" s="144" t="str">
        <f>IF(AND(H6&gt;=G6,H6&lt;=F6),"CUMPLE","NO CUMPLE")</f>
        <v>CUMPLE</v>
      </c>
      <c r="L6" s="144" t="str">
        <f>IF(AND((H6&gt;=(G6*0.8)),H6&lt;=F6),"CUMPLE","NO CUMPLE")</f>
        <v>CUMPLE</v>
      </c>
      <c r="M6" s="144">
        <f t="shared" si="0"/>
        <v>5400250</v>
      </c>
      <c r="N6" s="161">
        <f>D6*M6</f>
        <v>21601000</v>
      </c>
      <c r="P6" s="9"/>
      <c r="Q6" s="145"/>
    </row>
    <row r="7" spans="1:17" s="64" customFormat="1" ht="45" customHeight="1" x14ac:dyDescent="0.25">
      <c r="A7" s="150">
        <v>4</v>
      </c>
      <c r="B7" s="143" t="s">
        <v>161</v>
      </c>
      <c r="C7" s="142">
        <v>1</v>
      </c>
      <c r="D7" s="151">
        <v>4</v>
      </c>
      <c r="E7" s="147">
        <v>2700125</v>
      </c>
      <c r="F7" s="90">
        <v>4066672</v>
      </c>
      <c r="G7" s="90">
        <v>2700125</v>
      </c>
      <c r="H7" s="90">
        <v>2700125</v>
      </c>
      <c r="I7" s="176">
        <f>((E7-H7))/E7</f>
        <v>0</v>
      </c>
      <c r="J7" s="160" t="str">
        <f>IF(H7&lt;=E7,"CUMPLE","NO CUMPLE")</f>
        <v>CUMPLE</v>
      </c>
      <c r="K7" s="144" t="str">
        <f>IF(AND(H7&gt;=G7,H7&lt;=F7),"CUMPLE","NO CUMPLE")</f>
        <v>CUMPLE</v>
      </c>
      <c r="L7" s="144" t="str">
        <f>IF(AND((H7&gt;=(G7*0.8)),H7&lt;=F7),"CUMPLE","NO CUMPLE")</f>
        <v>CUMPLE</v>
      </c>
      <c r="M7" s="144">
        <f t="shared" si="0"/>
        <v>2700125</v>
      </c>
      <c r="N7" s="161">
        <f>D7*M7</f>
        <v>10800500</v>
      </c>
      <c r="P7" s="9"/>
      <c r="Q7" s="145"/>
    </row>
    <row r="8" spans="1:17" s="64" customFormat="1" ht="45" customHeight="1" x14ac:dyDescent="0.25">
      <c r="A8" s="150">
        <v>5</v>
      </c>
      <c r="B8" s="143" t="s">
        <v>162</v>
      </c>
      <c r="C8" s="142">
        <v>5</v>
      </c>
      <c r="D8" s="151">
        <v>4</v>
      </c>
      <c r="E8" s="147">
        <v>2700125</v>
      </c>
      <c r="F8" s="90">
        <v>3522437</v>
      </c>
      <c r="G8" s="90">
        <v>2700125</v>
      </c>
      <c r="H8" s="90">
        <v>2700125</v>
      </c>
      <c r="I8" s="176">
        <f t="shared" ref="I8" si="1">((E8-H8))/E8</f>
        <v>0</v>
      </c>
      <c r="J8" s="160" t="str">
        <f>IF(H8&lt;=E8,"CUMPLE","NO CUMPLE")</f>
        <v>CUMPLE</v>
      </c>
      <c r="K8" s="144" t="str">
        <f>IF(AND(H8&gt;=G8,H8&lt;=F8),"CUMPLE","NO CUMPLE")</f>
        <v>CUMPLE</v>
      </c>
      <c r="L8" s="144" t="str">
        <f>IF(AND((H8&gt;=(G8*0.8)),H8&lt;=F8),"CUMPLE","NO CUMPLE")</f>
        <v>CUMPLE</v>
      </c>
      <c r="M8" s="144">
        <f t="shared" si="0"/>
        <v>13500625</v>
      </c>
      <c r="N8" s="161">
        <f>D8*M8</f>
        <v>54002500</v>
      </c>
      <c r="P8" s="9"/>
      <c r="Q8" s="145"/>
    </row>
    <row r="9" spans="1:17" s="64" customFormat="1" ht="45" customHeight="1" thickBot="1" x14ac:dyDescent="0.3">
      <c r="A9" s="152">
        <v>5</v>
      </c>
      <c r="B9" s="153" t="s">
        <v>5</v>
      </c>
      <c r="C9" s="154"/>
      <c r="D9" s="155">
        <v>4</v>
      </c>
      <c r="E9" s="148"/>
      <c r="F9" s="149"/>
      <c r="G9" s="149"/>
      <c r="H9" s="149"/>
      <c r="I9" s="158"/>
      <c r="J9" s="168"/>
      <c r="K9" s="169"/>
      <c r="L9" s="170"/>
      <c r="M9" s="169">
        <f>K104</f>
        <v>48911375</v>
      </c>
      <c r="N9" s="171">
        <f>M9*D9</f>
        <v>195645500</v>
      </c>
      <c r="P9" s="308"/>
      <c r="Q9" s="308"/>
    </row>
    <row r="10" spans="1:17" ht="22.5" customHeight="1" x14ac:dyDescent="0.25">
      <c r="A10" s="44"/>
      <c r="B10" s="45"/>
      <c r="C10" s="45"/>
      <c r="D10" s="45"/>
      <c r="E10" s="45"/>
      <c r="F10" s="45"/>
      <c r="G10" s="45"/>
      <c r="H10" s="93"/>
      <c r="I10" s="93"/>
      <c r="J10" s="305" t="s">
        <v>22</v>
      </c>
      <c r="K10" s="306"/>
      <c r="L10" s="306"/>
      <c r="M10" s="307"/>
      <c r="N10" s="172">
        <f>SUM(N4:N9)</f>
        <v>752070972</v>
      </c>
      <c r="P10" s="308"/>
      <c r="Q10" s="308"/>
    </row>
    <row r="11" spans="1:17" ht="22.5" customHeight="1" x14ac:dyDescent="0.25">
      <c r="A11" s="44"/>
      <c r="B11" s="3"/>
      <c r="C11" s="4"/>
      <c r="D11" s="4"/>
      <c r="E11" s="57"/>
      <c r="F11" s="4"/>
      <c r="G11" s="4"/>
      <c r="H11" s="93"/>
      <c r="I11" s="93"/>
      <c r="J11" s="309" t="s">
        <v>42</v>
      </c>
      <c r="K11" s="310"/>
      <c r="L11" s="310"/>
      <c r="M11" s="311"/>
      <c r="N11" s="162">
        <f>N10*0.1</f>
        <v>75207097.200000003</v>
      </c>
      <c r="P11" s="10"/>
      <c r="Q11" s="11"/>
    </row>
    <row r="12" spans="1:17" ht="22.5" customHeight="1" x14ac:dyDescent="0.25">
      <c r="A12" s="44"/>
      <c r="B12" s="46"/>
      <c r="C12" s="47"/>
      <c r="D12" s="47"/>
      <c r="E12" s="58"/>
      <c r="F12" s="47"/>
      <c r="G12" s="46"/>
      <c r="H12" s="93"/>
      <c r="I12" s="93"/>
      <c r="J12" s="309" t="s">
        <v>23</v>
      </c>
      <c r="K12" s="310"/>
      <c r="L12" s="310"/>
      <c r="M12" s="311"/>
      <c r="N12" s="162">
        <f>(N10*0.1)*0.19</f>
        <v>14289348.468</v>
      </c>
      <c r="P12" s="308"/>
      <c r="Q12" s="308"/>
    </row>
    <row r="13" spans="1:17" ht="22.5" customHeight="1" x14ac:dyDescent="0.25">
      <c r="A13" s="44"/>
      <c r="B13" s="5"/>
      <c r="C13" s="29"/>
      <c r="D13" s="29"/>
      <c r="E13" s="29"/>
      <c r="F13" s="29"/>
      <c r="G13" s="6"/>
      <c r="H13" s="94"/>
      <c r="I13" s="93"/>
      <c r="J13" s="338" t="s">
        <v>18</v>
      </c>
      <c r="K13" s="339"/>
      <c r="L13" s="339"/>
      <c r="M13" s="340"/>
      <c r="N13" s="175">
        <f>N10+N11+N12</f>
        <v>841567417.6680001</v>
      </c>
      <c r="P13" s="308"/>
      <c r="Q13" s="308"/>
    </row>
    <row r="14" spans="1:17" ht="22.5" customHeight="1" x14ac:dyDescent="0.25">
      <c r="A14" s="44"/>
      <c r="B14" s="48"/>
      <c r="C14" s="48"/>
      <c r="D14" s="44"/>
      <c r="E14" s="59"/>
      <c r="F14" s="44"/>
      <c r="G14" s="44"/>
      <c r="H14" s="95"/>
      <c r="I14" s="96"/>
      <c r="J14" s="302" t="s">
        <v>24</v>
      </c>
      <c r="K14" s="303"/>
      <c r="L14" s="303"/>
      <c r="M14" s="304"/>
      <c r="N14" s="163">
        <v>841567417.67000008</v>
      </c>
      <c r="O14" s="97"/>
    </row>
    <row r="15" spans="1:17" ht="22.5" customHeight="1" x14ac:dyDescent="0.25">
      <c r="A15" s="44"/>
      <c r="B15" s="48"/>
      <c r="C15" s="48"/>
      <c r="D15" s="44"/>
      <c r="E15" s="59"/>
      <c r="F15" s="44"/>
      <c r="G15" s="44"/>
      <c r="H15" s="96"/>
      <c r="I15" s="96"/>
      <c r="J15" s="302" t="s">
        <v>43</v>
      </c>
      <c r="K15" s="303"/>
      <c r="L15" s="303"/>
      <c r="M15" s="304"/>
      <c r="N15" s="164">
        <f>N13-N14</f>
        <v>-1.999974250793457E-3</v>
      </c>
      <c r="O15" s="41"/>
    </row>
    <row r="16" spans="1:17" ht="22.5" customHeight="1" x14ac:dyDescent="0.25">
      <c r="A16" s="44"/>
      <c r="B16" s="48"/>
      <c r="C16" s="48"/>
      <c r="D16" s="44"/>
      <c r="E16" s="59"/>
      <c r="F16" s="44"/>
      <c r="G16" s="44"/>
      <c r="H16" s="96"/>
      <c r="I16" s="96"/>
      <c r="J16" s="302" t="s">
        <v>129</v>
      </c>
      <c r="K16" s="303"/>
      <c r="L16" s="303"/>
      <c r="M16" s="304"/>
      <c r="N16" s="164">
        <v>933010061.09000003</v>
      </c>
      <c r="O16" s="41"/>
    </row>
    <row r="17" spans="1:16" ht="22.5" customHeight="1" x14ac:dyDescent="0.25">
      <c r="A17" s="44"/>
      <c r="B17" s="48"/>
      <c r="C17" s="48"/>
      <c r="D17" s="44"/>
      <c r="E17" s="59"/>
      <c r="F17" s="44"/>
      <c r="G17" s="44"/>
      <c r="H17" s="96"/>
      <c r="I17" s="96"/>
      <c r="J17" s="302" t="s">
        <v>44</v>
      </c>
      <c r="K17" s="303"/>
      <c r="L17" s="303"/>
      <c r="M17" s="304"/>
      <c r="N17" s="165">
        <f>+N16-N13</f>
        <v>91442643.421999931</v>
      </c>
    </row>
    <row r="18" spans="1:16" ht="22.5" customHeight="1" thickBot="1" x14ac:dyDescent="0.3">
      <c r="A18" s="44"/>
      <c r="B18" s="48"/>
      <c r="C18" s="48"/>
      <c r="D18" s="44"/>
      <c r="E18" s="59"/>
      <c r="F18" s="44"/>
      <c r="G18" s="44"/>
      <c r="H18" s="96"/>
      <c r="I18" s="96"/>
      <c r="J18" s="342" t="s">
        <v>128</v>
      </c>
      <c r="K18" s="343"/>
      <c r="L18" s="343"/>
      <c r="M18" s="344"/>
      <c r="N18" s="183">
        <f>+N17/N16</f>
        <v>9.8008207237520018E-2</v>
      </c>
    </row>
    <row r="19" spans="1:16" ht="22.5" customHeight="1" thickBot="1" x14ac:dyDescent="0.3">
      <c r="A19" s="44"/>
      <c r="B19" s="48"/>
      <c r="C19" s="48"/>
      <c r="D19" s="44"/>
      <c r="E19" s="59"/>
      <c r="F19" s="44"/>
      <c r="G19" s="44"/>
      <c r="H19" s="96"/>
      <c r="I19" s="96"/>
      <c r="J19" s="345" t="s">
        <v>25</v>
      </c>
      <c r="K19" s="346"/>
      <c r="L19" s="346"/>
      <c r="M19" s="347"/>
      <c r="N19" s="184" t="str">
        <f>IF((N14)&gt;$N16,"NO CUMPLE","SI CUMPLE")</f>
        <v>SI CUMPLE</v>
      </c>
    </row>
    <row r="20" spans="1:16" x14ac:dyDescent="0.25">
      <c r="H20" s="98"/>
      <c r="I20" s="98"/>
      <c r="J20" s="99"/>
      <c r="K20" s="98"/>
      <c r="N20"/>
    </row>
    <row r="21" spans="1:16" ht="15.75" thickBot="1" x14ac:dyDescent="0.3">
      <c r="H21" s="98"/>
      <c r="I21" s="98"/>
      <c r="J21" s="99"/>
      <c r="K21" s="98"/>
    </row>
    <row r="22" spans="1:16" s="267" customFormat="1" ht="30" customHeight="1" thickBot="1" x14ac:dyDescent="0.3">
      <c r="A22" s="315" t="s">
        <v>3</v>
      </c>
      <c r="B22" s="317"/>
      <c r="D22" s="266"/>
      <c r="E22" s="265"/>
      <c r="F22" s="315" t="s">
        <v>207</v>
      </c>
      <c r="G22" s="316"/>
      <c r="H22" s="317"/>
      <c r="I22" s="264"/>
      <c r="J22" s="263"/>
      <c r="K22" s="264"/>
      <c r="N22" s="266"/>
    </row>
    <row r="23" spans="1:16" ht="73.5" customHeight="1" thickBot="1" x14ac:dyDescent="0.3">
      <c r="A23" s="216" t="s">
        <v>0</v>
      </c>
      <c r="B23" s="217" t="s">
        <v>76</v>
      </c>
      <c r="C23" s="217" t="s">
        <v>41</v>
      </c>
      <c r="D23" s="218" t="s">
        <v>75</v>
      </c>
      <c r="E23" s="219" t="s">
        <v>201</v>
      </c>
      <c r="F23" s="220" t="s">
        <v>204</v>
      </c>
      <c r="G23" s="221" t="s">
        <v>205</v>
      </c>
      <c r="H23" s="219" t="s">
        <v>206</v>
      </c>
      <c r="I23" s="249" t="s">
        <v>200</v>
      </c>
      <c r="J23" s="245" t="s">
        <v>77</v>
      </c>
      <c r="K23" s="222" t="s">
        <v>74</v>
      </c>
      <c r="L23" s="218" t="s">
        <v>127</v>
      </c>
      <c r="M23" s="217" t="s">
        <v>208</v>
      </c>
      <c r="N23" s="217" t="s">
        <v>213</v>
      </c>
      <c r="O23" s="194" t="s">
        <v>9</v>
      </c>
      <c r="P23" s="194" t="s">
        <v>209</v>
      </c>
    </row>
    <row r="24" spans="1:16" s="64" customFormat="1" ht="36.75" customHeight="1" x14ac:dyDescent="0.25">
      <c r="A24" s="196">
        <v>6</v>
      </c>
      <c r="B24" s="197" t="s">
        <v>84</v>
      </c>
      <c r="C24" s="198" t="s">
        <v>39</v>
      </c>
      <c r="D24" s="199">
        <v>38</v>
      </c>
      <c r="E24" s="200">
        <v>17264</v>
      </c>
      <c r="F24" s="201">
        <v>31560</v>
      </c>
      <c r="G24" s="202">
        <v>13333</v>
      </c>
      <c r="H24" s="203">
        <f>+F24-G24</f>
        <v>18227</v>
      </c>
      <c r="I24" s="250">
        <v>13333</v>
      </c>
      <c r="J24" s="246">
        <f>((E24-I24)/E24)</f>
        <v>0.22769925857275256</v>
      </c>
      <c r="K24" s="206">
        <f t="shared" ref="K24:K55" si="2">I24*D24</f>
        <v>506654</v>
      </c>
      <c r="L24" s="207">
        <f t="shared" ref="L24:L55" si="3">K24*O24</f>
        <v>2026616</v>
      </c>
      <c r="M24" s="208" t="str">
        <f t="shared" ref="M24:M55" si="4">IF((I24)&gt;$E24,"NO CUMPLE","SI CUMPLE")</f>
        <v>SI CUMPLE</v>
      </c>
      <c r="N24" s="208" t="str">
        <f>IF((I24)&lt;$G24,"NO CUMPLE","SI CUMPLE")</f>
        <v>SI CUMPLE</v>
      </c>
      <c r="O24" s="254">
        <v>4</v>
      </c>
      <c r="P24" s="210"/>
    </row>
    <row r="25" spans="1:16" s="64" customFormat="1" ht="36.75" customHeight="1" x14ac:dyDescent="0.25">
      <c r="A25" s="101">
        <v>7</v>
      </c>
      <c r="B25" s="102" t="s">
        <v>85</v>
      </c>
      <c r="C25" s="103" t="s">
        <v>39</v>
      </c>
      <c r="D25" s="104">
        <v>54</v>
      </c>
      <c r="E25" s="105">
        <v>11789</v>
      </c>
      <c r="F25" s="173">
        <v>19462</v>
      </c>
      <c r="G25" s="61">
        <v>6365</v>
      </c>
      <c r="H25" s="88">
        <f t="shared" ref="H25:H88" si="5">+F25-G25</f>
        <v>13097</v>
      </c>
      <c r="I25" s="251">
        <v>6365</v>
      </c>
      <c r="J25" s="247">
        <f t="shared" ref="J25:J88" si="6">((E25-I25)/E25)</f>
        <v>0.46008991432691493</v>
      </c>
      <c r="K25" s="136">
        <f t="shared" si="2"/>
        <v>343710</v>
      </c>
      <c r="L25" s="107">
        <f t="shared" si="3"/>
        <v>1374840</v>
      </c>
      <c r="M25" s="100" t="str">
        <f t="shared" si="4"/>
        <v>SI CUMPLE</v>
      </c>
      <c r="N25" s="100" t="str">
        <f t="shared" ref="N25:N88" si="7">IF((I25)&lt;$G25,"NO CUMPLE","SI CUMPLE")</f>
        <v>SI CUMPLE</v>
      </c>
      <c r="O25" s="137">
        <v>4</v>
      </c>
      <c r="P25" s="211"/>
    </row>
    <row r="26" spans="1:16" s="64" customFormat="1" ht="36.75" customHeight="1" x14ac:dyDescent="0.25">
      <c r="A26" s="101">
        <v>8</v>
      </c>
      <c r="B26" s="102" t="s">
        <v>86</v>
      </c>
      <c r="C26" s="103" t="s">
        <v>39</v>
      </c>
      <c r="D26" s="104">
        <v>140</v>
      </c>
      <c r="E26" s="105">
        <v>14645</v>
      </c>
      <c r="F26" s="173">
        <v>32134</v>
      </c>
      <c r="G26" s="61">
        <v>11831</v>
      </c>
      <c r="H26" s="88">
        <f t="shared" si="5"/>
        <v>20303</v>
      </c>
      <c r="I26" s="251">
        <v>11831</v>
      </c>
      <c r="J26" s="247">
        <f t="shared" si="6"/>
        <v>0.19214749061113007</v>
      </c>
      <c r="K26" s="136">
        <f t="shared" si="2"/>
        <v>1656340</v>
      </c>
      <c r="L26" s="107">
        <f t="shared" si="3"/>
        <v>6625360</v>
      </c>
      <c r="M26" s="100" t="str">
        <f t="shared" si="4"/>
        <v>SI CUMPLE</v>
      </c>
      <c r="N26" s="100" t="str">
        <f t="shared" si="7"/>
        <v>SI CUMPLE</v>
      </c>
      <c r="O26" s="137">
        <v>4</v>
      </c>
      <c r="P26" s="211"/>
    </row>
    <row r="27" spans="1:16" s="64" customFormat="1" ht="36.75" customHeight="1" x14ac:dyDescent="0.25">
      <c r="A27" s="101">
        <v>9</v>
      </c>
      <c r="B27" s="102" t="s">
        <v>163</v>
      </c>
      <c r="C27" s="103" t="s">
        <v>39</v>
      </c>
      <c r="D27" s="104">
        <v>104</v>
      </c>
      <c r="E27" s="105">
        <v>14436</v>
      </c>
      <c r="F27" s="173">
        <v>38942</v>
      </c>
      <c r="G27" s="61">
        <v>8679</v>
      </c>
      <c r="H27" s="88">
        <f t="shared" si="5"/>
        <v>30263</v>
      </c>
      <c r="I27" s="251">
        <v>8679</v>
      </c>
      <c r="J27" s="247">
        <f t="shared" si="6"/>
        <v>0.39879467996674978</v>
      </c>
      <c r="K27" s="136">
        <f t="shared" si="2"/>
        <v>902616</v>
      </c>
      <c r="L27" s="107">
        <f t="shared" si="3"/>
        <v>3610464</v>
      </c>
      <c r="M27" s="100" t="str">
        <f t="shared" si="4"/>
        <v>SI CUMPLE</v>
      </c>
      <c r="N27" s="100" t="str">
        <f t="shared" si="7"/>
        <v>SI CUMPLE</v>
      </c>
      <c r="O27" s="137">
        <v>4</v>
      </c>
      <c r="P27" s="211"/>
    </row>
    <row r="28" spans="1:16" s="64" customFormat="1" ht="36.75" customHeight="1" x14ac:dyDescent="0.25">
      <c r="A28" s="101">
        <v>10</v>
      </c>
      <c r="B28" s="102" t="s">
        <v>164</v>
      </c>
      <c r="C28" s="103" t="s">
        <v>39</v>
      </c>
      <c r="D28" s="104">
        <v>104</v>
      </c>
      <c r="E28" s="105">
        <v>8631</v>
      </c>
      <c r="F28" s="173">
        <v>21667</v>
      </c>
      <c r="G28" s="61">
        <v>5684</v>
      </c>
      <c r="H28" s="88">
        <f t="shared" si="5"/>
        <v>15983</v>
      </c>
      <c r="I28" s="251">
        <v>5684</v>
      </c>
      <c r="J28" s="247">
        <f t="shared" si="6"/>
        <v>0.34144363341443634</v>
      </c>
      <c r="K28" s="136">
        <f t="shared" si="2"/>
        <v>591136</v>
      </c>
      <c r="L28" s="107">
        <f t="shared" si="3"/>
        <v>2364544</v>
      </c>
      <c r="M28" s="100" t="str">
        <f t="shared" si="4"/>
        <v>SI CUMPLE</v>
      </c>
      <c r="N28" s="100" t="str">
        <f t="shared" si="7"/>
        <v>SI CUMPLE</v>
      </c>
      <c r="O28" s="137">
        <v>4</v>
      </c>
      <c r="P28" s="211"/>
    </row>
    <row r="29" spans="1:16" s="64" customFormat="1" ht="36.75" customHeight="1" x14ac:dyDescent="0.25">
      <c r="A29" s="101">
        <v>11</v>
      </c>
      <c r="B29" s="102" t="s">
        <v>87</v>
      </c>
      <c r="C29" s="103" t="s">
        <v>39</v>
      </c>
      <c r="D29" s="104">
        <v>110</v>
      </c>
      <c r="E29" s="105">
        <v>19317</v>
      </c>
      <c r="F29" s="173">
        <v>129425</v>
      </c>
      <c r="G29" s="61">
        <v>11046</v>
      </c>
      <c r="H29" s="88">
        <f t="shared" si="5"/>
        <v>118379</v>
      </c>
      <c r="I29" s="251">
        <v>11046</v>
      </c>
      <c r="J29" s="247">
        <f t="shared" si="6"/>
        <v>0.42817207640938032</v>
      </c>
      <c r="K29" s="136">
        <f t="shared" si="2"/>
        <v>1215060</v>
      </c>
      <c r="L29" s="107">
        <f t="shared" si="3"/>
        <v>4860240</v>
      </c>
      <c r="M29" s="100" t="str">
        <f t="shared" si="4"/>
        <v>SI CUMPLE</v>
      </c>
      <c r="N29" s="100" t="str">
        <f t="shared" si="7"/>
        <v>SI CUMPLE</v>
      </c>
      <c r="O29" s="137">
        <v>4</v>
      </c>
      <c r="P29" s="211"/>
    </row>
    <row r="30" spans="1:16" s="64" customFormat="1" ht="36.75" customHeight="1" x14ac:dyDescent="0.25">
      <c r="A30" s="101">
        <v>12</v>
      </c>
      <c r="B30" s="102" t="s">
        <v>165</v>
      </c>
      <c r="C30" s="103" t="s">
        <v>39</v>
      </c>
      <c r="D30" s="104">
        <v>58</v>
      </c>
      <c r="E30" s="105">
        <v>9777</v>
      </c>
      <c r="F30" s="173">
        <v>20598</v>
      </c>
      <c r="G30" s="61">
        <v>7136</v>
      </c>
      <c r="H30" s="88">
        <f t="shared" si="5"/>
        <v>13462</v>
      </c>
      <c r="I30" s="251">
        <v>7136</v>
      </c>
      <c r="J30" s="247">
        <f t="shared" si="6"/>
        <v>0.27012375984453307</v>
      </c>
      <c r="K30" s="136">
        <f t="shared" si="2"/>
        <v>413888</v>
      </c>
      <c r="L30" s="107">
        <f t="shared" si="3"/>
        <v>1655552</v>
      </c>
      <c r="M30" s="100" t="str">
        <f t="shared" si="4"/>
        <v>SI CUMPLE</v>
      </c>
      <c r="N30" s="100" t="str">
        <f t="shared" si="7"/>
        <v>SI CUMPLE</v>
      </c>
      <c r="O30" s="137">
        <v>4</v>
      </c>
      <c r="P30" s="211"/>
    </row>
    <row r="31" spans="1:16" s="64" customFormat="1" ht="36.75" customHeight="1" x14ac:dyDescent="0.25">
      <c r="A31" s="101">
        <v>13</v>
      </c>
      <c r="B31" s="102" t="s">
        <v>88</v>
      </c>
      <c r="C31" s="103" t="s">
        <v>39</v>
      </c>
      <c r="D31" s="104">
        <v>72</v>
      </c>
      <c r="E31" s="105">
        <v>9517</v>
      </c>
      <c r="F31" s="173">
        <v>19494</v>
      </c>
      <c r="G31" s="61">
        <v>6359</v>
      </c>
      <c r="H31" s="88">
        <f t="shared" si="5"/>
        <v>13135</v>
      </c>
      <c r="I31" s="251">
        <v>6359</v>
      </c>
      <c r="J31" s="247">
        <f t="shared" si="6"/>
        <v>0.33182725648838918</v>
      </c>
      <c r="K31" s="136">
        <f t="shared" si="2"/>
        <v>457848</v>
      </c>
      <c r="L31" s="107">
        <f t="shared" si="3"/>
        <v>1831392</v>
      </c>
      <c r="M31" s="100" t="str">
        <f t="shared" si="4"/>
        <v>SI CUMPLE</v>
      </c>
      <c r="N31" s="100" t="str">
        <f t="shared" si="7"/>
        <v>SI CUMPLE</v>
      </c>
      <c r="O31" s="137">
        <v>4</v>
      </c>
      <c r="P31" s="211"/>
    </row>
    <row r="32" spans="1:16" s="64" customFormat="1" ht="36.75" customHeight="1" x14ac:dyDescent="0.25">
      <c r="A32" s="101">
        <v>14</v>
      </c>
      <c r="B32" s="102" t="s">
        <v>166</v>
      </c>
      <c r="C32" s="103" t="s">
        <v>39</v>
      </c>
      <c r="D32" s="104">
        <v>66</v>
      </c>
      <c r="E32" s="105">
        <v>32589</v>
      </c>
      <c r="F32" s="173">
        <v>53132</v>
      </c>
      <c r="G32" s="61">
        <v>22874</v>
      </c>
      <c r="H32" s="88">
        <f t="shared" si="5"/>
        <v>30258</v>
      </c>
      <c r="I32" s="251">
        <v>22874</v>
      </c>
      <c r="J32" s="247">
        <f t="shared" si="6"/>
        <v>0.29810672312743564</v>
      </c>
      <c r="K32" s="136">
        <f t="shared" si="2"/>
        <v>1509684</v>
      </c>
      <c r="L32" s="107">
        <f t="shared" si="3"/>
        <v>6038736</v>
      </c>
      <c r="M32" s="100" t="str">
        <f t="shared" si="4"/>
        <v>SI CUMPLE</v>
      </c>
      <c r="N32" s="100" t="str">
        <f t="shared" si="7"/>
        <v>SI CUMPLE</v>
      </c>
      <c r="O32" s="137">
        <v>4</v>
      </c>
      <c r="P32" s="211"/>
    </row>
    <row r="33" spans="1:16" s="64" customFormat="1" ht="36.75" customHeight="1" x14ac:dyDescent="0.25">
      <c r="A33" s="101">
        <v>15</v>
      </c>
      <c r="B33" s="102" t="s">
        <v>89</v>
      </c>
      <c r="C33" s="103" t="s">
        <v>39</v>
      </c>
      <c r="D33" s="104">
        <v>66</v>
      </c>
      <c r="E33" s="105">
        <v>19032</v>
      </c>
      <c r="F33" s="173">
        <v>51540</v>
      </c>
      <c r="G33" s="61">
        <v>13886</v>
      </c>
      <c r="H33" s="88">
        <f t="shared" si="5"/>
        <v>37654</v>
      </c>
      <c r="I33" s="251">
        <v>13886</v>
      </c>
      <c r="J33" s="247">
        <f t="shared" si="6"/>
        <v>0.27038671710802858</v>
      </c>
      <c r="K33" s="136">
        <f t="shared" si="2"/>
        <v>916476</v>
      </c>
      <c r="L33" s="107">
        <f t="shared" si="3"/>
        <v>3665904</v>
      </c>
      <c r="M33" s="100" t="str">
        <f t="shared" si="4"/>
        <v>SI CUMPLE</v>
      </c>
      <c r="N33" s="100" t="str">
        <f t="shared" si="7"/>
        <v>SI CUMPLE</v>
      </c>
      <c r="O33" s="137">
        <v>4</v>
      </c>
      <c r="P33" s="211"/>
    </row>
    <row r="34" spans="1:16" s="64" customFormat="1" ht="36.75" customHeight="1" x14ac:dyDescent="0.25">
      <c r="A34" s="101">
        <v>16</v>
      </c>
      <c r="B34" s="102" t="s">
        <v>167</v>
      </c>
      <c r="C34" s="103" t="s">
        <v>39</v>
      </c>
      <c r="D34" s="104">
        <v>2</v>
      </c>
      <c r="E34" s="105">
        <v>14663</v>
      </c>
      <c r="F34" s="173">
        <v>51684</v>
      </c>
      <c r="G34" s="61">
        <v>8100</v>
      </c>
      <c r="H34" s="88">
        <f t="shared" si="5"/>
        <v>43584</v>
      </c>
      <c r="I34" s="251">
        <v>8100</v>
      </c>
      <c r="J34" s="247">
        <f t="shared" si="6"/>
        <v>0.44758917001977766</v>
      </c>
      <c r="K34" s="136">
        <f t="shared" si="2"/>
        <v>16200</v>
      </c>
      <c r="L34" s="107">
        <f t="shared" si="3"/>
        <v>64800</v>
      </c>
      <c r="M34" s="100" t="str">
        <f t="shared" si="4"/>
        <v>SI CUMPLE</v>
      </c>
      <c r="N34" s="100" t="str">
        <f t="shared" si="7"/>
        <v>SI CUMPLE</v>
      </c>
      <c r="O34" s="137">
        <v>4</v>
      </c>
      <c r="P34" s="211"/>
    </row>
    <row r="35" spans="1:16" s="64" customFormat="1" ht="36.75" customHeight="1" x14ac:dyDescent="0.25">
      <c r="A35" s="101">
        <v>17</v>
      </c>
      <c r="B35" s="102" t="s">
        <v>90</v>
      </c>
      <c r="C35" s="103" t="s">
        <v>39</v>
      </c>
      <c r="D35" s="104">
        <v>25</v>
      </c>
      <c r="E35" s="105">
        <v>65426</v>
      </c>
      <c r="F35" s="173">
        <v>230346</v>
      </c>
      <c r="G35" s="61">
        <v>47321</v>
      </c>
      <c r="H35" s="88">
        <f t="shared" si="5"/>
        <v>183025</v>
      </c>
      <c r="I35" s="251">
        <v>47321</v>
      </c>
      <c r="J35" s="247">
        <f t="shared" si="6"/>
        <v>0.27672484944823161</v>
      </c>
      <c r="K35" s="136">
        <f t="shared" si="2"/>
        <v>1183025</v>
      </c>
      <c r="L35" s="107">
        <f t="shared" si="3"/>
        <v>4732100</v>
      </c>
      <c r="M35" s="100" t="str">
        <f t="shared" si="4"/>
        <v>SI CUMPLE</v>
      </c>
      <c r="N35" s="100" t="str">
        <f t="shared" si="7"/>
        <v>SI CUMPLE</v>
      </c>
      <c r="O35" s="137">
        <v>4</v>
      </c>
      <c r="P35" s="211"/>
    </row>
    <row r="36" spans="1:16" s="108" customFormat="1" ht="36.75" customHeight="1" x14ac:dyDescent="0.25">
      <c r="A36" s="101">
        <v>18</v>
      </c>
      <c r="B36" s="102" t="s">
        <v>91</v>
      </c>
      <c r="C36" s="103" t="s">
        <v>39</v>
      </c>
      <c r="D36" s="104">
        <v>50</v>
      </c>
      <c r="E36" s="105">
        <v>14979</v>
      </c>
      <c r="F36" s="173">
        <v>65507</v>
      </c>
      <c r="G36" s="61">
        <v>12045</v>
      </c>
      <c r="H36" s="88">
        <f t="shared" si="5"/>
        <v>53462</v>
      </c>
      <c r="I36" s="251">
        <v>12045</v>
      </c>
      <c r="J36" s="247">
        <f t="shared" si="6"/>
        <v>0.19587422391347886</v>
      </c>
      <c r="K36" s="136">
        <f t="shared" si="2"/>
        <v>602250</v>
      </c>
      <c r="L36" s="107">
        <f t="shared" si="3"/>
        <v>2409000</v>
      </c>
      <c r="M36" s="100" t="str">
        <f t="shared" si="4"/>
        <v>SI CUMPLE</v>
      </c>
      <c r="N36" s="100" t="str">
        <f t="shared" si="7"/>
        <v>SI CUMPLE</v>
      </c>
      <c r="O36" s="137">
        <v>4</v>
      </c>
      <c r="P36" s="211"/>
    </row>
    <row r="37" spans="1:16" s="64" customFormat="1" ht="36.75" customHeight="1" x14ac:dyDescent="0.25">
      <c r="A37" s="101">
        <v>19</v>
      </c>
      <c r="B37" s="102" t="s">
        <v>92</v>
      </c>
      <c r="C37" s="103" t="s">
        <v>39</v>
      </c>
      <c r="D37" s="104">
        <v>54</v>
      </c>
      <c r="E37" s="105">
        <v>37291</v>
      </c>
      <c r="F37" s="173">
        <v>59618</v>
      </c>
      <c r="G37" s="61">
        <v>23433</v>
      </c>
      <c r="H37" s="88">
        <f t="shared" si="5"/>
        <v>36185</v>
      </c>
      <c r="I37" s="251">
        <v>23433</v>
      </c>
      <c r="J37" s="247">
        <f t="shared" si="6"/>
        <v>0.37161781663135879</v>
      </c>
      <c r="K37" s="136">
        <f t="shared" si="2"/>
        <v>1265382</v>
      </c>
      <c r="L37" s="107">
        <f t="shared" si="3"/>
        <v>5061528</v>
      </c>
      <c r="M37" s="100" t="str">
        <f t="shared" si="4"/>
        <v>SI CUMPLE</v>
      </c>
      <c r="N37" s="100" t="str">
        <f t="shared" si="7"/>
        <v>SI CUMPLE</v>
      </c>
      <c r="O37" s="137">
        <v>4</v>
      </c>
      <c r="P37" s="211"/>
    </row>
    <row r="38" spans="1:16" s="108" customFormat="1" ht="36.75" customHeight="1" x14ac:dyDescent="0.25">
      <c r="A38" s="101">
        <v>20</v>
      </c>
      <c r="B38" s="102" t="s">
        <v>93</v>
      </c>
      <c r="C38" s="103" t="s">
        <v>39</v>
      </c>
      <c r="D38" s="104">
        <v>64</v>
      </c>
      <c r="E38" s="105">
        <v>11790</v>
      </c>
      <c r="F38" s="173">
        <v>305522</v>
      </c>
      <c r="G38" s="61">
        <v>8100</v>
      </c>
      <c r="H38" s="88">
        <f t="shared" si="5"/>
        <v>297422</v>
      </c>
      <c r="I38" s="251">
        <v>8100</v>
      </c>
      <c r="J38" s="247">
        <f t="shared" si="6"/>
        <v>0.31297709923664124</v>
      </c>
      <c r="K38" s="136">
        <f t="shared" si="2"/>
        <v>518400</v>
      </c>
      <c r="L38" s="107">
        <f t="shared" si="3"/>
        <v>2073600</v>
      </c>
      <c r="M38" s="100" t="str">
        <f t="shared" si="4"/>
        <v>SI CUMPLE</v>
      </c>
      <c r="N38" s="100" t="str">
        <f t="shared" si="7"/>
        <v>SI CUMPLE</v>
      </c>
      <c r="O38" s="137">
        <v>4</v>
      </c>
      <c r="P38" s="211"/>
    </row>
    <row r="39" spans="1:16" s="108" customFormat="1" ht="36.75" customHeight="1" x14ac:dyDescent="0.25">
      <c r="A39" s="101">
        <v>21</v>
      </c>
      <c r="B39" s="102" t="s">
        <v>168</v>
      </c>
      <c r="C39" s="103" t="s">
        <v>39</v>
      </c>
      <c r="D39" s="104">
        <v>30</v>
      </c>
      <c r="E39" s="105">
        <v>21508</v>
      </c>
      <c r="F39" s="173">
        <v>49041</v>
      </c>
      <c r="G39" s="61">
        <v>13508</v>
      </c>
      <c r="H39" s="88">
        <f t="shared" si="5"/>
        <v>35533</v>
      </c>
      <c r="I39" s="251">
        <v>13508</v>
      </c>
      <c r="J39" s="247">
        <f t="shared" si="6"/>
        <v>0.37195462153617259</v>
      </c>
      <c r="K39" s="136">
        <f t="shared" si="2"/>
        <v>405240</v>
      </c>
      <c r="L39" s="107">
        <f t="shared" si="3"/>
        <v>1620960</v>
      </c>
      <c r="M39" s="100" t="str">
        <f t="shared" si="4"/>
        <v>SI CUMPLE</v>
      </c>
      <c r="N39" s="100" t="str">
        <f t="shared" si="7"/>
        <v>SI CUMPLE</v>
      </c>
      <c r="O39" s="137">
        <v>4</v>
      </c>
      <c r="P39" s="211"/>
    </row>
    <row r="40" spans="1:16" s="108" customFormat="1" ht="36.75" customHeight="1" x14ac:dyDescent="0.25">
      <c r="A40" s="101">
        <v>22</v>
      </c>
      <c r="B40" s="102" t="s">
        <v>169</v>
      </c>
      <c r="C40" s="103" t="s">
        <v>39</v>
      </c>
      <c r="D40" s="104">
        <v>30</v>
      </c>
      <c r="E40" s="105">
        <v>22374</v>
      </c>
      <c r="F40" s="173">
        <v>154734</v>
      </c>
      <c r="G40" s="61">
        <v>13508</v>
      </c>
      <c r="H40" s="88">
        <f t="shared" si="5"/>
        <v>141226</v>
      </c>
      <c r="I40" s="251">
        <v>13508</v>
      </c>
      <c r="J40" s="247">
        <f t="shared" si="6"/>
        <v>0.39626352015732547</v>
      </c>
      <c r="K40" s="136">
        <f t="shared" si="2"/>
        <v>405240</v>
      </c>
      <c r="L40" s="107">
        <f t="shared" si="3"/>
        <v>1620960</v>
      </c>
      <c r="M40" s="100" t="str">
        <f t="shared" si="4"/>
        <v>SI CUMPLE</v>
      </c>
      <c r="N40" s="100" t="str">
        <f t="shared" si="7"/>
        <v>SI CUMPLE</v>
      </c>
      <c r="O40" s="137">
        <v>4</v>
      </c>
      <c r="P40" s="211"/>
    </row>
    <row r="41" spans="1:16" s="108" customFormat="1" ht="36.75" customHeight="1" x14ac:dyDescent="0.25">
      <c r="A41" s="101">
        <v>23</v>
      </c>
      <c r="B41" s="102" t="s">
        <v>94</v>
      </c>
      <c r="C41" s="103" t="s">
        <v>39</v>
      </c>
      <c r="D41" s="104">
        <v>68</v>
      </c>
      <c r="E41" s="105">
        <v>15028</v>
      </c>
      <c r="F41" s="173">
        <v>25770</v>
      </c>
      <c r="G41" s="61">
        <v>10415</v>
      </c>
      <c r="H41" s="88">
        <f t="shared" si="5"/>
        <v>15355</v>
      </c>
      <c r="I41" s="251">
        <v>10415</v>
      </c>
      <c r="J41" s="247">
        <f t="shared" si="6"/>
        <v>0.30696034069736494</v>
      </c>
      <c r="K41" s="136">
        <f t="shared" si="2"/>
        <v>708220</v>
      </c>
      <c r="L41" s="107">
        <f t="shared" si="3"/>
        <v>2832880</v>
      </c>
      <c r="M41" s="100" t="str">
        <f t="shared" si="4"/>
        <v>SI CUMPLE</v>
      </c>
      <c r="N41" s="100" t="str">
        <f t="shared" si="7"/>
        <v>SI CUMPLE</v>
      </c>
      <c r="O41" s="137">
        <v>4</v>
      </c>
      <c r="P41" s="211"/>
    </row>
    <row r="42" spans="1:16" s="64" customFormat="1" ht="36.75" customHeight="1" x14ac:dyDescent="0.25">
      <c r="A42" s="101">
        <v>24</v>
      </c>
      <c r="B42" s="102" t="s">
        <v>95</v>
      </c>
      <c r="C42" s="103" t="s">
        <v>39</v>
      </c>
      <c r="D42" s="104">
        <v>68</v>
      </c>
      <c r="E42" s="105">
        <v>10084</v>
      </c>
      <c r="F42" s="173">
        <v>20687</v>
      </c>
      <c r="G42" s="61">
        <v>5439</v>
      </c>
      <c r="H42" s="88">
        <f t="shared" si="5"/>
        <v>15248</v>
      </c>
      <c r="I42" s="251">
        <v>5439</v>
      </c>
      <c r="J42" s="247">
        <f t="shared" si="6"/>
        <v>0.46063070210234036</v>
      </c>
      <c r="K42" s="136">
        <f t="shared" si="2"/>
        <v>369852</v>
      </c>
      <c r="L42" s="107">
        <f t="shared" si="3"/>
        <v>1479408</v>
      </c>
      <c r="M42" s="100" t="str">
        <f t="shared" si="4"/>
        <v>SI CUMPLE</v>
      </c>
      <c r="N42" s="100" t="str">
        <f t="shared" si="7"/>
        <v>SI CUMPLE</v>
      </c>
      <c r="O42" s="137">
        <v>4</v>
      </c>
      <c r="P42" s="211"/>
    </row>
    <row r="43" spans="1:16" s="108" customFormat="1" ht="36.75" customHeight="1" x14ac:dyDescent="0.25">
      <c r="A43" s="101">
        <v>25</v>
      </c>
      <c r="B43" s="102" t="s">
        <v>96</v>
      </c>
      <c r="C43" s="103" t="s">
        <v>39</v>
      </c>
      <c r="D43" s="104">
        <v>70</v>
      </c>
      <c r="E43" s="105">
        <v>1076</v>
      </c>
      <c r="F43" s="173">
        <v>2630</v>
      </c>
      <c r="G43" s="61">
        <v>453</v>
      </c>
      <c r="H43" s="88">
        <f t="shared" si="5"/>
        <v>2177</v>
      </c>
      <c r="I43" s="251">
        <v>453</v>
      </c>
      <c r="J43" s="247">
        <f t="shared" si="6"/>
        <v>0.57899628252788105</v>
      </c>
      <c r="K43" s="136">
        <f t="shared" si="2"/>
        <v>31710</v>
      </c>
      <c r="L43" s="107">
        <f t="shared" si="3"/>
        <v>126840</v>
      </c>
      <c r="M43" s="100" t="str">
        <f t="shared" si="4"/>
        <v>SI CUMPLE</v>
      </c>
      <c r="N43" s="100" t="str">
        <f t="shared" si="7"/>
        <v>SI CUMPLE</v>
      </c>
      <c r="O43" s="137">
        <v>4</v>
      </c>
      <c r="P43" s="211"/>
    </row>
    <row r="44" spans="1:16" s="108" customFormat="1" ht="36.75" customHeight="1" x14ac:dyDescent="0.25">
      <c r="A44" s="101">
        <v>26</v>
      </c>
      <c r="B44" s="102" t="s">
        <v>97</v>
      </c>
      <c r="C44" s="103" t="s">
        <v>39</v>
      </c>
      <c r="D44" s="104">
        <v>110</v>
      </c>
      <c r="E44" s="105">
        <v>528</v>
      </c>
      <c r="F44" s="173">
        <v>3262</v>
      </c>
      <c r="G44" s="61">
        <v>221</v>
      </c>
      <c r="H44" s="88">
        <f t="shared" si="5"/>
        <v>3041</v>
      </c>
      <c r="I44" s="251">
        <v>221</v>
      </c>
      <c r="J44" s="247">
        <f t="shared" si="6"/>
        <v>0.58143939393939392</v>
      </c>
      <c r="K44" s="136">
        <f t="shared" si="2"/>
        <v>24310</v>
      </c>
      <c r="L44" s="107">
        <f t="shared" si="3"/>
        <v>97240</v>
      </c>
      <c r="M44" s="100" t="str">
        <f t="shared" si="4"/>
        <v>SI CUMPLE</v>
      </c>
      <c r="N44" s="100" t="str">
        <f t="shared" si="7"/>
        <v>SI CUMPLE</v>
      </c>
      <c r="O44" s="137">
        <v>4</v>
      </c>
      <c r="P44" s="211"/>
    </row>
    <row r="45" spans="1:16" s="64" customFormat="1" ht="36.75" customHeight="1" x14ac:dyDescent="0.25">
      <c r="A45" s="101">
        <v>27</v>
      </c>
      <c r="B45" s="102" t="s">
        <v>98</v>
      </c>
      <c r="C45" s="103" t="s">
        <v>39</v>
      </c>
      <c r="D45" s="104">
        <v>62</v>
      </c>
      <c r="E45" s="105">
        <v>10486</v>
      </c>
      <c r="F45" s="173">
        <v>91278</v>
      </c>
      <c r="G45" s="61">
        <v>5483</v>
      </c>
      <c r="H45" s="88">
        <f t="shared" si="5"/>
        <v>85795</v>
      </c>
      <c r="I45" s="251">
        <v>5483</v>
      </c>
      <c r="J45" s="247">
        <f t="shared" si="6"/>
        <v>0.47711234026320809</v>
      </c>
      <c r="K45" s="136">
        <f t="shared" si="2"/>
        <v>339946</v>
      </c>
      <c r="L45" s="107">
        <f t="shared" si="3"/>
        <v>1359784</v>
      </c>
      <c r="M45" s="100" t="str">
        <f t="shared" si="4"/>
        <v>SI CUMPLE</v>
      </c>
      <c r="N45" s="100" t="str">
        <f t="shared" si="7"/>
        <v>SI CUMPLE</v>
      </c>
      <c r="O45" s="137">
        <v>4</v>
      </c>
      <c r="P45" s="211"/>
    </row>
    <row r="46" spans="1:16" s="108" customFormat="1" ht="36.75" customHeight="1" x14ac:dyDescent="0.25">
      <c r="A46" s="101">
        <v>28</v>
      </c>
      <c r="B46" s="102" t="s">
        <v>99</v>
      </c>
      <c r="C46" s="103" t="s">
        <v>39</v>
      </c>
      <c r="D46" s="104">
        <v>62</v>
      </c>
      <c r="E46" s="105">
        <v>15988</v>
      </c>
      <c r="F46" s="173">
        <v>96784</v>
      </c>
      <c r="G46" s="61">
        <v>8607</v>
      </c>
      <c r="H46" s="88">
        <f t="shared" si="5"/>
        <v>88177</v>
      </c>
      <c r="I46" s="251">
        <v>8607</v>
      </c>
      <c r="J46" s="247">
        <f t="shared" si="6"/>
        <v>0.46165874405804352</v>
      </c>
      <c r="K46" s="136">
        <f t="shared" si="2"/>
        <v>533634</v>
      </c>
      <c r="L46" s="107">
        <f t="shared" si="3"/>
        <v>2134536</v>
      </c>
      <c r="M46" s="100" t="str">
        <f t="shared" si="4"/>
        <v>SI CUMPLE</v>
      </c>
      <c r="N46" s="100" t="str">
        <f t="shared" si="7"/>
        <v>SI CUMPLE</v>
      </c>
      <c r="O46" s="137">
        <v>4</v>
      </c>
      <c r="P46" s="211"/>
    </row>
    <row r="47" spans="1:16" s="108" customFormat="1" ht="36.75" customHeight="1" x14ac:dyDescent="0.25">
      <c r="A47" s="101">
        <v>29</v>
      </c>
      <c r="B47" s="102" t="s">
        <v>100</v>
      </c>
      <c r="C47" s="103" t="s">
        <v>39</v>
      </c>
      <c r="D47" s="104">
        <v>35</v>
      </c>
      <c r="E47" s="105">
        <v>9911</v>
      </c>
      <c r="F47" s="173">
        <v>15736</v>
      </c>
      <c r="G47" s="61">
        <v>4569</v>
      </c>
      <c r="H47" s="88">
        <f t="shared" si="5"/>
        <v>11167</v>
      </c>
      <c r="I47" s="251">
        <v>4569</v>
      </c>
      <c r="J47" s="247">
        <f t="shared" si="6"/>
        <v>0.53899707395822827</v>
      </c>
      <c r="K47" s="136">
        <f t="shared" si="2"/>
        <v>159915</v>
      </c>
      <c r="L47" s="107">
        <f t="shared" si="3"/>
        <v>639660</v>
      </c>
      <c r="M47" s="100" t="str">
        <f t="shared" si="4"/>
        <v>SI CUMPLE</v>
      </c>
      <c r="N47" s="100" t="str">
        <f t="shared" si="7"/>
        <v>SI CUMPLE</v>
      </c>
      <c r="O47" s="137">
        <v>4</v>
      </c>
      <c r="P47" s="211"/>
    </row>
    <row r="48" spans="1:16" s="108" customFormat="1" ht="36.75" customHeight="1" x14ac:dyDescent="0.25">
      <c r="A48" s="101">
        <v>30</v>
      </c>
      <c r="B48" s="102" t="s">
        <v>101</v>
      </c>
      <c r="C48" s="103" t="s">
        <v>39</v>
      </c>
      <c r="D48" s="104">
        <v>6</v>
      </c>
      <c r="E48" s="105">
        <v>7214</v>
      </c>
      <c r="F48" s="173">
        <v>11549</v>
      </c>
      <c r="G48" s="61">
        <v>3505</v>
      </c>
      <c r="H48" s="88">
        <f t="shared" si="5"/>
        <v>8044</v>
      </c>
      <c r="I48" s="251">
        <v>3505</v>
      </c>
      <c r="J48" s="247">
        <f t="shared" si="6"/>
        <v>0.51413917382866647</v>
      </c>
      <c r="K48" s="136">
        <f t="shared" si="2"/>
        <v>21030</v>
      </c>
      <c r="L48" s="107">
        <f t="shared" si="3"/>
        <v>84120</v>
      </c>
      <c r="M48" s="100" t="str">
        <f t="shared" si="4"/>
        <v>SI CUMPLE</v>
      </c>
      <c r="N48" s="100" t="str">
        <f t="shared" si="7"/>
        <v>SI CUMPLE</v>
      </c>
      <c r="O48" s="137">
        <v>4</v>
      </c>
      <c r="P48" s="211"/>
    </row>
    <row r="49" spans="1:16" s="108" customFormat="1" ht="36.75" customHeight="1" x14ac:dyDescent="0.25">
      <c r="A49" s="101">
        <v>31</v>
      </c>
      <c r="B49" s="102" t="s">
        <v>102</v>
      </c>
      <c r="C49" s="103" t="s">
        <v>39</v>
      </c>
      <c r="D49" s="104">
        <v>2</v>
      </c>
      <c r="E49" s="105">
        <v>38285</v>
      </c>
      <c r="F49" s="173">
        <v>54818</v>
      </c>
      <c r="G49" s="61">
        <v>25714</v>
      </c>
      <c r="H49" s="88">
        <f t="shared" si="5"/>
        <v>29104</v>
      </c>
      <c r="I49" s="251">
        <v>0</v>
      </c>
      <c r="J49" s="247">
        <f t="shared" si="6"/>
        <v>1</v>
      </c>
      <c r="K49" s="136">
        <f t="shared" si="2"/>
        <v>0</v>
      </c>
      <c r="L49" s="107">
        <f t="shared" si="3"/>
        <v>0</v>
      </c>
      <c r="M49" s="100" t="str">
        <f t="shared" si="4"/>
        <v>SI CUMPLE</v>
      </c>
      <c r="N49" s="100" t="s">
        <v>212</v>
      </c>
      <c r="O49" s="137">
        <v>4</v>
      </c>
      <c r="P49" s="212" t="s">
        <v>211</v>
      </c>
    </row>
    <row r="50" spans="1:16" s="64" customFormat="1" ht="36.75" customHeight="1" x14ac:dyDescent="0.25">
      <c r="A50" s="101">
        <v>32</v>
      </c>
      <c r="B50" s="102" t="s">
        <v>103</v>
      </c>
      <c r="C50" s="103" t="s">
        <v>39</v>
      </c>
      <c r="D50" s="104">
        <v>134</v>
      </c>
      <c r="E50" s="105">
        <v>1408</v>
      </c>
      <c r="F50" s="173">
        <v>3600</v>
      </c>
      <c r="G50" s="61">
        <v>493</v>
      </c>
      <c r="H50" s="88">
        <f t="shared" si="5"/>
        <v>3107</v>
      </c>
      <c r="I50" s="251">
        <v>493</v>
      </c>
      <c r="J50" s="247">
        <f t="shared" si="6"/>
        <v>0.64985795454545459</v>
      </c>
      <c r="K50" s="136">
        <f t="shared" si="2"/>
        <v>66062</v>
      </c>
      <c r="L50" s="107">
        <f t="shared" si="3"/>
        <v>264248</v>
      </c>
      <c r="M50" s="100" t="str">
        <f t="shared" si="4"/>
        <v>SI CUMPLE</v>
      </c>
      <c r="N50" s="100" t="str">
        <f t="shared" si="7"/>
        <v>SI CUMPLE</v>
      </c>
      <c r="O50" s="137">
        <v>4</v>
      </c>
      <c r="P50" s="211"/>
    </row>
    <row r="51" spans="1:16" s="64" customFormat="1" ht="36.75" customHeight="1" x14ac:dyDescent="0.25">
      <c r="A51" s="101">
        <v>33</v>
      </c>
      <c r="B51" s="102" t="s">
        <v>104</v>
      </c>
      <c r="C51" s="103" t="s">
        <v>39</v>
      </c>
      <c r="D51" s="104">
        <v>134</v>
      </c>
      <c r="E51" s="105">
        <v>1553</v>
      </c>
      <c r="F51" s="173">
        <v>3600</v>
      </c>
      <c r="G51" s="61">
        <v>569</v>
      </c>
      <c r="H51" s="88">
        <f t="shared" si="5"/>
        <v>3031</v>
      </c>
      <c r="I51" s="251">
        <v>569</v>
      </c>
      <c r="J51" s="247">
        <f t="shared" si="6"/>
        <v>0.6336123631680618</v>
      </c>
      <c r="K51" s="136">
        <f t="shared" si="2"/>
        <v>76246</v>
      </c>
      <c r="L51" s="107">
        <f t="shared" si="3"/>
        <v>304984</v>
      </c>
      <c r="M51" s="100" t="str">
        <f t="shared" si="4"/>
        <v>SI CUMPLE</v>
      </c>
      <c r="N51" s="100" t="str">
        <f t="shared" si="7"/>
        <v>SI CUMPLE</v>
      </c>
      <c r="O51" s="137">
        <v>4</v>
      </c>
      <c r="P51" s="211"/>
    </row>
    <row r="52" spans="1:16" s="64" customFormat="1" ht="36.75" customHeight="1" x14ac:dyDescent="0.25">
      <c r="A52" s="101">
        <v>34</v>
      </c>
      <c r="B52" s="102" t="s">
        <v>105</v>
      </c>
      <c r="C52" s="103" t="s">
        <v>39</v>
      </c>
      <c r="D52" s="104">
        <v>134</v>
      </c>
      <c r="E52" s="105">
        <v>1553</v>
      </c>
      <c r="F52" s="173">
        <v>3600</v>
      </c>
      <c r="G52" s="61">
        <v>569</v>
      </c>
      <c r="H52" s="88">
        <f t="shared" si="5"/>
        <v>3031</v>
      </c>
      <c r="I52" s="251">
        <v>569</v>
      </c>
      <c r="J52" s="247">
        <f t="shared" si="6"/>
        <v>0.6336123631680618</v>
      </c>
      <c r="K52" s="136">
        <f t="shared" si="2"/>
        <v>76246</v>
      </c>
      <c r="L52" s="107">
        <f t="shared" si="3"/>
        <v>304984</v>
      </c>
      <c r="M52" s="100" t="str">
        <f t="shared" si="4"/>
        <v>SI CUMPLE</v>
      </c>
      <c r="N52" s="100" t="str">
        <f t="shared" si="7"/>
        <v>SI CUMPLE</v>
      </c>
      <c r="O52" s="137">
        <v>4</v>
      </c>
      <c r="P52" s="211"/>
    </row>
    <row r="53" spans="1:16" s="64" customFormat="1" ht="36.75" customHeight="1" x14ac:dyDescent="0.25">
      <c r="A53" s="101">
        <v>35</v>
      </c>
      <c r="B53" s="102" t="s">
        <v>106</v>
      </c>
      <c r="C53" s="103" t="s">
        <v>39</v>
      </c>
      <c r="D53" s="104">
        <v>270</v>
      </c>
      <c r="E53" s="105">
        <v>4307</v>
      </c>
      <c r="F53" s="173">
        <v>12995</v>
      </c>
      <c r="G53" s="61">
        <v>1553</v>
      </c>
      <c r="H53" s="88">
        <f t="shared" si="5"/>
        <v>11442</v>
      </c>
      <c r="I53" s="251">
        <v>1553</v>
      </c>
      <c r="J53" s="247">
        <f t="shared" si="6"/>
        <v>0.63942419317390298</v>
      </c>
      <c r="K53" s="136">
        <f t="shared" si="2"/>
        <v>419310</v>
      </c>
      <c r="L53" s="107">
        <f t="shared" si="3"/>
        <v>1677240</v>
      </c>
      <c r="M53" s="100" t="str">
        <f t="shared" si="4"/>
        <v>SI CUMPLE</v>
      </c>
      <c r="N53" s="100" t="str">
        <f t="shared" si="7"/>
        <v>SI CUMPLE</v>
      </c>
      <c r="O53" s="137">
        <v>4</v>
      </c>
      <c r="P53" s="211"/>
    </row>
    <row r="54" spans="1:16" s="64" customFormat="1" ht="36.75" customHeight="1" x14ac:dyDescent="0.25">
      <c r="A54" s="101">
        <v>36</v>
      </c>
      <c r="B54" s="102" t="s">
        <v>107</v>
      </c>
      <c r="C54" s="103" t="s">
        <v>39</v>
      </c>
      <c r="D54" s="104">
        <v>270</v>
      </c>
      <c r="E54" s="105">
        <v>4600</v>
      </c>
      <c r="F54" s="173">
        <v>63880</v>
      </c>
      <c r="G54" s="61">
        <v>1640</v>
      </c>
      <c r="H54" s="88">
        <f t="shared" si="5"/>
        <v>62240</v>
      </c>
      <c r="I54" s="251">
        <v>1640</v>
      </c>
      <c r="J54" s="247">
        <f t="shared" si="6"/>
        <v>0.64347826086956517</v>
      </c>
      <c r="K54" s="136">
        <f t="shared" si="2"/>
        <v>442800</v>
      </c>
      <c r="L54" s="107">
        <f t="shared" si="3"/>
        <v>1771200</v>
      </c>
      <c r="M54" s="100" t="str">
        <f t="shared" si="4"/>
        <v>SI CUMPLE</v>
      </c>
      <c r="N54" s="100" t="str">
        <f t="shared" si="7"/>
        <v>SI CUMPLE</v>
      </c>
      <c r="O54" s="137">
        <v>4</v>
      </c>
      <c r="P54" s="211"/>
    </row>
    <row r="55" spans="1:16" s="64" customFormat="1" ht="36.75" customHeight="1" x14ac:dyDescent="0.25">
      <c r="A55" s="101">
        <v>37</v>
      </c>
      <c r="B55" s="102" t="s">
        <v>108</v>
      </c>
      <c r="C55" s="103" t="s">
        <v>39</v>
      </c>
      <c r="D55" s="104">
        <v>270</v>
      </c>
      <c r="E55" s="105">
        <v>4576</v>
      </c>
      <c r="F55" s="173">
        <v>12995</v>
      </c>
      <c r="G55" s="61">
        <v>1640</v>
      </c>
      <c r="H55" s="88">
        <f t="shared" si="5"/>
        <v>11355</v>
      </c>
      <c r="I55" s="251">
        <v>1640</v>
      </c>
      <c r="J55" s="247">
        <f t="shared" si="6"/>
        <v>0.64160839160839156</v>
      </c>
      <c r="K55" s="136">
        <f t="shared" si="2"/>
        <v>442800</v>
      </c>
      <c r="L55" s="107">
        <f t="shared" si="3"/>
        <v>1771200</v>
      </c>
      <c r="M55" s="100" t="str">
        <f t="shared" si="4"/>
        <v>SI CUMPLE</v>
      </c>
      <c r="N55" s="100" t="str">
        <f t="shared" si="7"/>
        <v>SI CUMPLE</v>
      </c>
      <c r="O55" s="137">
        <v>4</v>
      </c>
      <c r="P55" s="211"/>
    </row>
    <row r="56" spans="1:16" s="64" customFormat="1" ht="36.75" customHeight="1" x14ac:dyDescent="0.25">
      <c r="A56" s="101">
        <v>38</v>
      </c>
      <c r="B56" s="102" t="s">
        <v>109</v>
      </c>
      <c r="C56" s="103" t="s">
        <v>39</v>
      </c>
      <c r="D56" s="104">
        <v>330</v>
      </c>
      <c r="E56" s="105">
        <v>5216</v>
      </c>
      <c r="F56" s="173">
        <v>27051</v>
      </c>
      <c r="G56" s="61">
        <v>3005</v>
      </c>
      <c r="H56" s="88">
        <f t="shared" si="5"/>
        <v>24046</v>
      </c>
      <c r="I56" s="251">
        <v>3005</v>
      </c>
      <c r="J56" s="247">
        <f t="shared" si="6"/>
        <v>0.42388803680981596</v>
      </c>
      <c r="K56" s="136">
        <f t="shared" ref="K56:K87" si="8">I56*D56</f>
        <v>991650</v>
      </c>
      <c r="L56" s="107">
        <f t="shared" ref="L56:L87" si="9">K56*O56</f>
        <v>3966600</v>
      </c>
      <c r="M56" s="100" t="str">
        <f t="shared" ref="M56:M87" si="10">IF((I56)&gt;$E56,"NO CUMPLE","SI CUMPLE")</f>
        <v>SI CUMPLE</v>
      </c>
      <c r="N56" s="100" t="str">
        <f t="shared" si="7"/>
        <v>SI CUMPLE</v>
      </c>
      <c r="O56" s="137">
        <v>4</v>
      </c>
      <c r="P56" s="211"/>
    </row>
    <row r="57" spans="1:16" s="64" customFormat="1" ht="36.75" customHeight="1" x14ac:dyDescent="0.25">
      <c r="A57" s="101">
        <v>39</v>
      </c>
      <c r="B57" s="102" t="s">
        <v>110</v>
      </c>
      <c r="C57" s="103" t="s">
        <v>39</v>
      </c>
      <c r="D57" s="104">
        <v>330</v>
      </c>
      <c r="E57" s="105">
        <v>6481</v>
      </c>
      <c r="F57" s="173">
        <v>27051</v>
      </c>
      <c r="G57" s="61">
        <v>3255</v>
      </c>
      <c r="H57" s="88">
        <f t="shared" si="5"/>
        <v>23796</v>
      </c>
      <c r="I57" s="251">
        <v>3255</v>
      </c>
      <c r="J57" s="247">
        <f t="shared" si="6"/>
        <v>0.49776269094275577</v>
      </c>
      <c r="K57" s="136">
        <f t="shared" si="8"/>
        <v>1074150</v>
      </c>
      <c r="L57" s="107">
        <f t="shared" si="9"/>
        <v>4296600</v>
      </c>
      <c r="M57" s="100" t="str">
        <f t="shared" si="10"/>
        <v>SI CUMPLE</v>
      </c>
      <c r="N57" s="100" t="str">
        <f t="shared" si="7"/>
        <v>SI CUMPLE</v>
      </c>
      <c r="O57" s="137">
        <v>4</v>
      </c>
      <c r="P57" s="211"/>
    </row>
    <row r="58" spans="1:16" s="64" customFormat="1" ht="36.75" customHeight="1" x14ac:dyDescent="0.25">
      <c r="A58" s="101">
        <v>40</v>
      </c>
      <c r="B58" s="102" t="s">
        <v>111</v>
      </c>
      <c r="C58" s="103" t="s">
        <v>39</v>
      </c>
      <c r="D58" s="104">
        <v>330</v>
      </c>
      <c r="E58" s="105">
        <v>6864</v>
      </c>
      <c r="F58" s="173">
        <v>27051</v>
      </c>
      <c r="G58" s="61">
        <v>3255</v>
      </c>
      <c r="H58" s="88">
        <f t="shared" si="5"/>
        <v>23796</v>
      </c>
      <c r="I58" s="251">
        <v>3255</v>
      </c>
      <c r="J58" s="247">
        <f t="shared" si="6"/>
        <v>0.52578671328671334</v>
      </c>
      <c r="K58" s="136">
        <f t="shared" si="8"/>
        <v>1074150</v>
      </c>
      <c r="L58" s="107">
        <f t="shared" si="9"/>
        <v>4296600</v>
      </c>
      <c r="M58" s="100" t="str">
        <f t="shared" si="10"/>
        <v>SI CUMPLE</v>
      </c>
      <c r="N58" s="100" t="str">
        <f t="shared" si="7"/>
        <v>SI CUMPLE</v>
      </c>
      <c r="O58" s="137">
        <v>4</v>
      </c>
      <c r="P58" s="211"/>
    </row>
    <row r="59" spans="1:16" s="108" customFormat="1" ht="36.75" customHeight="1" x14ac:dyDescent="0.25">
      <c r="A59" s="101">
        <v>41</v>
      </c>
      <c r="B59" s="102" t="s">
        <v>170</v>
      </c>
      <c r="C59" s="103" t="s">
        <v>39</v>
      </c>
      <c r="D59" s="104">
        <v>310</v>
      </c>
      <c r="E59" s="105">
        <v>19664</v>
      </c>
      <c r="F59" s="173">
        <v>32044</v>
      </c>
      <c r="G59" s="61">
        <v>8100</v>
      </c>
      <c r="H59" s="88">
        <f t="shared" si="5"/>
        <v>23944</v>
      </c>
      <c r="I59" s="251">
        <v>8100</v>
      </c>
      <c r="J59" s="247">
        <f t="shared" si="6"/>
        <v>0.58807973962571192</v>
      </c>
      <c r="K59" s="136">
        <f t="shared" si="8"/>
        <v>2511000</v>
      </c>
      <c r="L59" s="107">
        <f t="shared" si="9"/>
        <v>10044000</v>
      </c>
      <c r="M59" s="100" t="str">
        <f t="shared" si="10"/>
        <v>SI CUMPLE</v>
      </c>
      <c r="N59" s="100" t="str">
        <f t="shared" si="7"/>
        <v>SI CUMPLE</v>
      </c>
      <c r="O59" s="137">
        <v>4</v>
      </c>
      <c r="P59" s="211"/>
    </row>
    <row r="60" spans="1:16" s="108" customFormat="1" ht="36.75" customHeight="1" x14ac:dyDescent="0.25">
      <c r="A60" s="101">
        <v>42</v>
      </c>
      <c r="B60" s="102" t="s">
        <v>112</v>
      </c>
      <c r="C60" s="103" t="s">
        <v>39</v>
      </c>
      <c r="D60" s="104">
        <v>165</v>
      </c>
      <c r="E60" s="105">
        <v>38764</v>
      </c>
      <c r="F60" s="173">
        <v>63746</v>
      </c>
      <c r="G60" s="61">
        <v>14850</v>
      </c>
      <c r="H60" s="88">
        <f t="shared" si="5"/>
        <v>48896</v>
      </c>
      <c r="I60" s="251">
        <v>14850</v>
      </c>
      <c r="J60" s="247">
        <f t="shared" si="6"/>
        <v>0.6169125993189557</v>
      </c>
      <c r="K60" s="136">
        <f t="shared" si="8"/>
        <v>2450250</v>
      </c>
      <c r="L60" s="107">
        <f t="shared" si="9"/>
        <v>9801000</v>
      </c>
      <c r="M60" s="100" t="str">
        <f t="shared" si="10"/>
        <v>SI CUMPLE</v>
      </c>
      <c r="N60" s="100" t="str">
        <f t="shared" si="7"/>
        <v>SI CUMPLE</v>
      </c>
      <c r="O60" s="137">
        <v>4</v>
      </c>
      <c r="P60" s="211"/>
    </row>
    <row r="61" spans="1:16" s="108" customFormat="1" ht="36.75" customHeight="1" x14ac:dyDescent="0.25">
      <c r="A61" s="101">
        <v>43</v>
      </c>
      <c r="B61" s="102" t="s">
        <v>113</v>
      </c>
      <c r="C61" s="103" t="s">
        <v>39</v>
      </c>
      <c r="D61" s="104">
        <v>180</v>
      </c>
      <c r="E61" s="105">
        <v>12212</v>
      </c>
      <c r="F61" s="173">
        <v>18918</v>
      </c>
      <c r="G61" s="61">
        <v>4629</v>
      </c>
      <c r="H61" s="88">
        <f t="shared" si="5"/>
        <v>14289</v>
      </c>
      <c r="I61" s="251">
        <v>4629</v>
      </c>
      <c r="J61" s="247">
        <f t="shared" si="6"/>
        <v>0.62094660989190964</v>
      </c>
      <c r="K61" s="136">
        <f t="shared" si="8"/>
        <v>833220</v>
      </c>
      <c r="L61" s="107">
        <f t="shared" si="9"/>
        <v>3332880</v>
      </c>
      <c r="M61" s="100" t="str">
        <f t="shared" si="10"/>
        <v>SI CUMPLE</v>
      </c>
      <c r="N61" s="100" t="str">
        <f t="shared" si="7"/>
        <v>SI CUMPLE</v>
      </c>
      <c r="O61" s="137">
        <v>4</v>
      </c>
      <c r="P61" s="211"/>
    </row>
    <row r="62" spans="1:16" s="108" customFormat="1" ht="36.75" customHeight="1" x14ac:dyDescent="0.25">
      <c r="A62" s="101">
        <v>44</v>
      </c>
      <c r="B62" s="102" t="s">
        <v>171</v>
      </c>
      <c r="C62" s="103" t="s">
        <v>39</v>
      </c>
      <c r="D62" s="104">
        <v>100</v>
      </c>
      <c r="E62" s="105">
        <v>15130</v>
      </c>
      <c r="F62" s="173">
        <v>28720</v>
      </c>
      <c r="G62" s="61">
        <v>6396</v>
      </c>
      <c r="H62" s="88">
        <f t="shared" si="5"/>
        <v>22324</v>
      </c>
      <c r="I62" s="251">
        <v>6396</v>
      </c>
      <c r="J62" s="247">
        <f t="shared" si="6"/>
        <v>0.57726371447455382</v>
      </c>
      <c r="K62" s="136">
        <f t="shared" si="8"/>
        <v>639600</v>
      </c>
      <c r="L62" s="107">
        <f t="shared" si="9"/>
        <v>2558400</v>
      </c>
      <c r="M62" s="100" t="str">
        <f t="shared" si="10"/>
        <v>SI CUMPLE</v>
      </c>
      <c r="N62" s="100" t="str">
        <f t="shared" si="7"/>
        <v>SI CUMPLE</v>
      </c>
      <c r="O62" s="137">
        <v>4</v>
      </c>
      <c r="P62" s="211"/>
    </row>
    <row r="63" spans="1:16" s="64" customFormat="1" ht="36.75" customHeight="1" x14ac:dyDescent="0.25">
      <c r="A63" s="101">
        <v>45</v>
      </c>
      <c r="B63" s="102" t="s">
        <v>114</v>
      </c>
      <c r="C63" s="103" t="s">
        <v>39</v>
      </c>
      <c r="D63" s="104">
        <v>34</v>
      </c>
      <c r="E63" s="105">
        <v>10221</v>
      </c>
      <c r="F63" s="173">
        <v>14252</v>
      </c>
      <c r="G63" s="61">
        <v>2449</v>
      </c>
      <c r="H63" s="88">
        <f t="shared" si="5"/>
        <v>11803</v>
      </c>
      <c r="I63" s="251">
        <v>0</v>
      </c>
      <c r="J63" s="247">
        <f t="shared" si="6"/>
        <v>1</v>
      </c>
      <c r="K63" s="136">
        <f t="shared" si="8"/>
        <v>0</v>
      </c>
      <c r="L63" s="107">
        <f t="shared" si="9"/>
        <v>0</v>
      </c>
      <c r="M63" s="100" t="str">
        <f t="shared" si="10"/>
        <v>SI CUMPLE</v>
      </c>
      <c r="N63" s="100" t="s">
        <v>212</v>
      </c>
      <c r="O63" s="137">
        <v>4</v>
      </c>
      <c r="P63" s="212" t="s">
        <v>211</v>
      </c>
    </row>
    <row r="64" spans="1:16" s="108" customFormat="1" ht="36.75" customHeight="1" x14ac:dyDescent="0.25">
      <c r="A64" s="101">
        <v>46</v>
      </c>
      <c r="B64" s="102" t="s">
        <v>115</v>
      </c>
      <c r="C64" s="103" t="s">
        <v>39</v>
      </c>
      <c r="D64" s="104">
        <v>34</v>
      </c>
      <c r="E64" s="105">
        <v>4169</v>
      </c>
      <c r="F64" s="173">
        <v>5786</v>
      </c>
      <c r="G64" s="61">
        <v>2266</v>
      </c>
      <c r="H64" s="88">
        <f t="shared" si="5"/>
        <v>3520</v>
      </c>
      <c r="I64" s="251">
        <v>2266</v>
      </c>
      <c r="J64" s="247">
        <f t="shared" si="6"/>
        <v>0.45646437994722955</v>
      </c>
      <c r="K64" s="136">
        <f t="shared" si="8"/>
        <v>77044</v>
      </c>
      <c r="L64" s="107">
        <f t="shared" si="9"/>
        <v>308176</v>
      </c>
      <c r="M64" s="100" t="str">
        <f t="shared" si="10"/>
        <v>SI CUMPLE</v>
      </c>
      <c r="N64" s="100" t="str">
        <f t="shared" si="7"/>
        <v>SI CUMPLE</v>
      </c>
      <c r="O64" s="137">
        <v>4</v>
      </c>
      <c r="P64" s="211"/>
    </row>
    <row r="65" spans="1:16" s="64" customFormat="1" ht="36.75" customHeight="1" x14ac:dyDescent="0.25">
      <c r="A65" s="101">
        <v>47</v>
      </c>
      <c r="B65" s="102" t="s">
        <v>172</v>
      </c>
      <c r="C65" s="103" t="s">
        <v>39</v>
      </c>
      <c r="D65" s="104">
        <v>6</v>
      </c>
      <c r="E65" s="105">
        <v>5368</v>
      </c>
      <c r="F65" s="173">
        <v>16885</v>
      </c>
      <c r="G65" s="61">
        <v>2893</v>
      </c>
      <c r="H65" s="88">
        <f t="shared" si="5"/>
        <v>13992</v>
      </c>
      <c r="I65" s="251">
        <v>2893</v>
      </c>
      <c r="J65" s="247">
        <f t="shared" si="6"/>
        <v>0.46106557377049179</v>
      </c>
      <c r="K65" s="136">
        <f t="shared" si="8"/>
        <v>17358</v>
      </c>
      <c r="L65" s="107">
        <f t="shared" si="9"/>
        <v>69432</v>
      </c>
      <c r="M65" s="100" t="str">
        <f t="shared" si="10"/>
        <v>SI CUMPLE</v>
      </c>
      <c r="N65" s="100" t="str">
        <f t="shared" si="7"/>
        <v>SI CUMPLE</v>
      </c>
      <c r="O65" s="137">
        <v>4</v>
      </c>
      <c r="P65" s="211"/>
    </row>
    <row r="66" spans="1:16" s="64" customFormat="1" ht="36.75" customHeight="1" x14ac:dyDescent="0.25">
      <c r="A66" s="101">
        <v>48</v>
      </c>
      <c r="B66" s="102" t="s">
        <v>173</v>
      </c>
      <c r="C66" s="103" t="s">
        <v>39</v>
      </c>
      <c r="D66" s="104">
        <v>3</v>
      </c>
      <c r="E66" s="105">
        <v>6566</v>
      </c>
      <c r="F66" s="173">
        <v>16885</v>
      </c>
      <c r="G66" s="61">
        <v>4584</v>
      </c>
      <c r="H66" s="88">
        <f t="shared" si="5"/>
        <v>12301</v>
      </c>
      <c r="I66" s="251">
        <v>4584</v>
      </c>
      <c r="J66" s="247">
        <f t="shared" si="6"/>
        <v>0.30185805665549803</v>
      </c>
      <c r="K66" s="136">
        <f t="shared" si="8"/>
        <v>13752</v>
      </c>
      <c r="L66" s="107">
        <f t="shared" si="9"/>
        <v>55008</v>
      </c>
      <c r="M66" s="100" t="str">
        <f t="shared" si="10"/>
        <v>SI CUMPLE</v>
      </c>
      <c r="N66" s="100" t="str">
        <f t="shared" si="7"/>
        <v>SI CUMPLE</v>
      </c>
      <c r="O66" s="137">
        <v>4</v>
      </c>
      <c r="P66" s="211"/>
    </row>
    <row r="67" spans="1:16" s="64" customFormat="1" ht="36.75" customHeight="1" x14ac:dyDescent="0.25">
      <c r="A67" s="101">
        <v>49</v>
      </c>
      <c r="B67" s="102" t="s">
        <v>116</v>
      </c>
      <c r="C67" s="103" t="s">
        <v>39</v>
      </c>
      <c r="D67" s="104">
        <v>4</v>
      </c>
      <c r="E67" s="105">
        <v>13663</v>
      </c>
      <c r="F67" s="173">
        <v>25770</v>
      </c>
      <c r="G67" s="61">
        <v>1736</v>
      </c>
      <c r="H67" s="88">
        <f t="shared" si="5"/>
        <v>24034</v>
      </c>
      <c r="I67" s="251">
        <v>1736</v>
      </c>
      <c r="J67" s="247">
        <f t="shared" si="6"/>
        <v>0.87294152089585009</v>
      </c>
      <c r="K67" s="136">
        <f t="shared" si="8"/>
        <v>6944</v>
      </c>
      <c r="L67" s="107">
        <f t="shared" si="9"/>
        <v>27776</v>
      </c>
      <c r="M67" s="100" t="str">
        <f t="shared" si="10"/>
        <v>SI CUMPLE</v>
      </c>
      <c r="N67" s="100" t="str">
        <f t="shared" si="7"/>
        <v>SI CUMPLE</v>
      </c>
      <c r="O67" s="137">
        <v>4</v>
      </c>
      <c r="P67" s="211"/>
    </row>
    <row r="68" spans="1:16" s="64" customFormat="1" ht="36.75" customHeight="1" x14ac:dyDescent="0.25">
      <c r="A68" s="101">
        <v>50</v>
      </c>
      <c r="B68" s="102" t="s">
        <v>117</v>
      </c>
      <c r="C68" s="103" t="s">
        <v>39</v>
      </c>
      <c r="D68" s="104">
        <v>4</v>
      </c>
      <c r="E68" s="105">
        <v>127617</v>
      </c>
      <c r="F68" s="173">
        <v>256751</v>
      </c>
      <c r="G68" s="61">
        <v>89902</v>
      </c>
      <c r="H68" s="88">
        <f t="shared" si="5"/>
        <v>166849</v>
      </c>
      <c r="I68" s="251">
        <v>89902</v>
      </c>
      <c r="J68" s="247">
        <f t="shared" si="6"/>
        <v>0.29553272683106485</v>
      </c>
      <c r="K68" s="136">
        <f t="shared" si="8"/>
        <v>359608</v>
      </c>
      <c r="L68" s="107">
        <f t="shared" si="9"/>
        <v>1438432</v>
      </c>
      <c r="M68" s="100" t="str">
        <f t="shared" si="10"/>
        <v>SI CUMPLE</v>
      </c>
      <c r="N68" s="100" t="str">
        <f t="shared" si="7"/>
        <v>SI CUMPLE</v>
      </c>
      <c r="O68" s="137">
        <v>4</v>
      </c>
      <c r="P68" s="211"/>
    </row>
    <row r="69" spans="1:16" s="108" customFormat="1" ht="36.75" customHeight="1" x14ac:dyDescent="0.25">
      <c r="A69" s="101">
        <v>51</v>
      </c>
      <c r="B69" s="102" t="s">
        <v>174</v>
      </c>
      <c r="C69" s="103" t="s">
        <v>39</v>
      </c>
      <c r="D69" s="104">
        <v>190</v>
      </c>
      <c r="E69" s="105">
        <v>40135</v>
      </c>
      <c r="F69" s="173">
        <v>64785</v>
      </c>
      <c r="G69" s="61">
        <v>18464</v>
      </c>
      <c r="H69" s="88">
        <f t="shared" si="5"/>
        <v>46321</v>
      </c>
      <c r="I69" s="251">
        <v>18464</v>
      </c>
      <c r="J69" s="247">
        <f t="shared" si="6"/>
        <v>0.53995265977326523</v>
      </c>
      <c r="K69" s="136">
        <f t="shared" si="8"/>
        <v>3508160</v>
      </c>
      <c r="L69" s="107">
        <f t="shared" si="9"/>
        <v>14032640</v>
      </c>
      <c r="M69" s="100" t="str">
        <f t="shared" si="10"/>
        <v>SI CUMPLE</v>
      </c>
      <c r="N69" s="100" t="str">
        <f t="shared" si="7"/>
        <v>SI CUMPLE</v>
      </c>
      <c r="O69" s="137">
        <v>4</v>
      </c>
      <c r="P69" s="211"/>
    </row>
    <row r="70" spans="1:16" s="108" customFormat="1" ht="36.75" customHeight="1" x14ac:dyDescent="0.25">
      <c r="A70" s="101">
        <v>52</v>
      </c>
      <c r="B70" s="102" t="s">
        <v>175</v>
      </c>
      <c r="C70" s="103" t="s">
        <v>39</v>
      </c>
      <c r="D70" s="104">
        <v>90</v>
      </c>
      <c r="E70" s="105">
        <v>12945</v>
      </c>
      <c r="F70" s="173">
        <v>18572</v>
      </c>
      <c r="G70" s="61">
        <v>6365</v>
      </c>
      <c r="H70" s="88">
        <f t="shared" si="5"/>
        <v>12207</v>
      </c>
      <c r="I70" s="251">
        <v>6365</v>
      </c>
      <c r="J70" s="247">
        <f t="shared" si="6"/>
        <v>0.5083043646195442</v>
      </c>
      <c r="K70" s="136">
        <f t="shared" si="8"/>
        <v>572850</v>
      </c>
      <c r="L70" s="107">
        <f t="shared" si="9"/>
        <v>2291400</v>
      </c>
      <c r="M70" s="100" t="str">
        <f t="shared" si="10"/>
        <v>SI CUMPLE</v>
      </c>
      <c r="N70" s="100" t="str">
        <f t="shared" si="7"/>
        <v>SI CUMPLE</v>
      </c>
      <c r="O70" s="137">
        <v>4</v>
      </c>
      <c r="P70" s="211"/>
    </row>
    <row r="71" spans="1:16" s="108" customFormat="1" ht="36.75" customHeight="1" x14ac:dyDescent="0.25">
      <c r="A71" s="101">
        <v>53</v>
      </c>
      <c r="B71" s="102" t="s">
        <v>176</v>
      </c>
      <c r="C71" s="103" t="s">
        <v>39</v>
      </c>
      <c r="D71" s="104">
        <v>70</v>
      </c>
      <c r="E71" s="105">
        <v>107613</v>
      </c>
      <c r="F71" s="173">
        <v>166237</v>
      </c>
      <c r="G71" s="61">
        <v>23670</v>
      </c>
      <c r="H71" s="88">
        <f t="shared" si="5"/>
        <v>142567</v>
      </c>
      <c r="I71" s="251">
        <v>23670</v>
      </c>
      <c r="J71" s="247">
        <f t="shared" si="6"/>
        <v>0.78004516182989048</v>
      </c>
      <c r="K71" s="136">
        <f t="shared" si="8"/>
        <v>1656900</v>
      </c>
      <c r="L71" s="107">
        <f t="shared" si="9"/>
        <v>6627600</v>
      </c>
      <c r="M71" s="100" t="str">
        <f t="shared" si="10"/>
        <v>SI CUMPLE</v>
      </c>
      <c r="N71" s="100" t="str">
        <f t="shared" si="7"/>
        <v>SI CUMPLE</v>
      </c>
      <c r="O71" s="137">
        <v>4</v>
      </c>
      <c r="P71" s="211"/>
    </row>
    <row r="72" spans="1:16" s="108" customFormat="1" ht="36.75" customHeight="1" x14ac:dyDescent="0.25">
      <c r="A72" s="101">
        <v>54</v>
      </c>
      <c r="B72" s="102" t="s">
        <v>118</v>
      </c>
      <c r="C72" s="103" t="s">
        <v>39</v>
      </c>
      <c r="D72" s="104">
        <v>74</v>
      </c>
      <c r="E72" s="105">
        <v>24248</v>
      </c>
      <c r="F72" s="173">
        <v>61942</v>
      </c>
      <c r="G72" s="61">
        <v>15449</v>
      </c>
      <c r="H72" s="88">
        <f t="shared" si="5"/>
        <v>46493</v>
      </c>
      <c r="I72" s="251">
        <v>15449</v>
      </c>
      <c r="J72" s="247">
        <f t="shared" si="6"/>
        <v>0.36287528868360275</v>
      </c>
      <c r="K72" s="136">
        <f t="shared" si="8"/>
        <v>1143226</v>
      </c>
      <c r="L72" s="107">
        <f t="shared" si="9"/>
        <v>4572904</v>
      </c>
      <c r="M72" s="100" t="str">
        <f t="shared" si="10"/>
        <v>SI CUMPLE</v>
      </c>
      <c r="N72" s="100" t="str">
        <f t="shared" si="7"/>
        <v>SI CUMPLE</v>
      </c>
      <c r="O72" s="137">
        <v>4</v>
      </c>
      <c r="P72" s="211"/>
    </row>
    <row r="73" spans="1:16" s="64" customFormat="1" ht="36.75" customHeight="1" x14ac:dyDescent="0.25">
      <c r="A73" s="101">
        <v>55</v>
      </c>
      <c r="B73" s="102" t="s">
        <v>119</v>
      </c>
      <c r="C73" s="103" t="s">
        <v>39</v>
      </c>
      <c r="D73" s="104">
        <v>4</v>
      </c>
      <c r="E73" s="105">
        <v>13306</v>
      </c>
      <c r="F73" s="173">
        <v>32074</v>
      </c>
      <c r="G73" s="61">
        <v>7522</v>
      </c>
      <c r="H73" s="88">
        <f t="shared" si="5"/>
        <v>24552</v>
      </c>
      <c r="I73" s="251">
        <v>7522</v>
      </c>
      <c r="J73" s="247">
        <f t="shared" si="6"/>
        <v>0.4346911167894183</v>
      </c>
      <c r="K73" s="136">
        <f t="shared" si="8"/>
        <v>30088</v>
      </c>
      <c r="L73" s="107">
        <f t="shared" si="9"/>
        <v>120352</v>
      </c>
      <c r="M73" s="100" t="str">
        <f t="shared" si="10"/>
        <v>SI CUMPLE</v>
      </c>
      <c r="N73" s="100" t="str">
        <f t="shared" si="7"/>
        <v>SI CUMPLE</v>
      </c>
      <c r="O73" s="137">
        <v>4</v>
      </c>
      <c r="P73" s="211"/>
    </row>
    <row r="74" spans="1:16" s="64" customFormat="1" ht="36.75" customHeight="1" x14ac:dyDescent="0.25">
      <c r="A74" s="101">
        <v>56</v>
      </c>
      <c r="B74" s="102" t="s">
        <v>177</v>
      </c>
      <c r="C74" s="103" t="s">
        <v>39</v>
      </c>
      <c r="D74" s="104">
        <v>1</v>
      </c>
      <c r="E74" s="105">
        <v>77785</v>
      </c>
      <c r="F74" s="173">
        <v>133941</v>
      </c>
      <c r="G74" s="61">
        <v>39100</v>
      </c>
      <c r="H74" s="88">
        <f t="shared" si="5"/>
        <v>94841</v>
      </c>
      <c r="I74" s="251">
        <v>39100</v>
      </c>
      <c r="J74" s="247">
        <f t="shared" si="6"/>
        <v>0.49733239056373335</v>
      </c>
      <c r="K74" s="136">
        <f t="shared" si="8"/>
        <v>39100</v>
      </c>
      <c r="L74" s="107">
        <f t="shared" si="9"/>
        <v>156400</v>
      </c>
      <c r="M74" s="100" t="str">
        <f t="shared" si="10"/>
        <v>SI CUMPLE</v>
      </c>
      <c r="N74" s="100" t="str">
        <f t="shared" si="7"/>
        <v>SI CUMPLE</v>
      </c>
      <c r="O74" s="137">
        <v>4</v>
      </c>
      <c r="P74" s="211"/>
    </row>
    <row r="75" spans="1:16" s="108" customFormat="1" ht="36.75" customHeight="1" x14ac:dyDescent="0.25">
      <c r="A75" s="101">
        <v>57</v>
      </c>
      <c r="B75" s="102" t="s">
        <v>178</v>
      </c>
      <c r="C75" s="103" t="s">
        <v>39</v>
      </c>
      <c r="D75" s="104">
        <v>1</v>
      </c>
      <c r="E75" s="105">
        <v>44022</v>
      </c>
      <c r="F75" s="173">
        <v>89331</v>
      </c>
      <c r="G75" s="61">
        <v>16737</v>
      </c>
      <c r="H75" s="88">
        <f t="shared" si="5"/>
        <v>72594</v>
      </c>
      <c r="I75" s="251">
        <v>16737</v>
      </c>
      <c r="J75" s="247">
        <f t="shared" si="6"/>
        <v>0.61980373449638815</v>
      </c>
      <c r="K75" s="136">
        <f t="shared" si="8"/>
        <v>16737</v>
      </c>
      <c r="L75" s="107">
        <f t="shared" si="9"/>
        <v>66948</v>
      </c>
      <c r="M75" s="100" t="str">
        <f t="shared" si="10"/>
        <v>SI CUMPLE</v>
      </c>
      <c r="N75" s="100" t="str">
        <f t="shared" si="7"/>
        <v>SI CUMPLE</v>
      </c>
      <c r="O75" s="137">
        <v>4</v>
      </c>
      <c r="P75" s="211"/>
    </row>
    <row r="76" spans="1:16" s="108" customFormat="1" ht="36.75" customHeight="1" x14ac:dyDescent="0.25">
      <c r="A76" s="101">
        <v>58</v>
      </c>
      <c r="B76" s="102" t="s">
        <v>120</v>
      </c>
      <c r="C76" s="103" t="s">
        <v>39</v>
      </c>
      <c r="D76" s="104">
        <v>4</v>
      </c>
      <c r="E76" s="105">
        <v>4735</v>
      </c>
      <c r="F76" s="173">
        <v>26677</v>
      </c>
      <c r="G76" s="61">
        <v>2629</v>
      </c>
      <c r="H76" s="88">
        <f t="shared" si="5"/>
        <v>24048</v>
      </c>
      <c r="I76" s="251">
        <v>2629</v>
      </c>
      <c r="J76" s="247">
        <f t="shared" si="6"/>
        <v>0.4447729672650475</v>
      </c>
      <c r="K76" s="136">
        <f t="shared" si="8"/>
        <v>10516</v>
      </c>
      <c r="L76" s="107">
        <f t="shared" si="9"/>
        <v>42064</v>
      </c>
      <c r="M76" s="100" t="str">
        <f t="shared" si="10"/>
        <v>SI CUMPLE</v>
      </c>
      <c r="N76" s="100" t="str">
        <f t="shared" si="7"/>
        <v>SI CUMPLE</v>
      </c>
      <c r="O76" s="137">
        <v>4</v>
      </c>
      <c r="P76" s="211"/>
    </row>
    <row r="77" spans="1:16" s="108" customFormat="1" ht="36.75" customHeight="1" x14ac:dyDescent="0.25">
      <c r="A77" s="101">
        <v>59</v>
      </c>
      <c r="B77" s="102" t="s">
        <v>179</v>
      </c>
      <c r="C77" s="103" t="s">
        <v>39</v>
      </c>
      <c r="D77" s="104">
        <v>11</v>
      </c>
      <c r="E77" s="105">
        <v>18651</v>
      </c>
      <c r="F77" s="173">
        <v>71839</v>
      </c>
      <c r="G77" s="61">
        <v>7487</v>
      </c>
      <c r="H77" s="88">
        <f t="shared" si="5"/>
        <v>64352</v>
      </c>
      <c r="I77" s="251">
        <v>7487</v>
      </c>
      <c r="J77" s="247">
        <f t="shared" si="6"/>
        <v>0.59857380301324326</v>
      </c>
      <c r="K77" s="136">
        <f t="shared" si="8"/>
        <v>82357</v>
      </c>
      <c r="L77" s="107">
        <f t="shared" si="9"/>
        <v>329428</v>
      </c>
      <c r="M77" s="100" t="str">
        <f t="shared" si="10"/>
        <v>SI CUMPLE</v>
      </c>
      <c r="N77" s="100" t="str">
        <f t="shared" si="7"/>
        <v>SI CUMPLE</v>
      </c>
      <c r="O77" s="137">
        <v>4</v>
      </c>
      <c r="P77" s="211"/>
    </row>
    <row r="78" spans="1:16" s="108" customFormat="1" ht="36.75" customHeight="1" x14ac:dyDescent="0.25">
      <c r="A78" s="101">
        <v>60</v>
      </c>
      <c r="B78" s="102" t="s">
        <v>121</v>
      </c>
      <c r="C78" s="103" t="s">
        <v>39</v>
      </c>
      <c r="D78" s="104">
        <v>11</v>
      </c>
      <c r="E78" s="105">
        <v>29736</v>
      </c>
      <c r="F78" s="173">
        <v>71839</v>
      </c>
      <c r="G78" s="61">
        <v>10965</v>
      </c>
      <c r="H78" s="88">
        <f t="shared" si="5"/>
        <v>60874</v>
      </c>
      <c r="I78" s="251">
        <v>10965</v>
      </c>
      <c r="J78" s="247">
        <f t="shared" si="6"/>
        <v>0.63125504439063762</v>
      </c>
      <c r="K78" s="136">
        <f t="shared" si="8"/>
        <v>120615</v>
      </c>
      <c r="L78" s="107">
        <f t="shared" si="9"/>
        <v>482460</v>
      </c>
      <c r="M78" s="100" t="str">
        <f t="shared" si="10"/>
        <v>SI CUMPLE</v>
      </c>
      <c r="N78" s="100" t="str">
        <f t="shared" si="7"/>
        <v>SI CUMPLE</v>
      </c>
      <c r="O78" s="137">
        <v>4</v>
      </c>
      <c r="P78" s="211"/>
    </row>
    <row r="79" spans="1:16" s="108" customFormat="1" ht="36.75" customHeight="1" x14ac:dyDescent="0.25">
      <c r="A79" s="101">
        <v>61</v>
      </c>
      <c r="B79" s="102" t="s">
        <v>180</v>
      </c>
      <c r="C79" s="103" t="s">
        <v>39</v>
      </c>
      <c r="D79" s="104">
        <v>5</v>
      </c>
      <c r="E79" s="105">
        <v>6380</v>
      </c>
      <c r="F79" s="173">
        <v>26299</v>
      </c>
      <c r="G79" s="61">
        <v>2892</v>
      </c>
      <c r="H79" s="88">
        <f t="shared" si="5"/>
        <v>23407</v>
      </c>
      <c r="I79" s="251">
        <v>2892</v>
      </c>
      <c r="J79" s="247">
        <f t="shared" si="6"/>
        <v>0.54670846394984329</v>
      </c>
      <c r="K79" s="136">
        <f t="shared" si="8"/>
        <v>14460</v>
      </c>
      <c r="L79" s="107">
        <f t="shared" si="9"/>
        <v>57840</v>
      </c>
      <c r="M79" s="100" t="str">
        <f t="shared" si="10"/>
        <v>SI CUMPLE</v>
      </c>
      <c r="N79" s="100" t="str">
        <f t="shared" si="7"/>
        <v>SI CUMPLE</v>
      </c>
      <c r="O79" s="137">
        <v>4</v>
      </c>
      <c r="P79" s="211"/>
    </row>
    <row r="80" spans="1:16" s="108" customFormat="1" ht="36.75" customHeight="1" x14ac:dyDescent="0.25">
      <c r="A80" s="101">
        <v>62</v>
      </c>
      <c r="B80" s="102" t="s">
        <v>181</v>
      </c>
      <c r="C80" s="103" t="s">
        <v>39</v>
      </c>
      <c r="D80" s="104">
        <v>12</v>
      </c>
      <c r="E80" s="105">
        <v>3741</v>
      </c>
      <c r="F80" s="173">
        <v>18716</v>
      </c>
      <c r="G80" s="61">
        <v>1504</v>
      </c>
      <c r="H80" s="88">
        <f t="shared" si="5"/>
        <v>17212</v>
      </c>
      <c r="I80" s="251">
        <v>1504</v>
      </c>
      <c r="J80" s="247">
        <f t="shared" si="6"/>
        <v>0.5979684576316493</v>
      </c>
      <c r="K80" s="136">
        <f t="shared" si="8"/>
        <v>18048</v>
      </c>
      <c r="L80" s="107">
        <f t="shared" si="9"/>
        <v>72192</v>
      </c>
      <c r="M80" s="100" t="str">
        <f t="shared" si="10"/>
        <v>SI CUMPLE</v>
      </c>
      <c r="N80" s="100" t="str">
        <f t="shared" si="7"/>
        <v>SI CUMPLE</v>
      </c>
      <c r="O80" s="137">
        <v>4</v>
      </c>
      <c r="P80" s="211"/>
    </row>
    <row r="81" spans="1:16" s="108" customFormat="1" ht="36.75" customHeight="1" x14ac:dyDescent="0.25">
      <c r="A81" s="101">
        <v>63</v>
      </c>
      <c r="B81" s="102" t="s">
        <v>182</v>
      </c>
      <c r="C81" s="103" t="s">
        <v>39</v>
      </c>
      <c r="D81" s="104">
        <v>30</v>
      </c>
      <c r="E81" s="105">
        <v>5405</v>
      </c>
      <c r="F81" s="173">
        <v>8638</v>
      </c>
      <c r="G81" s="61">
        <v>1909</v>
      </c>
      <c r="H81" s="88">
        <f t="shared" si="5"/>
        <v>6729</v>
      </c>
      <c r="I81" s="251">
        <v>1909</v>
      </c>
      <c r="J81" s="247">
        <f t="shared" si="6"/>
        <v>0.64680851063829792</v>
      </c>
      <c r="K81" s="136">
        <f t="shared" si="8"/>
        <v>57270</v>
      </c>
      <c r="L81" s="107">
        <f t="shared" si="9"/>
        <v>229080</v>
      </c>
      <c r="M81" s="100" t="str">
        <f t="shared" si="10"/>
        <v>SI CUMPLE</v>
      </c>
      <c r="N81" s="100" t="str">
        <f t="shared" si="7"/>
        <v>SI CUMPLE</v>
      </c>
      <c r="O81" s="137">
        <v>4</v>
      </c>
      <c r="P81" s="211"/>
    </row>
    <row r="82" spans="1:16" s="108" customFormat="1" ht="36.75" customHeight="1" x14ac:dyDescent="0.25">
      <c r="A82" s="101">
        <v>64</v>
      </c>
      <c r="B82" s="102" t="s">
        <v>122</v>
      </c>
      <c r="C82" s="103" t="s">
        <v>39</v>
      </c>
      <c r="D82" s="104">
        <v>9</v>
      </c>
      <c r="E82" s="105">
        <v>33438</v>
      </c>
      <c r="F82" s="173">
        <v>40870</v>
      </c>
      <c r="G82" s="61">
        <v>2999</v>
      </c>
      <c r="H82" s="88">
        <f t="shared" si="5"/>
        <v>37871</v>
      </c>
      <c r="I82" s="251">
        <v>2999</v>
      </c>
      <c r="J82" s="247">
        <f t="shared" si="6"/>
        <v>0.91031162150846345</v>
      </c>
      <c r="K82" s="136">
        <f t="shared" si="8"/>
        <v>26991</v>
      </c>
      <c r="L82" s="107">
        <f t="shared" si="9"/>
        <v>107964</v>
      </c>
      <c r="M82" s="100" t="str">
        <f t="shared" si="10"/>
        <v>SI CUMPLE</v>
      </c>
      <c r="N82" s="100" t="str">
        <f t="shared" si="7"/>
        <v>SI CUMPLE</v>
      </c>
      <c r="O82" s="137">
        <v>4</v>
      </c>
      <c r="P82" s="211"/>
    </row>
    <row r="83" spans="1:16" s="108" customFormat="1" ht="36.75" customHeight="1" x14ac:dyDescent="0.25">
      <c r="A83" s="101">
        <v>65</v>
      </c>
      <c r="B83" s="102" t="s">
        <v>183</v>
      </c>
      <c r="C83" s="103" t="s">
        <v>39</v>
      </c>
      <c r="D83" s="104">
        <v>4</v>
      </c>
      <c r="E83" s="105">
        <v>6830</v>
      </c>
      <c r="F83" s="173">
        <v>43190</v>
      </c>
      <c r="G83" s="61">
        <v>2704</v>
      </c>
      <c r="H83" s="88">
        <f t="shared" si="5"/>
        <v>40486</v>
      </c>
      <c r="I83" s="251">
        <v>2704</v>
      </c>
      <c r="J83" s="247">
        <f t="shared" si="6"/>
        <v>0.60409956076134697</v>
      </c>
      <c r="K83" s="136">
        <f t="shared" si="8"/>
        <v>10816</v>
      </c>
      <c r="L83" s="107">
        <f t="shared" si="9"/>
        <v>43264</v>
      </c>
      <c r="M83" s="100" t="str">
        <f t="shared" si="10"/>
        <v>SI CUMPLE</v>
      </c>
      <c r="N83" s="100" t="str">
        <f t="shared" si="7"/>
        <v>SI CUMPLE</v>
      </c>
      <c r="O83" s="137">
        <v>4</v>
      </c>
      <c r="P83" s="211"/>
    </row>
    <row r="84" spans="1:16" s="108" customFormat="1" ht="36.75" customHeight="1" x14ac:dyDescent="0.25">
      <c r="A84" s="101">
        <v>66</v>
      </c>
      <c r="B84" s="102" t="s">
        <v>184</v>
      </c>
      <c r="C84" s="103" t="s">
        <v>39</v>
      </c>
      <c r="D84" s="104">
        <v>9</v>
      </c>
      <c r="E84" s="105">
        <v>10195</v>
      </c>
      <c r="F84" s="173">
        <v>25899</v>
      </c>
      <c r="G84" s="61">
        <v>4232</v>
      </c>
      <c r="H84" s="88">
        <f t="shared" si="5"/>
        <v>21667</v>
      </c>
      <c r="I84" s="251">
        <v>4232</v>
      </c>
      <c r="J84" s="247">
        <f t="shared" si="6"/>
        <v>0.58489455615497798</v>
      </c>
      <c r="K84" s="136">
        <f t="shared" si="8"/>
        <v>38088</v>
      </c>
      <c r="L84" s="107">
        <f t="shared" si="9"/>
        <v>152352</v>
      </c>
      <c r="M84" s="100" t="str">
        <f t="shared" si="10"/>
        <v>SI CUMPLE</v>
      </c>
      <c r="N84" s="100" t="str">
        <f t="shared" si="7"/>
        <v>SI CUMPLE</v>
      </c>
      <c r="O84" s="137">
        <v>4</v>
      </c>
      <c r="P84" s="211"/>
    </row>
    <row r="85" spans="1:16" s="108" customFormat="1" ht="36.75" customHeight="1" x14ac:dyDescent="0.25">
      <c r="A85" s="101">
        <v>67</v>
      </c>
      <c r="B85" s="102" t="s">
        <v>185</v>
      </c>
      <c r="C85" s="103" t="s">
        <v>39</v>
      </c>
      <c r="D85" s="104">
        <v>12</v>
      </c>
      <c r="E85" s="105">
        <v>81411</v>
      </c>
      <c r="F85" s="173">
        <v>125251</v>
      </c>
      <c r="G85" s="61">
        <v>19462</v>
      </c>
      <c r="H85" s="88">
        <f t="shared" si="5"/>
        <v>105789</v>
      </c>
      <c r="I85" s="251">
        <v>19462</v>
      </c>
      <c r="J85" s="247">
        <f t="shared" si="6"/>
        <v>0.76094139612583067</v>
      </c>
      <c r="K85" s="136">
        <f t="shared" si="8"/>
        <v>233544</v>
      </c>
      <c r="L85" s="107">
        <f t="shared" si="9"/>
        <v>934176</v>
      </c>
      <c r="M85" s="100" t="str">
        <f t="shared" si="10"/>
        <v>SI CUMPLE</v>
      </c>
      <c r="N85" s="100" t="str">
        <f t="shared" si="7"/>
        <v>SI CUMPLE</v>
      </c>
      <c r="O85" s="137">
        <v>4</v>
      </c>
      <c r="P85" s="211"/>
    </row>
    <row r="86" spans="1:16" s="108" customFormat="1" ht="36.75" customHeight="1" x14ac:dyDescent="0.25">
      <c r="A86" s="101">
        <v>68</v>
      </c>
      <c r="B86" s="102" t="s">
        <v>186</v>
      </c>
      <c r="C86" s="103" t="s">
        <v>39</v>
      </c>
      <c r="D86" s="104">
        <v>16</v>
      </c>
      <c r="E86" s="105">
        <v>364498</v>
      </c>
      <c r="F86" s="173">
        <v>608615</v>
      </c>
      <c r="G86" s="61">
        <v>23144</v>
      </c>
      <c r="H86" s="88">
        <f t="shared" si="5"/>
        <v>585471</v>
      </c>
      <c r="I86" s="251">
        <v>23144</v>
      </c>
      <c r="J86" s="247">
        <f t="shared" si="6"/>
        <v>0.93650445269932892</v>
      </c>
      <c r="K86" s="136">
        <f t="shared" si="8"/>
        <v>370304</v>
      </c>
      <c r="L86" s="107">
        <f t="shared" si="9"/>
        <v>1481216</v>
      </c>
      <c r="M86" s="100" t="str">
        <f t="shared" si="10"/>
        <v>SI CUMPLE</v>
      </c>
      <c r="N86" s="100" t="str">
        <f t="shared" si="7"/>
        <v>SI CUMPLE</v>
      </c>
      <c r="O86" s="137">
        <v>4</v>
      </c>
      <c r="P86" s="211"/>
    </row>
    <row r="87" spans="1:16" s="108" customFormat="1" ht="36.75" customHeight="1" x14ac:dyDescent="0.25">
      <c r="A87" s="101">
        <v>69</v>
      </c>
      <c r="B87" s="102" t="s">
        <v>187</v>
      </c>
      <c r="C87" s="103" t="s">
        <v>39</v>
      </c>
      <c r="D87" s="104">
        <v>10</v>
      </c>
      <c r="E87" s="105">
        <v>876708</v>
      </c>
      <c r="F87" s="173">
        <v>1799578</v>
      </c>
      <c r="G87" s="61">
        <v>447100</v>
      </c>
      <c r="H87" s="88">
        <f t="shared" si="5"/>
        <v>1352478</v>
      </c>
      <c r="I87" s="251">
        <v>447100</v>
      </c>
      <c r="J87" s="247">
        <f t="shared" si="6"/>
        <v>0.49002404449371967</v>
      </c>
      <c r="K87" s="136">
        <f t="shared" si="8"/>
        <v>4471000</v>
      </c>
      <c r="L87" s="107">
        <f t="shared" si="9"/>
        <v>17884000</v>
      </c>
      <c r="M87" s="100" t="str">
        <f t="shared" si="10"/>
        <v>SI CUMPLE</v>
      </c>
      <c r="N87" s="100" t="str">
        <f t="shared" si="7"/>
        <v>SI CUMPLE</v>
      </c>
      <c r="O87" s="137">
        <v>4</v>
      </c>
      <c r="P87" s="211"/>
    </row>
    <row r="88" spans="1:16" s="108" customFormat="1" ht="36.75" customHeight="1" x14ac:dyDescent="0.25">
      <c r="A88" s="101">
        <v>70</v>
      </c>
      <c r="B88" s="102" t="s">
        <v>123</v>
      </c>
      <c r="C88" s="103" t="s">
        <v>40</v>
      </c>
      <c r="D88" s="104">
        <v>6</v>
      </c>
      <c r="E88" s="105">
        <v>42729</v>
      </c>
      <c r="F88" s="173">
        <v>336725</v>
      </c>
      <c r="G88" s="61">
        <v>33439</v>
      </c>
      <c r="H88" s="88">
        <f t="shared" si="5"/>
        <v>303286</v>
      </c>
      <c r="I88" s="251">
        <v>33439</v>
      </c>
      <c r="J88" s="247">
        <f t="shared" si="6"/>
        <v>0.21741674272742165</v>
      </c>
      <c r="K88" s="136">
        <f t="shared" ref="K88:K103" si="11">I88*D88</f>
        <v>200634</v>
      </c>
      <c r="L88" s="107">
        <f t="shared" ref="L88:L119" si="12">K88*O88</f>
        <v>802536</v>
      </c>
      <c r="M88" s="100" t="str">
        <f t="shared" ref="M88:M103" si="13">IF((I88)&gt;$E88,"NO CUMPLE","SI CUMPLE")</f>
        <v>SI CUMPLE</v>
      </c>
      <c r="N88" s="100" t="str">
        <f t="shared" si="7"/>
        <v>SI CUMPLE</v>
      </c>
      <c r="O88" s="137">
        <v>4</v>
      </c>
      <c r="P88" s="211"/>
    </row>
    <row r="89" spans="1:16" s="108" customFormat="1" ht="36.75" customHeight="1" x14ac:dyDescent="0.25">
      <c r="A89" s="101">
        <v>71</v>
      </c>
      <c r="B89" s="102" t="s">
        <v>188</v>
      </c>
      <c r="C89" s="103" t="s">
        <v>39</v>
      </c>
      <c r="D89" s="104">
        <v>5</v>
      </c>
      <c r="E89" s="105">
        <v>108896</v>
      </c>
      <c r="F89" s="173">
        <v>137516</v>
      </c>
      <c r="G89" s="61">
        <v>35550</v>
      </c>
      <c r="H89" s="88">
        <f t="shared" ref="H89:H103" si="14">+F89-G89</f>
        <v>101966</v>
      </c>
      <c r="I89" s="251">
        <v>35550</v>
      </c>
      <c r="J89" s="247">
        <f t="shared" ref="J89:J103" si="15">((E89-I89)/E89)</f>
        <v>0.67354172788715838</v>
      </c>
      <c r="K89" s="136">
        <f t="shared" si="11"/>
        <v>177750</v>
      </c>
      <c r="L89" s="107">
        <f t="shared" si="12"/>
        <v>711000</v>
      </c>
      <c r="M89" s="100" t="str">
        <f t="shared" si="13"/>
        <v>SI CUMPLE</v>
      </c>
      <c r="N89" s="100" t="str">
        <f t="shared" ref="N89:N103" si="16">IF((I89)&lt;$G89,"NO CUMPLE","SI CUMPLE")</f>
        <v>SI CUMPLE</v>
      </c>
      <c r="O89" s="137">
        <v>4</v>
      </c>
      <c r="P89" s="211"/>
    </row>
    <row r="90" spans="1:16" s="108" customFormat="1" ht="36.75" customHeight="1" x14ac:dyDescent="0.25">
      <c r="A90" s="101">
        <v>72</v>
      </c>
      <c r="B90" s="102" t="s">
        <v>189</v>
      </c>
      <c r="C90" s="103" t="s">
        <v>39</v>
      </c>
      <c r="D90" s="104">
        <v>5</v>
      </c>
      <c r="E90" s="105">
        <v>540378</v>
      </c>
      <c r="F90" s="173">
        <v>692239</v>
      </c>
      <c r="G90" s="61">
        <v>147227</v>
      </c>
      <c r="H90" s="88">
        <f t="shared" si="14"/>
        <v>545012</v>
      </c>
      <c r="I90" s="251">
        <v>147227</v>
      </c>
      <c r="J90" s="247">
        <f t="shared" si="15"/>
        <v>0.7275481237208028</v>
      </c>
      <c r="K90" s="136">
        <f t="shared" si="11"/>
        <v>736135</v>
      </c>
      <c r="L90" s="107">
        <f t="shared" si="12"/>
        <v>2944540</v>
      </c>
      <c r="M90" s="100" t="str">
        <f t="shared" si="13"/>
        <v>SI CUMPLE</v>
      </c>
      <c r="N90" s="100" t="str">
        <f t="shared" si="16"/>
        <v>SI CUMPLE</v>
      </c>
      <c r="O90" s="137">
        <v>4</v>
      </c>
      <c r="P90" s="211"/>
    </row>
    <row r="91" spans="1:16" s="108" customFormat="1" ht="36.75" customHeight="1" x14ac:dyDescent="0.25">
      <c r="A91" s="101">
        <v>73</v>
      </c>
      <c r="B91" s="102" t="s">
        <v>190</v>
      </c>
      <c r="C91" s="103" t="s">
        <v>39</v>
      </c>
      <c r="D91" s="104">
        <v>5</v>
      </c>
      <c r="E91" s="105">
        <v>259127</v>
      </c>
      <c r="F91" s="173">
        <v>412549</v>
      </c>
      <c r="G91" s="61">
        <v>82056</v>
      </c>
      <c r="H91" s="88">
        <f t="shared" si="14"/>
        <v>330493</v>
      </c>
      <c r="I91" s="251">
        <v>82056</v>
      </c>
      <c r="J91" s="247">
        <f t="shared" si="15"/>
        <v>0.68333674221520724</v>
      </c>
      <c r="K91" s="136">
        <f t="shared" si="11"/>
        <v>410280</v>
      </c>
      <c r="L91" s="107">
        <f t="shared" si="12"/>
        <v>1641120</v>
      </c>
      <c r="M91" s="100" t="str">
        <f t="shared" si="13"/>
        <v>SI CUMPLE</v>
      </c>
      <c r="N91" s="100" t="str">
        <f t="shared" si="16"/>
        <v>SI CUMPLE</v>
      </c>
      <c r="O91" s="137">
        <v>4</v>
      </c>
      <c r="P91" s="211"/>
    </row>
    <row r="92" spans="1:16" s="108" customFormat="1" ht="36.75" customHeight="1" x14ac:dyDescent="0.25">
      <c r="A92" s="101">
        <v>74</v>
      </c>
      <c r="B92" s="102" t="s">
        <v>191</v>
      </c>
      <c r="C92" s="103" t="s">
        <v>39</v>
      </c>
      <c r="D92" s="104">
        <v>60</v>
      </c>
      <c r="E92" s="105">
        <v>65752</v>
      </c>
      <c r="F92" s="173">
        <v>129281</v>
      </c>
      <c r="G92" s="61">
        <v>17327</v>
      </c>
      <c r="H92" s="88">
        <f t="shared" si="14"/>
        <v>111954</v>
      </c>
      <c r="I92" s="251">
        <v>17327</v>
      </c>
      <c r="J92" s="247">
        <f t="shared" si="15"/>
        <v>0.73647949872247231</v>
      </c>
      <c r="K92" s="136">
        <f t="shared" si="11"/>
        <v>1039620</v>
      </c>
      <c r="L92" s="107">
        <f t="shared" si="12"/>
        <v>4158480</v>
      </c>
      <c r="M92" s="100" t="str">
        <f t="shared" si="13"/>
        <v>SI CUMPLE</v>
      </c>
      <c r="N92" s="100" t="str">
        <f t="shared" si="16"/>
        <v>SI CUMPLE</v>
      </c>
      <c r="O92" s="137">
        <v>4</v>
      </c>
      <c r="P92" s="211"/>
    </row>
    <row r="93" spans="1:16" s="108" customFormat="1" ht="36.75" customHeight="1" x14ac:dyDescent="0.25">
      <c r="A93" s="101">
        <v>75</v>
      </c>
      <c r="B93" s="102" t="s">
        <v>192</v>
      </c>
      <c r="C93" s="103" t="s">
        <v>39</v>
      </c>
      <c r="D93" s="104">
        <v>19</v>
      </c>
      <c r="E93" s="105">
        <v>2101991</v>
      </c>
      <c r="F93" s="173">
        <v>3742495</v>
      </c>
      <c r="G93" s="61">
        <v>277635</v>
      </c>
      <c r="H93" s="88">
        <f t="shared" si="14"/>
        <v>3464860</v>
      </c>
      <c r="I93" s="251">
        <v>277635</v>
      </c>
      <c r="J93" s="247">
        <f t="shared" si="15"/>
        <v>0.86791808337904397</v>
      </c>
      <c r="K93" s="136">
        <f t="shared" si="11"/>
        <v>5275065</v>
      </c>
      <c r="L93" s="107">
        <f t="shared" si="12"/>
        <v>21100260</v>
      </c>
      <c r="M93" s="100" t="str">
        <f t="shared" si="13"/>
        <v>SI CUMPLE</v>
      </c>
      <c r="N93" s="100" t="str">
        <f t="shared" si="16"/>
        <v>SI CUMPLE</v>
      </c>
      <c r="O93" s="137">
        <v>4</v>
      </c>
      <c r="P93" s="211"/>
    </row>
    <row r="94" spans="1:16" s="108" customFormat="1" ht="36.75" customHeight="1" x14ac:dyDescent="0.25">
      <c r="A94" s="101">
        <v>76</v>
      </c>
      <c r="B94" s="102" t="s">
        <v>124</v>
      </c>
      <c r="C94" s="103" t="s">
        <v>40</v>
      </c>
      <c r="D94" s="104">
        <v>5</v>
      </c>
      <c r="E94" s="105">
        <v>76008</v>
      </c>
      <c r="F94" s="173">
        <v>281305</v>
      </c>
      <c r="G94" s="61">
        <v>30541</v>
      </c>
      <c r="H94" s="88">
        <f t="shared" si="14"/>
        <v>250764</v>
      </c>
      <c r="I94" s="251">
        <v>30541</v>
      </c>
      <c r="J94" s="247">
        <f t="shared" si="15"/>
        <v>0.59818703294390063</v>
      </c>
      <c r="K94" s="136">
        <f t="shared" si="11"/>
        <v>152705</v>
      </c>
      <c r="L94" s="107">
        <f t="shared" si="12"/>
        <v>610820</v>
      </c>
      <c r="M94" s="100" t="str">
        <f t="shared" si="13"/>
        <v>SI CUMPLE</v>
      </c>
      <c r="N94" s="100" t="str">
        <f t="shared" si="16"/>
        <v>SI CUMPLE</v>
      </c>
      <c r="O94" s="137">
        <v>4</v>
      </c>
      <c r="P94" s="211"/>
    </row>
    <row r="95" spans="1:16" s="108" customFormat="1" ht="36.75" customHeight="1" x14ac:dyDescent="0.25">
      <c r="A95" s="101">
        <v>77</v>
      </c>
      <c r="B95" s="102" t="s">
        <v>193</v>
      </c>
      <c r="C95" s="103" t="s">
        <v>40</v>
      </c>
      <c r="D95" s="104">
        <v>7</v>
      </c>
      <c r="E95" s="105">
        <v>85174</v>
      </c>
      <c r="F95" s="173">
        <v>330275</v>
      </c>
      <c r="G95" s="61">
        <v>34397</v>
      </c>
      <c r="H95" s="88">
        <f t="shared" si="14"/>
        <v>295878</v>
      </c>
      <c r="I95" s="251">
        <v>34397</v>
      </c>
      <c r="J95" s="247">
        <f t="shared" si="15"/>
        <v>0.59615610397539154</v>
      </c>
      <c r="K95" s="136">
        <f t="shared" si="11"/>
        <v>240779</v>
      </c>
      <c r="L95" s="107">
        <f t="shared" si="12"/>
        <v>963116</v>
      </c>
      <c r="M95" s="100" t="str">
        <f t="shared" si="13"/>
        <v>SI CUMPLE</v>
      </c>
      <c r="N95" s="100" t="str">
        <f t="shared" si="16"/>
        <v>SI CUMPLE</v>
      </c>
      <c r="O95" s="137">
        <v>4</v>
      </c>
      <c r="P95" s="211"/>
    </row>
    <row r="96" spans="1:16" s="108" customFormat="1" ht="36.75" customHeight="1" x14ac:dyDescent="0.25">
      <c r="A96" s="101">
        <v>78</v>
      </c>
      <c r="B96" s="102" t="s">
        <v>194</v>
      </c>
      <c r="C96" s="103" t="s">
        <v>40</v>
      </c>
      <c r="D96" s="104">
        <v>2</v>
      </c>
      <c r="E96" s="105">
        <v>96965</v>
      </c>
      <c r="F96" s="173">
        <v>399760</v>
      </c>
      <c r="G96" s="61">
        <v>38270</v>
      </c>
      <c r="H96" s="88">
        <f t="shared" si="14"/>
        <v>361490</v>
      </c>
      <c r="I96" s="251">
        <v>38270</v>
      </c>
      <c r="J96" s="247">
        <f t="shared" si="15"/>
        <v>0.60532150776053217</v>
      </c>
      <c r="K96" s="136">
        <f t="shared" si="11"/>
        <v>76540</v>
      </c>
      <c r="L96" s="107">
        <f t="shared" si="12"/>
        <v>306160</v>
      </c>
      <c r="M96" s="100" t="str">
        <f t="shared" si="13"/>
        <v>SI CUMPLE</v>
      </c>
      <c r="N96" s="100" t="str">
        <f t="shared" si="16"/>
        <v>SI CUMPLE</v>
      </c>
      <c r="O96" s="137">
        <v>4</v>
      </c>
      <c r="P96" s="211"/>
    </row>
    <row r="97" spans="1:16" s="108" customFormat="1" ht="36.75" customHeight="1" x14ac:dyDescent="0.25">
      <c r="A97" s="101">
        <v>79</v>
      </c>
      <c r="B97" s="102" t="s">
        <v>195</v>
      </c>
      <c r="C97" s="103" t="s">
        <v>40</v>
      </c>
      <c r="D97" s="104">
        <v>1</v>
      </c>
      <c r="E97" s="105">
        <v>263700</v>
      </c>
      <c r="F97" s="173">
        <v>634635</v>
      </c>
      <c r="G97" s="61">
        <v>102833</v>
      </c>
      <c r="H97" s="88">
        <f t="shared" si="14"/>
        <v>531802</v>
      </c>
      <c r="I97" s="251">
        <v>102833</v>
      </c>
      <c r="J97" s="247">
        <f t="shared" si="15"/>
        <v>0.61003792188092532</v>
      </c>
      <c r="K97" s="136">
        <f t="shared" si="11"/>
        <v>102833</v>
      </c>
      <c r="L97" s="107">
        <f t="shared" si="12"/>
        <v>411332</v>
      </c>
      <c r="M97" s="100" t="str">
        <f t="shared" si="13"/>
        <v>SI CUMPLE</v>
      </c>
      <c r="N97" s="100" t="str">
        <f t="shared" si="16"/>
        <v>SI CUMPLE</v>
      </c>
      <c r="O97" s="137">
        <v>4</v>
      </c>
      <c r="P97" s="211"/>
    </row>
    <row r="98" spans="1:16" s="64" customFormat="1" ht="36.75" customHeight="1" x14ac:dyDescent="0.25">
      <c r="A98" s="101">
        <v>80</v>
      </c>
      <c r="B98" s="102" t="s">
        <v>196</v>
      </c>
      <c r="C98" s="103" t="s">
        <v>40</v>
      </c>
      <c r="D98" s="104">
        <v>2</v>
      </c>
      <c r="E98" s="105">
        <v>283693</v>
      </c>
      <c r="F98" s="173">
        <v>719100</v>
      </c>
      <c r="G98" s="61">
        <v>117824</v>
      </c>
      <c r="H98" s="88">
        <f t="shared" si="14"/>
        <v>601276</v>
      </c>
      <c r="I98" s="251">
        <v>117824</v>
      </c>
      <c r="J98" s="247">
        <f t="shared" si="15"/>
        <v>0.58467780311815942</v>
      </c>
      <c r="K98" s="136">
        <f t="shared" si="11"/>
        <v>235648</v>
      </c>
      <c r="L98" s="107">
        <f t="shared" si="12"/>
        <v>942592</v>
      </c>
      <c r="M98" s="100" t="str">
        <f t="shared" si="13"/>
        <v>SI CUMPLE</v>
      </c>
      <c r="N98" s="100" t="str">
        <f t="shared" si="16"/>
        <v>SI CUMPLE</v>
      </c>
      <c r="O98" s="137">
        <v>4</v>
      </c>
      <c r="P98" s="211"/>
    </row>
    <row r="99" spans="1:16" s="108" customFormat="1" ht="36.75" customHeight="1" x14ac:dyDescent="0.25">
      <c r="A99" s="101">
        <v>81</v>
      </c>
      <c r="B99" s="102" t="s">
        <v>125</v>
      </c>
      <c r="C99" s="103" t="s">
        <v>40</v>
      </c>
      <c r="D99" s="104">
        <v>4</v>
      </c>
      <c r="E99" s="105">
        <v>374468</v>
      </c>
      <c r="F99" s="173">
        <v>479373</v>
      </c>
      <c r="G99" s="61">
        <v>57860</v>
      </c>
      <c r="H99" s="88">
        <f t="shared" si="14"/>
        <v>421513</v>
      </c>
      <c r="I99" s="251">
        <v>57860</v>
      </c>
      <c r="J99" s="247">
        <f t="shared" si="15"/>
        <v>0.84548746488351478</v>
      </c>
      <c r="K99" s="136">
        <f t="shared" si="11"/>
        <v>231440</v>
      </c>
      <c r="L99" s="107">
        <f t="shared" si="12"/>
        <v>925760</v>
      </c>
      <c r="M99" s="100" t="str">
        <f t="shared" si="13"/>
        <v>SI CUMPLE</v>
      </c>
      <c r="N99" s="100" t="str">
        <f t="shared" si="16"/>
        <v>SI CUMPLE</v>
      </c>
      <c r="O99" s="137">
        <v>4</v>
      </c>
      <c r="P99" s="211"/>
    </row>
    <row r="100" spans="1:16" s="108" customFormat="1" ht="36.75" customHeight="1" x14ac:dyDescent="0.25">
      <c r="A100" s="101">
        <v>82</v>
      </c>
      <c r="B100" s="102" t="s">
        <v>197</v>
      </c>
      <c r="C100" s="103" t="s">
        <v>40</v>
      </c>
      <c r="D100" s="104">
        <v>4</v>
      </c>
      <c r="E100" s="105">
        <v>176003</v>
      </c>
      <c r="F100" s="173">
        <v>369378</v>
      </c>
      <c r="G100" s="61">
        <v>26521</v>
      </c>
      <c r="H100" s="88">
        <f t="shared" si="14"/>
        <v>342857</v>
      </c>
      <c r="I100" s="251">
        <v>26521</v>
      </c>
      <c r="J100" s="247">
        <f t="shared" si="15"/>
        <v>0.84931506849315064</v>
      </c>
      <c r="K100" s="136">
        <f t="shared" si="11"/>
        <v>106084</v>
      </c>
      <c r="L100" s="107">
        <f t="shared" si="12"/>
        <v>424336</v>
      </c>
      <c r="M100" s="100" t="str">
        <f t="shared" si="13"/>
        <v>SI CUMPLE</v>
      </c>
      <c r="N100" s="100" t="str">
        <f t="shared" si="16"/>
        <v>SI CUMPLE</v>
      </c>
      <c r="O100" s="137">
        <v>4</v>
      </c>
      <c r="P100" s="211"/>
    </row>
    <row r="101" spans="1:16" s="64" customFormat="1" ht="36.75" customHeight="1" x14ac:dyDescent="0.25">
      <c r="A101" s="101">
        <v>83</v>
      </c>
      <c r="B101" s="102" t="s">
        <v>198</v>
      </c>
      <c r="C101" s="103" t="s">
        <v>39</v>
      </c>
      <c r="D101" s="104">
        <v>2</v>
      </c>
      <c r="E101" s="105">
        <v>4131819</v>
      </c>
      <c r="F101" s="173">
        <v>4894200</v>
      </c>
      <c r="G101" s="61">
        <v>35242</v>
      </c>
      <c r="H101" s="88">
        <f t="shared" si="14"/>
        <v>4858958</v>
      </c>
      <c r="I101" s="251">
        <v>35242</v>
      </c>
      <c r="J101" s="247">
        <f t="shared" si="15"/>
        <v>0.99147058474729899</v>
      </c>
      <c r="K101" s="136">
        <f t="shared" si="11"/>
        <v>70484</v>
      </c>
      <c r="L101" s="107">
        <f t="shared" si="12"/>
        <v>281936</v>
      </c>
      <c r="M101" s="100" t="str">
        <f t="shared" si="13"/>
        <v>SI CUMPLE</v>
      </c>
      <c r="N101" s="100" t="str">
        <f t="shared" si="16"/>
        <v>SI CUMPLE</v>
      </c>
      <c r="O101" s="137">
        <v>4</v>
      </c>
      <c r="P101" s="211"/>
    </row>
    <row r="102" spans="1:16" s="64" customFormat="1" ht="36.75" customHeight="1" x14ac:dyDescent="0.25">
      <c r="A102" s="101">
        <v>84</v>
      </c>
      <c r="B102" s="102" t="s">
        <v>199</v>
      </c>
      <c r="C102" s="103" t="s">
        <v>39</v>
      </c>
      <c r="D102" s="104">
        <v>6</v>
      </c>
      <c r="E102" s="105">
        <v>5067077</v>
      </c>
      <c r="F102" s="173">
        <v>9675397</v>
      </c>
      <c r="G102" s="61">
        <v>56224</v>
      </c>
      <c r="H102" s="88">
        <f t="shared" si="14"/>
        <v>9619173</v>
      </c>
      <c r="I102" s="251">
        <v>56224</v>
      </c>
      <c r="J102" s="247">
        <f t="shared" si="15"/>
        <v>0.98890405652015945</v>
      </c>
      <c r="K102" s="136">
        <f t="shared" si="11"/>
        <v>337344</v>
      </c>
      <c r="L102" s="107">
        <f t="shared" si="12"/>
        <v>1349376</v>
      </c>
      <c r="M102" s="100" t="str">
        <f t="shared" si="13"/>
        <v>SI CUMPLE</v>
      </c>
      <c r="N102" s="100" t="str">
        <f t="shared" si="16"/>
        <v>SI CUMPLE</v>
      </c>
      <c r="O102" s="137">
        <v>4</v>
      </c>
      <c r="P102" s="211"/>
    </row>
    <row r="103" spans="1:16" s="64" customFormat="1" ht="36.75" customHeight="1" thickBot="1" x14ac:dyDescent="0.3">
      <c r="A103" s="116">
        <v>85</v>
      </c>
      <c r="B103" s="111" t="s">
        <v>126</v>
      </c>
      <c r="C103" s="112" t="s">
        <v>40</v>
      </c>
      <c r="D103" s="113">
        <v>6</v>
      </c>
      <c r="E103" s="114">
        <v>248845</v>
      </c>
      <c r="F103" s="174">
        <v>2226455</v>
      </c>
      <c r="G103" s="190">
        <v>71168</v>
      </c>
      <c r="H103" s="89">
        <f t="shared" si="14"/>
        <v>2155287</v>
      </c>
      <c r="I103" s="252">
        <v>71168</v>
      </c>
      <c r="J103" s="248">
        <f t="shared" si="15"/>
        <v>0.71400671100484236</v>
      </c>
      <c r="K103" s="138">
        <f t="shared" si="11"/>
        <v>427008</v>
      </c>
      <c r="L103" s="139">
        <f t="shared" si="12"/>
        <v>1708032</v>
      </c>
      <c r="M103" s="140" t="str">
        <f t="shared" si="13"/>
        <v>SI CUMPLE</v>
      </c>
      <c r="N103" s="140" t="str">
        <f t="shared" si="16"/>
        <v>SI CUMPLE</v>
      </c>
      <c r="O103" s="141">
        <v>4</v>
      </c>
      <c r="P103" s="215"/>
    </row>
    <row r="104" spans="1:16" s="68" customFormat="1" ht="35.25" customHeight="1" thickBot="1" x14ac:dyDescent="0.3">
      <c r="A104" s="262"/>
      <c r="D104" s="262"/>
      <c r="E104" s="277">
        <f>SUM(E24:E103)</f>
        <v>16427967</v>
      </c>
      <c r="F104" s="265"/>
      <c r="G104" s="278">
        <f>SUM(G24:G103)</f>
        <v>2269846</v>
      </c>
      <c r="H104" s="108"/>
      <c r="I104" s="279" t="s">
        <v>14</v>
      </c>
      <c r="J104" s="262"/>
      <c r="K104" s="275">
        <f>SUM(K24:K103)</f>
        <v>48911375</v>
      </c>
      <c r="L104" s="276">
        <f>SUM(L24:L103)</f>
        <v>195645500</v>
      </c>
      <c r="M104" s="262"/>
    </row>
    <row r="105" spans="1:16" x14ac:dyDescent="0.25">
      <c r="H105" s="98"/>
      <c r="I105" s="98"/>
      <c r="J105" s="99"/>
      <c r="K105" s="98"/>
    </row>
    <row r="106" spans="1:16" ht="15" customHeight="1" x14ac:dyDescent="0.25">
      <c r="A106" s="127"/>
      <c r="B106" s="128"/>
      <c r="C106" s="128"/>
      <c r="D106" s="128"/>
      <c r="E106" s="129"/>
      <c r="F106" s="128"/>
      <c r="G106" s="128"/>
      <c r="H106" s="130"/>
      <c r="I106" s="131"/>
      <c r="J106" s="99"/>
      <c r="K106" s="98"/>
    </row>
    <row r="107" spans="1:16" x14ac:dyDescent="0.25">
      <c r="H107" s="98"/>
      <c r="I107" s="98"/>
      <c r="J107" s="99"/>
      <c r="K107" s="98"/>
    </row>
    <row r="108" spans="1:16" s="2" customFormat="1" ht="18.75" x14ac:dyDescent="0.3">
      <c r="B108"/>
      <c r="C108"/>
      <c r="D108" s="301" t="s">
        <v>4</v>
      </c>
      <c r="E108" s="301"/>
      <c r="F108" s="132" t="s">
        <v>82</v>
      </c>
      <c r="H108" s="98"/>
      <c r="I108" s="98"/>
      <c r="J108" s="99"/>
      <c r="K108" s="98"/>
      <c r="L108"/>
      <c r="M108"/>
      <c r="O108"/>
      <c r="P108"/>
    </row>
    <row r="109" spans="1:16" x14ac:dyDescent="0.25">
      <c r="H109" s="98"/>
      <c r="I109" s="98"/>
      <c r="J109" s="99"/>
      <c r="K109" s="98"/>
    </row>
    <row r="110" spans="1:16" x14ac:dyDescent="0.25">
      <c r="H110" s="98"/>
      <c r="I110" s="98"/>
      <c r="J110" s="99"/>
      <c r="K110" s="98"/>
    </row>
    <row r="111" spans="1:16" x14ac:dyDescent="0.25">
      <c r="H111" s="98"/>
      <c r="I111" s="98"/>
      <c r="J111" s="99"/>
      <c r="K111" s="98"/>
    </row>
    <row r="112" spans="1:16" x14ac:dyDescent="0.25">
      <c r="H112" s="98"/>
      <c r="I112" s="98"/>
      <c r="J112" s="99"/>
      <c r="K112" s="98"/>
    </row>
    <row r="113" spans="8:11" x14ac:dyDescent="0.25">
      <c r="H113" s="98"/>
      <c r="I113" s="98"/>
      <c r="J113" s="99"/>
      <c r="K113" s="98"/>
    </row>
    <row r="114" spans="8:11" x14ac:dyDescent="0.25">
      <c r="H114" s="98"/>
      <c r="I114" s="98"/>
      <c r="J114" s="99"/>
      <c r="K114" s="98"/>
    </row>
    <row r="115" spans="8:11" x14ac:dyDescent="0.25">
      <c r="H115" s="98"/>
      <c r="I115" s="98"/>
      <c r="J115" s="99"/>
      <c r="K115" s="98"/>
    </row>
    <row r="116" spans="8:11" x14ac:dyDescent="0.25">
      <c r="H116" s="98"/>
      <c r="I116" s="98"/>
      <c r="J116" s="99"/>
      <c r="K116" s="98"/>
    </row>
    <row r="117" spans="8:11" x14ac:dyDescent="0.25">
      <c r="H117" s="98"/>
      <c r="I117" s="98"/>
      <c r="J117" s="99"/>
      <c r="K117" s="98"/>
    </row>
    <row r="118" spans="8:11" x14ac:dyDescent="0.25">
      <c r="H118" s="98"/>
      <c r="I118" s="98"/>
      <c r="J118" s="99"/>
      <c r="K118" s="98"/>
    </row>
    <row r="119" spans="8:11" x14ac:dyDescent="0.25">
      <c r="H119" s="98"/>
      <c r="I119" s="98"/>
      <c r="J119" s="99"/>
      <c r="K119" s="98"/>
    </row>
    <row r="120" spans="8:11" x14ac:dyDescent="0.25">
      <c r="H120" s="98"/>
      <c r="I120" s="98"/>
      <c r="J120" s="99"/>
      <c r="K120" s="98"/>
    </row>
    <row r="121" spans="8:11" x14ac:dyDescent="0.25">
      <c r="H121" s="98"/>
      <c r="I121" s="98"/>
      <c r="J121" s="99"/>
      <c r="K121" s="98"/>
    </row>
    <row r="122" spans="8:11" x14ac:dyDescent="0.25">
      <c r="H122" s="98"/>
      <c r="I122" s="98"/>
      <c r="J122" s="99"/>
      <c r="K122" s="98"/>
    </row>
    <row r="123" spans="8:11" x14ac:dyDescent="0.25">
      <c r="H123" s="98"/>
      <c r="I123" s="98"/>
      <c r="J123" s="99"/>
      <c r="K123" s="98"/>
    </row>
    <row r="124" spans="8:11" x14ac:dyDescent="0.25">
      <c r="H124" s="98"/>
      <c r="I124" s="98"/>
      <c r="J124" s="99"/>
      <c r="K124" s="98"/>
    </row>
    <row r="125" spans="8:11" x14ac:dyDescent="0.25">
      <c r="H125" s="98"/>
      <c r="I125" s="98"/>
      <c r="J125" s="99"/>
      <c r="K125" s="98"/>
    </row>
    <row r="126" spans="8:11" x14ac:dyDescent="0.25">
      <c r="H126" s="98"/>
      <c r="I126" s="98"/>
      <c r="J126" s="99"/>
      <c r="K126" s="98"/>
    </row>
    <row r="127" spans="8:11" x14ac:dyDescent="0.25">
      <c r="H127" s="98"/>
      <c r="I127" s="98"/>
      <c r="J127" s="99"/>
      <c r="K127" s="98"/>
    </row>
    <row r="128" spans="8:11" x14ac:dyDescent="0.25">
      <c r="H128" s="98"/>
      <c r="I128" s="98"/>
      <c r="J128" s="99"/>
      <c r="K128" s="98"/>
    </row>
    <row r="129" spans="8:11" x14ac:dyDescent="0.25">
      <c r="H129" s="98"/>
      <c r="I129" s="98"/>
      <c r="J129" s="99"/>
      <c r="K129" s="98"/>
    </row>
    <row r="130" spans="8:11" x14ac:dyDescent="0.25">
      <c r="H130" s="98"/>
      <c r="I130" s="98"/>
      <c r="J130" s="99"/>
      <c r="K130" s="98"/>
    </row>
    <row r="131" spans="8:11" x14ac:dyDescent="0.25">
      <c r="H131" s="98"/>
      <c r="I131" s="98"/>
      <c r="J131" s="99"/>
      <c r="K131" s="98"/>
    </row>
    <row r="132" spans="8:11" x14ac:dyDescent="0.25">
      <c r="H132" s="98"/>
      <c r="I132" s="98"/>
      <c r="J132" s="99"/>
      <c r="K132" s="98"/>
    </row>
    <row r="133" spans="8:11" x14ac:dyDescent="0.25">
      <c r="H133" s="98"/>
      <c r="I133" s="98"/>
      <c r="J133" s="99"/>
      <c r="K133" s="98"/>
    </row>
    <row r="134" spans="8:11" x14ac:dyDescent="0.25">
      <c r="H134" s="98"/>
      <c r="I134" s="98"/>
      <c r="J134" s="99"/>
      <c r="K134" s="98"/>
    </row>
    <row r="135" spans="8:11" x14ac:dyDescent="0.25">
      <c r="H135" s="98"/>
      <c r="I135" s="98"/>
      <c r="J135" s="99"/>
      <c r="K135" s="98"/>
    </row>
    <row r="136" spans="8:11" x14ac:dyDescent="0.25">
      <c r="H136" s="98"/>
      <c r="I136" s="98"/>
      <c r="J136" s="99"/>
      <c r="K136" s="98"/>
    </row>
    <row r="137" spans="8:11" x14ac:dyDescent="0.25">
      <c r="H137" s="98"/>
      <c r="I137" s="98"/>
      <c r="J137" s="99"/>
      <c r="K137" s="98"/>
    </row>
    <row r="138" spans="8:11" x14ac:dyDescent="0.25">
      <c r="H138" s="98"/>
      <c r="I138" s="98"/>
      <c r="J138" s="99"/>
      <c r="K138" s="98"/>
    </row>
    <row r="139" spans="8:11" x14ac:dyDescent="0.25">
      <c r="H139" s="98"/>
      <c r="I139" s="98"/>
      <c r="J139" s="99"/>
      <c r="K139" s="98"/>
    </row>
    <row r="140" spans="8:11" x14ac:dyDescent="0.25">
      <c r="H140" s="98"/>
      <c r="I140" s="98"/>
      <c r="J140" s="99"/>
      <c r="K140" s="98"/>
    </row>
    <row r="141" spans="8:11" x14ac:dyDescent="0.25">
      <c r="H141" s="98"/>
      <c r="I141" s="98"/>
      <c r="J141" s="99"/>
      <c r="K141" s="98"/>
    </row>
    <row r="142" spans="8:11" x14ac:dyDescent="0.25">
      <c r="H142" s="98"/>
      <c r="I142" s="98"/>
      <c r="J142" s="99"/>
      <c r="K142" s="98"/>
    </row>
    <row r="143" spans="8:11" x14ac:dyDescent="0.25">
      <c r="H143" s="98"/>
      <c r="I143" s="98"/>
      <c r="J143" s="99"/>
      <c r="K143" s="98"/>
    </row>
    <row r="144" spans="8:11" x14ac:dyDescent="0.25">
      <c r="H144" s="98"/>
      <c r="I144" s="98"/>
      <c r="J144" s="99"/>
      <c r="K144" s="98"/>
    </row>
    <row r="145" spans="8:11" x14ac:dyDescent="0.25">
      <c r="H145" s="98"/>
      <c r="I145" s="98"/>
      <c r="J145" s="99"/>
      <c r="K145" s="98"/>
    </row>
    <row r="146" spans="8:11" x14ac:dyDescent="0.25">
      <c r="H146" s="98"/>
      <c r="I146" s="98"/>
      <c r="J146" s="99"/>
      <c r="K146" s="98"/>
    </row>
    <row r="147" spans="8:11" x14ac:dyDescent="0.25">
      <c r="H147" s="98"/>
      <c r="I147" s="98"/>
      <c r="J147" s="99"/>
      <c r="K147" s="98"/>
    </row>
    <row r="148" spans="8:11" x14ac:dyDescent="0.25">
      <c r="H148" s="98"/>
      <c r="I148" s="98"/>
      <c r="J148" s="99"/>
      <c r="K148" s="98"/>
    </row>
    <row r="149" spans="8:11" x14ac:dyDescent="0.25">
      <c r="H149" s="98"/>
      <c r="I149" s="98"/>
      <c r="J149" s="99"/>
      <c r="K149" s="98"/>
    </row>
    <row r="150" spans="8:11" x14ac:dyDescent="0.25">
      <c r="H150" s="98"/>
      <c r="I150" s="98"/>
      <c r="J150" s="99"/>
      <c r="K150" s="98"/>
    </row>
    <row r="151" spans="8:11" x14ac:dyDescent="0.25">
      <c r="H151" s="98"/>
      <c r="I151" s="98"/>
      <c r="J151" s="99"/>
      <c r="K151" s="98"/>
    </row>
    <row r="152" spans="8:11" x14ac:dyDescent="0.25">
      <c r="H152" s="98"/>
      <c r="I152" s="98"/>
      <c r="J152" s="99"/>
      <c r="K152" s="98"/>
    </row>
    <row r="153" spans="8:11" x14ac:dyDescent="0.25">
      <c r="H153" s="98"/>
      <c r="I153" s="98"/>
      <c r="J153" s="99"/>
      <c r="K153" s="98"/>
    </row>
    <row r="154" spans="8:11" x14ac:dyDescent="0.25">
      <c r="H154" s="98"/>
      <c r="I154" s="98"/>
      <c r="J154" s="99"/>
      <c r="K154" s="98"/>
    </row>
    <row r="155" spans="8:11" x14ac:dyDescent="0.25">
      <c r="H155" s="98"/>
      <c r="I155" s="98"/>
      <c r="J155" s="99"/>
      <c r="K155" s="98"/>
    </row>
    <row r="156" spans="8:11" x14ac:dyDescent="0.25">
      <c r="H156" s="98"/>
      <c r="I156" s="98"/>
      <c r="J156" s="99"/>
      <c r="K156" s="98"/>
    </row>
    <row r="157" spans="8:11" x14ac:dyDescent="0.25">
      <c r="H157" s="98"/>
      <c r="I157" s="98"/>
      <c r="J157" s="99"/>
      <c r="K157" s="98"/>
    </row>
    <row r="158" spans="8:11" x14ac:dyDescent="0.25">
      <c r="H158" s="98"/>
      <c r="I158" s="98"/>
      <c r="J158" s="99"/>
      <c r="K158" s="98"/>
    </row>
    <row r="159" spans="8:11" x14ac:dyDescent="0.25">
      <c r="H159" s="98"/>
      <c r="I159" s="98"/>
      <c r="J159" s="99"/>
      <c r="K159" s="98"/>
    </row>
    <row r="160" spans="8:11" x14ac:dyDescent="0.25">
      <c r="H160" s="98"/>
      <c r="I160" s="98"/>
      <c r="J160" s="99"/>
      <c r="K160" s="98"/>
    </row>
    <row r="161" spans="8:11" x14ac:dyDescent="0.25">
      <c r="H161" s="98"/>
      <c r="I161" s="98"/>
      <c r="J161" s="99"/>
      <c r="K161" s="98"/>
    </row>
    <row r="162" spans="8:11" x14ac:dyDescent="0.25">
      <c r="H162" s="98"/>
      <c r="I162" s="98"/>
      <c r="J162" s="99"/>
      <c r="K162" s="98"/>
    </row>
    <row r="163" spans="8:11" x14ac:dyDescent="0.25">
      <c r="H163" s="98"/>
      <c r="I163" s="98"/>
      <c r="J163" s="99"/>
      <c r="K163" s="98"/>
    </row>
    <row r="164" spans="8:11" x14ac:dyDescent="0.25">
      <c r="H164" s="98"/>
      <c r="I164" s="98"/>
      <c r="J164" s="99"/>
      <c r="K164" s="98"/>
    </row>
    <row r="165" spans="8:11" x14ac:dyDescent="0.25">
      <c r="H165" s="98"/>
      <c r="I165" s="98"/>
      <c r="J165" s="99"/>
      <c r="K165" s="98"/>
    </row>
    <row r="166" spans="8:11" x14ac:dyDescent="0.25">
      <c r="H166" s="98"/>
      <c r="I166" s="98"/>
      <c r="J166" s="99"/>
      <c r="K166" s="98"/>
    </row>
    <row r="167" spans="8:11" x14ac:dyDescent="0.25">
      <c r="H167" s="98"/>
      <c r="I167" s="98"/>
      <c r="J167" s="99"/>
      <c r="K167" s="98"/>
    </row>
    <row r="168" spans="8:11" x14ac:dyDescent="0.25">
      <c r="H168" s="98"/>
      <c r="I168" s="98"/>
      <c r="J168" s="99"/>
      <c r="K168" s="98"/>
    </row>
    <row r="169" spans="8:11" x14ac:dyDescent="0.25">
      <c r="H169" s="98"/>
      <c r="I169" s="98"/>
      <c r="J169" s="99"/>
      <c r="K169" s="98"/>
    </row>
    <row r="170" spans="8:11" x14ac:dyDescent="0.25">
      <c r="H170" s="98"/>
      <c r="I170" s="98"/>
      <c r="J170" s="99"/>
      <c r="K170" s="98"/>
    </row>
    <row r="171" spans="8:11" x14ac:dyDescent="0.25">
      <c r="H171" s="98"/>
      <c r="I171" s="98"/>
      <c r="J171" s="99"/>
      <c r="K171" s="98"/>
    </row>
    <row r="172" spans="8:11" x14ac:dyDescent="0.25">
      <c r="H172" s="98"/>
      <c r="I172" s="98"/>
      <c r="J172" s="99"/>
      <c r="K172" s="98"/>
    </row>
    <row r="173" spans="8:11" x14ac:dyDescent="0.25">
      <c r="H173" s="98"/>
      <c r="I173" s="98"/>
      <c r="J173" s="99"/>
      <c r="K173" s="98"/>
    </row>
    <row r="174" spans="8:11" x14ac:dyDescent="0.25">
      <c r="H174" s="98"/>
      <c r="I174" s="98"/>
      <c r="J174" s="99"/>
      <c r="K174" s="98"/>
    </row>
    <row r="175" spans="8:11" x14ac:dyDescent="0.25">
      <c r="H175" s="98"/>
      <c r="I175" s="98"/>
      <c r="J175" s="99"/>
      <c r="K175" s="98"/>
    </row>
    <row r="176" spans="8:11" x14ac:dyDescent="0.25">
      <c r="H176" s="98"/>
      <c r="I176" s="98"/>
      <c r="J176" s="99"/>
      <c r="K176" s="98"/>
    </row>
    <row r="177" spans="8:11" x14ac:dyDescent="0.25">
      <c r="H177" s="98"/>
      <c r="I177" s="98"/>
      <c r="J177" s="99"/>
      <c r="K177" s="98"/>
    </row>
    <row r="178" spans="8:11" x14ac:dyDescent="0.25">
      <c r="H178" s="98"/>
      <c r="I178" s="98"/>
      <c r="J178" s="99"/>
      <c r="K178" s="98"/>
    </row>
    <row r="179" spans="8:11" x14ac:dyDescent="0.25">
      <c r="H179" s="98"/>
      <c r="I179" s="98"/>
      <c r="J179" s="99"/>
      <c r="K179" s="98"/>
    </row>
    <row r="180" spans="8:11" x14ac:dyDescent="0.25">
      <c r="H180" s="98"/>
      <c r="I180" s="98"/>
      <c r="J180" s="99"/>
      <c r="K180" s="98"/>
    </row>
    <row r="181" spans="8:11" x14ac:dyDescent="0.25">
      <c r="H181" s="98"/>
      <c r="I181" s="98"/>
      <c r="J181" s="99"/>
      <c r="K181" s="98"/>
    </row>
    <row r="182" spans="8:11" x14ac:dyDescent="0.25">
      <c r="H182" s="98"/>
      <c r="I182" s="98"/>
      <c r="J182" s="99"/>
      <c r="K182" s="98"/>
    </row>
    <row r="183" spans="8:11" x14ac:dyDescent="0.25">
      <c r="H183" s="98"/>
      <c r="I183" s="98"/>
      <c r="J183" s="99"/>
      <c r="K183" s="98"/>
    </row>
    <row r="184" spans="8:11" x14ac:dyDescent="0.25">
      <c r="H184" s="98"/>
      <c r="I184" s="98"/>
      <c r="J184" s="99"/>
      <c r="K184" s="98"/>
    </row>
    <row r="185" spans="8:11" x14ac:dyDescent="0.25">
      <c r="H185" s="98"/>
      <c r="I185" s="98"/>
      <c r="J185" s="99"/>
      <c r="K185" s="98"/>
    </row>
    <row r="186" spans="8:11" x14ac:dyDescent="0.25">
      <c r="H186" s="98"/>
      <c r="I186" s="98"/>
      <c r="J186" s="99"/>
      <c r="K186" s="98"/>
    </row>
    <row r="187" spans="8:11" x14ac:dyDescent="0.25">
      <c r="H187" s="98"/>
      <c r="I187" s="98"/>
      <c r="J187" s="99"/>
      <c r="K187" s="98"/>
    </row>
    <row r="188" spans="8:11" x14ac:dyDescent="0.25">
      <c r="H188" s="98"/>
      <c r="I188" s="98"/>
      <c r="J188" s="99"/>
      <c r="K188" s="98"/>
    </row>
    <row r="189" spans="8:11" x14ac:dyDescent="0.25">
      <c r="H189" s="98"/>
      <c r="I189" s="98"/>
      <c r="J189" s="99"/>
      <c r="K189" s="98"/>
    </row>
    <row r="190" spans="8:11" x14ac:dyDescent="0.25">
      <c r="H190" s="98"/>
      <c r="I190" s="98"/>
      <c r="J190" s="99"/>
      <c r="K190" s="98"/>
    </row>
    <row r="191" spans="8:11" x14ac:dyDescent="0.25">
      <c r="H191" s="98"/>
      <c r="I191" s="98"/>
      <c r="J191" s="99"/>
      <c r="K191" s="98"/>
    </row>
    <row r="192" spans="8:11" x14ac:dyDescent="0.25">
      <c r="H192" s="98"/>
      <c r="I192" s="98"/>
      <c r="J192" s="99"/>
      <c r="K192" s="98"/>
    </row>
    <row r="193" spans="8:11" x14ac:dyDescent="0.25">
      <c r="H193" s="98"/>
      <c r="I193" s="98"/>
      <c r="J193" s="99"/>
      <c r="K193" s="98"/>
    </row>
    <row r="194" spans="8:11" x14ac:dyDescent="0.25">
      <c r="H194" s="98"/>
      <c r="I194" s="98"/>
      <c r="J194" s="99"/>
      <c r="K194" s="98"/>
    </row>
    <row r="195" spans="8:11" x14ac:dyDescent="0.25">
      <c r="H195" s="98"/>
      <c r="I195" s="98"/>
      <c r="J195" s="99"/>
      <c r="K195" s="98"/>
    </row>
    <row r="196" spans="8:11" x14ac:dyDescent="0.25">
      <c r="H196" s="98"/>
      <c r="I196" s="98"/>
      <c r="J196" s="99"/>
      <c r="K196" s="98"/>
    </row>
    <row r="197" spans="8:11" x14ac:dyDescent="0.25">
      <c r="H197" s="98"/>
      <c r="I197" s="98"/>
      <c r="J197" s="99"/>
      <c r="K197" s="98"/>
    </row>
    <row r="198" spans="8:11" x14ac:dyDescent="0.25">
      <c r="H198" s="98"/>
      <c r="I198" s="98"/>
      <c r="J198" s="99"/>
      <c r="K198" s="98"/>
    </row>
    <row r="199" spans="8:11" x14ac:dyDescent="0.25">
      <c r="H199" s="98"/>
      <c r="I199" s="98"/>
      <c r="J199" s="99"/>
      <c r="K199" s="98"/>
    </row>
    <row r="200" spans="8:11" x14ac:dyDescent="0.25">
      <c r="H200" s="98"/>
      <c r="I200" s="98"/>
      <c r="J200" s="99"/>
      <c r="K200" s="98"/>
    </row>
    <row r="201" spans="8:11" x14ac:dyDescent="0.25">
      <c r="H201" s="98"/>
      <c r="I201" s="98"/>
      <c r="J201" s="99"/>
      <c r="K201" s="98"/>
    </row>
    <row r="202" spans="8:11" x14ac:dyDescent="0.25">
      <c r="H202" s="98"/>
      <c r="I202" s="98"/>
      <c r="J202" s="99"/>
      <c r="K202" s="98"/>
    </row>
    <row r="203" spans="8:11" x14ac:dyDescent="0.25">
      <c r="H203" s="98"/>
      <c r="I203" s="98"/>
      <c r="J203" s="99"/>
      <c r="K203" s="98"/>
    </row>
    <row r="204" spans="8:11" x14ac:dyDescent="0.25">
      <c r="H204" s="98"/>
      <c r="I204" s="98"/>
      <c r="J204" s="99"/>
      <c r="K204" s="98"/>
    </row>
    <row r="205" spans="8:11" x14ac:dyDescent="0.25">
      <c r="H205" s="98"/>
      <c r="I205" s="98"/>
      <c r="J205" s="99"/>
      <c r="K205" s="98"/>
    </row>
    <row r="206" spans="8:11" x14ac:dyDescent="0.25">
      <c r="H206" s="98"/>
      <c r="I206" s="98"/>
      <c r="J206" s="99"/>
      <c r="K206" s="98"/>
    </row>
    <row r="207" spans="8:11" x14ac:dyDescent="0.25">
      <c r="H207" s="98"/>
      <c r="I207" s="98"/>
      <c r="J207" s="99"/>
      <c r="K207" s="98"/>
    </row>
    <row r="208" spans="8:11" x14ac:dyDescent="0.25">
      <c r="H208" s="98"/>
      <c r="I208" s="98"/>
      <c r="J208" s="99"/>
      <c r="K208" s="98"/>
    </row>
    <row r="209" spans="8:11" x14ac:dyDescent="0.25">
      <c r="H209" s="98"/>
      <c r="I209" s="98"/>
      <c r="J209" s="99"/>
      <c r="K209" s="98"/>
    </row>
    <row r="210" spans="8:11" x14ac:dyDescent="0.25">
      <c r="H210" s="98"/>
      <c r="I210" s="98"/>
      <c r="J210" s="99"/>
      <c r="K210" s="98"/>
    </row>
    <row r="211" spans="8:11" x14ac:dyDescent="0.25">
      <c r="H211" s="98"/>
      <c r="I211" s="98"/>
      <c r="J211" s="99"/>
      <c r="K211" s="98"/>
    </row>
    <row r="212" spans="8:11" x14ac:dyDescent="0.25">
      <c r="H212" s="98"/>
      <c r="I212" s="98"/>
      <c r="J212" s="99"/>
      <c r="K212" s="98"/>
    </row>
    <row r="213" spans="8:11" x14ac:dyDescent="0.25">
      <c r="H213" s="98"/>
      <c r="I213" s="98"/>
      <c r="J213" s="99"/>
      <c r="K213" s="98"/>
    </row>
    <row r="214" spans="8:11" x14ac:dyDescent="0.25">
      <c r="H214" s="98"/>
      <c r="I214" s="98"/>
      <c r="J214" s="99"/>
      <c r="K214" s="98"/>
    </row>
    <row r="215" spans="8:11" x14ac:dyDescent="0.25">
      <c r="H215" s="98"/>
      <c r="I215" s="98"/>
      <c r="J215" s="99"/>
      <c r="K215" s="98"/>
    </row>
    <row r="216" spans="8:11" x14ac:dyDescent="0.25">
      <c r="H216" s="98"/>
      <c r="I216" s="98"/>
      <c r="J216" s="99"/>
      <c r="K216" s="98"/>
    </row>
    <row r="217" spans="8:11" x14ac:dyDescent="0.25">
      <c r="H217" s="98"/>
      <c r="I217" s="98"/>
      <c r="J217" s="99"/>
      <c r="K217" s="98"/>
    </row>
    <row r="218" spans="8:11" x14ac:dyDescent="0.25">
      <c r="H218" s="98"/>
      <c r="I218" s="98"/>
      <c r="J218" s="99"/>
      <c r="K218" s="98"/>
    </row>
    <row r="219" spans="8:11" x14ac:dyDescent="0.25">
      <c r="H219" s="98"/>
      <c r="I219" s="98"/>
      <c r="J219" s="99"/>
      <c r="K219" s="98"/>
    </row>
    <row r="220" spans="8:11" x14ac:dyDescent="0.25">
      <c r="H220" s="98"/>
      <c r="I220" s="98"/>
      <c r="J220" s="99"/>
      <c r="K220" s="98"/>
    </row>
    <row r="221" spans="8:11" x14ac:dyDescent="0.25">
      <c r="H221" s="98"/>
      <c r="I221" s="98"/>
      <c r="J221" s="99"/>
      <c r="K221" s="98"/>
    </row>
    <row r="222" spans="8:11" x14ac:dyDescent="0.25">
      <c r="H222" s="98"/>
      <c r="I222" s="98"/>
      <c r="J222" s="99"/>
      <c r="K222" s="98"/>
    </row>
    <row r="223" spans="8:11" x14ac:dyDescent="0.25">
      <c r="H223" s="98"/>
      <c r="I223" s="98"/>
      <c r="J223" s="99"/>
      <c r="K223" s="98"/>
    </row>
    <row r="224" spans="8:11" x14ac:dyDescent="0.25">
      <c r="H224" s="98"/>
      <c r="I224" s="98"/>
      <c r="J224" s="99"/>
      <c r="K224" s="98"/>
    </row>
    <row r="225" spans="8:11" x14ac:dyDescent="0.25">
      <c r="H225" s="98"/>
      <c r="I225" s="98"/>
      <c r="J225" s="99"/>
      <c r="K225" s="98"/>
    </row>
    <row r="226" spans="8:11" x14ac:dyDescent="0.25">
      <c r="H226" s="98"/>
      <c r="I226" s="98"/>
      <c r="J226" s="99"/>
      <c r="K226" s="98"/>
    </row>
    <row r="227" spans="8:11" x14ac:dyDescent="0.25">
      <c r="H227" s="98"/>
      <c r="I227" s="98"/>
      <c r="J227" s="99"/>
      <c r="K227" s="98"/>
    </row>
    <row r="228" spans="8:11" x14ac:dyDescent="0.25">
      <c r="H228" s="98"/>
      <c r="I228" s="98"/>
      <c r="J228" s="99"/>
      <c r="K228" s="98"/>
    </row>
    <row r="229" spans="8:11" x14ac:dyDescent="0.25">
      <c r="H229" s="98"/>
      <c r="I229" s="98"/>
      <c r="J229" s="99"/>
      <c r="K229" s="98"/>
    </row>
    <row r="230" spans="8:11" x14ac:dyDescent="0.25">
      <c r="H230" s="98"/>
      <c r="I230" s="98"/>
      <c r="J230" s="99"/>
      <c r="K230" s="98"/>
    </row>
    <row r="231" spans="8:11" x14ac:dyDescent="0.25">
      <c r="H231" s="98"/>
      <c r="I231" s="98"/>
      <c r="J231" s="99"/>
      <c r="K231" s="98"/>
    </row>
    <row r="232" spans="8:11" x14ac:dyDescent="0.25">
      <c r="H232" s="98"/>
      <c r="I232" s="98"/>
      <c r="J232" s="99"/>
      <c r="K232" s="98"/>
    </row>
    <row r="233" spans="8:11" x14ac:dyDescent="0.25">
      <c r="H233" s="98"/>
      <c r="I233" s="98"/>
      <c r="J233" s="99"/>
      <c r="K233" s="98"/>
    </row>
    <row r="234" spans="8:11" x14ac:dyDescent="0.25">
      <c r="H234" s="98"/>
      <c r="I234" s="98"/>
      <c r="J234" s="99"/>
      <c r="K234" s="98"/>
    </row>
    <row r="235" spans="8:11" x14ac:dyDescent="0.25">
      <c r="H235" s="98"/>
      <c r="I235" s="98"/>
      <c r="J235" s="99"/>
      <c r="K235" s="98"/>
    </row>
    <row r="236" spans="8:11" x14ac:dyDescent="0.25">
      <c r="H236" s="98"/>
      <c r="I236" s="98"/>
      <c r="J236" s="99"/>
      <c r="K236" s="98"/>
    </row>
    <row r="237" spans="8:11" x14ac:dyDescent="0.25">
      <c r="H237" s="98"/>
      <c r="I237" s="98"/>
      <c r="J237" s="99"/>
      <c r="K237" s="98"/>
    </row>
    <row r="238" spans="8:11" x14ac:dyDescent="0.25">
      <c r="H238" s="98"/>
      <c r="I238" s="98"/>
      <c r="J238" s="99"/>
      <c r="K238" s="98"/>
    </row>
    <row r="239" spans="8:11" x14ac:dyDescent="0.25">
      <c r="H239" s="98"/>
      <c r="I239" s="98"/>
      <c r="J239" s="99"/>
      <c r="K239" s="98"/>
    </row>
    <row r="240" spans="8:11" x14ac:dyDescent="0.25">
      <c r="H240" s="98"/>
      <c r="I240" s="98"/>
      <c r="J240" s="99"/>
      <c r="K240" s="98"/>
    </row>
    <row r="241" spans="8:11" x14ac:dyDescent="0.25">
      <c r="H241" s="98"/>
      <c r="I241" s="98"/>
      <c r="J241" s="99"/>
      <c r="K241" s="98"/>
    </row>
    <row r="242" spans="8:11" x14ac:dyDescent="0.25">
      <c r="H242" s="98"/>
      <c r="I242" s="98"/>
      <c r="J242" s="99"/>
      <c r="K242" s="98"/>
    </row>
    <row r="243" spans="8:11" x14ac:dyDescent="0.25">
      <c r="H243" s="98"/>
      <c r="I243" s="98"/>
      <c r="J243" s="99"/>
      <c r="K243" s="98"/>
    </row>
    <row r="244" spans="8:11" x14ac:dyDescent="0.25">
      <c r="H244" s="98"/>
      <c r="I244" s="98"/>
      <c r="J244" s="99"/>
      <c r="K244" s="98"/>
    </row>
    <row r="245" spans="8:11" x14ac:dyDescent="0.25">
      <c r="H245" s="98"/>
      <c r="I245" s="98"/>
      <c r="J245" s="99"/>
      <c r="K245" s="98"/>
    </row>
    <row r="246" spans="8:11" x14ac:dyDescent="0.25">
      <c r="H246" s="98"/>
      <c r="I246" s="98"/>
      <c r="J246" s="99"/>
      <c r="K246" s="98"/>
    </row>
    <row r="247" spans="8:11" x14ac:dyDescent="0.25">
      <c r="H247" s="98"/>
      <c r="I247" s="98"/>
      <c r="J247" s="99"/>
      <c r="K247" s="98"/>
    </row>
    <row r="248" spans="8:11" x14ac:dyDescent="0.25">
      <c r="H248" s="98"/>
      <c r="I248" s="98"/>
      <c r="J248" s="99"/>
      <c r="K248" s="98"/>
    </row>
    <row r="249" spans="8:11" x14ac:dyDescent="0.25">
      <c r="H249" s="98"/>
      <c r="I249" s="98"/>
      <c r="J249" s="99"/>
      <c r="K249" s="98"/>
    </row>
    <row r="250" spans="8:11" x14ac:dyDescent="0.25">
      <c r="H250" s="98"/>
      <c r="I250" s="98"/>
      <c r="J250" s="99"/>
      <c r="K250" s="98"/>
    </row>
    <row r="251" spans="8:11" x14ac:dyDescent="0.25">
      <c r="H251" s="98"/>
      <c r="I251" s="98"/>
      <c r="J251" s="99"/>
      <c r="K251" s="98"/>
    </row>
    <row r="252" spans="8:11" x14ac:dyDescent="0.25">
      <c r="H252" s="98"/>
      <c r="I252" s="98"/>
      <c r="J252" s="99"/>
      <c r="K252" s="98"/>
    </row>
    <row r="253" spans="8:11" x14ac:dyDescent="0.25">
      <c r="H253" s="98"/>
      <c r="I253" s="98"/>
      <c r="J253" s="99"/>
      <c r="K253" s="98"/>
    </row>
    <row r="254" spans="8:11" x14ac:dyDescent="0.25">
      <c r="H254" s="98"/>
      <c r="I254" s="98"/>
      <c r="J254" s="99"/>
      <c r="K254" s="98"/>
    </row>
    <row r="255" spans="8:11" x14ac:dyDescent="0.25">
      <c r="H255" s="98"/>
      <c r="I255" s="98"/>
      <c r="J255" s="99"/>
      <c r="K255" s="98"/>
    </row>
    <row r="256" spans="8:11" x14ac:dyDescent="0.25">
      <c r="H256" s="98"/>
      <c r="I256" s="98"/>
      <c r="J256" s="99"/>
      <c r="K256" s="98"/>
    </row>
    <row r="257" spans="8:11" x14ac:dyDescent="0.25">
      <c r="H257" s="98"/>
      <c r="I257" s="98"/>
      <c r="J257" s="99"/>
      <c r="K257" s="98"/>
    </row>
    <row r="258" spans="8:11" x14ac:dyDescent="0.25">
      <c r="H258" s="98"/>
      <c r="I258" s="98"/>
      <c r="J258" s="99"/>
      <c r="K258" s="98"/>
    </row>
    <row r="259" spans="8:11" x14ac:dyDescent="0.25">
      <c r="H259" s="98"/>
      <c r="I259" s="98"/>
      <c r="J259" s="99"/>
      <c r="K259" s="98"/>
    </row>
    <row r="260" spans="8:11" x14ac:dyDescent="0.25">
      <c r="H260" s="98"/>
      <c r="I260" s="98"/>
      <c r="J260" s="99"/>
      <c r="K260" s="98"/>
    </row>
    <row r="261" spans="8:11" x14ac:dyDescent="0.25">
      <c r="H261" s="98"/>
      <c r="I261" s="98"/>
      <c r="J261" s="99"/>
      <c r="K261" s="98"/>
    </row>
    <row r="262" spans="8:11" x14ac:dyDescent="0.25">
      <c r="H262" s="98"/>
      <c r="I262" s="98"/>
      <c r="J262" s="99"/>
      <c r="K262" s="98"/>
    </row>
    <row r="263" spans="8:11" x14ac:dyDescent="0.25">
      <c r="H263" s="98"/>
      <c r="I263" s="98"/>
      <c r="J263" s="99"/>
      <c r="K263" s="98"/>
    </row>
    <row r="264" spans="8:11" x14ac:dyDescent="0.25">
      <c r="H264" s="98"/>
      <c r="I264" s="98"/>
      <c r="J264" s="99"/>
      <c r="K264" s="98"/>
    </row>
    <row r="265" spans="8:11" x14ac:dyDescent="0.25">
      <c r="H265" s="98"/>
      <c r="I265" s="98"/>
      <c r="J265" s="99"/>
      <c r="K265" s="98"/>
    </row>
    <row r="266" spans="8:11" x14ac:dyDescent="0.25">
      <c r="H266" s="98"/>
      <c r="I266" s="98"/>
      <c r="J266" s="99"/>
      <c r="K266" s="98"/>
    </row>
    <row r="267" spans="8:11" x14ac:dyDescent="0.25">
      <c r="H267" s="98"/>
      <c r="I267" s="98"/>
      <c r="J267" s="99"/>
      <c r="K267" s="98"/>
    </row>
    <row r="268" spans="8:11" x14ac:dyDescent="0.25">
      <c r="H268" s="98"/>
      <c r="I268" s="98"/>
      <c r="J268" s="99"/>
      <c r="K268" s="98"/>
    </row>
    <row r="269" spans="8:11" x14ac:dyDescent="0.25">
      <c r="H269" s="98"/>
      <c r="I269" s="98"/>
      <c r="J269" s="99"/>
      <c r="K269" s="98"/>
    </row>
    <row r="270" spans="8:11" x14ac:dyDescent="0.25">
      <c r="H270" s="98"/>
      <c r="I270" s="98"/>
      <c r="J270" s="99"/>
      <c r="K270" s="98"/>
    </row>
    <row r="271" spans="8:11" x14ac:dyDescent="0.25">
      <c r="H271" s="98"/>
      <c r="I271" s="98"/>
      <c r="J271" s="99"/>
      <c r="K271" s="98"/>
    </row>
    <row r="272" spans="8:11" x14ac:dyDescent="0.25">
      <c r="H272" s="98"/>
      <c r="I272" s="98"/>
      <c r="J272" s="99"/>
      <c r="K272" s="98"/>
    </row>
    <row r="273" spans="8:11" x14ac:dyDescent="0.25">
      <c r="H273" s="98"/>
      <c r="I273" s="98"/>
      <c r="J273" s="99"/>
      <c r="K273" s="98"/>
    </row>
    <row r="274" spans="8:11" x14ac:dyDescent="0.25">
      <c r="H274" s="98"/>
      <c r="I274" s="98"/>
      <c r="J274" s="99"/>
      <c r="K274" s="98"/>
    </row>
    <row r="275" spans="8:11" x14ac:dyDescent="0.25">
      <c r="H275" s="98"/>
      <c r="I275" s="98"/>
      <c r="J275" s="99"/>
      <c r="K275" s="98"/>
    </row>
    <row r="276" spans="8:11" x14ac:dyDescent="0.25">
      <c r="H276" s="98"/>
      <c r="I276" s="98"/>
      <c r="J276" s="99"/>
      <c r="K276" s="98"/>
    </row>
    <row r="277" spans="8:11" x14ac:dyDescent="0.25">
      <c r="H277" s="98"/>
      <c r="I277" s="98"/>
      <c r="J277" s="99"/>
      <c r="K277" s="98"/>
    </row>
    <row r="278" spans="8:11" x14ac:dyDescent="0.25">
      <c r="H278" s="98"/>
      <c r="I278" s="98"/>
      <c r="J278" s="99"/>
      <c r="K278" s="98"/>
    </row>
    <row r="279" spans="8:11" x14ac:dyDescent="0.25">
      <c r="H279" s="98"/>
      <c r="I279" s="98"/>
      <c r="J279" s="99"/>
      <c r="K279" s="98"/>
    </row>
    <row r="280" spans="8:11" x14ac:dyDescent="0.25">
      <c r="H280" s="98"/>
      <c r="I280" s="98"/>
      <c r="J280" s="99"/>
      <c r="K280" s="98"/>
    </row>
    <row r="281" spans="8:11" x14ac:dyDescent="0.25">
      <c r="H281" s="98"/>
      <c r="I281" s="98"/>
      <c r="J281" s="99"/>
      <c r="K281" s="98"/>
    </row>
    <row r="282" spans="8:11" x14ac:dyDescent="0.25">
      <c r="H282" s="98"/>
      <c r="I282" s="98"/>
      <c r="J282" s="99"/>
      <c r="K282" s="98"/>
    </row>
    <row r="283" spans="8:11" x14ac:dyDescent="0.25">
      <c r="H283" s="98"/>
      <c r="I283" s="98"/>
      <c r="J283" s="99"/>
      <c r="K283" s="98"/>
    </row>
    <row r="284" spans="8:11" x14ac:dyDescent="0.25">
      <c r="H284" s="98"/>
      <c r="I284" s="98"/>
      <c r="J284" s="99"/>
      <c r="K284" s="98"/>
    </row>
    <row r="285" spans="8:11" x14ac:dyDescent="0.25">
      <c r="H285" s="98"/>
      <c r="I285" s="98"/>
      <c r="J285" s="99"/>
      <c r="K285" s="98"/>
    </row>
    <row r="286" spans="8:11" x14ac:dyDescent="0.25">
      <c r="H286" s="98"/>
      <c r="I286" s="98"/>
      <c r="J286" s="99"/>
      <c r="K286" s="98"/>
    </row>
    <row r="287" spans="8:11" x14ac:dyDescent="0.25">
      <c r="H287" s="98"/>
      <c r="I287" s="98"/>
      <c r="J287" s="99"/>
      <c r="K287" s="98"/>
    </row>
    <row r="288" spans="8:11" x14ac:dyDescent="0.25">
      <c r="H288" s="98"/>
      <c r="I288" s="98"/>
      <c r="J288" s="99"/>
      <c r="K288" s="98"/>
    </row>
    <row r="289" spans="8:11" x14ac:dyDescent="0.25">
      <c r="H289" s="98"/>
      <c r="I289" s="98"/>
      <c r="J289" s="99"/>
      <c r="K289" s="98"/>
    </row>
    <row r="290" spans="8:11" x14ac:dyDescent="0.25">
      <c r="H290" s="98"/>
      <c r="I290" s="98"/>
      <c r="J290" s="99"/>
      <c r="K290" s="98"/>
    </row>
    <row r="291" spans="8:11" x14ac:dyDescent="0.25">
      <c r="H291" s="98"/>
      <c r="I291" s="98"/>
      <c r="J291" s="99"/>
      <c r="K291" s="98"/>
    </row>
    <row r="292" spans="8:11" x14ac:dyDescent="0.25">
      <c r="H292" s="98"/>
      <c r="I292" s="98"/>
      <c r="J292" s="99"/>
      <c r="K292" s="98"/>
    </row>
    <row r="293" spans="8:11" x14ac:dyDescent="0.25">
      <c r="H293" s="98"/>
      <c r="I293" s="98"/>
      <c r="J293" s="99"/>
      <c r="K293" s="98"/>
    </row>
    <row r="294" spans="8:11" x14ac:dyDescent="0.25">
      <c r="H294" s="98"/>
      <c r="I294" s="98"/>
      <c r="J294" s="99"/>
      <c r="K294" s="98"/>
    </row>
    <row r="295" spans="8:11" x14ac:dyDescent="0.25">
      <c r="H295" s="98"/>
      <c r="I295" s="98"/>
      <c r="J295" s="99"/>
      <c r="K295" s="98"/>
    </row>
    <row r="296" spans="8:11" x14ac:dyDescent="0.25">
      <c r="H296" s="98"/>
      <c r="I296" s="98"/>
      <c r="J296" s="99"/>
      <c r="K296" s="98"/>
    </row>
    <row r="297" spans="8:11" x14ac:dyDescent="0.25">
      <c r="H297" s="98"/>
      <c r="I297" s="98"/>
      <c r="J297" s="99"/>
      <c r="K297" s="98"/>
    </row>
    <row r="298" spans="8:11" x14ac:dyDescent="0.25">
      <c r="H298" s="98"/>
      <c r="I298" s="98"/>
      <c r="J298" s="99"/>
      <c r="K298" s="98"/>
    </row>
    <row r="299" spans="8:11" x14ac:dyDescent="0.25">
      <c r="H299" s="98"/>
      <c r="I299" s="98"/>
      <c r="J299" s="99"/>
      <c r="K299" s="98"/>
    </row>
    <row r="300" spans="8:11" x14ac:dyDescent="0.25">
      <c r="H300" s="98"/>
      <c r="I300" s="98"/>
      <c r="J300" s="99"/>
      <c r="K300" s="98"/>
    </row>
    <row r="301" spans="8:11" x14ac:dyDescent="0.25">
      <c r="H301" s="98"/>
      <c r="I301" s="98"/>
      <c r="J301" s="99"/>
      <c r="K301" s="98"/>
    </row>
    <row r="302" spans="8:11" x14ac:dyDescent="0.25">
      <c r="H302" s="98"/>
      <c r="I302" s="98"/>
      <c r="J302" s="99"/>
      <c r="K302" s="98"/>
    </row>
    <row r="303" spans="8:11" x14ac:dyDescent="0.25">
      <c r="H303" s="98"/>
      <c r="I303" s="98"/>
      <c r="J303" s="99"/>
      <c r="K303" s="98"/>
    </row>
    <row r="304" spans="8:11" x14ac:dyDescent="0.25">
      <c r="H304" s="98"/>
      <c r="I304" s="98"/>
      <c r="J304" s="99"/>
      <c r="K304" s="98"/>
    </row>
    <row r="305" spans="8:11" x14ac:dyDescent="0.25">
      <c r="H305" s="98"/>
      <c r="I305" s="98"/>
      <c r="J305" s="99"/>
      <c r="K305" s="98"/>
    </row>
    <row r="306" spans="8:11" x14ac:dyDescent="0.25">
      <c r="H306" s="98"/>
      <c r="I306" s="98"/>
      <c r="J306" s="99"/>
      <c r="K306" s="98"/>
    </row>
    <row r="307" spans="8:11" x14ac:dyDescent="0.25">
      <c r="H307" s="98"/>
      <c r="I307" s="98"/>
      <c r="J307" s="99"/>
      <c r="K307" s="98"/>
    </row>
    <row r="308" spans="8:11" x14ac:dyDescent="0.25">
      <c r="H308" s="98"/>
      <c r="I308" s="98"/>
      <c r="J308" s="99"/>
      <c r="K308" s="98"/>
    </row>
    <row r="309" spans="8:11" x14ac:dyDescent="0.25">
      <c r="H309" s="98"/>
      <c r="I309" s="98"/>
      <c r="J309" s="99"/>
      <c r="K309" s="98"/>
    </row>
    <row r="310" spans="8:11" x14ac:dyDescent="0.25">
      <c r="H310" s="98"/>
      <c r="I310" s="98"/>
      <c r="J310" s="99"/>
      <c r="K310" s="98"/>
    </row>
    <row r="311" spans="8:11" x14ac:dyDescent="0.25">
      <c r="H311" s="98"/>
      <c r="I311" s="98"/>
      <c r="J311" s="99"/>
      <c r="K311" s="98"/>
    </row>
    <row r="312" spans="8:11" x14ac:dyDescent="0.25">
      <c r="H312" s="98"/>
      <c r="I312" s="98"/>
      <c r="J312" s="99"/>
      <c r="K312" s="98"/>
    </row>
    <row r="313" spans="8:11" x14ac:dyDescent="0.25">
      <c r="H313" s="98"/>
      <c r="I313" s="98"/>
      <c r="J313" s="99"/>
      <c r="K313" s="98"/>
    </row>
    <row r="314" spans="8:11" x14ac:dyDescent="0.25">
      <c r="H314" s="98"/>
      <c r="I314" s="98"/>
      <c r="J314" s="99"/>
      <c r="K314" s="98"/>
    </row>
    <row r="315" spans="8:11" x14ac:dyDescent="0.25">
      <c r="H315" s="98"/>
      <c r="I315" s="98"/>
      <c r="J315" s="99"/>
      <c r="K315" s="98"/>
    </row>
    <row r="316" spans="8:11" x14ac:dyDescent="0.25">
      <c r="H316" s="98"/>
      <c r="I316" s="98"/>
      <c r="J316" s="99"/>
      <c r="K316" s="98"/>
    </row>
    <row r="317" spans="8:11" x14ac:dyDescent="0.25">
      <c r="H317" s="98"/>
      <c r="I317" s="98"/>
      <c r="J317" s="99"/>
      <c r="K317" s="98"/>
    </row>
    <row r="318" spans="8:11" x14ac:dyDescent="0.25">
      <c r="H318" s="98"/>
      <c r="I318" s="98"/>
      <c r="J318" s="99"/>
      <c r="K318" s="98"/>
    </row>
    <row r="319" spans="8:11" x14ac:dyDescent="0.25">
      <c r="H319" s="98"/>
      <c r="I319" s="98"/>
      <c r="J319" s="99"/>
      <c r="K319" s="98"/>
    </row>
    <row r="320" spans="8:11" x14ac:dyDescent="0.25">
      <c r="H320" s="98"/>
      <c r="I320" s="98"/>
      <c r="J320" s="99"/>
      <c r="K320" s="98"/>
    </row>
    <row r="321" spans="8:11" x14ac:dyDescent="0.25">
      <c r="H321" s="98"/>
      <c r="I321" s="98"/>
      <c r="J321" s="99"/>
      <c r="K321" s="98"/>
    </row>
    <row r="322" spans="8:11" x14ac:dyDescent="0.25">
      <c r="H322" s="98"/>
      <c r="I322" s="98"/>
      <c r="J322" s="99"/>
      <c r="K322" s="98"/>
    </row>
    <row r="323" spans="8:11" x14ac:dyDescent="0.25">
      <c r="H323" s="98"/>
      <c r="I323" s="98"/>
      <c r="J323" s="99"/>
      <c r="K323" s="98"/>
    </row>
    <row r="324" spans="8:11" x14ac:dyDescent="0.25">
      <c r="H324" s="98"/>
      <c r="I324" s="98"/>
      <c r="J324" s="99"/>
      <c r="K324" s="98"/>
    </row>
    <row r="325" spans="8:11" x14ac:dyDescent="0.25">
      <c r="H325" s="98"/>
      <c r="I325" s="98"/>
      <c r="J325" s="99"/>
      <c r="K325" s="98"/>
    </row>
    <row r="326" spans="8:11" x14ac:dyDescent="0.25">
      <c r="H326" s="98"/>
      <c r="I326" s="98"/>
      <c r="J326" s="99"/>
      <c r="K326" s="98"/>
    </row>
    <row r="327" spans="8:11" x14ac:dyDescent="0.25">
      <c r="H327" s="98"/>
      <c r="I327" s="98"/>
      <c r="J327" s="99"/>
      <c r="K327" s="98"/>
    </row>
    <row r="328" spans="8:11" x14ac:dyDescent="0.25">
      <c r="H328" s="98"/>
      <c r="I328" s="98"/>
      <c r="J328" s="99"/>
      <c r="K328" s="98"/>
    </row>
    <row r="329" spans="8:11" x14ac:dyDescent="0.25">
      <c r="H329" s="98"/>
      <c r="I329" s="98"/>
      <c r="J329" s="99"/>
      <c r="K329" s="98"/>
    </row>
    <row r="330" spans="8:11" x14ac:dyDescent="0.25">
      <c r="H330" s="98"/>
      <c r="I330" s="98"/>
      <c r="J330" s="99"/>
      <c r="K330" s="98"/>
    </row>
    <row r="331" spans="8:11" x14ac:dyDescent="0.25">
      <c r="H331" s="98"/>
      <c r="I331" s="98"/>
      <c r="J331" s="99"/>
      <c r="K331" s="98"/>
    </row>
    <row r="332" spans="8:11" x14ac:dyDescent="0.25">
      <c r="H332" s="98"/>
      <c r="I332" s="98"/>
      <c r="J332" s="99"/>
      <c r="K332" s="98"/>
    </row>
    <row r="333" spans="8:11" x14ac:dyDescent="0.25">
      <c r="H333" s="98"/>
      <c r="I333" s="98"/>
      <c r="J333" s="99"/>
      <c r="K333" s="98"/>
    </row>
    <row r="334" spans="8:11" x14ac:dyDescent="0.25">
      <c r="H334" s="98"/>
      <c r="I334" s="98"/>
      <c r="J334" s="99"/>
      <c r="K334" s="98"/>
    </row>
    <row r="335" spans="8:11" x14ac:dyDescent="0.25">
      <c r="H335" s="98"/>
      <c r="I335" s="98"/>
      <c r="J335" s="99"/>
      <c r="K335" s="98"/>
    </row>
    <row r="336" spans="8:11" x14ac:dyDescent="0.25">
      <c r="H336" s="98"/>
      <c r="I336" s="98"/>
      <c r="J336" s="99"/>
      <c r="K336" s="98"/>
    </row>
    <row r="337" spans="8:11" x14ac:dyDescent="0.25">
      <c r="H337" s="98"/>
      <c r="I337" s="98"/>
      <c r="J337" s="99"/>
      <c r="K337" s="98"/>
    </row>
    <row r="338" spans="8:11" x14ac:dyDescent="0.25">
      <c r="H338" s="98"/>
      <c r="I338" s="98"/>
      <c r="J338" s="99"/>
      <c r="K338" s="98"/>
    </row>
    <row r="339" spans="8:11" x14ac:dyDescent="0.25">
      <c r="H339" s="98"/>
      <c r="I339" s="98"/>
      <c r="J339" s="99"/>
      <c r="K339" s="98"/>
    </row>
    <row r="340" spans="8:11" x14ac:dyDescent="0.25">
      <c r="H340" s="98"/>
      <c r="I340" s="98"/>
      <c r="J340" s="99"/>
      <c r="K340" s="98"/>
    </row>
    <row r="341" spans="8:11" x14ac:dyDescent="0.25">
      <c r="H341" s="98"/>
      <c r="I341" s="98"/>
      <c r="J341" s="99"/>
      <c r="K341" s="98"/>
    </row>
    <row r="342" spans="8:11" x14ac:dyDescent="0.25">
      <c r="H342" s="98"/>
      <c r="I342" s="98"/>
      <c r="J342" s="99"/>
      <c r="K342" s="98"/>
    </row>
    <row r="343" spans="8:11" x14ac:dyDescent="0.25">
      <c r="H343" s="98"/>
      <c r="I343" s="98"/>
      <c r="J343" s="99"/>
      <c r="K343" s="98"/>
    </row>
    <row r="344" spans="8:11" x14ac:dyDescent="0.25">
      <c r="H344" s="98"/>
      <c r="I344" s="98"/>
      <c r="J344" s="99"/>
      <c r="K344" s="98"/>
    </row>
    <row r="345" spans="8:11" x14ac:dyDescent="0.25">
      <c r="H345" s="98"/>
      <c r="I345" s="98"/>
      <c r="J345" s="99"/>
      <c r="K345" s="98"/>
    </row>
    <row r="346" spans="8:11" x14ac:dyDescent="0.25">
      <c r="H346" s="98"/>
      <c r="I346" s="98"/>
      <c r="J346" s="99"/>
      <c r="K346" s="98"/>
    </row>
    <row r="347" spans="8:11" x14ac:dyDescent="0.25">
      <c r="H347" s="98"/>
      <c r="I347" s="98"/>
      <c r="J347" s="99"/>
      <c r="K347" s="98"/>
    </row>
    <row r="348" spans="8:11" x14ac:dyDescent="0.25">
      <c r="H348" s="98"/>
      <c r="I348" s="98"/>
      <c r="J348" s="99"/>
      <c r="K348" s="98"/>
    </row>
    <row r="349" spans="8:11" x14ac:dyDescent="0.25">
      <c r="H349" s="98"/>
      <c r="I349" s="98"/>
      <c r="J349" s="99"/>
      <c r="K349" s="98"/>
    </row>
    <row r="350" spans="8:11" x14ac:dyDescent="0.25">
      <c r="H350" s="98"/>
      <c r="I350" s="98"/>
      <c r="J350" s="99"/>
      <c r="K350" s="98"/>
    </row>
    <row r="351" spans="8:11" x14ac:dyDescent="0.25">
      <c r="H351" s="98"/>
      <c r="I351" s="98"/>
      <c r="J351" s="99"/>
      <c r="K351" s="98"/>
    </row>
    <row r="352" spans="8:11" x14ac:dyDescent="0.25">
      <c r="H352" s="98"/>
      <c r="I352" s="98"/>
      <c r="J352" s="99"/>
      <c r="K352" s="98"/>
    </row>
    <row r="353" spans="8:11" x14ac:dyDescent="0.25">
      <c r="H353" s="98"/>
      <c r="I353" s="98"/>
      <c r="J353" s="99"/>
      <c r="K353" s="98"/>
    </row>
    <row r="354" spans="8:11" x14ac:dyDescent="0.25">
      <c r="H354" s="98"/>
      <c r="I354" s="98"/>
      <c r="J354" s="99"/>
      <c r="K354" s="98"/>
    </row>
    <row r="355" spans="8:11" x14ac:dyDescent="0.25">
      <c r="H355" s="98"/>
      <c r="I355" s="98"/>
      <c r="J355" s="99"/>
      <c r="K355" s="98"/>
    </row>
    <row r="356" spans="8:11" x14ac:dyDescent="0.25">
      <c r="H356" s="98"/>
      <c r="I356" s="98"/>
      <c r="J356" s="99"/>
      <c r="K356" s="98"/>
    </row>
    <row r="357" spans="8:11" x14ac:dyDescent="0.25">
      <c r="H357" s="98"/>
      <c r="I357" s="98"/>
      <c r="J357" s="99"/>
      <c r="K357" s="98"/>
    </row>
    <row r="358" spans="8:11" x14ac:dyDescent="0.25">
      <c r="H358" s="98"/>
      <c r="I358" s="98"/>
      <c r="J358" s="99"/>
      <c r="K358" s="98"/>
    </row>
    <row r="359" spans="8:11" x14ac:dyDescent="0.25">
      <c r="H359" s="98"/>
      <c r="I359" s="98"/>
      <c r="J359" s="99"/>
      <c r="K359" s="98"/>
    </row>
    <row r="360" spans="8:11" x14ac:dyDescent="0.25">
      <c r="H360" s="98"/>
      <c r="I360" s="98"/>
      <c r="J360" s="99"/>
      <c r="K360" s="98"/>
    </row>
    <row r="361" spans="8:11" x14ac:dyDescent="0.25">
      <c r="H361" s="98"/>
      <c r="I361" s="98"/>
      <c r="J361" s="99"/>
      <c r="K361" s="98"/>
    </row>
    <row r="362" spans="8:11" x14ac:dyDescent="0.25">
      <c r="H362" s="98"/>
      <c r="I362" s="98"/>
      <c r="J362" s="99"/>
      <c r="K362" s="98"/>
    </row>
    <row r="363" spans="8:11" x14ac:dyDescent="0.25">
      <c r="H363" s="98"/>
      <c r="I363" s="98"/>
      <c r="J363" s="99"/>
      <c r="K363" s="98"/>
    </row>
    <row r="364" spans="8:11" x14ac:dyDescent="0.25">
      <c r="H364" s="98"/>
      <c r="I364" s="98"/>
      <c r="J364" s="99"/>
      <c r="K364" s="98"/>
    </row>
    <row r="365" spans="8:11" x14ac:dyDescent="0.25">
      <c r="H365" s="98"/>
      <c r="I365" s="98"/>
      <c r="J365" s="99"/>
      <c r="K365" s="98"/>
    </row>
    <row r="366" spans="8:11" x14ac:dyDescent="0.25">
      <c r="H366" s="98"/>
      <c r="I366" s="98"/>
      <c r="J366" s="99"/>
      <c r="K366" s="98"/>
    </row>
    <row r="367" spans="8:11" x14ac:dyDescent="0.25">
      <c r="H367" s="98"/>
      <c r="I367" s="98"/>
      <c r="J367" s="99"/>
      <c r="K367" s="98"/>
    </row>
    <row r="368" spans="8:11" x14ac:dyDescent="0.25">
      <c r="H368" s="98"/>
      <c r="I368" s="98"/>
      <c r="J368" s="99"/>
      <c r="K368" s="98"/>
    </row>
    <row r="369" spans="8:11" x14ac:dyDescent="0.25">
      <c r="H369" s="98"/>
      <c r="I369" s="98"/>
      <c r="J369" s="99"/>
      <c r="K369" s="98"/>
    </row>
    <row r="370" spans="8:11" x14ac:dyDescent="0.25">
      <c r="H370" s="98"/>
      <c r="I370" s="98"/>
      <c r="J370" s="99"/>
      <c r="K370" s="98"/>
    </row>
    <row r="371" spans="8:11" x14ac:dyDescent="0.25">
      <c r="H371" s="98"/>
      <c r="I371" s="98"/>
      <c r="J371" s="99"/>
      <c r="K371" s="98"/>
    </row>
    <row r="372" spans="8:11" x14ac:dyDescent="0.25">
      <c r="H372" s="98"/>
      <c r="I372" s="98"/>
      <c r="J372" s="99"/>
      <c r="K372" s="98"/>
    </row>
    <row r="373" spans="8:11" x14ac:dyDescent="0.25">
      <c r="H373" s="98"/>
      <c r="I373" s="98"/>
      <c r="J373" s="99"/>
      <c r="K373" s="98"/>
    </row>
    <row r="374" spans="8:11" x14ac:dyDescent="0.25">
      <c r="H374" s="98"/>
      <c r="I374" s="98"/>
      <c r="J374" s="99"/>
      <c r="K374" s="98"/>
    </row>
    <row r="375" spans="8:11" x14ac:dyDescent="0.25">
      <c r="H375" s="98"/>
      <c r="I375" s="98"/>
      <c r="J375" s="99"/>
      <c r="K375" s="98"/>
    </row>
    <row r="376" spans="8:11" x14ac:dyDescent="0.25">
      <c r="H376" s="98"/>
      <c r="I376" s="98"/>
      <c r="J376" s="99"/>
      <c r="K376" s="98"/>
    </row>
    <row r="377" spans="8:11" x14ac:dyDescent="0.25">
      <c r="H377" s="98"/>
      <c r="I377" s="98"/>
      <c r="J377" s="99"/>
      <c r="K377" s="98"/>
    </row>
    <row r="378" spans="8:11" x14ac:dyDescent="0.25">
      <c r="H378" s="98"/>
      <c r="I378" s="98"/>
      <c r="J378" s="99"/>
      <c r="K378" s="98"/>
    </row>
    <row r="379" spans="8:11" x14ac:dyDescent="0.25">
      <c r="H379" s="98"/>
      <c r="I379" s="98"/>
      <c r="J379" s="99"/>
      <c r="K379" s="98"/>
    </row>
    <row r="380" spans="8:11" x14ac:dyDescent="0.25">
      <c r="H380" s="98"/>
      <c r="I380" s="98"/>
      <c r="J380" s="99"/>
      <c r="K380" s="98"/>
    </row>
    <row r="381" spans="8:11" x14ac:dyDescent="0.25">
      <c r="H381" s="98"/>
      <c r="I381" s="98"/>
      <c r="J381" s="99"/>
      <c r="K381" s="98"/>
    </row>
    <row r="382" spans="8:11" x14ac:dyDescent="0.25">
      <c r="H382" s="98"/>
      <c r="I382" s="98"/>
      <c r="J382" s="99"/>
      <c r="K382" s="98"/>
    </row>
    <row r="383" spans="8:11" x14ac:dyDescent="0.25">
      <c r="H383" s="98"/>
      <c r="I383" s="98"/>
      <c r="J383" s="99"/>
      <c r="K383" s="98"/>
    </row>
    <row r="384" spans="8:11" x14ac:dyDescent="0.25">
      <c r="H384" s="98"/>
      <c r="I384" s="98"/>
      <c r="J384" s="99"/>
      <c r="K384" s="98"/>
    </row>
    <row r="385" spans="8:11" x14ac:dyDescent="0.25">
      <c r="H385" s="98"/>
      <c r="I385" s="98"/>
      <c r="J385" s="99"/>
      <c r="K385" s="98"/>
    </row>
    <row r="386" spans="8:11" x14ac:dyDescent="0.25">
      <c r="H386" s="98"/>
      <c r="I386" s="98"/>
      <c r="J386" s="99"/>
      <c r="K386" s="98"/>
    </row>
    <row r="387" spans="8:11" x14ac:dyDescent="0.25">
      <c r="H387" s="98"/>
      <c r="I387" s="98"/>
      <c r="J387" s="99"/>
      <c r="K387" s="98"/>
    </row>
    <row r="388" spans="8:11" x14ac:dyDescent="0.25">
      <c r="H388" s="98"/>
      <c r="I388" s="98"/>
      <c r="J388" s="99"/>
      <c r="K388" s="98"/>
    </row>
    <row r="389" spans="8:11" x14ac:dyDescent="0.25">
      <c r="H389" s="98"/>
      <c r="I389" s="98"/>
      <c r="J389" s="99"/>
      <c r="K389" s="98"/>
    </row>
    <row r="390" spans="8:11" x14ac:dyDescent="0.25">
      <c r="H390" s="98"/>
      <c r="I390" s="98"/>
      <c r="J390" s="99"/>
      <c r="K390" s="98"/>
    </row>
    <row r="391" spans="8:11" x14ac:dyDescent="0.25">
      <c r="H391" s="98"/>
      <c r="I391" s="98"/>
      <c r="J391" s="99"/>
      <c r="K391" s="98"/>
    </row>
    <row r="392" spans="8:11" x14ac:dyDescent="0.25">
      <c r="H392" s="98"/>
      <c r="I392" s="98"/>
      <c r="J392" s="99"/>
      <c r="K392" s="98"/>
    </row>
    <row r="393" spans="8:11" x14ac:dyDescent="0.25">
      <c r="H393" s="98"/>
      <c r="I393" s="98"/>
      <c r="J393" s="99"/>
      <c r="K393" s="98"/>
    </row>
    <row r="394" spans="8:11" x14ac:dyDescent="0.25">
      <c r="H394" s="98"/>
      <c r="I394" s="98"/>
      <c r="J394" s="99"/>
      <c r="K394" s="98"/>
    </row>
    <row r="395" spans="8:11" x14ac:dyDescent="0.25">
      <c r="H395" s="98"/>
      <c r="I395" s="98"/>
      <c r="J395" s="99"/>
      <c r="K395" s="98"/>
    </row>
    <row r="396" spans="8:11" x14ac:dyDescent="0.25">
      <c r="H396" s="98"/>
      <c r="I396" s="98"/>
      <c r="J396" s="99"/>
      <c r="K396" s="98"/>
    </row>
    <row r="397" spans="8:11" x14ac:dyDescent="0.25">
      <c r="H397" s="98"/>
      <c r="I397" s="98"/>
      <c r="J397" s="99"/>
      <c r="K397" s="98"/>
    </row>
    <row r="398" spans="8:11" x14ac:dyDescent="0.25">
      <c r="H398" s="98"/>
      <c r="I398" s="98"/>
      <c r="J398" s="99"/>
      <c r="K398" s="98"/>
    </row>
    <row r="399" spans="8:11" x14ac:dyDescent="0.25">
      <c r="H399" s="98"/>
      <c r="I399" s="98"/>
      <c r="J399" s="99"/>
      <c r="K399" s="98"/>
    </row>
    <row r="400" spans="8:11" x14ac:dyDescent="0.25">
      <c r="H400" s="98"/>
      <c r="I400" s="98"/>
      <c r="J400" s="99"/>
      <c r="K400" s="98"/>
    </row>
    <row r="401" spans="8:11" x14ac:dyDescent="0.25">
      <c r="H401" s="98"/>
      <c r="I401" s="98"/>
      <c r="J401" s="99"/>
      <c r="K401" s="98"/>
    </row>
    <row r="402" spans="8:11" x14ac:dyDescent="0.25">
      <c r="H402" s="98"/>
      <c r="I402" s="98"/>
      <c r="J402" s="99"/>
      <c r="K402" s="98"/>
    </row>
    <row r="403" spans="8:11" x14ac:dyDescent="0.25">
      <c r="H403" s="98"/>
      <c r="I403" s="98"/>
      <c r="J403" s="99"/>
      <c r="K403" s="98"/>
    </row>
    <row r="404" spans="8:11" x14ac:dyDescent="0.25">
      <c r="H404" s="98"/>
      <c r="I404" s="98"/>
      <c r="J404" s="99"/>
      <c r="K404" s="98"/>
    </row>
    <row r="405" spans="8:11" x14ac:dyDescent="0.25">
      <c r="H405" s="98"/>
      <c r="I405" s="98"/>
      <c r="J405" s="99"/>
      <c r="K405" s="98"/>
    </row>
    <row r="406" spans="8:11" x14ac:dyDescent="0.25">
      <c r="H406" s="98"/>
      <c r="I406" s="98"/>
      <c r="J406" s="99"/>
      <c r="K406" s="98"/>
    </row>
    <row r="407" spans="8:11" x14ac:dyDescent="0.25">
      <c r="H407" s="98"/>
      <c r="I407" s="98"/>
      <c r="J407" s="99"/>
      <c r="K407" s="98"/>
    </row>
    <row r="408" spans="8:11" x14ac:dyDescent="0.25">
      <c r="H408" s="98"/>
      <c r="I408" s="98"/>
      <c r="J408" s="99"/>
      <c r="K408" s="98"/>
    </row>
    <row r="409" spans="8:11" x14ac:dyDescent="0.25">
      <c r="H409" s="98"/>
      <c r="I409" s="98"/>
      <c r="J409" s="99"/>
      <c r="K409" s="98"/>
    </row>
    <row r="410" spans="8:11" x14ac:dyDescent="0.25">
      <c r="H410" s="98"/>
      <c r="I410" s="98"/>
      <c r="J410" s="99"/>
      <c r="K410" s="98"/>
    </row>
    <row r="411" spans="8:11" x14ac:dyDescent="0.25">
      <c r="H411" s="98"/>
      <c r="I411" s="98"/>
      <c r="J411" s="99"/>
      <c r="K411" s="98"/>
    </row>
    <row r="412" spans="8:11" x14ac:dyDescent="0.25">
      <c r="H412" s="98"/>
      <c r="I412" s="98"/>
      <c r="J412" s="99"/>
      <c r="K412" s="98"/>
    </row>
    <row r="413" spans="8:11" x14ac:dyDescent="0.25">
      <c r="H413" s="98"/>
      <c r="I413" s="98"/>
      <c r="J413" s="99"/>
      <c r="K413" s="98"/>
    </row>
    <row r="414" spans="8:11" x14ac:dyDescent="0.25">
      <c r="H414" s="98"/>
      <c r="I414" s="98"/>
      <c r="J414" s="99"/>
      <c r="K414" s="98"/>
    </row>
    <row r="415" spans="8:11" x14ac:dyDescent="0.25">
      <c r="H415" s="98"/>
      <c r="I415" s="98"/>
      <c r="J415" s="99"/>
      <c r="K415" s="98"/>
    </row>
    <row r="416" spans="8:11" x14ac:dyDescent="0.25">
      <c r="H416" s="98"/>
      <c r="I416" s="98"/>
      <c r="J416" s="99"/>
      <c r="K416" s="98"/>
    </row>
    <row r="417" spans="8:11" x14ac:dyDescent="0.25">
      <c r="H417" s="98"/>
      <c r="I417" s="98"/>
      <c r="J417" s="99"/>
      <c r="K417" s="98"/>
    </row>
    <row r="418" spans="8:11" x14ac:dyDescent="0.25">
      <c r="H418" s="98"/>
      <c r="I418" s="98"/>
      <c r="J418" s="99"/>
      <c r="K418" s="98"/>
    </row>
    <row r="419" spans="8:11" x14ac:dyDescent="0.25">
      <c r="H419" s="98"/>
      <c r="I419" s="98"/>
      <c r="J419" s="99"/>
      <c r="K419" s="98"/>
    </row>
    <row r="420" spans="8:11" x14ac:dyDescent="0.25">
      <c r="H420" s="98"/>
      <c r="I420" s="98"/>
      <c r="J420" s="99"/>
      <c r="K420" s="98"/>
    </row>
    <row r="421" spans="8:11" x14ac:dyDescent="0.25">
      <c r="H421" s="98"/>
      <c r="I421" s="98"/>
      <c r="J421" s="99"/>
      <c r="K421" s="98"/>
    </row>
    <row r="422" spans="8:11" x14ac:dyDescent="0.25">
      <c r="H422" s="98"/>
      <c r="I422" s="98"/>
      <c r="J422" s="99"/>
      <c r="K422" s="98"/>
    </row>
    <row r="423" spans="8:11" x14ac:dyDescent="0.25">
      <c r="H423" s="98"/>
      <c r="I423" s="98"/>
      <c r="J423" s="99"/>
      <c r="K423" s="98"/>
    </row>
    <row r="424" spans="8:11" x14ac:dyDescent="0.25">
      <c r="H424" s="98"/>
      <c r="I424" s="98"/>
      <c r="J424" s="99"/>
      <c r="K424" s="98"/>
    </row>
    <row r="425" spans="8:11" x14ac:dyDescent="0.25">
      <c r="H425" s="98"/>
      <c r="I425" s="98"/>
      <c r="J425" s="99"/>
      <c r="K425" s="98"/>
    </row>
    <row r="426" spans="8:11" x14ac:dyDescent="0.25">
      <c r="H426" s="98"/>
      <c r="I426" s="98"/>
      <c r="J426" s="99"/>
      <c r="K426" s="98"/>
    </row>
    <row r="427" spans="8:11" x14ac:dyDescent="0.25">
      <c r="H427" s="98"/>
      <c r="I427" s="98"/>
      <c r="J427" s="99"/>
      <c r="K427" s="98"/>
    </row>
    <row r="428" spans="8:11" x14ac:dyDescent="0.25">
      <c r="H428" s="98"/>
      <c r="I428" s="98"/>
      <c r="J428" s="99"/>
      <c r="K428" s="98"/>
    </row>
    <row r="429" spans="8:11" x14ac:dyDescent="0.25">
      <c r="H429" s="98"/>
      <c r="I429" s="98"/>
      <c r="J429" s="99"/>
      <c r="K429" s="98"/>
    </row>
    <row r="430" spans="8:11" x14ac:dyDescent="0.25">
      <c r="H430" s="98"/>
      <c r="I430" s="98"/>
      <c r="J430" s="99"/>
      <c r="K430" s="98"/>
    </row>
    <row r="431" spans="8:11" x14ac:dyDescent="0.25">
      <c r="H431" s="98"/>
      <c r="I431" s="98"/>
      <c r="J431" s="99"/>
      <c r="K431" s="98"/>
    </row>
    <row r="432" spans="8:11" x14ac:dyDescent="0.25">
      <c r="H432" s="98"/>
      <c r="I432" s="98"/>
      <c r="J432" s="99"/>
      <c r="K432" s="98"/>
    </row>
    <row r="433" spans="8:11" x14ac:dyDescent="0.25">
      <c r="H433" s="98"/>
      <c r="I433" s="98"/>
      <c r="J433" s="99"/>
      <c r="K433" s="98"/>
    </row>
    <row r="434" spans="8:11" x14ac:dyDescent="0.25">
      <c r="H434" s="98"/>
      <c r="I434" s="98"/>
      <c r="J434" s="99"/>
      <c r="K434" s="98"/>
    </row>
    <row r="435" spans="8:11" x14ac:dyDescent="0.25">
      <c r="H435" s="98"/>
      <c r="I435" s="98"/>
      <c r="J435" s="99"/>
      <c r="K435" s="98"/>
    </row>
    <row r="436" spans="8:11" x14ac:dyDescent="0.25">
      <c r="H436" s="98"/>
      <c r="I436" s="98"/>
      <c r="J436" s="99"/>
      <c r="K436" s="98"/>
    </row>
    <row r="437" spans="8:11" x14ac:dyDescent="0.25">
      <c r="H437" s="98"/>
      <c r="I437" s="98"/>
      <c r="J437" s="99"/>
      <c r="K437" s="98"/>
    </row>
    <row r="438" spans="8:11" x14ac:dyDescent="0.25">
      <c r="H438" s="98"/>
      <c r="I438" s="98"/>
      <c r="J438" s="99"/>
      <c r="K438" s="98"/>
    </row>
    <row r="439" spans="8:11" x14ac:dyDescent="0.25">
      <c r="H439" s="98"/>
      <c r="I439" s="98"/>
      <c r="J439" s="99"/>
      <c r="K439" s="98"/>
    </row>
    <row r="440" spans="8:11" x14ac:dyDescent="0.25">
      <c r="H440" s="98"/>
      <c r="I440" s="98"/>
      <c r="J440" s="99"/>
      <c r="K440" s="98"/>
    </row>
    <row r="441" spans="8:11" x14ac:dyDescent="0.25">
      <c r="H441" s="98"/>
      <c r="I441" s="98"/>
      <c r="J441" s="99"/>
      <c r="K441" s="98"/>
    </row>
    <row r="442" spans="8:11" x14ac:dyDescent="0.25">
      <c r="H442" s="98"/>
      <c r="I442" s="98"/>
      <c r="J442" s="99"/>
      <c r="K442" s="98"/>
    </row>
    <row r="443" spans="8:11" x14ac:dyDescent="0.25">
      <c r="H443" s="98"/>
      <c r="I443" s="98"/>
      <c r="J443" s="99"/>
      <c r="K443" s="98"/>
    </row>
    <row r="444" spans="8:11" x14ac:dyDescent="0.25">
      <c r="H444" s="98"/>
      <c r="I444" s="98"/>
      <c r="J444" s="99"/>
      <c r="K444" s="98"/>
    </row>
    <row r="445" spans="8:11" x14ac:dyDescent="0.25">
      <c r="H445" s="98"/>
      <c r="I445" s="98"/>
      <c r="J445" s="99"/>
      <c r="K445" s="98"/>
    </row>
    <row r="446" spans="8:11" x14ac:dyDescent="0.25">
      <c r="H446" s="98"/>
      <c r="I446" s="98"/>
      <c r="J446" s="99"/>
      <c r="K446" s="98"/>
    </row>
    <row r="447" spans="8:11" x14ac:dyDescent="0.25">
      <c r="H447" s="98"/>
      <c r="I447" s="98"/>
      <c r="J447" s="99"/>
      <c r="K447" s="98"/>
    </row>
    <row r="448" spans="8:11" x14ac:dyDescent="0.25">
      <c r="H448" s="98"/>
      <c r="I448" s="98"/>
      <c r="J448" s="99"/>
      <c r="K448" s="98"/>
    </row>
    <row r="449" spans="8:11" x14ac:dyDescent="0.25">
      <c r="H449" s="98"/>
      <c r="I449" s="98"/>
      <c r="J449" s="99"/>
      <c r="K449" s="98"/>
    </row>
    <row r="450" spans="8:11" x14ac:dyDescent="0.25">
      <c r="H450" s="98"/>
      <c r="I450" s="98"/>
      <c r="J450" s="99"/>
      <c r="K450" s="98"/>
    </row>
    <row r="451" spans="8:11" x14ac:dyDescent="0.25">
      <c r="H451" s="98"/>
      <c r="I451" s="98"/>
      <c r="J451" s="99"/>
      <c r="K451" s="98"/>
    </row>
    <row r="452" spans="8:11" x14ac:dyDescent="0.25">
      <c r="H452" s="98"/>
      <c r="I452" s="98"/>
      <c r="J452" s="99"/>
      <c r="K452" s="98"/>
    </row>
    <row r="453" spans="8:11" x14ac:dyDescent="0.25">
      <c r="H453" s="98"/>
      <c r="I453" s="98"/>
      <c r="J453" s="99"/>
      <c r="K453" s="98"/>
    </row>
    <row r="454" spans="8:11" x14ac:dyDescent="0.25">
      <c r="H454" s="98"/>
      <c r="I454" s="98"/>
      <c r="J454" s="99"/>
      <c r="K454" s="98"/>
    </row>
    <row r="455" spans="8:11" x14ac:dyDescent="0.25">
      <c r="H455" s="98"/>
      <c r="I455" s="98"/>
      <c r="J455" s="99"/>
      <c r="K455" s="98"/>
    </row>
    <row r="456" spans="8:11" x14ac:dyDescent="0.25">
      <c r="H456" s="98"/>
      <c r="I456" s="98"/>
      <c r="J456" s="99"/>
      <c r="K456" s="98"/>
    </row>
    <row r="457" spans="8:11" x14ac:dyDescent="0.25">
      <c r="H457" s="98"/>
      <c r="I457" s="98"/>
      <c r="J457" s="99"/>
      <c r="K457" s="98"/>
    </row>
    <row r="458" spans="8:11" x14ac:dyDescent="0.25">
      <c r="H458" s="98"/>
      <c r="I458" s="98"/>
      <c r="J458" s="99"/>
      <c r="K458" s="98"/>
    </row>
    <row r="459" spans="8:11" x14ac:dyDescent="0.25">
      <c r="H459" s="98"/>
      <c r="I459" s="98"/>
      <c r="J459" s="99"/>
      <c r="K459" s="98"/>
    </row>
    <row r="460" spans="8:11" x14ac:dyDescent="0.25">
      <c r="H460" s="98"/>
      <c r="I460" s="98"/>
      <c r="J460" s="99"/>
      <c r="K460" s="98"/>
    </row>
    <row r="461" spans="8:11" x14ac:dyDescent="0.25">
      <c r="H461" s="98"/>
      <c r="I461" s="98"/>
      <c r="J461" s="99"/>
      <c r="K461" s="98"/>
    </row>
    <row r="462" spans="8:11" x14ac:dyDescent="0.25">
      <c r="H462" s="98"/>
      <c r="I462" s="98"/>
      <c r="J462" s="99"/>
      <c r="K462" s="98"/>
    </row>
    <row r="463" spans="8:11" x14ac:dyDescent="0.25">
      <c r="H463" s="98"/>
      <c r="I463" s="98"/>
      <c r="J463" s="99"/>
      <c r="K463" s="98"/>
    </row>
    <row r="464" spans="8:11" x14ac:dyDescent="0.25">
      <c r="H464" s="98"/>
      <c r="I464" s="98"/>
      <c r="J464" s="99"/>
      <c r="K464" s="98"/>
    </row>
    <row r="465" spans="8:11" x14ac:dyDescent="0.25">
      <c r="H465" s="98"/>
      <c r="I465" s="98"/>
      <c r="J465" s="99"/>
      <c r="K465" s="98"/>
    </row>
    <row r="466" spans="8:11" x14ac:dyDescent="0.25">
      <c r="H466" s="98"/>
      <c r="I466" s="98"/>
      <c r="J466" s="99"/>
      <c r="K466" s="98"/>
    </row>
    <row r="467" spans="8:11" x14ac:dyDescent="0.25">
      <c r="H467" s="98"/>
      <c r="I467" s="98"/>
      <c r="J467" s="99"/>
      <c r="K467" s="98"/>
    </row>
    <row r="468" spans="8:11" x14ac:dyDescent="0.25">
      <c r="H468" s="98"/>
      <c r="I468" s="98"/>
      <c r="J468" s="99"/>
      <c r="K468" s="98"/>
    </row>
    <row r="469" spans="8:11" x14ac:dyDescent="0.25">
      <c r="H469" s="98"/>
      <c r="I469" s="98"/>
      <c r="J469" s="99"/>
      <c r="K469" s="98"/>
    </row>
    <row r="470" spans="8:11" x14ac:dyDescent="0.25">
      <c r="H470" s="98"/>
      <c r="I470" s="98"/>
      <c r="J470" s="99"/>
      <c r="K470" s="98"/>
    </row>
    <row r="471" spans="8:11" x14ac:dyDescent="0.25">
      <c r="H471" s="98"/>
      <c r="I471" s="98"/>
      <c r="J471" s="99"/>
      <c r="K471" s="98"/>
    </row>
    <row r="472" spans="8:11" x14ac:dyDescent="0.25">
      <c r="H472" s="98"/>
      <c r="I472" s="98"/>
      <c r="J472" s="99"/>
      <c r="K472" s="98"/>
    </row>
    <row r="473" spans="8:11" x14ac:dyDescent="0.25">
      <c r="H473" s="98"/>
      <c r="I473" s="98"/>
      <c r="J473" s="99"/>
      <c r="K473" s="98"/>
    </row>
    <row r="474" spans="8:11" x14ac:dyDescent="0.25">
      <c r="H474" s="98"/>
      <c r="I474" s="98"/>
      <c r="J474" s="99"/>
      <c r="K474" s="98"/>
    </row>
    <row r="475" spans="8:11" x14ac:dyDescent="0.25">
      <c r="H475" s="98"/>
      <c r="I475" s="98"/>
      <c r="J475" s="99"/>
      <c r="K475" s="98"/>
    </row>
    <row r="476" spans="8:11" x14ac:dyDescent="0.25">
      <c r="H476" s="98"/>
      <c r="I476" s="98"/>
      <c r="J476" s="99"/>
      <c r="K476" s="98"/>
    </row>
    <row r="477" spans="8:11" x14ac:dyDescent="0.25">
      <c r="H477" s="98"/>
      <c r="I477" s="98"/>
      <c r="J477" s="99"/>
      <c r="K477" s="98"/>
    </row>
    <row r="478" spans="8:11" x14ac:dyDescent="0.25">
      <c r="H478" s="98"/>
      <c r="I478" s="98"/>
      <c r="J478" s="99"/>
      <c r="K478" s="98"/>
    </row>
    <row r="479" spans="8:11" x14ac:dyDescent="0.25">
      <c r="H479" s="98"/>
      <c r="I479" s="98"/>
      <c r="J479" s="99"/>
      <c r="K479" s="98"/>
    </row>
    <row r="480" spans="8:11" x14ac:dyDescent="0.25">
      <c r="H480" s="98"/>
      <c r="I480" s="98"/>
      <c r="J480" s="99"/>
      <c r="K480" s="98"/>
    </row>
    <row r="481" spans="8:11" x14ac:dyDescent="0.25">
      <c r="H481" s="98"/>
      <c r="I481" s="98"/>
      <c r="J481" s="99"/>
      <c r="K481" s="98"/>
    </row>
    <row r="482" spans="8:11" x14ac:dyDescent="0.25">
      <c r="H482" s="98"/>
      <c r="I482" s="98"/>
      <c r="J482" s="99"/>
      <c r="K482" s="98"/>
    </row>
    <row r="483" spans="8:11" x14ac:dyDescent="0.25">
      <c r="H483" s="98"/>
      <c r="I483" s="98"/>
      <c r="J483" s="99"/>
      <c r="K483" s="98"/>
    </row>
    <row r="484" spans="8:11" x14ac:dyDescent="0.25">
      <c r="H484" s="98"/>
      <c r="I484" s="98"/>
      <c r="J484" s="99"/>
      <c r="K484" s="98"/>
    </row>
    <row r="485" spans="8:11" x14ac:dyDescent="0.25">
      <c r="H485" s="98"/>
      <c r="I485" s="98"/>
      <c r="J485" s="99"/>
      <c r="K485" s="98"/>
    </row>
    <row r="486" spans="8:11" x14ac:dyDescent="0.25">
      <c r="H486" s="98"/>
      <c r="I486" s="98"/>
      <c r="J486" s="99"/>
      <c r="K486" s="98"/>
    </row>
    <row r="487" spans="8:11" x14ac:dyDescent="0.25">
      <c r="H487" s="98"/>
      <c r="I487" s="98"/>
      <c r="J487" s="99"/>
      <c r="K487" s="98"/>
    </row>
    <row r="488" spans="8:11" x14ac:dyDescent="0.25">
      <c r="H488" s="98"/>
      <c r="I488" s="98"/>
      <c r="J488" s="99"/>
      <c r="K488" s="98"/>
    </row>
    <row r="489" spans="8:11" x14ac:dyDescent="0.25">
      <c r="H489" s="98"/>
      <c r="I489" s="98"/>
      <c r="J489" s="99"/>
      <c r="K489" s="98"/>
    </row>
    <row r="490" spans="8:11" x14ac:dyDescent="0.25">
      <c r="H490" s="98"/>
      <c r="I490" s="98"/>
      <c r="J490" s="99"/>
      <c r="K490" s="98"/>
    </row>
    <row r="491" spans="8:11" x14ac:dyDescent="0.25">
      <c r="H491" s="98"/>
      <c r="I491" s="98"/>
      <c r="J491" s="99"/>
      <c r="K491" s="98"/>
    </row>
    <row r="492" spans="8:11" x14ac:dyDescent="0.25">
      <c r="H492" s="98"/>
      <c r="I492" s="98"/>
      <c r="J492" s="99"/>
      <c r="K492" s="98"/>
    </row>
    <row r="493" spans="8:11" x14ac:dyDescent="0.25">
      <c r="H493" s="98"/>
      <c r="I493" s="98"/>
      <c r="J493" s="99"/>
      <c r="K493" s="98"/>
    </row>
    <row r="494" spans="8:11" x14ac:dyDescent="0.25">
      <c r="H494" s="98"/>
      <c r="I494" s="98"/>
      <c r="J494" s="99"/>
      <c r="K494" s="98"/>
    </row>
    <row r="495" spans="8:11" x14ac:dyDescent="0.25">
      <c r="H495" s="98"/>
      <c r="I495" s="98"/>
      <c r="J495" s="99"/>
      <c r="K495" s="98"/>
    </row>
    <row r="496" spans="8:11" x14ac:dyDescent="0.25">
      <c r="H496" s="98"/>
      <c r="I496" s="98"/>
      <c r="J496" s="99"/>
      <c r="K496" s="98"/>
    </row>
    <row r="497" spans="8:11" x14ac:dyDescent="0.25">
      <c r="H497" s="98"/>
      <c r="I497" s="98"/>
      <c r="J497" s="99"/>
      <c r="K497" s="98"/>
    </row>
    <row r="498" spans="8:11" x14ac:dyDescent="0.25">
      <c r="H498" s="98"/>
      <c r="I498" s="98"/>
      <c r="J498" s="99"/>
      <c r="K498" s="98"/>
    </row>
    <row r="499" spans="8:11" x14ac:dyDescent="0.25">
      <c r="H499" s="98"/>
      <c r="I499" s="98"/>
      <c r="J499" s="99"/>
      <c r="K499" s="98"/>
    </row>
    <row r="500" spans="8:11" x14ac:dyDescent="0.25">
      <c r="H500" s="98"/>
      <c r="I500" s="98"/>
      <c r="J500" s="99"/>
      <c r="K500" s="98"/>
    </row>
    <row r="501" spans="8:11" x14ac:dyDescent="0.25">
      <c r="H501" s="98"/>
      <c r="I501" s="98"/>
      <c r="J501" s="99"/>
      <c r="K501" s="98"/>
    </row>
    <row r="502" spans="8:11" x14ac:dyDescent="0.25">
      <c r="H502" s="98"/>
      <c r="I502" s="98"/>
      <c r="J502" s="99"/>
      <c r="K502" s="98"/>
    </row>
    <row r="503" spans="8:11" x14ac:dyDescent="0.25">
      <c r="H503" s="98"/>
      <c r="I503" s="98"/>
      <c r="J503" s="99"/>
      <c r="K503" s="98"/>
    </row>
    <row r="504" spans="8:11" x14ac:dyDescent="0.25">
      <c r="H504" s="98"/>
      <c r="I504" s="98"/>
      <c r="J504" s="99"/>
      <c r="K504" s="98"/>
    </row>
    <row r="505" spans="8:11" x14ac:dyDescent="0.25">
      <c r="H505" s="98"/>
      <c r="I505" s="98"/>
      <c r="J505" s="99"/>
      <c r="K505" s="98"/>
    </row>
    <row r="506" spans="8:11" x14ac:dyDescent="0.25">
      <c r="H506" s="98"/>
      <c r="I506" s="98"/>
      <c r="J506" s="99"/>
      <c r="K506" s="98"/>
    </row>
    <row r="507" spans="8:11" x14ac:dyDescent="0.25">
      <c r="H507" s="98"/>
      <c r="I507" s="98"/>
      <c r="J507" s="99"/>
      <c r="K507" s="98"/>
    </row>
    <row r="508" spans="8:11" x14ac:dyDescent="0.25">
      <c r="H508" s="98"/>
      <c r="I508" s="98"/>
      <c r="J508" s="99"/>
      <c r="K508" s="98"/>
    </row>
    <row r="509" spans="8:11" x14ac:dyDescent="0.25">
      <c r="H509" s="98"/>
      <c r="I509" s="98"/>
      <c r="J509" s="99"/>
      <c r="K509" s="98"/>
    </row>
    <row r="510" spans="8:11" x14ac:dyDescent="0.25">
      <c r="H510" s="98"/>
      <c r="I510" s="98"/>
      <c r="J510" s="99"/>
      <c r="K510" s="98"/>
    </row>
    <row r="511" spans="8:11" x14ac:dyDescent="0.25">
      <c r="H511" s="98"/>
      <c r="I511" s="98"/>
      <c r="J511" s="99"/>
      <c r="K511" s="98"/>
    </row>
    <row r="512" spans="8:11" x14ac:dyDescent="0.25">
      <c r="H512" s="98"/>
      <c r="I512" s="98"/>
      <c r="J512" s="99"/>
      <c r="K512" s="98"/>
    </row>
    <row r="513" spans="8:11" x14ac:dyDescent="0.25">
      <c r="H513" s="98"/>
      <c r="I513" s="98"/>
      <c r="J513" s="99"/>
      <c r="K513" s="98"/>
    </row>
    <row r="514" spans="8:11" x14ac:dyDescent="0.25">
      <c r="H514" s="98"/>
      <c r="I514" s="98"/>
      <c r="J514" s="99"/>
      <c r="K514" s="98"/>
    </row>
    <row r="515" spans="8:11" x14ac:dyDescent="0.25">
      <c r="H515" s="98"/>
      <c r="I515" s="98"/>
      <c r="J515" s="99"/>
      <c r="K515" s="98"/>
    </row>
    <row r="516" spans="8:11" x14ac:dyDescent="0.25">
      <c r="H516" s="98"/>
      <c r="I516" s="98"/>
      <c r="J516" s="99"/>
      <c r="K516" s="98"/>
    </row>
    <row r="517" spans="8:11" x14ac:dyDescent="0.25">
      <c r="H517" s="98"/>
      <c r="I517" s="98"/>
      <c r="J517" s="99"/>
      <c r="K517" s="98"/>
    </row>
    <row r="518" spans="8:11" x14ac:dyDescent="0.25">
      <c r="H518" s="98"/>
      <c r="I518" s="98"/>
      <c r="J518" s="99"/>
      <c r="K518" s="98"/>
    </row>
    <row r="519" spans="8:11" x14ac:dyDescent="0.25">
      <c r="H519" s="98"/>
      <c r="I519" s="98"/>
      <c r="J519" s="99"/>
      <c r="K519" s="98"/>
    </row>
    <row r="520" spans="8:11" x14ac:dyDescent="0.25">
      <c r="H520" s="98"/>
      <c r="I520" s="98"/>
      <c r="J520" s="99"/>
      <c r="K520" s="98"/>
    </row>
    <row r="521" spans="8:11" x14ac:dyDescent="0.25">
      <c r="H521" s="98"/>
      <c r="I521" s="98"/>
      <c r="J521" s="99"/>
      <c r="K521" s="98"/>
    </row>
    <row r="522" spans="8:11" x14ac:dyDescent="0.25">
      <c r="H522" s="98"/>
      <c r="I522" s="98"/>
      <c r="J522" s="99"/>
      <c r="K522" s="98"/>
    </row>
    <row r="523" spans="8:11" x14ac:dyDescent="0.25">
      <c r="H523" s="98"/>
      <c r="I523" s="98"/>
      <c r="J523" s="99"/>
      <c r="K523" s="98"/>
    </row>
    <row r="524" spans="8:11" x14ac:dyDescent="0.25">
      <c r="H524" s="98"/>
      <c r="I524" s="98"/>
      <c r="J524" s="99"/>
      <c r="K524" s="98"/>
    </row>
    <row r="525" spans="8:11" x14ac:dyDescent="0.25">
      <c r="H525" s="98"/>
      <c r="I525" s="98"/>
      <c r="J525" s="99"/>
      <c r="K525" s="98"/>
    </row>
    <row r="526" spans="8:11" x14ac:dyDescent="0.25">
      <c r="H526" s="98"/>
      <c r="I526" s="98"/>
      <c r="J526" s="99"/>
      <c r="K526" s="98"/>
    </row>
    <row r="527" spans="8:11" x14ac:dyDescent="0.25">
      <c r="H527" s="98"/>
      <c r="I527" s="98"/>
      <c r="J527" s="99"/>
      <c r="K527" s="98"/>
    </row>
    <row r="528" spans="8:11" x14ac:dyDescent="0.25">
      <c r="H528" s="98"/>
      <c r="I528" s="98"/>
      <c r="J528" s="99"/>
      <c r="K528" s="98"/>
    </row>
    <row r="529" spans="8:11" x14ac:dyDescent="0.25">
      <c r="H529" s="98"/>
      <c r="I529" s="98"/>
      <c r="J529" s="99"/>
      <c r="K529" s="98"/>
    </row>
    <row r="530" spans="8:11" x14ac:dyDescent="0.25">
      <c r="H530" s="98"/>
      <c r="I530" s="98"/>
      <c r="J530" s="99"/>
      <c r="K530" s="98"/>
    </row>
    <row r="531" spans="8:11" x14ac:dyDescent="0.25">
      <c r="H531" s="98"/>
      <c r="I531" s="98"/>
      <c r="J531" s="99"/>
      <c r="K531" s="98"/>
    </row>
    <row r="532" spans="8:11" x14ac:dyDescent="0.25">
      <c r="H532" s="98"/>
      <c r="I532" s="98"/>
      <c r="J532" s="99"/>
      <c r="K532" s="98"/>
    </row>
    <row r="533" spans="8:11" x14ac:dyDescent="0.25">
      <c r="H533" s="98"/>
      <c r="I533" s="98"/>
      <c r="J533" s="99"/>
      <c r="K533" s="98"/>
    </row>
    <row r="534" spans="8:11" x14ac:dyDescent="0.25">
      <c r="H534" s="98"/>
      <c r="I534" s="98"/>
      <c r="J534" s="99"/>
      <c r="K534" s="98"/>
    </row>
    <row r="535" spans="8:11" x14ac:dyDescent="0.25">
      <c r="H535" s="98"/>
      <c r="I535" s="98"/>
      <c r="J535" s="99"/>
      <c r="K535" s="98"/>
    </row>
    <row r="536" spans="8:11" x14ac:dyDescent="0.25">
      <c r="H536" s="98"/>
      <c r="I536" s="98"/>
      <c r="J536" s="99"/>
      <c r="K536" s="98"/>
    </row>
    <row r="537" spans="8:11" x14ac:dyDescent="0.25">
      <c r="H537" s="98"/>
      <c r="I537" s="98"/>
      <c r="J537" s="99"/>
      <c r="K537" s="98"/>
    </row>
    <row r="538" spans="8:11" x14ac:dyDescent="0.25">
      <c r="H538" s="98"/>
      <c r="I538" s="98"/>
      <c r="J538" s="99"/>
      <c r="K538" s="98"/>
    </row>
    <row r="539" spans="8:11" x14ac:dyDescent="0.25">
      <c r="H539" s="98"/>
      <c r="I539" s="98"/>
      <c r="J539" s="99"/>
      <c r="K539" s="98"/>
    </row>
    <row r="540" spans="8:11" x14ac:dyDescent="0.25">
      <c r="H540" s="98"/>
      <c r="I540" s="98"/>
      <c r="J540" s="99"/>
      <c r="K540" s="98"/>
    </row>
    <row r="541" spans="8:11" x14ac:dyDescent="0.25">
      <c r="H541" s="98"/>
      <c r="I541" s="98"/>
      <c r="J541" s="99"/>
      <c r="K541" s="98"/>
    </row>
    <row r="542" spans="8:11" x14ac:dyDescent="0.25">
      <c r="H542" s="98"/>
      <c r="I542" s="98"/>
      <c r="J542" s="99"/>
      <c r="K542" s="98"/>
    </row>
    <row r="543" spans="8:11" x14ac:dyDescent="0.25">
      <c r="H543" s="98"/>
      <c r="I543" s="98"/>
      <c r="J543" s="99"/>
      <c r="K543" s="98"/>
    </row>
    <row r="544" spans="8:11" x14ac:dyDescent="0.25">
      <c r="H544" s="98"/>
      <c r="I544" s="98"/>
      <c r="J544" s="99"/>
      <c r="K544" s="98"/>
    </row>
    <row r="545" spans="8:11" x14ac:dyDescent="0.25">
      <c r="H545" s="98"/>
      <c r="I545" s="98"/>
      <c r="J545" s="99"/>
      <c r="K545" s="98"/>
    </row>
    <row r="546" spans="8:11" x14ac:dyDescent="0.25">
      <c r="H546" s="98"/>
      <c r="I546" s="98"/>
      <c r="J546" s="99"/>
      <c r="K546" s="98"/>
    </row>
    <row r="547" spans="8:11" x14ac:dyDescent="0.25">
      <c r="H547" s="98"/>
      <c r="I547" s="98"/>
      <c r="J547" s="99"/>
      <c r="K547" s="98"/>
    </row>
    <row r="548" spans="8:11" x14ac:dyDescent="0.25">
      <c r="H548" s="98"/>
      <c r="I548" s="98"/>
      <c r="J548" s="99"/>
      <c r="K548" s="98"/>
    </row>
    <row r="549" spans="8:11" x14ac:dyDescent="0.25">
      <c r="H549" s="98"/>
      <c r="I549" s="98"/>
      <c r="J549" s="99"/>
      <c r="K549" s="98"/>
    </row>
    <row r="550" spans="8:11" x14ac:dyDescent="0.25">
      <c r="H550" s="98"/>
      <c r="I550" s="98"/>
      <c r="J550" s="99"/>
      <c r="K550" s="98"/>
    </row>
    <row r="551" spans="8:11" x14ac:dyDescent="0.25">
      <c r="H551" s="98"/>
      <c r="I551" s="98"/>
      <c r="J551" s="99"/>
      <c r="K551" s="98"/>
    </row>
    <row r="552" spans="8:11" x14ac:dyDescent="0.25">
      <c r="H552" s="98"/>
      <c r="I552" s="98"/>
      <c r="J552" s="99"/>
      <c r="K552" s="98"/>
    </row>
    <row r="553" spans="8:11" x14ac:dyDescent="0.25">
      <c r="H553" s="98"/>
      <c r="I553" s="98"/>
      <c r="J553" s="99"/>
      <c r="K553" s="98"/>
    </row>
    <row r="554" spans="8:11" x14ac:dyDescent="0.25">
      <c r="H554" s="98"/>
      <c r="I554" s="98"/>
      <c r="J554" s="99"/>
      <c r="K554" s="98"/>
    </row>
    <row r="555" spans="8:11" x14ac:dyDescent="0.25">
      <c r="H555" s="98"/>
      <c r="I555" s="98"/>
      <c r="J555" s="99"/>
      <c r="K555" s="98"/>
    </row>
    <row r="556" spans="8:11" x14ac:dyDescent="0.25">
      <c r="H556" s="98"/>
      <c r="I556" s="98"/>
      <c r="J556" s="99"/>
      <c r="K556" s="98"/>
    </row>
    <row r="557" spans="8:11" x14ac:dyDescent="0.25">
      <c r="H557" s="98"/>
      <c r="I557" s="98"/>
      <c r="J557" s="99"/>
      <c r="K557" s="98"/>
    </row>
    <row r="558" spans="8:11" x14ac:dyDescent="0.25">
      <c r="H558" s="98"/>
      <c r="I558" s="98"/>
      <c r="J558" s="99"/>
      <c r="K558" s="98"/>
    </row>
    <row r="559" spans="8:11" x14ac:dyDescent="0.25">
      <c r="H559" s="98"/>
      <c r="I559" s="98"/>
      <c r="J559" s="99"/>
      <c r="K559" s="98"/>
    </row>
    <row r="560" spans="8:11" x14ac:dyDescent="0.25">
      <c r="H560" s="98"/>
      <c r="I560" s="98"/>
      <c r="J560" s="99"/>
      <c r="K560" s="98"/>
    </row>
    <row r="561" spans="8:11" x14ac:dyDescent="0.25">
      <c r="H561" s="98"/>
      <c r="I561" s="98"/>
      <c r="J561" s="99"/>
      <c r="K561" s="98"/>
    </row>
    <row r="562" spans="8:11" x14ac:dyDescent="0.25">
      <c r="H562" s="98"/>
      <c r="I562" s="98"/>
      <c r="J562" s="99"/>
      <c r="K562" s="98"/>
    </row>
    <row r="563" spans="8:11" x14ac:dyDescent="0.25">
      <c r="H563" s="98"/>
      <c r="I563" s="98"/>
      <c r="J563" s="99"/>
      <c r="K563" s="98"/>
    </row>
    <row r="564" spans="8:11" x14ac:dyDescent="0.25">
      <c r="H564" s="98"/>
      <c r="I564" s="98"/>
      <c r="J564" s="99"/>
      <c r="K564" s="98"/>
    </row>
    <row r="565" spans="8:11" x14ac:dyDescent="0.25">
      <c r="H565" s="98"/>
      <c r="I565" s="98"/>
      <c r="J565" s="99"/>
      <c r="K565" s="98"/>
    </row>
    <row r="566" spans="8:11" x14ac:dyDescent="0.25">
      <c r="H566" s="98"/>
      <c r="I566" s="98"/>
      <c r="J566" s="99"/>
      <c r="K566" s="98"/>
    </row>
    <row r="567" spans="8:11" x14ac:dyDescent="0.25">
      <c r="H567" s="98"/>
      <c r="I567" s="98"/>
      <c r="J567" s="99"/>
      <c r="K567" s="98"/>
    </row>
    <row r="568" spans="8:11" x14ac:dyDescent="0.25">
      <c r="H568" s="98"/>
      <c r="I568" s="98"/>
      <c r="J568" s="99"/>
      <c r="K568" s="98"/>
    </row>
    <row r="569" spans="8:11" x14ac:dyDescent="0.25">
      <c r="H569" s="98"/>
      <c r="I569" s="98"/>
      <c r="J569" s="99"/>
      <c r="K569" s="98"/>
    </row>
    <row r="570" spans="8:11" x14ac:dyDescent="0.25">
      <c r="H570" s="98"/>
      <c r="I570" s="98"/>
      <c r="J570" s="99"/>
      <c r="K570" s="98"/>
    </row>
    <row r="571" spans="8:11" x14ac:dyDescent="0.25">
      <c r="H571" s="98"/>
      <c r="I571" s="98"/>
      <c r="J571" s="99"/>
      <c r="K571" s="98"/>
    </row>
    <row r="572" spans="8:11" x14ac:dyDescent="0.25">
      <c r="H572" s="98"/>
      <c r="I572" s="98"/>
      <c r="J572" s="99"/>
      <c r="K572" s="98"/>
    </row>
    <row r="573" spans="8:11" x14ac:dyDescent="0.25">
      <c r="H573" s="98"/>
      <c r="I573" s="98"/>
      <c r="J573" s="99"/>
      <c r="K573" s="98"/>
    </row>
    <row r="574" spans="8:11" x14ac:dyDescent="0.25">
      <c r="H574" s="98"/>
      <c r="I574" s="98"/>
      <c r="J574" s="99"/>
      <c r="K574" s="98"/>
    </row>
    <row r="575" spans="8:11" x14ac:dyDescent="0.25">
      <c r="H575" s="98"/>
      <c r="I575" s="98"/>
      <c r="J575" s="99"/>
      <c r="K575" s="98"/>
    </row>
    <row r="576" spans="8:11" x14ac:dyDescent="0.25">
      <c r="H576" s="98"/>
      <c r="I576" s="98"/>
      <c r="J576" s="99"/>
      <c r="K576" s="98"/>
    </row>
    <row r="577" spans="8:11" x14ac:dyDescent="0.25">
      <c r="H577" s="98"/>
      <c r="I577" s="98"/>
      <c r="J577" s="99"/>
      <c r="K577" s="98"/>
    </row>
    <row r="578" spans="8:11" x14ac:dyDescent="0.25">
      <c r="H578" s="98"/>
      <c r="I578" s="98"/>
      <c r="J578" s="99"/>
      <c r="K578" s="98"/>
    </row>
    <row r="579" spans="8:11" x14ac:dyDescent="0.25">
      <c r="H579" s="98"/>
      <c r="I579" s="98"/>
      <c r="J579" s="99"/>
      <c r="K579" s="98"/>
    </row>
    <row r="580" spans="8:11" x14ac:dyDescent="0.25">
      <c r="H580" s="98"/>
      <c r="I580" s="98"/>
      <c r="J580" s="99"/>
      <c r="K580" s="98"/>
    </row>
    <row r="581" spans="8:11" x14ac:dyDescent="0.25">
      <c r="H581" s="98"/>
      <c r="I581" s="98"/>
      <c r="J581" s="99"/>
      <c r="K581" s="98"/>
    </row>
    <row r="582" spans="8:11" x14ac:dyDescent="0.25">
      <c r="H582" s="98"/>
      <c r="I582" s="98"/>
      <c r="J582" s="99"/>
      <c r="K582" s="98"/>
    </row>
    <row r="583" spans="8:11" x14ac:dyDescent="0.25">
      <c r="H583" s="98"/>
      <c r="I583" s="98"/>
      <c r="J583" s="99"/>
      <c r="K583" s="98"/>
    </row>
    <row r="584" spans="8:11" x14ac:dyDescent="0.25">
      <c r="H584" s="98"/>
      <c r="I584" s="98"/>
      <c r="J584" s="99"/>
      <c r="K584" s="98"/>
    </row>
    <row r="585" spans="8:11" x14ac:dyDescent="0.25">
      <c r="H585" s="98"/>
      <c r="I585" s="98"/>
      <c r="J585" s="99"/>
      <c r="K585" s="98"/>
    </row>
    <row r="586" spans="8:11" x14ac:dyDescent="0.25">
      <c r="H586" s="98"/>
      <c r="I586" s="98"/>
      <c r="J586" s="99"/>
      <c r="K586" s="98"/>
    </row>
    <row r="587" spans="8:11" x14ac:dyDescent="0.25">
      <c r="H587" s="98"/>
      <c r="I587" s="98"/>
      <c r="J587" s="99"/>
      <c r="K587" s="98"/>
    </row>
    <row r="588" spans="8:11" x14ac:dyDescent="0.25">
      <c r="H588" s="98"/>
      <c r="I588" s="98"/>
      <c r="J588" s="99"/>
      <c r="K588" s="98"/>
    </row>
    <row r="589" spans="8:11" x14ac:dyDescent="0.25">
      <c r="H589" s="98"/>
      <c r="I589" s="98"/>
      <c r="J589" s="99"/>
      <c r="K589" s="98"/>
    </row>
    <row r="590" spans="8:11" x14ac:dyDescent="0.25">
      <c r="H590" s="98"/>
      <c r="I590" s="98"/>
      <c r="J590" s="99"/>
      <c r="K590" s="98"/>
    </row>
    <row r="591" spans="8:11" x14ac:dyDescent="0.25">
      <c r="H591" s="98"/>
      <c r="I591" s="98"/>
      <c r="J591" s="99"/>
      <c r="K591" s="98"/>
    </row>
    <row r="592" spans="8:11" x14ac:dyDescent="0.25">
      <c r="H592" s="98"/>
      <c r="I592" s="98"/>
      <c r="J592" s="99"/>
      <c r="K592" s="98"/>
    </row>
    <row r="593" spans="8:11" x14ac:dyDescent="0.25">
      <c r="H593" s="98"/>
      <c r="I593" s="98"/>
      <c r="J593" s="99"/>
      <c r="K593" s="98"/>
    </row>
    <row r="594" spans="8:11" x14ac:dyDescent="0.25">
      <c r="H594" s="98"/>
      <c r="I594" s="98"/>
      <c r="J594" s="99"/>
      <c r="K594" s="98"/>
    </row>
    <row r="595" spans="8:11" x14ac:dyDescent="0.25">
      <c r="H595" s="98"/>
      <c r="I595" s="98"/>
      <c r="J595" s="99"/>
      <c r="K595" s="98"/>
    </row>
    <row r="596" spans="8:11" x14ac:dyDescent="0.25">
      <c r="H596" s="98"/>
      <c r="I596" s="98"/>
      <c r="J596" s="99"/>
      <c r="K596" s="98"/>
    </row>
    <row r="597" spans="8:11" x14ac:dyDescent="0.25">
      <c r="H597" s="98"/>
      <c r="I597" s="98"/>
      <c r="J597" s="99"/>
      <c r="K597" s="98"/>
    </row>
  </sheetData>
  <autoFilter ref="A23:R104" xr:uid="{19190751-D2D8-43EE-9114-35FE7AAB3A31}"/>
  <mergeCells count="28">
    <mergeCell ref="F2:G2"/>
    <mergeCell ref="H2:I2"/>
    <mergeCell ref="P9:Q9"/>
    <mergeCell ref="A1:A3"/>
    <mergeCell ref="B1:B3"/>
    <mergeCell ref="C1:C3"/>
    <mergeCell ref="D1:D3"/>
    <mergeCell ref="E1:I1"/>
    <mergeCell ref="J1:J3"/>
    <mergeCell ref="J13:M13"/>
    <mergeCell ref="P13:Q13"/>
    <mergeCell ref="K1:K3"/>
    <mergeCell ref="L1:L3"/>
    <mergeCell ref="M1:N1"/>
    <mergeCell ref="J10:M10"/>
    <mergeCell ref="P10:Q10"/>
    <mergeCell ref="J11:M11"/>
    <mergeCell ref="J12:M12"/>
    <mergeCell ref="P12:Q12"/>
    <mergeCell ref="A22:B22"/>
    <mergeCell ref="F22:H22"/>
    <mergeCell ref="D108:E108"/>
    <mergeCell ref="J14:M14"/>
    <mergeCell ref="J15:M15"/>
    <mergeCell ref="J16:M16"/>
    <mergeCell ref="J17:M17"/>
    <mergeCell ref="J18:M18"/>
    <mergeCell ref="J19:M19"/>
  </mergeCells>
  <conditionalFormatting sqref="Q11">
    <cfRule type="expression" dxfId="3" priority="1">
      <formula>ISERROR($Q11)</formula>
    </cfRule>
  </conditionalFormatting>
  <dataValidations count="8">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4:I8" xr:uid="{FCD960EA-4C43-4977-B2A9-9B6F7A4A101D}">
      <formula1>F4&lt;$J$11</formula1>
    </dataValidation>
    <dataValidation type="decimal" operator="greaterThan" allowBlank="1" showInputMessage="1" showErrorMessage="1" sqref="P2:P8 Q2:Q3" xr:uid="{DCD3E564-31AA-41C9-83F8-07BC93FCA63A}">
      <formula1>0</formula1>
    </dataValidation>
    <dataValidation operator="greaterThanOrEqual" allowBlank="1" showInputMessage="1" showErrorMessage="1" sqref="K7:K8" xr:uid="{93496F32-EF12-47C7-BB36-A7FDA4E35CAE}"/>
    <dataValidation type="custom" operator="greaterThanOrEqual" allowBlank="1" showInputMessage="1" showErrorMessage="1" errorTitle="Error" error="El porcentaje que ingreso no esta en este rango 0%-100%, o el resultado del descuento en menor al precio piso $ 1,650,451" promptTitle="Porcentaje Descuento" prompt="Ingrese % de descuento de 0%-100% y el resultado del descuento no puede ser menor al precio piso $ 1,650,451" sqref="K5:K6" xr:uid="{B7100979-E110-456D-8879-F982924DE9FE}">
      <formula1>A5</formula1>
    </dataValidation>
    <dataValidation type="custom" operator="greaterThanOrEqual" allowBlank="1" showInputMessage="1" showErrorMessage="1" errorTitle="Error" error="El porcentaje que ingreso no esta en este rango 0%-100%, o el resultado del descuento en menor al precio piso $ 1,608,377" promptTitle="Porcentaje Descuento" prompt="Ingrese % de descuento de 0%-100% y el resultado del descuento no puede ser menor al precio piso $ 1,608,377" sqref="K4" xr:uid="{89DAF3DC-6399-46C8-9784-D488EFE11F9A}">
      <formula1>A4</formula1>
    </dataValidation>
    <dataValidation type="decimal" allowBlank="1" showInputMessage="1" showErrorMessage="1" errorTitle="Error" error="Mayor o igual a 1 y Menor al Ofertado" promptTitle="Porcentaje de AIU" prompt="Mayor o igual a 1 y Menor al Ofertado" sqref="Q11" xr:uid="{EED44CAD-43BF-44A2-BFEB-2C2324BCC9B7}">
      <formula1>0.01</formula1>
      <formula2>S11</formula2>
    </dataValidation>
    <dataValidation type="decimal" allowBlank="1" showInputMessage="1" showErrorMessage="1" errorTitle="Error" error="Mayor a 1" promptTitle="Porcentaje de AIU" prompt="Mayor a 1" sqref="R9" xr:uid="{96B1256C-2595-414A-8BB6-4D016F6C146F}">
      <formula1>0.011</formula1>
      <formula2>AH12</formula2>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J24:J103" xr:uid="{04956F48-EA6A-435B-9170-B77DAE6BC485}">
      <formula1>F24&lt;$J$11</formula1>
    </dataValidation>
  </dataValidations>
  <printOptions horizontalCentered="1"/>
  <pageMargins left="0.31496062992125984" right="0.31496062992125984" top="0.35433070866141736" bottom="0.35433070866141736" header="0.31496062992125984" footer="0.31496062992125984"/>
  <pageSetup scale="30" fitToHeight="2" orientation="landscape" horizontalDpi="1200" verticalDpi="1200" r:id="rId1"/>
  <colBreaks count="1" manualBreakCount="1">
    <brk id="1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7BCA7-034E-4258-8F7E-F4959FE6D37F}">
  <sheetPr>
    <tabColor theme="9" tint="-0.249977111117893"/>
    <pageSetUpPr fitToPage="1"/>
  </sheetPr>
  <dimension ref="A1:Q597"/>
  <sheetViews>
    <sheetView zoomScale="80" zoomScaleNormal="80" zoomScaleSheetLayoutView="85" workbookViewId="0">
      <selection activeCell="F75" sqref="F75"/>
    </sheetView>
  </sheetViews>
  <sheetFormatPr baseColWidth="10" defaultRowHeight="15" x14ac:dyDescent="0.25"/>
  <cols>
    <col min="1" max="1" width="11.42578125" style="2"/>
    <col min="2" max="2" width="24.140625" customWidth="1"/>
    <col min="3" max="3" width="7.85546875" customWidth="1"/>
    <col min="4" max="4" width="13" style="2" bestFit="1" customWidth="1"/>
    <col min="5" max="5" width="21.5703125" style="60" bestFit="1" customWidth="1"/>
    <col min="6" max="6" width="21.5703125" style="2" bestFit="1" customWidth="1"/>
    <col min="7" max="7" width="19" style="2" bestFit="1" customWidth="1"/>
    <col min="8" max="8" width="23" style="86" bestFit="1" customWidth="1"/>
    <col min="9" max="9" width="22.28515625" style="86" customWidth="1"/>
    <col min="10" max="10" width="26.5703125" style="87" bestFit="1" customWidth="1"/>
    <col min="11" max="11" width="24.42578125" style="86" bestFit="1" customWidth="1"/>
    <col min="12" max="12" width="26.7109375" bestFit="1" customWidth="1"/>
    <col min="13" max="13" width="29.28515625" bestFit="1" customWidth="1"/>
    <col min="14" max="14" width="28.42578125" style="2" bestFit="1" customWidth="1"/>
    <col min="15" max="15" width="13" bestFit="1" customWidth="1"/>
    <col min="16" max="16" width="42.85546875" customWidth="1"/>
    <col min="17" max="17" width="18.5703125" customWidth="1"/>
    <col min="18" max="18" width="18.85546875" customWidth="1"/>
  </cols>
  <sheetData>
    <row r="1" spans="1:17" ht="36.75" customHeight="1" x14ac:dyDescent="0.25">
      <c r="A1" s="318" t="s">
        <v>7</v>
      </c>
      <c r="B1" s="333" t="s">
        <v>8</v>
      </c>
      <c r="C1" s="318" t="s">
        <v>14</v>
      </c>
      <c r="D1" s="322" t="s">
        <v>9</v>
      </c>
      <c r="E1" s="324" t="str">
        <f>+'VERIFICACIÓN 2025'!B28</f>
        <v>UNIÓN TEMPORAL SERVIR - #1221929</v>
      </c>
      <c r="F1" s="325"/>
      <c r="G1" s="325"/>
      <c r="H1" s="325"/>
      <c r="I1" s="326"/>
      <c r="J1" s="327" t="s">
        <v>10</v>
      </c>
      <c r="K1" s="329" t="s">
        <v>11</v>
      </c>
      <c r="L1" s="331" t="s">
        <v>12</v>
      </c>
      <c r="M1" s="333" t="s">
        <v>13</v>
      </c>
      <c r="N1" s="334"/>
      <c r="P1" s="7"/>
      <c r="Q1" s="7"/>
    </row>
    <row r="2" spans="1:17" ht="51" customHeight="1" x14ac:dyDescent="0.25">
      <c r="A2" s="319"/>
      <c r="B2" s="350"/>
      <c r="C2" s="319"/>
      <c r="D2" s="323"/>
      <c r="E2" s="146" t="s">
        <v>6</v>
      </c>
      <c r="F2" s="332" t="s">
        <v>15</v>
      </c>
      <c r="G2" s="332"/>
      <c r="H2" s="332" t="s">
        <v>16</v>
      </c>
      <c r="I2" s="335"/>
      <c r="J2" s="328"/>
      <c r="K2" s="330"/>
      <c r="L2" s="332"/>
      <c r="M2" s="92" t="s">
        <v>17</v>
      </c>
      <c r="N2" s="159" t="s">
        <v>18</v>
      </c>
      <c r="P2" s="9"/>
      <c r="Q2" s="8"/>
    </row>
    <row r="3" spans="1:17" ht="41.25" customHeight="1" thickBot="1" x14ac:dyDescent="0.3">
      <c r="A3" s="319"/>
      <c r="B3" s="350"/>
      <c r="C3" s="351"/>
      <c r="D3" s="352"/>
      <c r="E3" s="287" t="s">
        <v>19</v>
      </c>
      <c r="F3" s="288" t="s">
        <v>1</v>
      </c>
      <c r="G3" s="288" t="s">
        <v>2</v>
      </c>
      <c r="H3" s="289" t="s">
        <v>202</v>
      </c>
      <c r="I3" s="290" t="s">
        <v>21</v>
      </c>
      <c r="J3" s="353"/>
      <c r="K3" s="348"/>
      <c r="L3" s="349"/>
      <c r="M3" s="291"/>
      <c r="N3" s="292"/>
      <c r="P3" s="9"/>
      <c r="Q3" s="8"/>
    </row>
    <row r="4" spans="1:17" s="64" customFormat="1" ht="45" customHeight="1" x14ac:dyDescent="0.25">
      <c r="A4" s="150">
        <v>1</v>
      </c>
      <c r="B4" s="143" t="s">
        <v>158</v>
      </c>
      <c r="C4" s="280">
        <v>33</v>
      </c>
      <c r="D4" s="281">
        <v>4</v>
      </c>
      <c r="E4" s="282">
        <v>2824371</v>
      </c>
      <c r="F4" s="283">
        <v>2988634</v>
      </c>
      <c r="G4" s="283">
        <v>2824371</v>
      </c>
      <c r="H4" s="283">
        <v>2824371</v>
      </c>
      <c r="I4" s="176">
        <f>((E4-H4))/E4</f>
        <v>0</v>
      </c>
      <c r="J4" s="284" t="str">
        <f>IF(H4&lt;=E4,"CUMPLE","NO CUMPLE")</f>
        <v>CUMPLE</v>
      </c>
      <c r="K4" s="285" t="str">
        <f>IF(AND(H4&gt;=G4,H4&lt;=F4),"CUMPLE","NO CUMPLE")</f>
        <v>CUMPLE</v>
      </c>
      <c r="L4" s="285" t="str">
        <f>IF(AND((H4&gt;=(G4*0.8)),H4&lt;=F4),"CUMPLE","NO CUMPLE")</f>
        <v>CUMPLE</v>
      </c>
      <c r="M4" s="285">
        <f>C4*H4</f>
        <v>93204243</v>
      </c>
      <c r="N4" s="286">
        <f>D4*M4</f>
        <v>372816972</v>
      </c>
      <c r="P4" s="9"/>
      <c r="Q4" s="145"/>
    </row>
    <row r="5" spans="1:17" s="64" customFormat="1" ht="45" customHeight="1" x14ac:dyDescent="0.25">
      <c r="A5" s="150">
        <v>2</v>
      </c>
      <c r="B5" s="143" t="s">
        <v>159</v>
      </c>
      <c r="C5" s="142">
        <v>9</v>
      </c>
      <c r="D5" s="151">
        <v>4</v>
      </c>
      <c r="E5" s="147">
        <v>2700125</v>
      </c>
      <c r="F5" s="90">
        <v>3412711</v>
      </c>
      <c r="G5" s="90">
        <v>2700125</v>
      </c>
      <c r="H5" s="90">
        <v>2700125</v>
      </c>
      <c r="I5" s="176">
        <f>((E5-H5))/E5</f>
        <v>0</v>
      </c>
      <c r="J5" s="160" t="str">
        <f>IF(H5&lt;=E5,"CUMPLE","NO CUMPLE")</f>
        <v>CUMPLE</v>
      </c>
      <c r="K5" s="144" t="str">
        <f>IF(AND(H5&gt;=G5,H5&lt;=F5),"CUMPLE","NO CUMPLE")</f>
        <v>CUMPLE</v>
      </c>
      <c r="L5" s="144" t="str">
        <f>IF(AND((H5&gt;=(G5*0.8)),H5&lt;=F5),"CUMPLE","NO CUMPLE")</f>
        <v>CUMPLE</v>
      </c>
      <c r="M5" s="144">
        <f t="shared" ref="M5:M8" si="0">C5*H5</f>
        <v>24301125</v>
      </c>
      <c r="N5" s="161">
        <f>D5*M5</f>
        <v>97204500</v>
      </c>
      <c r="P5" s="9"/>
      <c r="Q5" s="145"/>
    </row>
    <row r="6" spans="1:17" s="64" customFormat="1" ht="45" customHeight="1" x14ac:dyDescent="0.25">
      <c r="A6" s="150">
        <v>3</v>
      </c>
      <c r="B6" s="143" t="s">
        <v>160</v>
      </c>
      <c r="C6" s="142">
        <v>2</v>
      </c>
      <c r="D6" s="151">
        <v>4</v>
      </c>
      <c r="E6" s="147">
        <v>2700125</v>
      </c>
      <c r="F6" s="90">
        <v>2991803</v>
      </c>
      <c r="G6" s="90">
        <v>2700125</v>
      </c>
      <c r="H6" s="90">
        <v>2700125</v>
      </c>
      <c r="I6" s="176">
        <f>((E6-H6))/E6</f>
        <v>0</v>
      </c>
      <c r="J6" s="160" t="str">
        <f>IF(H6&lt;=E6,"CUMPLE","NO CUMPLE")</f>
        <v>CUMPLE</v>
      </c>
      <c r="K6" s="144" t="str">
        <f>IF(AND(H6&gt;=G6,H6&lt;=F6),"CUMPLE","NO CUMPLE")</f>
        <v>CUMPLE</v>
      </c>
      <c r="L6" s="144" t="str">
        <f>IF(AND((H6&gt;=(G6*0.8)),H6&lt;=F6),"CUMPLE","NO CUMPLE")</f>
        <v>CUMPLE</v>
      </c>
      <c r="M6" s="144">
        <f t="shared" si="0"/>
        <v>5400250</v>
      </c>
      <c r="N6" s="161">
        <f>D6*M6</f>
        <v>21601000</v>
      </c>
      <c r="P6" s="9"/>
      <c r="Q6" s="145"/>
    </row>
    <row r="7" spans="1:17" s="64" customFormat="1" ht="45" customHeight="1" x14ac:dyDescent="0.25">
      <c r="A7" s="150">
        <v>4</v>
      </c>
      <c r="B7" s="143" t="s">
        <v>161</v>
      </c>
      <c r="C7" s="142">
        <v>1</v>
      </c>
      <c r="D7" s="151">
        <v>4</v>
      </c>
      <c r="E7" s="147">
        <v>2700125</v>
      </c>
      <c r="F7" s="90">
        <v>4066672</v>
      </c>
      <c r="G7" s="90">
        <v>2700125</v>
      </c>
      <c r="H7" s="90">
        <v>2700125</v>
      </c>
      <c r="I7" s="176">
        <f>((E7-H7))/E7</f>
        <v>0</v>
      </c>
      <c r="J7" s="160" t="str">
        <f>IF(H7&lt;=E7,"CUMPLE","NO CUMPLE")</f>
        <v>CUMPLE</v>
      </c>
      <c r="K7" s="144" t="str">
        <f>IF(AND(H7&gt;=G7,H7&lt;=F7),"CUMPLE","NO CUMPLE")</f>
        <v>CUMPLE</v>
      </c>
      <c r="L7" s="144" t="str">
        <f>IF(AND((H7&gt;=(G7*0.8)),H7&lt;=F7),"CUMPLE","NO CUMPLE")</f>
        <v>CUMPLE</v>
      </c>
      <c r="M7" s="144">
        <f t="shared" si="0"/>
        <v>2700125</v>
      </c>
      <c r="N7" s="161">
        <f>D7*M7</f>
        <v>10800500</v>
      </c>
      <c r="P7" s="9"/>
      <c r="Q7" s="145"/>
    </row>
    <row r="8" spans="1:17" s="64" customFormat="1" ht="45" customHeight="1" x14ac:dyDescent="0.25">
      <c r="A8" s="150">
        <v>5</v>
      </c>
      <c r="B8" s="143" t="s">
        <v>162</v>
      </c>
      <c r="C8" s="142">
        <v>5</v>
      </c>
      <c r="D8" s="151">
        <v>4</v>
      </c>
      <c r="E8" s="147">
        <v>2700125</v>
      </c>
      <c r="F8" s="90">
        <v>3522437</v>
      </c>
      <c r="G8" s="90">
        <v>2700125</v>
      </c>
      <c r="H8" s="90">
        <v>2700125</v>
      </c>
      <c r="I8" s="176">
        <f t="shared" ref="I8" si="1">((E8-H8))/E8</f>
        <v>0</v>
      </c>
      <c r="J8" s="160" t="str">
        <f>IF(H8&lt;=E8,"CUMPLE","NO CUMPLE")</f>
        <v>CUMPLE</v>
      </c>
      <c r="K8" s="144" t="str">
        <f>IF(AND(H8&gt;=G8,H8&lt;=F8),"CUMPLE","NO CUMPLE")</f>
        <v>CUMPLE</v>
      </c>
      <c r="L8" s="144" t="str">
        <f>IF(AND((H8&gt;=(G8*0.8)),H8&lt;=F8),"CUMPLE","NO CUMPLE")</f>
        <v>CUMPLE</v>
      </c>
      <c r="M8" s="144">
        <f t="shared" si="0"/>
        <v>13500625</v>
      </c>
      <c r="N8" s="161">
        <f>D8*M8</f>
        <v>54002500</v>
      </c>
      <c r="P8" s="9"/>
      <c r="Q8" s="145"/>
    </row>
    <row r="9" spans="1:17" s="64" customFormat="1" ht="45" customHeight="1" thickBot="1" x14ac:dyDescent="0.3">
      <c r="A9" s="152">
        <v>5</v>
      </c>
      <c r="B9" s="153" t="s">
        <v>5</v>
      </c>
      <c r="C9" s="154"/>
      <c r="D9" s="155">
        <v>4</v>
      </c>
      <c r="E9" s="148"/>
      <c r="F9" s="149"/>
      <c r="G9" s="149"/>
      <c r="H9" s="149"/>
      <c r="I9" s="158"/>
      <c r="J9" s="168"/>
      <c r="K9" s="169"/>
      <c r="L9" s="170"/>
      <c r="M9" s="169">
        <f>K104</f>
        <v>48911375</v>
      </c>
      <c r="N9" s="171">
        <f>M9*D9</f>
        <v>195645500</v>
      </c>
      <c r="P9" s="308"/>
      <c r="Q9" s="308"/>
    </row>
    <row r="10" spans="1:17" ht="22.5" customHeight="1" x14ac:dyDescent="0.25">
      <c r="A10" s="44"/>
      <c r="B10" s="45"/>
      <c r="C10" s="45"/>
      <c r="D10" s="45"/>
      <c r="E10" s="45"/>
      <c r="F10" s="45"/>
      <c r="G10" s="45"/>
      <c r="H10" s="93"/>
      <c r="I10" s="93"/>
      <c r="J10" s="305" t="s">
        <v>22</v>
      </c>
      <c r="K10" s="306"/>
      <c r="L10" s="306"/>
      <c r="M10" s="307"/>
      <c r="N10" s="172">
        <f>SUM(N4:N9)</f>
        <v>752070972</v>
      </c>
      <c r="P10" s="308"/>
      <c r="Q10" s="308"/>
    </row>
    <row r="11" spans="1:17" ht="22.5" customHeight="1" x14ac:dyDescent="0.25">
      <c r="A11" s="44"/>
      <c r="B11" s="3"/>
      <c r="C11" s="4"/>
      <c r="D11" s="4"/>
      <c r="E11" s="57"/>
      <c r="F11" s="4"/>
      <c r="G11" s="4"/>
      <c r="H11" s="93"/>
      <c r="I11" s="93"/>
      <c r="J11" s="309" t="s">
        <v>42</v>
      </c>
      <c r="K11" s="310"/>
      <c r="L11" s="310"/>
      <c r="M11" s="311"/>
      <c r="N11" s="162">
        <f>N10*0.1</f>
        <v>75207097.200000003</v>
      </c>
      <c r="P11" s="10"/>
      <c r="Q11" s="11"/>
    </row>
    <row r="12" spans="1:17" ht="22.5" customHeight="1" x14ac:dyDescent="0.25">
      <c r="A12" s="44"/>
      <c r="B12" s="46"/>
      <c r="C12" s="47"/>
      <c r="D12" s="47"/>
      <c r="E12" s="58"/>
      <c r="F12" s="47"/>
      <c r="G12" s="46"/>
      <c r="H12" s="93"/>
      <c r="I12" s="93"/>
      <c r="J12" s="309" t="s">
        <v>23</v>
      </c>
      <c r="K12" s="310"/>
      <c r="L12" s="310"/>
      <c r="M12" s="311"/>
      <c r="N12" s="162">
        <f>(N10*0.1)*0.19</f>
        <v>14289348.468</v>
      </c>
      <c r="P12" s="308"/>
      <c r="Q12" s="308"/>
    </row>
    <row r="13" spans="1:17" ht="22.5" customHeight="1" x14ac:dyDescent="0.25">
      <c r="A13" s="44"/>
      <c r="B13" s="5"/>
      <c r="C13" s="29"/>
      <c r="D13" s="29"/>
      <c r="E13" s="29"/>
      <c r="F13" s="29"/>
      <c r="G13" s="6"/>
      <c r="H13" s="94"/>
      <c r="I13" s="93"/>
      <c r="J13" s="338" t="s">
        <v>18</v>
      </c>
      <c r="K13" s="339"/>
      <c r="L13" s="339"/>
      <c r="M13" s="340"/>
      <c r="N13" s="175">
        <f>N10+N11+N12</f>
        <v>841567417.6680001</v>
      </c>
      <c r="P13" s="308"/>
      <c r="Q13" s="308"/>
    </row>
    <row r="14" spans="1:17" ht="22.5" customHeight="1" x14ac:dyDescent="0.25">
      <c r="A14" s="44"/>
      <c r="B14" s="48"/>
      <c r="C14" s="48"/>
      <c r="D14" s="44"/>
      <c r="E14" s="59"/>
      <c r="F14" s="44"/>
      <c r="G14" s="44"/>
      <c r="H14" s="95"/>
      <c r="I14" s="96"/>
      <c r="J14" s="302" t="s">
        <v>24</v>
      </c>
      <c r="K14" s="303"/>
      <c r="L14" s="303"/>
      <c r="M14" s="304"/>
      <c r="N14" s="163">
        <v>841567417.67000008</v>
      </c>
      <c r="O14" s="97"/>
    </row>
    <row r="15" spans="1:17" ht="22.5" customHeight="1" x14ac:dyDescent="0.25">
      <c r="A15" s="44"/>
      <c r="B15" s="48"/>
      <c r="C15" s="48"/>
      <c r="D15" s="44"/>
      <c r="E15" s="59"/>
      <c r="F15" s="44"/>
      <c r="G15" s="44"/>
      <c r="H15" s="96"/>
      <c r="I15" s="96"/>
      <c r="J15" s="302" t="s">
        <v>43</v>
      </c>
      <c r="K15" s="303"/>
      <c r="L15" s="303"/>
      <c r="M15" s="304"/>
      <c r="N15" s="164">
        <f>N13-N14</f>
        <v>-1.999974250793457E-3</v>
      </c>
      <c r="O15" s="41"/>
    </row>
    <row r="16" spans="1:17" ht="22.5" customHeight="1" x14ac:dyDescent="0.25">
      <c r="A16" s="44"/>
      <c r="B16" s="48"/>
      <c r="C16" s="48"/>
      <c r="D16" s="44"/>
      <c r="E16" s="59"/>
      <c r="F16" s="44"/>
      <c r="G16" s="44"/>
      <c r="H16" s="96"/>
      <c r="I16" s="96"/>
      <c r="J16" s="302" t="s">
        <v>129</v>
      </c>
      <c r="K16" s="303"/>
      <c r="L16" s="303"/>
      <c r="M16" s="304"/>
      <c r="N16" s="164">
        <v>933010061.09000003</v>
      </c>
      <c r="O16" s="41"/>
    </row>
    <row r="17" spans="1:16" ht="22.5" customHeight="1" x14ac:dyDescent="0.25">
      <c r="A17" s="44"/>
      <c r="B17" s="48"/>
      <c r="C17" s="48"/>
      <c r="D17" s="44"/>
      <c r="E17" s="59"/>
      <c r="F17" s="44"/>
      <c r="G17" s="44"/>
      <c r="H17" s="96"/>
      <c r="I17" s="96"/>
      <c r="J17" s="302" t="s">
        <v>44</v>
      </c>
      <c r="K17" s="303"/>
      <c r="L17" s="303"/>
      <c r="M17" s="304"/>
      <c r="N17" s="165">
        <f>+N16-N13</f>
        <v>91442643.421999931</v>
      </c>
    </row>
    <row r="18" spans="1:16" ht="22.5" customHeight="1" thickBot="1" x14ac:dyDescent="0.3">
      <c r="A18" s="44"/>
      <c r="B18" s="48"/>
      <c r="C18" s="48"/>
      <c r="D18" s="44"/>
      <c r="E18" s="59"/>
      <c r="F18" s="44"/>
      <c r="G18" s="44"/>
      <c r="H18" s="96"/>
      <c r="I18" s="96"/>
      <c r="J18" s="342" t="s">
        <v>128</v>
      </c>
      <c r="K18" s="343"/>
      <c r="L18" s="343"/>
      <c r="M18" s="344"/>
      <c r="N18" s="183">
        <f>+N17/N16</f>
        <v>9.8008207237520018E-2</v>
      </c>
    </row>
    <row r="19" spans="1:16" ht="22.5" customHeight="1" thickBot="1" x14ac:dyDescent="0.3">
      <c r="A19" s="44"/>
      <c r="B19" s="48"/>
      <c r="C19" s="48"/>
      <c r="D19" s="44"/>
      <c r="E19" s="59"/>
      <c r="F19" s="44"/>
      <c r="G19" s="44"/>
      <c r="H19" s="96"/>
      <c r="I19" s="96"/>
      <c r="J19" s="345" t="s">
        <v>25</v>
      </c>
      <c r="K19" s="346"/>
      <c r="L19" s="346"/>
      <c r="M19" s="347"/>
      <c r="N19" s="184" t="str">
        <f>IF((N14)&gt;$N16,"NO CUMPLE","SI CUMPLE")</f>
        <v>SI CUMPLE</v>
      </c>
    </row>
    <row r="20" spans="1:16" x14ac:dyDescent="0.25">
      <c r="H20" s="98"/>
      <c r="I20" s="98"/>
      <c r="J20" s="99"/>
      <c r="K20" s="98"/>
      <c r="N20"/>
    </row>
    <row r="21" spans="1:16" ht="15.75" thickBot="1" x14ac:dyDescent="0.3">
      <c r="H21" s="98"/>
      <c r="I21" s="98"/>
      <c r="J21" s="99"/>
      <c r="K21" s="98"/>
    </row>
    <row r="22" spans="1:16" s="267" customFormat="1" ht="30" customHeight="1" thickBot="1" x14ac:dyDescent="0.3">
      <c r="A22" s="315" t="s">
        <v>3</v>
      </c>
      <c r="B22" s="317"/>
      <c r="D22" s="266"/>
      <c r="E22" s="265"/>
      <c r="F22" s="315" t="s">
        <v>207</v>
      </c>
      <c r="G22" s="316"/>
      <c r="H22" s="317"/>
      <c r="I22" s="264"/>
      <c r="J22" s="263"/>
      <c r="K22" s="264"/>
      <c r="N22" s="266"/>
    </row>
    <row r="23" spans="1:16" ht="73.5" customHeight="1" thickBot="1" x14ac:dyDescent="0.3">
      <c r="A23" s="216" t="s">
        <v>0</v>
      </c>
      <c r="B23" s="217" t="s">
        <v>76</v>
      </c>
      <c r="C23" s="217" t="s">
        <v>41</v>
      </c>
      <c r="D23" s="218" t="s">
        <v>75</v>
      </c>
      <c r="E23" s="219" t="s">
        <v>201</v>
      </c>
      <c r="F23" s="220" t="s">
        <v>204</v>
      </c>
      <c r="G23" s="221" t="s">
        <v>205</v>
      </c>
      <c r="H23" s="219" t="s">
        <v>206</v>
      </c>
      <c r="I23" s="249" t="s">
        <v>200</v>
      </c>
      <c r="J23" s="245" t="s">
        <v>77</v>
      </c>
      <c r="K23" s="222" t="s">
        <v>74</v>
      </c>
      <c r="L23" s="218" t="s">
        <v>127</v>
      </c>
      <c r="M23" s="217" t="s">
        <v>208</v>
      </c>
      <c r="N23" s="217" t="s">
        <v>213</v>
      </c>
      <c r="O23" s="194" t="s">
        <v>9</v>
      </c>
      <c r="P23" s="194" t="s">
        <v>209</v>
      </c>
    </row>
    <row r="24" spans="1:16" s="64" customFormat="1" ht="36.75" customHeight="1" x14ac:dyDescent="0.25">
      <c r="A24" s="196">
        <v>6</v>
      </c>
      <c r="B24" s="197" t="s">
        <v>84</v>
      </c>
      <c r="C24" s="198" t="s">
        <v>39</v>
      </c>
      <c r="D24" s="199">
        <v>38</v>
      </c>
      <c r="E24" s="200">
        <v>20417</v>
      </c>
      <c r="F24" s="201">
        <v>31560</v>
      </c>
      <c r="G24" s="202">
        <v>13333</v>
      </c>
      <c r="H24" s="203">
        <f>+F24-G24</f>
        <v>18227</v>
      </c>
      <c r="I24" s="250">
        <v>13333</v>
      </c>
      <c r="J24" s="246">
        <f>((E24-I24)/E24)</f>
        <v>0.34696576382426408</v>
      </c>
      <c r="K24" s="206">
        <f t="shared" ref="K24:K55" si="2">I24*D24</f>
        <v>506654</v>
      </c>
      <c r="L24" s="207">
        <f t="shared" ref="L24:L55" si="3">K24*O24</f>
        <v>2026616</v>
      </c>
      <c r="M24" s="208" t="str">
        <f t="shared" ref="M24:M55" si="4">IF((I24)&gt;$E24,"NO CUMPLE","SI CUMPLE")</f>
        <v>SI CUMPLE</v>
      </c>
      <c r="N24" s="208" t="str">
        <f>IF((I24)&lt;$G24,"NO CUMPLE","SI CUMPLE")</f>
        <v>SI CUMPLE</v>
      </c>
      <c r="O24" s="254">
        <v>4</v>
      </c>
      <c r="P24" s="210"/>
    </row>
    <row r="25" spans="1:16" s="64" customFormat="1" ht="36.75" customHeight="1" x14ac:dyDescent="0.25">
      <c r="A25" s="101">
        <v>7</v>
      </c>
      <c r="B25" s="102" t="s">
        <v>85</v>
      </c>
      <c r="C25" s="103" t="s">
        <v>39</v>
      </c>
      <c r="D25" s="104">
        <v>54</v>
      </c>
      <c r="E25" s="105">
        <v>14826</v>
      </c>
      <c r="F25" s="173">
        <v>19462</v>
      </c>
      <c r="G25" s="61">
        <v>6365</v>
      </c>
      <c r="H25" s="88">
        <f t="shared" ref="H25:H88" si="5">+F25-G25</f>
        <v>13097</v>
      </c>
      <c r="I25" s="251">
        <v>6365</v>
      </c>
      <c r="J25" s="247">
        <f t="shared" ref="J25:J88" si="6">((E25-I25)/E25)</f>
        <v>0.57068663159314714</v>
      </c>
      <c r="K25" s="136">
        <f t="shared" si="2"/>
        <v>343710</v>
      </c>
      <c r="L25" s="107">
        <f t="shared" si="3"/>
        <v>1374840</v>
      </c>
      <c r="M25" s="100" t="str">
        <f t="shared" si="4"/>
        <v>SI CUMPLE</v>
      </c>
      <c r="N25" s="100" t="str">
        <f t="shared" ref="N25:N88" si="7">IF((I25)&lt;$G25,"NO CUMPLE","SI CUMPLE")</f>
        <v>SI CUMPLE</v>
      </c>
      <c r="O25" s="137">
        <v>4</v>
      </c>
      <c r="P25" s="211"/>
    </row>
    <row r="26" spans="1:16" s="64" customFormat="1" ht="36.75" customHeight="1" x14ac:dyDescent="0.25">
      <c r="A26" s="101">
        <v>8</v>
      </c>
      <c r="B26" s="102" t="s">
        <v>86</v>
      </c>
      <c r="C26" s="103" t="s">
        <v>39</v>
      </c>
      <c r="D26" s="104">
        <v>140</v>
      </c>
      <c r="E26" s="105">
        <v>16561</v>
      </c>
      <c r="F26" s="173">
        <v>32134</v>
      </c>
      <c r="G26" s="61">
        <v>11831</v>
      </c>
      <c r="H26" s="88">
        <f t="shared" si="5"/>
        <v>20303</v>
      </c>
      <c r="I26" s="251">
        <v>11831</v>
      </c>
      <c r="J26" s="247">
        <f t="shared" si="6"/>
        <v>0.28561077229635889</v>
      </c>
      <c r="K26" s="136">
        <f t="shared" si="2"/>
        <v>1656340</v>
      </c>
      <c r="L26" s="107">
        <f t="shared" si="3"/>
        <v>6625360</v>
      </c>
      <c r="M26" s="100" t="str">
        <f t="shared" si="4"/>
        <v>SI CUMPLE</v>
      </c>
      <c r="N26" s="100" t="str">
        <f t="shared" si="7"/>
        <v>SI CUMPLE</v>
      </c>
      <c r="O26" s="137">
        <v>4</v>
      </c>
      <c r="P26" s="211"/>
    </row>
    <row r="27" spans="1:16" s="64" customFormat="1" ht="36.75" customHeight="1" x14ac:dyDescent="0.25">
      <c r="A27" s="101">
        <v>9</v>
      </c>
      <c r="B27" s="102" t="s">
        <v>163</v>
      </c>
      <c r="C27" s="103" t="s">
        <v>39</v>
      </c>
      <c r="D27" s="104">
        <v>104</v>
      </c>
      <c r="E27" s="105">
        <v>14780</v>
      </c>
      <c r="F27" s="173">
        <v>38942</v>
      </c>
      <c r="G27" s="61">
        <v>8679</v>
      </c>
      <c r="H27" s="88">
        <f t="shared" si="5"/>
        <v>30263</v>
      </c>
      <c r="I27" s="251">
        <v>8679</v>
      </c>
      <c r="J27" s="247">
        <f t="shared" si="6"/>
        <v>0.412787550744249</v>
      </c>
      <c r="K27" s="136">
        <f t="shared" si="2"/>
        <v>902616</v>
      </c>
      <c r="L27" s="107">
        <f t="shared" si="3"/>
        <v>3610464</v>
      </c>
      <c r="M27" s="100" t="str">
        <f t="shared" si="4"/>
        <v>SI CUMPLE</v>
      </c>
      <c r="N27" s="100" t="str">
        <f t="shared" si="7"/>
        <v>SI CUMPLE</v>
      </c>
      <c r="O27" s="137">
        <v>4</v>
      </c>
      <c r="P27" s="211"/>
    </row>
    <row r="28" spans="1:16" s="64" customFormat="1" ht="36.75" customHeight="1" x14ac:dyDescent="0.25">
      <c r="A28" s="101">
        <v>10</v>
      </c>
      <c r="B28" s="102" t="s">
        <v>164</v>
      </c>
      <c r="C28" s="103" t="s">
        <v>39</v>
      </c>
      <c r="D28" s="104">
        <v>104</v>
      </c>
      <c r="E28" s="105">
        <v>9206</v>
      </c>
      <c r="F28" s="173">
        <v>21667</v>
      </c>
      <c r="G28" s="61">
        <v>5684</v>
      </c>
      <c r="H28" s="88">
        <f t="shared" si="5"/>
        <v>15983</v>
      </c>
      <c r="I28" s="251">
        <v>5684</v>
      </c>
      <c r="J28" s="247">
        <f t="shared" si="6"/>
        <v>0.38257658049098414</v>
      </c>
      <c r="K28" s="136">
        <f t="shared" si="2"/>
        <v>591136</v>
      </c>
      <c r="L28" s="107">
        <f t="shared" si="3"/>
        <v>2364544</v>
      </c>
      <c r="M28" s="100" t="str">
        <f t="shared" si="4"/>
        <v>SI CUMPLE</v>
      </c>
      <c r="N28" s="100" t="str">
        <f t="shared" si="7"/>
        <v>SI CUMPLE</v>
      </c>
      <c r="O28" s="137">
        <v>4</v>
      </c>
      <c r="P28" s="211"/>
    </row>
    <row r="29" spans="1:16" s="64" customFormat="1" ht="36.75" customHeight="1" x14ac:dyDescent="0.25">
      <c r="A29" s="101">
        <v>11</v>
      </c>
      <c r="B29" s="102" t="s">
        <v>87</v>
      </c>
      <c r="C29" s="103" t="s">
        <v>39</v>
      </c>
      <c r="D29" s="104">
        <v>110</v>
      </c>
      <c r="E29" s="105">
        <v>29590</v>
      </c>
      <c r="F29" s="173">
        <v>129425</v>
      </c>
      <c r="G29" s="61">
        <v>11046</v>
      </c>
      <c r="H29" s="88">
        <f t="shared" si="5"/>
        <v>118379</v>
      </c>
      <c r="I29" s="251">
        <v>11046</v>
      </c>
      <c r="J29" s="247">
        <f t="shared" si="6"/>
        <v>0.62669820885434269</v>
      </c>
      <c r="K29" s="136">
        <f t="shared" si="2"/>
        <v>1215060</v>
      </c>
      <c r="L29" s="107">
        <f t="shared" si="3"/>
        <v>4860240</v>
      </c>
      <c r="M29" s="100" t="str">
        <f t="shared" si="4"/>
        <v>SI CUMPLE</v>
      </c>
      <c r="N29" s="100" t="str">
        <f t="shared" si="7"/>
        <v>SI CUMPLE</v>
      </c>
      <c r="O29" s="137">
        <v>4</v>
      </c>
      <c r="P29" s="211"/>
    </row>
    <row r="30" spans="1:16" s="64" customFormat="1" ht="36.75" customHeight="1" x14ac:dyDescent="0.25">
      <c r="A30" s="101">
        <v>12</v>
      </c>
      <c r="B30" s="102" t="s">
        <v>165</v>
      </c>
      <c r="C30" s="103" t="s">
        <v>39</v>
      </c>
      <c r="D30" s="104">
        <v>58</v>
      </c>
      <c r="E30" s="105">
        <v>10600</v>
      </c>
      <c r="F30" s="173">
        <v>20598</v>
      </c>
      <c r="G30" s="61">
        <v>7136</v>
      </c>
      <c r="H30" s="88">
        <f t="shared" si="5"/>
        <v>13462</v>
      </c>
      <c r="I30" s="251">
        <v>7136</v>
      </c>
      <c r="J30" s="247">
        <f t="shared" si="6"/>
        <v>0.32679245283018871</v>
      </c>
      <c r="K30" s="136">
        <f t="shared" si="2"/>
        <v>413888</v>
      </c>
      <c r="L30" s="107">
        <f t="shared" si="3"/>
        <v>1655552</v>
      </c>
      <c r="M30" s="100" t="str">
        <f t="shared" si="4"/>
        <v>SI CUMPLE</v>
      </c>
      <c r="N30" s="100" t="str">
        <f t="shared" si="7"/>
        <v>SI CUMPLE</v>
      </c>
      <c r="O30" s="137">
        <v>4</v>
      </c>
      <c r="P30" s="211"/>
    </row>
    <row r="31" spans="1:16" s="64" customFormat="1" ht="36.75" customHeight="1" x14ac:dyDescent="0.25">
      <c r="A31" s="101">
        <v>13</v>
      </c>
      <c r="B31" s="102" t="s">
        <v>88</v>
      </c>
      <c r="C31" s="103" t="s">
        <v>39</v>
      </c>
      <c r="D31" s="104">
        <v>72</v>
      </c>
      <c r="E31" s="105">
        <v>9874</v>
      </c>
      <c r="F31" s="173">
        <v>19494</v>
      </c>
      <c r="G31" s="61">
        <v>6359</v>
      </c>
      <c r="H31" s="88">
        <f t="shared" si="5"/>
        <v>13135</v>
      </c>
      <c r="I31" s="251">
        <v>6359</v>
      </c>
      <c r="J31" s="247">
        <f t="shared" si="6"/>
        <v>0.355985416244683</v>
      </c>
      <c r="K31" s="136">
        <f t="shared" si="2"/>
        <v>457848</v>
      </c>
      <c r="L31" s="107">
        <f t="shared" si="3"/>
        <v>1831392</v>
      </c>
      <c r="M31" s="100" t="str">
        <f t="shared" si="4"/>
        <v>SI CUMPLE</v>
      </c>
      <c r="N31" s="100" t="str">
        <f t="shared" si="7"/>
        <v>SI CUMPLE</v>
      </c>
      <c r="O31" s="137">
        <v>4</v>
      </c>
      <c r="P31" s="211"/>
    </row>
    <row r="32" spans="1:16" s="64" customFormat="1" ht="36.75" customHeight="1" x14ac:dyDescent="0.25">
      <c r="A32" s="101">
        <v>14</v>
      </c>
      <c r="B32" s="102" t="s">
        <v>166</v>
      </c>
      <c r="C32" s="103" t="s">
        <v>39</v>
      </c>
      <c r="D32" s="104">
        <v>66</v>
      </c>
      <c r="E32" s="105">
        <v>33406</v>
      </c>
      <c r="F32" s="173">
        <v>53132</v>
      </c>
      <c r="G32" s="61">
        <v>22874</v>
      </c>
      <c r="H32" s="88">
        <f t="shared" si="5"/>
        <v>30258</v>
      </c>
      <c r="I32" s="251">
        <v>22874</v>
      </c>
      <c r="J32" s="247">
        <f t="shared" si="6"/>
        <v>0.31527270550200565</v>
      </c>
      <c r="K32" s="136">
        <f t="shared" si="2"/>
        <v>1509684</v>
      </c>
      <c r="L32" s="107">
        <f t="shared" si="3"/>
        <v>6038736</v>
      </c>
      <c r="M32" s="100" t="str">
        <f t="shared" si="4"/>
        <v>SI CUMPLE</v>
      </c>
      <c r="N32" s="100" t="str">
        <f t="shared" si="7"/>
        <v>SI CUMPLE</v>
      </c>
      <c r="O32" s="137">
        <v>4</v>
      </c>
      <c r="P32" s="211"/>
    </row>
    <row r="33" spans="1:16" s="64" customFormat="1" ht="36.75" customHeight="1" x14ac:dyDescent="0.25">
      <c r="A33" s="101">
        <v>15</v>
      </c>
      <c r="B33" s="102" t="s">
        <v>89</v>
      </c>
      <c r="C33" s="103" t="s">
        <v>39</v>
      </c>
      <c r="D33" s="104">
        <v>66</v>
      </c>
      <c r="E33" s="105">
        <v>22300</v>
      </c>
      <c r="F33" s="173">
        <v>51540</v>
      </c>
      <c r="G33" s="61">
        <v>13886</v>
      </c>
      <c r="H33" s="88">
        <f t="shared" si="5"/>
        <v>37654</v>
      </c>
      <c r="I33" s="251">
        <v>13886</v>
      </c>
      <c r="J33" s="247">
        <f t="shared" si="6"/>
        <v>0.37730941704035875</v>
      </c>
      <c r="K33" s="136">
        <f t="shared" si="2"/>
        <v>916476</v>
      </c>
      <c r="L33" s="107">
        <f t="shared" si="3"/>
        <v>3665904</v>
      </c>
      <c r="M33" s="100" t="str">
        <f t="shared" si="4"/>
        <v>SI CUMPLE</v>
      </c>
      <c r="N33" s="100" t="str">
        <f t="shared" si="7"/>
        <v>SI CUMPLE</v>
      </c>
      <c r="O33" s="137">
        <v>4</v>
      </c>
      <c r="P33" s="211"/>
    </row>
    <row r="34" spans="1:16" s="64" customFormat="1" ht="36.75" customHeight="1" x14ac:dyDescent="0.25">
      <c r="A34" s="101">
        <v>16</v>
      </c>
      <c r="B34" s="102" t="s">
        <v>167</v>
      </c>
      <c r="C34" s="103" t="s">
        <v>39</v>
      </c>
      <c r="D34" s="104">
        <v>2</v>
      </c>
      <c r="E34" s="105">
        <v>15003</v>
      </c>
      <c r="F34" s="173">
        <v>51684</v>
      </c>
      <c r="G34" s="61">
        <v>8100</v>
      </c>
      <c r="H34" s="88">
        <f t="shared" si="5"/>
        <v>43584</v>
      </c>
      <c r="I34" s="251">
        <v>8100</v>
      </c>
      <c r="J34" s="247">
        <f t="shared" si="6"/>
        <v>0.46010797840431916</v>
      </c>
      <c r="K34" s="136">
        <f t="shared" si="2"/>
        <v>16200</v>
      </c>
      <c r="L34" s="107">
        <f t="shared" si="3"/>
        <v>64800</v>
      </c>
      <c r="M34" s="100" t="str">
        <f t="shared" si="4"/>
        <v>SI CUMPLE</v>
      </c>
      <c r="N34" s="100" t="str">
        <f t="shared" si="7"/>
        <v>SI CUMPLE</v>
      </c>
      <c r="O34" s="137">
        <v>4</v>
      </c>
      <c r="P34" s="211"/>
    </row>
    <row r="35" spans="1:16" s="64" customFormat="1" ht="36.75" customHeight="1" x14ac:dyDescent="0.25">
      <c r="A35" s="101">
        <v>17</v>
      </c>
      <c r="B35" s="102" t="s">
        <v>90</v>
      </c>
      <c r="C35" s="103" t="s">
        <v>39</v>
      </c>
      <c r="D35" s="104">
        <v>25</v>
      </c>
      <c r="E35" s="105">
        <v>83709</v>
      </c>
      <c r="F35" s="173">
        <v>230346</v>
      </c>
      <c r="G35" s="61">
        <v>47321</v>
      </c>
      <c r="H35" s="88">
        <f t="shared" si="5"/>
        <v>183025</v>
      </c>
      <c r="I35" s="251">
        <v>47321</v>
      </c>
      <c r="J35" s="247">
        <f t="shared" si="6"/>
        <v>0.43469638867983135</v>
      </c>
      <c r="K35" s="136">
        <f t="shared" si="2"/>
        <v>1183025</v>
      </c>
      <c r="L35" s="107">
        <f t="shared" si="3"/>
        <v>4732100</v>
      </c>
      <c r="M35" s="100" t="str">
        <f t="shared" si="4"/>
        <v>SI CUMPLE</v>
      </c>
      <c r="N35" s="100" t="str">
        <f t="shared" si="7"/>
        <v>SI CUMPLE</v>
      </c>
      <c r="O35" s="137">
        <v>4</v>
      </c>
      <c r="P35" s="211"/>
    </row>
    <row r="36" spans="1:16" s="108" customFormat="1" ht="36.75" customHeight="1" x14ac:dyDescent="0.25">
      <c r="A36" s="101">
        <v>18</v>
      </c>
      <c r="B36" s="102" t="s">
        <v>91</v>
      </c>
      <c r="C36" s="103" t="s">
        <v>39</v>
      </c>
      <c r="D36" s="104">
        <v>50</v>
      </c>
      <c r="E36" s="105">
        <v>15451</v>
      </c>
      <c r="F36" s="173">
        <v>65507</v>
      </c>
      <c r="G36" s="61">
        <v>12045</v>
      </c>
      <c r="H36" s="88">
        <f t="shared" si="5"/>
        <v>53462</v>
      </c>
      <c r="I36" s="251">
        <v>12045</v>
      </c>
      <c r="J36" s="247">
        <f t="shared" si="6"/>
        <v>0.22043880654973788</v>
      </c>
      <c r="K36" s="136">
        <f t="shared" si="2"/>
        <v>602250</v>
      </c>
      <c r="L36" s="107">
        <f t="shared" si="3"/>
        <v>2409000</v>
      </c>
      <c r="M36" s="100" t="str">
        <f t="shared" si="4"/>
        <v>SI CUMPLE</v>
      </c>
      <c r="N36" s="100" t="str">
        <f t="shared" si="7"/>
        <v>SI CUMPLE</v>
      </c>
      <c r="O36" s="137">
        <v>4</v>
      </c>
      <c r="P36" s="211"/>
    </row>
    <row r="37" spans="1:16" s="64" customFormat="1" ht="36.75" customHeight="1" x14ac:dyDescent="0.25">
      <c r="A37" s="101">
        <v>19</v>
      </c>
      <c r="B37" s="102" t="s">
        <v>92</v>
      </c>
      <c r="C37" s="103" t="s">
        <v>39</v>
      </c>
      <c r="D37" s="104">
        <v>54</v>
      </c>
      <c r="E37" s="105">
        <v>41109</v>
      </c>
      <c r="F37" s="173">
        <v>59618</v>
      </c>
      <c r="G37" s="61">
        <v>23433</v>
      </c>
      <c r="H37" s="88">
        <f t="shared" si="5"/>
        <v>36185</v>
      </c>
      <c r="I37" s="251">
        <v>23433</v>
      </c>
      <c r="J37" s="247">
        <f t="shared" si="6"/>
        <v>0.4299788367510764</v>
      </c>
      <c r="K37" s="136">
        <f t="shared" si="2"/>
        <v>1265382</v>
      </c>
      <c r="L37" s="107">
        <f t="shared" si="3"/>
        <v>5061528</v>
      </c>
      <c r="M37" s="100" t="str">
        <f t="shared" si="4"/>
        <v>SI CUMPLE</v>
      </c>
      <c r="N37" s="100" t="str">
        <f t="shared" si="7"/>
        <v>SI CUMPLE</v>
      </c>
      <c r="O37" s="137">
        <v>4</v>
      </c>
      <c r="P37" s="211"/>
    </row>
    <row r="38" spans="1:16" s="108" customFormat="1" ht="36.75" customHeight="1" x14ac:dyDescent="0.25">
      <c r="A38" s="101">
        <v>20</v>
      </c>
      <c r="B38" s="102" t="s">
        <v>93</v>
      </c>
      <c r="C38" s="103" t="s">
        <v>39</v>
      </c>
      <c r="D38" s="104">
        <v>64</v>
      </c>
      <c r="E38" s="105">
        <v>11583</v>
      </c>
      <c r="F38" s="173">
        <v>305522</v>
      </c>
      <c r="G38" s="61">
        <v>8100</v>
      </c>
      <c r="H38" s="88">
        <f t="shared" si="5"/>
        <v>297422</v>
      </c>
      <c r="I38" s="251">
        <v>8100</v>
      </c>
      <c r="J38" s="247">
        <f t="shared" si="6"/>
        <v>0.30069930069930068</v>
      </c>
      <c r="K38" s="136">
        <f t="shared" si="2"/>
        <v>518400</v>
      </c>
      <c r="L38" s="107">
        <f t="shared" si="3"/>
        <v>2073600</v>
      </c>
      <c r="M38" s="100" t="str">
        <f t="shared" si="4"/>
        <v>SI CUMPLE</v>
      </c>
      <c r="N38" s="100" t="str">
        <f t="shared" si="7"/>
        <v>SI CUMPLE</v>
      </c>
      <c r="O38" s="137">
        <v>4</v>
      </c>
      <c r="P38" s="211"/>
    </row>
    <row r="39" spans="1:16" s="108" customFormat="1" ht="36.75" customHeight="1" x14ac:dyDescent="0.25">
      <c r="A39" s="101">
        <v>21</v>
      </c>
      <c r="B39" s="102" t="s">
        <v>168</v>
      </c>
      <c r="C39" s="103" t="s">
        <v>39</v>
      </c>
      <c r="D39" s="104">
        <v>30</v>
      </c>
      <c r="E39" s="105">
        <v>16249</v>
      </c>
      <c r="F39" s="173">
        <v>49041</v>
      </c>
      <c r="G39" s="61">
        <v>13508</v>
      </c>
      <c r="H39" s="88">
        <f t="shared" si="5"/>
        <v>35533</v>
      </c>
      <c r="I39" s="251">
        <v>13508</v>
      </c>
      <c r="J39" s="247">
        <f t="shared" si="6"/>
        <v>0.16868730383408209</v>
      </c>
      <c r="K39" s="136">
        <f t="shared" si="2"/>
        <v>405240</v>
      </c>
      <c r="L39" s="107">
        <f t="shared" si="3"/>
        <v>1620960</v>
      </c>
      <c r="M39" s="100" t="str">
        <f t="shared" si="4"/>
        <v>SI CUMPLE</v>
      </c>
      <c r="N39" s="100" t="str">
        <f t="shared" si="7"/>
        <v>SI CUMPLE</v>
      </c>
      <c r="O39" s="137">
        <v>4</v>
      </c>
      <c r="P39" s="211"/>
    </row>
    <row r="40" spans="1:16" s="108" customFormat="1" ht="36.75" customHeight="1" x14ac:dyDescent="0.25">
      <c r="A40" s="101">
        <v>22</v>
      </c>
      <c r="B40" s="102" t="s">
        <v>169</v>
      </c>
      <c r="C40" s="103" t="s">
        <v>39</v>
      </c>
      <c r="D40" s="104">
        <v>30</v>
      </c>
      <c r="E40" s="105">
        <v>16249</v>
      </c>
      <c r="F40" s="173">
        <v>154734</v>
      </c>
      <c r="G40" s="61">
        <v>13508</v>
      </c>
      <c r="H40" s="88">
        <f t="shared" si="5"/>
        <v>141226</v>
      </c>
      <c r="I40" s="251">
        <v>13508</v>
      </c>
      <c r="J40" s="247">
        <f t="shared" si="6"/>
        <v>0.16868730383408209</v>
      </c>
      <c r="K40" s="136">
        <f t="shared" si="2"/>
        <v>405240</v>
      </c>
      <c r="L40" s="107">
        <f t="shared" si="3"/>
        <v>1620960</v>
      </c>
      <c r="M40" s="100" t="str">
        <f t="shared" si="4"/>
        <v>SI CUMPLE</v>
      </c>
      <c r="N40" s="100" t="str">
        <f t="shared" si="7"/>
        <v>SI CUMPLE</v>
      </c>
      <c r="O40" s="137">
        <v>4</v>
      </c>
      <c r="P40" s="211"/>
    </row>
    <row r="41" spans="1:16" s="108" customFormat="1" ht="36.75" customHeight="1" x14ac:dyDescent="0.25">
      <c r="A41" s="101">
        <v>23</v>
      </c>
      <c r="B41" s="102" t="s">
        <v>94</v>
      </c>
      <c r="C41" s="103" t="s">
        <v>39</v>
      </c>
      <c r="D41" s="104">
        <v>68</v>
      </c>
      <c r="E41" s="105">
        <v>17851</v>
      </c>
      <c r="F41" s="173">
        <v>25770</v>
      </c>
      <c r="G41" s="61">
        <v>10415</v>
      </c>
      <c r="H41" s="88">
        <f t="shared" si="5"/>
        <v>15355</v>
      </c>
      <c r="I41" s="251">
        <v>10415</v>
      </c>
      <c r="J41" s="247">
        <f t="shared" si="6"/>
        <v>0.41655929639796091</v>
      </c>
      <c r="K41" s="136">
        <f t="shared" si="2"/>
        <v>708220</v>
      </c>
      <c r="L41" s="107">
        <f t="shared" si="3"/>
        <v>2832880</v>
      </c>
      <c r="M41" s="100" t="str">
        <f t="shared" si="4"/>
        <v>SI CUMPLE</v>
      </c>
      <c r="N41" s="100" t="str">
        <f t="shared" si="7"/>
        <v>SI CUMPLE</v>
      </c>
      <c r="O41" s="137">
        <v>4</v>
      </c>
      <c r="P41" s="211"/>
    </row>
    <row r="42" spans="1:16" s="64" customFormat="1" ht="36.75" customHeight="1" x14ac:dyDescent="0.25">
      <c r="A42" s="101">
        <v>24</v>
      </c>
      <c r="B42" s="102" t="s">
        <v>95</v>
      </c>
      <c r="C42" s="103" t="s">
        <v>39</v>
      </c>
      <c r="D42" s="104">
        <v>68</v>
      </c>
      <c r="E42" s="105">
        <v>10579</v>
      </c>
      <c r="F42" s="173">
        <v>20687</v>
      </c>
      <c r="G42" s="61">
        <v>5439</v>
      </c>
      <c r="H42" s="88">
        <f t="shared" si="5"/>
        <v>15248</v>
      </c>
      <c r="I42" s="251">
        <v>5439</v>
      </c>
      <c r="J42" s="247">
        <f t="shared" si="6"/>
        <v>0.48586822951129599</v>
      </c>
      <c r="K42" s="136">
        <f t="shared" si="2"/>
        <v>369852</v>
      </c>
      <c r="L42" s="107">
        <f t="shared" si="3"/>
        <v>1479408</v>
      </c>
      <c r="M42" s="100" t="str">
        <f t="shared" si="4"/>
        <v>SI CUMPLE</v>
      </c>
      <c r="N42" s="100" t="str">
        <f t="shared" si="7"/>
        <v>SI CUMPLE</v>
      </c>
      <c r="O42" s="137">
        <v>4</v>
      </c>
      <c r="P42" s="211"/>
    </row>
    <row r="43" spans="1:16" s="108" customFormat="1" ht="36.75" customHeight="1" x14ac:dyDescent="0.25">
      <c r="A43" s="101">
        <v>25</v>
      </c>
      <c r="B43" s="102" t="s">
        <v>96</v>
      </c>
      <c r="C43" s="103" t="s">
        <v>39</v>
      </c>
      <c r="D43" s="104">
        <v>70</v>
      </c>
      <c r="E43" s="105">
        <v>888</v>
      </c>
      <c r="F43" s="173">
        <v>2630</v>
      </c>
      <c r="G43" s="61">
        <v>453</v>
      </c>
      <c r="H43" s="88">
        <f t="shared" si="5"/>
        <v>2177</v>
      </c>
      <c r="I43" s="251">
        <v>453</v>
      </c>
      <c r="J43" s="247">
        <f t="shared" si="6"/>
        <v>0.48986486486486486</v>
      </c>
      <c r="K43" s="136">
        <f t="shared" si="2"/>
        <v>31710</v>
      </c>
      <c r="L43" s="107">
        <f t="shared" si="3"/>
        <v>126840</v>
      </c>
      <c r="M43" s="100" t="str">
        <f t="shared" si="4"/>
        <v>SI CUMPLE</v>
      </c>
      <c r="N43" s="100" t="str">
        <f t="shared" si="7"/>
        <v>SI CUMPLE</v>
      </c>
      <c r="O43" s="137">
        <v>4</v>
      </c>
      <c r="P43" s="211"/>
    </row>
    <row r="44" spans="1:16" s="108" customFormat="1" ht="36.75" customHeight="1" x14ac:dyDescent="0.25">
      <c r="A44" s="101">
        <v>26</v>
      </c>
      <c r="B44" s="102" t="s">
        <v>97</v>
      </c>
      <c r="C44" s="103" t="s">
        <v>39</v>
      </c>
      <c r="D44" s="104">
        <v>110</v>
      </c>
      <c r="E44" s="105">
        <v>459</v>
      </c>
      <c r="F44" s="173">
        <v>3262</v>
      </c>
      <c r="G44" s="61">
        <v>221</v>
      </c>
      <c r="H44" s="88">
        <f t="shared" si="5"/>
        <v>3041</v>
      </c>
      <c r="I44" s="251">
        <v>221</v>
      </c>
      <c r="J44" s="247">
        <f t="shared" si="6"/>
        <v>0.51851851851851849</v>
      </c>
      <c r="K44" s="136">
        <f t="shared" si="2"/>
        <v>24310</v>
      </c>
      <c r="L44" s="107">
        <f t="shared" si="3"/>
        <v>97240</v>
      </c>
      <c r="M44" s="100" t="str">
        <f t="shared" si="4"/>
        <v>SI CUMPLE</v>
      </c>
      <c r="N44" s="100" t="str">
        <f t="shared" si="7"/>
        <v>SI CUMPLE</v>
      </c>
      <c r="O44" s="137">
        <v>4</v>
      </c>
      <c r="P44" s="211"/>
    </row>
    <row r="45" spans="1:16" s="64" customFormat="1" ht="36.75" customHeight="1" x14ac:dyDescent="0.25">
      <c r="A45" s="101">
        <v>27</v>
      </c>
      <c r="B45" s="102" t="s">
        <v>98</v>
      </c>
      <c r="C45" s="103" t="s">
        <v>39</v>
      </c>
      <c r="D45" s="104">
        <v>62</v>
      </c>
      <c r="E45" s="105">
        <v>9849</v>
      </c>
      <c r="F45" s="173">
        <v>91278</v>
      </c>
      <c r="G45" s="61">
        <v>5483</v>
      </c>
      <c r="H45" s="88">
        <f t="shared" si="5"/>
        <v>85795</v>
      </c>
      <c r="I45" s="251">
        <v>5483</v>
      </c>
      <c r="J45" s="247">
        <f t="shared" si="6"/>
        <v>0.44329373540460959</v>
      </c>
      <c r="K45" s="136">
        <f t="shared" si="2"/>
        <v>339946</v>
      </c>
      <c r="L45" s="107">
        <f t="shared" si="3"/>
        <v>1359784</v>
      </c>
      <c r="M45" s="100" t="str">
        <f t="shared" si="4"/>
        <v>SI CUMPLE</v>
      </c>
      <c r="N45" s="100" t="str">
        <f t="shared" si="7"/>
        <v>SI CUMPLE</v>
      </c>
      <c r="O45" s="137">
        <v>4</v>
      </c>
      <c r="P45" s="211"/>
    </row>
    <row r="46" spans="1:16" s="108" customFormat="1" ht="36.75" customHeight="1" x14ac:dyDescent="0.25">
      <c r="A46" s="101">
        <v>28</v>
      </c>
      <c r="B46" s="102" t="s">
        <v>99</v>
      </c>
      <c r="C46" s="103" t="s">
        <v>39</v>
      </c>
      <c r="D46" s="104">
        <v>62</v>
      </c>
      <c r="E46" s="105">
        <v>18197</v>
      </c>
      <c r="F46" s="173">
        <v>96784</v>
      </c>
      <c r="G46" s="61">
        <v>8607</v>
      </c>
      <c r="H46" s="88">
        <f t="shared" si="5"/>
        <v>88177</v>
      </c>
      <c r="I46" s="251">
        <v>8607</v>
      </c>
      <c r="J46" s="247">
        <f t="shared" si="6"/>
        <v>0.52700994669451007</v>
      </c>
      <c r="K46" s="136">
        <f t="shared" si="2"/>
        <v>533634</v>
      </c>
      <c r="L46" s="107">
        <f t="shared" si="3"/>
        <v>2134536</v>
      </c>
      <c r="M46" s="100" t="str">
        <f t="shared" si="4"/>
        <v>SI CUMPLE</v>
      </c>
      <c r="N46" s="100" t="str">
        <f t="shared" si="7"/>
        <v>SI CUMPLE</v>
      </c>
      <c r="O46" s="137">
        <v>4</v>
      </c>
      <c r="P46" s="211"/>
    </row>
    <row r="47" spans="1:16" s="108" customFormat="1" ht="36.75" customHeight="1" x14ac:dyDescent="0.25">
      <c r="A47" s="101">
        <v>29</v>
      </c>
      <c r="B47" s="102" t="s">
        <v>100</v>
      </c>
      <c r="C47" s="103" t="s">
        <v>39</v>
      </c>
      <c r="D47" s="104">
        <v>35</v>
      </c>
      <c r="E47" s="105">
        <v>10163</v>
      </c>
      <c r="F47" s="173">
        <v>15736</v>
      </c>
      <c r="G47" s="61">
        <v>4569</v>
      </c>
      <c r="H47" s="88">
        <f t="shared" si="5"/>
        <v>11167</v>
      </c>
      <c r="I47" s="251">
        <v>4569</v>
      </c>
      <c r="J47" s="247">
        <f t="shared" si="6"/>
        <v>0.55042802322148976</v>
      </c>
      <c r="K47" s="136">
        <f t="shared" si="2"/>
        <v>159915</v>
      </c>
      <c r="L47" s="107">
        <f t="shared" si="3"/>
        <v>639660</v>
      </c>
      <c r="M47" s="100" t="str">
        <f t="shared" si="4"/>
        <v>SI CUMPLE</v>
      </c>
      <c r="N47" s="100" t="str">
        <f t="shared" si="7"/>
        <v>SI CUMPLE</v>
      </c>
      <c r="O47" s="137">
        <v>4</v>
      </c>
      <c r="P47" s="211"/>
    </row>
    <row r="48" spans="1:16" s="108" customFormat="1" ht="36.75" customHeight="1" x14ac:dyDescent="0.25">
      <c r="A48" s="101">
        <v>30</v>
      </c>
      <c r="B48" s="102" t="s">
        <v>101</v>
      </c>
      <c r="C48" s="103" t="s">
        <v>39</v>
      </c>
      <c r="D48" s="104">
        <v>6</v>
      </c>
      <c r="E48" s="105">
        <v>7511</v>
      </c>
      <c r="F48" s="173">
        <v>11549</v>
      </c>
      <c r="G48" s="61">
        <v>3505</v>
      </c>
      <c r="H48" s="88">
        <f t="shared" si="5"/>
        <v>8044</v>
      </c>
      <c r="I48" s="251">
        <v>3505</v>
      </c>
      <c r="J48" s="247">
        <f t="shared" si="6"/>
        <v>0.533351085075223</v>
      </c>
      <c r="K48" s="136">
        <f t="shared" si="2"/>
        <v>21030</v>
      </c>
      <c r="L48" s="107">
        <f t="shared" si="3"/>
        <v>84120</v>
      </c>
      <c r="M48" s="100" t="str">
        <f t="shared" si="4"/>
        <v>SI CUMPLE</v>
      </c>
      <c r="N48" s="100" t="str">
        <f t="shared" si="7"/>
        <v>SI CUMPLE</v>
      </c>
      <c r="O48" s="137">
        <v>4</v>
      </c>
      <c r="P48" s="211"/>
    </row>
    <row r="49" spans="1:16" s="108" customFormat="1" ht="36.75" customHeight="1" x14ac:dyDescent="0.25">
      <c r="A49" s="101">
        <v>31</v>
      </c>
      <c r="B49" s="102" t="s">
        <v>102</v>
      </c>
      <c r="C49" s="103" t="s">
        <v>39</v>
      </c>
      <c r="D49" s="104">
        <v>2</v>
      </c>
      <c r="E49" s="105">
        <v>46856</v>
      </c>
      <c r="F49" s="173">
        <v>54818</v>
      </c>
      <c r="G49" s="61">
        <v>25714</v>
      </c>
      <c r="H49" s="88">
        <f t="shared" si="5"/>
        <v>29104</v>
      </c>
      <c r="I49" s="251">
        <v>0</v>
      </c>
      <c r="J49" s="247">
        <f t="shared" si="6"/>
        <v>1</v>
      </c>
      <c r="K49" s="136">
        <f t="shared" si="2"/>
        <v>0</v>
      </c>
      <c r="L49" s="107">
        <f t="shared" si="3"/>
        <v>0</v>
      </c>
      <c r="M49" s="100" t="str">
        <f t="shared" si="4"/>
        <v>SI CUMPLE</v>
      </c>
      <c r="N49" s="100" t="s">
        <v>212</v>
      </c>
      <c r="O49" s="137">
        <v>4</v>
      </c>
      <c r="P49" s="212" t="s">
        <v>211</v>
      </c>
    </row>
    <row r="50" spans="1:16" s="64" customFormat="1" ht="36.75" customHeight="1" x14ac:dyDescent="0.25">
      <c r="A50" s="101">
        <v>32</v>
      </c>
      <c r="B50" s="102" t="s">
        <v>103</v>
      </c>
      <c r="C50" s="103" t="s">
        <v>39</v>
      </c>
      <c r="D50" s="104">
        <v>134</v>
      </c>
      <c r="E50" s="105">
        <v>1253</v>
      </c>
      <c r="F50" s="173">
        <v>3600</v>
      </c>
      <c r="G50" s="61">
        <v>493</v>
      </c>
      <c r="H50" s="88">
        <f t="shared" si="5"/>
        <v>3107</v>
      </c>
      <c r="I50" s="251">
        <v>493</v>
      </c>
      <c r="J50" s="247">
        <f t="shared" si="6"/>
        <v>0.60654429369513163</v>
      </c>
      <c r="K50" s="136">
        <f t="shared" si="2"/>
        <v>66062</v>
      </c>
      <c r="L50" s="107">
        <f t="shared" si="3"/>
        <v>264248</v>
      </c>
      <c r="M50" s="100" t="str">
        <f t="shared" si="4"/>
        <v>SI CUMPLE</v>
      </c>
      <c r="N50" s="100" t="str">
        <f t="shared" si="7"/>
        <v>SI CUMPLE</v>
      </c>
      <c r="O50" s="137">
        <v>4</v>
      </c>
      <c r="P50" s="211"/>
    </row>
    <row r="51" spans="1:16" s="64" customFormat="1" ht="36.75" customHeight="1" x14ac:dyDescent="0.25">
      <c r="A51" s="101">
        <v>33</v>
      </c>
      <c r="B51" s="102" t="s">
        <v>104</v>
      </c>
      <c r="C51" s="103" t="s">
        <v>39</v>
      </c>
      <c r="D51" s="104">
        <v>134</v>
      </c>
      <c r="E51" s="105">
        <v>1233</v>
      </c>
      <c r="F51" s="173">
        <v>3600</v>
      </c>
      <c r="G51" s="61">
        <v>569</v>
      </c>
      <c r="H51" s="88">
        <f t="shared" si="5"/>
        <v>3031</v>
      </c>
      <c r="I51" s="251">
        <v>569</v>
      </c>
      <c r="J51" s="247">
        <f t="shared" si="6"/>
        <v>0.5385239253852393</v>
      </c>
      <c r="K51" s="136">
        <f t="shared" si="2"/>
        <v>76246</v>
      </c>
      <c r="L51" s="107">
        <f t="shared" si="3"/>
        <v>304984</v>
      </c>
      <c r="M51" s="100" t="str">
        <f t="shared" si="4"/>
        <v>SI CUMPLE</v>
      </c>
      <c r="N51" s="100" t="str">
        <f t="shared" si="7"/>
        <v>SI CUMPLE</v>
      </c>
      <c r="O51" s="137">
        <v>4</v>
      </c>
      <c r="P51" s="211"/>
    </row>
    <row r="52" spans="1:16" s="64" customFormat="1" ht="36.75" customHeight="1" x14ac:dyDescent="0.25">
      <c r="A52" s="101">
        <v>34</v>
      </c>
      <c r="B52" s="102" t="s">
        <v>105</v>
      </c>
      <c r="C52" s="103" t="s">
        <v>39</v>
      </c>
      <c r="D52" s="104">
        <v>134</v>
      </c>
      <c r="E52" s="105">
        <v>1233</v>
      </c>
      <c r="F52" s="173">
        <v>3600</v>
      </c>
      <c r="G52" s="61">
        <v>569</v>
      </c>
      <c r="H52" s="88">
        <f t="shared" si="5"/>
        <v>3031</v>
      </c>
      <c r="I52" s="251">
        <v>569</v>
      </c>
      <c r="J52" s="247">
        <f t="shared" si="6"/>
        <v>0.5385239253852393</v>
      </c>
      <c r="K52" s="136">
        <f t="shared" si="2"/>
        <v>76246</v>
      </c>
      <c r="L52" s="107">
        <f t="shared" si="3"/>
        <v>304984</v>
      </c>
      <c r="M52" s="100" t="str">
        <f t="shared" si="4"/>
        <v>SI CUMPLE</v>
      </c>
      <c r="N52" s="100" t="str">
        <f t="shared" si="7"/>
        <v>SI CUMPLE</v>
      </c>
      <c r="O52" s="137">
        <v>4</v>
      </c>
      <c r="P52" s="211"/>
    </row>
    <row r="53" spans="1:16" s="64" customFormat="1" ht="36.75" customHeight="1" x14ac:dyDescent="0.25">
      <c r="A53" s="101">
        <v>35</v>
      </c>
      <c r="B53" s="102" t="s">
        <v>106</v>
      </c>
      <c r="C53" s="103" t="s">
        <v>39</v>
      </c>
      <c r="D53" s="104">
        <v>270</v>
      </c>
      <c r="E53" s="105">
        <v>3953</v>
      </c>
      <c r="F53" s="173">
        <v>12995</v>
      </c>
      <c r="G53" s="61">
        <v>1553</v>
      </c>
      <c r="H53" s="88">
        <f t="shared" si="5"/>
        <v>11442</v>
      </c>
      <c r="I53" s="251">
        <v>1553</v>
      </c>
      <c r="J53" s="247">
        <f t="shared" si="6"/>
        <v>0.60713382241335689</v>
      </c>
      <c r="K53" s="136">
        <f t="shared" si="2"/>
        <v>419310</v>
      </c>
      <c r="L53" s="107">
        <f t="shared" si="3"/>
        <v>1677240</v>
      </c>
      <c r="M53" s="100" t="str">
        <f t="shared" si="4"/>
        <v>SI CUMPLE</v>
      </c>
      <c r="N53" s="100" t="str">
        <f t="shared" si="7"/>
        <v>SI CUMPLE</v>
      </c>
      <c r="O53" s="137">
        <v>4</v>
      </c>
      <c r="P53" s="211"/>
    </row>
    <row r="54" spans="1:16" s="64" customFormat="1" ht="36.75" customHeight="1" x14ac:dyDescent="0.25">
      <c r="A54" s="101">
        <v>36</v>
      </c>
      <c r="B54" s="102" t="s">
        <v>107</v>
      </c>
      <c r="C54" s="103" t="s">
        <v>39</v>
      </c>
      <c r="D54" s="104">
        <v>270</v>
      </c>
      <c r="E54" s="105">
        <v>4395</v>
      </c>
      <c r="F54" s="173">
        <v>63880</v>
      </c>
      <c r="G54" s="61">
        <v>1640</v>
      </c>
      <c r="H54" s="88">
        <f t="shared" si="5"/>
        <v>62240</v>
      </c>
      <c r="I54" s="251">
        <v>1640</v>
      </c>
      <c r="J54" s="247">
        <f t="shared" si="6"/>
        <v>0.62684869169510804</v>
      </c>
      <c r="K54" s="136">
        <f t="shared" si="2"/>
        <v>442800</v>
      </c>
      <c r="L54" s="107">
        <f t="shared" si="3"/>
        <v>1771200</v>
      </c>
      <c r="M54" s="100" t="str">
        <f t="shared" si="4"/>
        <v>SI CUMPLE</v>
      </c>
      <c r="N54" s="100" t="str">
        <f t="shared" si="7"/>
        <v>SI CUMPLE</v>
      </c>
      <c r="O54" s="137">
        <v>4</v>
      </c>
      <c r="P54" s="211"/>
    </row>
    <row r="55" spans="1:16" s="64" customFormat="1" ht="36.75" customHeight="1" x14ac:dyDescent="0.25">
      <c r="A55" s="101">
        <v>37</v>
      </c>
      <c r="B55" s="102" t="s">
        <v>108</v>
      </c>
      <c r="C55" s="103" t="s">
        <v>39</v>
      </c>
      <c r="D55" s="104">
        <v>270</v>
      </c>
      <c r="E55" s="105">
        <v>4210</v>
      </c>
      <c r="F55" s="173">
        <v>12995</v>
      </c>
      <c r="G55" s="61">
        <v>1640</v>
      </c>
      <c r="H55" s="88">
        <f t="shared" si="5"/>
        <v>11355</v>
      </c>
      <c r="I55" s="251">
        <v>1640</v>
      </c>
      <c r="J55" s="247">
        <f t="shared" si="6"/>
        <v>0.6104513064133017</v>
      </c>
      <c r="K55" s="136">
        <f t="shared" si="2"/>
        <v>442800</v>
      </c>
      <c r="L55" s="107">
        <f t="shared" si="3"/>
        <v>1771200</v>
      </c>
      <c r="M55" s="100" t="str">
        <f t="shared" si="4"/>
        <v>SI CUMPLE</v>
      </c>
      <c r="N55" s="100" t="str">
        <f t="shared" si="7"/>
        <v>SI CUMPLE</v>
      </c>
      <c r="O55" s="137">
        <v>4</v>
      </c>
      <c r="P55" s="211"/>
    </row>
    <row r="56" spans="1:16" s="64" customFormat="1" ht="36.75" customHeight="1" x14ac:dyDescent="0.25">
      <c r="A56" s="101">
        <v>38</v>
      </c>
      <c r="B56" s="102" t="s">
        <v>109</v>
      </c>
      <c r="C56" s="103" t="s">
        <v>39</v>
      </c>
      <c r="D56" s="104">
        <v>330</v>
      </c>
      <c r="E56" s="105">
        <v>6926</v>
      </c>
      <c r="F56" s="173">
        <v>27051</v>
      </c>
      <c r="G56" s="61">
        <v>3005</v>
      </c>
      <c r="H56" s="88">
        <f t="shared" si="5"/>
        <v>24046</v>
      </c>
      <c r="I56" s="251">
        <v>3005</v>
      </c>
      <c r="J56" s="247">
        <f t="shared" si="6"/>
        <v>0.56612763499855612</v>
      </c>
      <c r="K56" s="136">
        <f t="shared" ref="K56:K87" si="8">I56*D56</f>
        <v>991650</v>
      </c>
      <c r="L56" s="107">
        <f t="shared" ref="L56:L87" si="9">K56*O56</f>
        <v>3966600</v>
      </c>
      <c r="M56" s="100" t="str">
        <f t="shared" ref="M56:M87" si="10">IF((I56)&gt;$E56,"NO CUMPLE","SI CUMPLE")</f>
        <v>SI CUMPLE</v>
      </c>
      <c r="N56" s="100" t="str">
        <f t="shared" si="7"/>
        <v>SI CUMPLE</v>
      </c>
      <c r="O56" s="137">
        <v>4</v>
      </c>
      <c r="P56" s="211"/>
    </row>
    <row r="57" spans="1:16" s="64" customFormat="1" ht="36.75" customHeight="1" x14ac:dyDescent="0.25">
      <c r="A57" s="101">
        <v>39</v>
      </c>
      <c r="B57" s="102" t="s">
        <v>110</v>
      </c>
      <c r="C57" s="103" t="s">
        <v>39</v>
      </c>
      <c r="D57" s="104">
        <v>330</v>
      </c>
      <c r="E57" s="105">
        <v>6680</v>
      </c>
      <c r="F57" s="173">
        <v>27051</v>
      </c>
      <c r="G57" s="61">
        <v>3255</v>
      </c>
      <c r="H57" s="88">
        <f t="shared" si="5"/>
        <v>23796</v>
      </c>
      <c r="I57" s="251">
        <v>3255</v>
      </c>
      <c r="J57" s="247">
        <f t="shared" si="6"/>
        <v>0.51272455089820357</v>
      </c>
      <c r="K57" s="136">
        <f t="shared" si="8"/>
        <v>1074150</v>
      </c>
      <c r="L57" s="107">
        <f t="shared" si="9"/>
        <v>4296600</v>
      </c>
      <c r="M57" s="100" t="str">
        <f t="shared" si="10"/>
        <v>SI CUMPLE</v>
      </c>
      <c r="N57" s="100" t="str">
        <f t="shared" si="7"/>
        <v>SI CUMPLE</v>
      </c>
      <c r="O57" s="137">
        <v>4</v>
      </c>
      <c r="P57" s="211"/>
    </row>
    <row r="58" spans="1:16" s="64" customFormat="1" ht="36.75" customHeight="1" x14ac:dyDescent="0.25">
      <c r="A58" s="101">
        <v>40</v>
      </c>
      <c r="B58" s="102" t="s">
        <v>111</v>
      </c>
      <c r="C58" s="103" t="s">
        <v>39</v>
      </c>
      <c r="D58" s="104">
        <v>330</v>
      </c>
      <c r="E58" s="105">
        <v>6827</v>
      </c>
      <c r="F58" s="173">
        <v>27051</v>
      </c>
      <c r="G58" s="61">
        <v>3255</v>
      </c>
      <c r="H58" s="88">
        <f t="shared" si="5"/>
        <v>23796</v>
      </c>
      <c r="I58" s="251">
        <v>3255</v>
      </c>
      <c r="J58" s="247">
        <f t="shared" si="6"/>
        <v>0.52321663981250921</v>
      </c>
      <c r="K58" s="136">
        <f t="shared" si="8"/>
        <v>1074150</v>
      </c>
      <c r="L58" s="107">
        <f t="shared" si="9"/>
        <v>4296600</v>
      </c>
      <c r="M58" s="100" t="str">
        <f t="shared" si="10"/>
        <v>SI CUMPLE</v>
      </c>
      <c r="N58" s="100" t="str">
        <f t="shared" si="7"/>
        <v>SI CUMPLE</v>
      </c>
      <c r="O58" s="137">
        <v>4</v>
      </c>
      <c r="P58" s="211"/>
    </row>
    <row r="59" spans="1:16" s="108" customFormat="1" ht="36.75" customHeight="1" x14ac:dyDescent="0.25">
      <c r="A59" s="101">
        <v>41</v>
      </c>
      <c r="B59" s="102" t="s">
        <v>170</v>
      </c>
      <c r="C59" s="103" t="s">
        <v>39</v>
      </c>
      <c r="D59" s="104">
        <v>310</v>
      </c>
      <c r="E59" s="105">
        <v>19107</v>
      </c>
      <c r="F59" s="173">
        <v>32044</v>
      </c>
      <c r="G59" s="61">
        <v>8100</v>
      </c>
      <c r="H59" s="88">
        <f t="shared" si="5"/>
        <v>23944</v>
      </c>
      <c r="I59" s="251">
        <v>8100</v>
      </c>
      <c r="J59" s="247">
        <f t="shared" si="6"/>
        <v>0.57607159679698539</v>
      </c>
      <c r="K59" s="136">
        <f t="shared" si="8"/>
        <v>2511000</v>
      </c>
      <c r="L59" s="107">
        <f t="shared" si="9"/>
        <v>10044000</v>
      </c>
      <c r="M59" s="100" t="str">
        <f t="shared" si="10"/>
        <v>SI CUMPLE</v>
      </c>
      <c r="N59" s="100" t="str">
        <f t="shared" si="7"/>
        <v>SI CUMPLE</v>
      </c>
      <c r="O59" s="137">
        <v>4</v>
      </c>
      <c r="P59" s="211"/>
    </row>
    <row r="60" spans="1:16" s="108" customFormat="1" ht="36.75" customHeight="1" x14ac:dyDescent="0.25">
      <c r="A60" s="101">
        <v>42</v>
      </c>
      <c r="B60" s="102" t="s">
        <v>112</v>
      </c>
      <c r="C60" s="103" t="s">
        <v>39</v>
      </c>
      <c r="D60" s="104">
        <v>165</v>
      </c>
      <c r="E60" s="105">
        <v>35094</v>
      </c>
      <c r="F60" s="173">
        <v>63746</v>
      </c>
      <c r="G60" s="61">
        <v>14850</v>
      </c>
      <c r="H60" s="88">
        <f t="shared" si="5"/>
        <v>48896</v>
      </c>
      <c r="I60" s="251">
        <v>14850</v>
      </c>
      <c r="J60" s="247">
        <f t="shared" si="6"/>
        <v>0.57685074371687473</v>
      </c>
      <c r="K60" s="136">
        <f t="shared" si="8"/>
        <v>2450250</v>
      </c>
      <c r="L60" s="107">
        <f t="shared" si="9"/>
        <v>9801000</v>
      </c>
      <c r="M60" s="100" t="str">
        <f t="shared" si="10"/>
        <v>SI CUMPLE</v>
      </c>
      <c r="N60" s="100" t="str">
        <f t="shared" si="7"/>
        <v>SI CUMPLE</v>
      </c>
      <c r="O60" s="137">
        <v>4</v>
      </c>
      <c r="P60" s="211"/>
    </row>
    <row r="61" spans="1:16" s="108" customFormat="1" ht="36.75" customHeight="1" x14ac:dyDescent="0.25">
      <c r="A61" s="101">
        <v>43</v>
      </c>
      <c r="B61" s="102" t="s">
        <v>113</v>
      </c>
      <c r="C61" s="103" t="s">
        <v>39</v>
      </c>
      <c r="D61" s="104">
        <v>180</v>
      </c>
      <c r="E61" s="105">
        <v>9469</v>
      </c>
      <c r="F61" s="173">
        <v>18918</v>
      </c>
      <c r="G61" s="61">
        <v>4629</v>
      </c>
      <c r="H61" s="88">
        <f t="shared" si="5"/>
        <v>14289</v>
      </c>
      <c r="I61" s="251">
        <v>4629</v>
      </c>
      <c r="J61" s="247">
        <f t="shared" si="6"/>
        <v>0.51114162002323371</v>
      </c>
      <c r="K61" s="136">
        <f t="shared" si="8"/>
        <v>833220</v>
      </c>
      <c r="L61" s="107">
        <f t="shared" si="9"/>
        <v>3332880</v>
      </c>
      <c r="M61" s="100" t="str">
        <f t="shared" si="10"/>
        <v>SI CUMPLE</v>
      </c>
      <c r="N61" s="100" t="str">
        <f t="shared" si="7"/>
        <v>SI CUMPLE</v>
      </c>
      <c r="O61" s="137">
        <v>4</v>
      </c>
      <c r="P61" s="211"/>
    </row>
    <row r="62" spans="1:16" s="108" customFormat="1" ht="36.75" customHeight="1" x14ac:dyDescent="0.25">
      <c r="A62" s="101">
        <v>44</v>
      </c>
      <c r="B62" s="102" t="s">
        <v>171</v>
      </c>
      <c r="C62" s="103" t="s">
        <v>39</v>
      </c>
      <c r="D62" s="104">
        <v>100</v>
      </c>
      <c r="E62" s="105">
        <v>15978</v>
      </c>
      <c r="F62" s="173">
        <v>28720</v>
      </c>
      <c r="G62" s="61">
        <v>6396</v>
      </c>
      <c r="H62" s="88">
        <f t="shared" si="5"/>
        <v>22324</v>
      </c>
      <c r="I62" s="251">
        <v>6396</v>
      </c>
      <c r="J62" s="247">
        <f t="shared" si="6"/>
        <v>0.59969958693203151</v>
      </c>
      <c r="K62" s="136">
        <f t="shared" si="8"/>
        <v>639600</v>
      </c>
      <c r="L62" s="107">
        <f t="shared" si="9"/>
        <v>2558400</v>
      </c>
      <c r="M62" s="100" t="str">
        <f t="shared" si="10"/>
        <v>SI CUMPLE</v>
      </c>
      <c r="N62" s="100" t="str">
        <f t="shared" si="7"/>
        <v>SI CUMPLE</v>
      </c>
      <c r="O62" s="137">
        <v>4</v>
      </c>
      <c r="P62" s="211"/>
    </row>
    <row r="63" spans="1:16" s="64" customFormat="1" ht="36.75" customHeight="1" x14ac:dyDescent="0.25">
      <c r="A63" s="101">
        <v>45</v>
      </c>
      <c r="B63" s="102" t="s">
        <v>114</v>
      </c>
      <c r="C63" s="103" t="s">
        <v>39</v>
      </c>
      <c r="D63" s="104">
        <v>34</v>
      </c>
      <c r="E63" s="105">
        <v>7963</v>
      </c>
      <c r="F63" s="173">
        <v>14252</v>
      </c>
      <c r="G63" s="61">
        <v>2449</v>
      </c>
      <c r="H63" s="88">
        <f t="shared" si="5"/>
        <v>11803</v>
      </c>
      <c r="I63" s="251">
        <v>0</v>
      </c>
      <c r="J63" s="247">
        <f t="shared" si="6"/>
        <v>1</v>
      </c>
      <c r="K63" s="136">
        <f t="shared" si="8"/>
        <v>0</v>
      </c>
      <c r="L63" s="107">
        <f t="shared" si="9"/>
        <v>0</v>
      </c>
      <c r="M63" s="100" t="str">
        <f t="shared" si="10"/>
        <v>SI CUMPLE</v>
      </c>
      <c r="N63" s="100" t="s">
        <v>212</v>
      </c>
      <c r="O63" s="137">
        <v>4</v>
      </c>
      <c r="P63" s="212" t="s">
        <v>211</v>
      </c>
    </row>
    <row r="64" spans="1:16" s="108" customFormat="1" ht="36.75" customHeight="1" x14ac:dyDescent="0.25">
      <c r="A64" s="101">
        <v>46</v>
      </c>
      <c r="B64" s="102" t="s">
        <v>115</v>
      </c>
      <c r="C64" s="103" t="s">
        <v>39</v>
      </c>
      <c r="D64" s="104">
        <v>34</v>
      </c>
      <c r="E64" s="105">
        <v>3721</v>
      </c>
      <c r="F64" s="173">
        <v>5786</v>
      </c>
      <c r="G64" s="61">
        <v>2266</v>
      </c>
      <c r="H64" s="88">
        <f t="shared" si="5"/>
        <v>3520</v>
      </c>
      <c r="I64" s="251">
        <v>2266</v>
      </c>
      <c r="J64" s="247">
        <f t="shared" si="6"/>
        <v>0.39102391830153183</v>
      </c>
      <c r="K64" s="136">
        <f t="shared" si="8"/>
        <v>77044</v>
      </c>
      <c r="L64" s="107">
        <f t="shared" si="9"/>
        <v>308176</v>
      </c>
      <c r="M64" s="100" t="str">
        <f t="shared" si="10"/>
        <v>SI CUMPLE</v>
      </c>
      <c r="N64" s="100" t="str">
        <f t="shared" si="7"/>
        <v>SI CUMPLE</v>
      </c>
      <c r="O64" s="137">
        <v>4</v>
      </c>
      <c r="P64" s="211"/>
    </row>
    <row r="65" spans="1:16" s="64" customFormat="1" ht="36.75" customHeight="1" x14ac:dyDescent="0.25">
      <c r="A65" s="101">
        <v>47</v>
      </c>
      <c r="B65" s="102" t="s">
        <v>172</v>
      </c>
      <c r="C65" s="103" t="s">
        <v>39</v>
      </c>
      <c r="D65" s="104">
        <v>6</v>
      </c>
      <c r="E65" s="105">
        <v>5711</v>
      </c>
      <c r="F65" s="173">
        <v>16885</v>
      </c>
      <c r="G65" s="61">
        <v>2893</v>
      </c>
      <c r="H65" s="88">
        <f t="shared" si="5"/>
        <v>13992</v>
      </c>
      <c r="I65" s="251">
        <v>2893</v>
      </c>
      <c r="J65" s="247">
        <f t="shared" si="6"/>
        <v>0.49343372439152511</v>
      </c>
      <c r="K65" s="136">
        <f t="shared" si="8"/>
        <v>17358</v>
      </c>
      <c r="L65" s="107">
        <f t="shared" si="9"/>
        <v>69432</v>
      </c>
      <c r="M65" s="100" t="str">
        <f t="shared" si="10"/>
        <v>SI CUMPLE</v>
      </c>
      <c r="N65" s="100" t="str">
        <f t="shared" si="7"/>
        <v>SI CUMPLE</v>
      </c>
      <c r="O65" s="137">
        <v>4</v>
      </c>
      <c r="P65" s="211"/>
    </row>
    <row r="66" spans="1:16" s="64" customFormat="1" ht="36.75" customHeight="1" x14ac:dyDescent="0.25">
      <c r="A66" s="101">
        <v>48</v>
      </c>
      <c r="B66" s="102" t="s">
        <v>173</v>
      </c>
      <c r="C66" s="103" t="s">
        <v>39</v>
      </c>
      <c r="D66" s="104">
        <v>3</v>
      </c>
      <c r="E66" s="105">
        <v>7871</v>
      </c>
      <c r="F66" s="173">
        <v>16885</v>
      </c>
      <c r="G66" s="61">
        <v>4584</v>
      </c>
      <c r="H66" s="88">
        <f t="shared" si="5"/>
        <v>12301</v>
      </c>
      <c r="I66" s="251">
        <v>4584</v>
      </c>
      <c r="J66" s="247">
        <f t="shared" si="6"/>
        <v>0.41760894422563843</v>
      </c>
      <c r="K66" s="136">
        <f t="shared" si="8"/>
        <v>13752</v>
      </c>
      <c r="L66" s="107">
        <f t="shared" si="9"/>
        <v>55008</v>
      </c>
      <c r="M66" s="100" t="str">
        <f t="shared" si="10"/>
        <v>SI CUMPLE</v>
      </c>
      <c r="N66" s="100" t="str">
        <f t="shared" si="7"/>
        <v>SI CUMPLE</v>
      </c>
      <c r="O66" s="137">
        <v>4</v>
      </c>
      <c r="P66" s="211"/>
    </row>
    <row r="67" spans="1:16" s="64" customFormat="1" ht="36.75" customHeight="1" x14ac:dyDescent="0.25">
      <c r="A67" s="101">
        <v>49</v>
      </c>
      <c r="B67" s="102" t="s">
        <v>116</v>
      </c>
      <c r="C67" s="103" t="s">
        <v>39</v>
      </c>
      <c r="D67" s="104">
        <v>4</v>
      </c>
      <c r="E67" s="105">
        <v>12051</v>
      </c>
      <c r="F67" s="173">
        <v>25770</v>
      </c>
      <c r="G67" s="61">
        <v>1736</v>
      </c>
      <c r="H67" s="88">
        <f t="shared" si="5"/>
        <v>24034</v>
      </c>
      <c r="I67" s="251">
        <v>1736</v>
      </c>
      <c r="J67" s="247">
        <f t="shared" si="6"/>
        <v>0.85594556468342875</v>
      </c>
      <c r="K67" s="136">
        <f t="shared" si="8"/>
        <v>6944</v>
      </c>
      <c r="L67" s="107">
        <f t="shared" si="9"/>
        <v>27776</v>
      </c>
      <c r="M67" s="100" t="str">
        <f t="shared" si="10"/>
        <v>SI CUMPLE</v>
      </c>
      <c r="N67" s="100" t="str">
        <f t="shared" si="7"/>
        <v>SI CUMPLE</v>
      </c>
      <c r="O67" s="137">
        <v>4</v>
      </c>
      <c r="P67" s="211"/>
    </row>
    <row r="68" spans="1:16" s="64" customFormat="1" ht="36.75" customHeight="1" x14ac:dyDescent="0.25">
      <c r="A68" s="101">
        <v>50</v>
      </c>
      <c r="B68" s="102" t="s">
        <v>117</v>
      </c>
      <c r="C68" s="103" t="s">
        <v>39</v>
      </c>
      <c r="D68" s="104">
        <v>4</v>
      </c>
      <c r="E68" s="105">
        <v>190216</v>
      </c>
      <c r="F68" s="173">
        <v>256751</v>
      </c>
      <c r="G68" s="61">
        <v>89902</v>
      </c>
      <c r="H68" s="88">
        <f t="shared" si="5"/>
        <v>166849</v>
      </c>
      <c r="I68" s="251">
        <v>89902</v>
      </c>
      <c r="J68" s="247">
        <f t="shared" si="6"/>
        <v>0.52736888589813691</v>
      </c>
      <c r="K68" s="136">
        <f t="shared" si="8"/>
        <v>359608</v>
      </c>
      <c r="L68" s="107">
        <f t="shared" si="9"/>
        <v>1438432</v>
      </c>
      <c r="M68" s="100" t="str">
        <f t="shared" si="10"/>
        <v>SI CUMPLE</v>
      </c>
      <c r="N68" s="100" t="str">
        <f t="shared" si="7"/>
        <v>SI CUMPLE</v>
      </c>
      <c r="O68" s="137">
        <v>4</v>
      </c>
      <c r="P68" s="211"/>
    </row>
    <row r="69" spans="1:16" s="108" customFormat="1" ht="36.75" customHeight="1" x14ac:dyDescent="0.25">
      <c r="A69" s="101">
        <v>51</v>
      </c>
      <c r="B69" s="102" t="s">
        <v>174</v>
      </c>
      <c r="C69" s="103" t="s">
        <v>39</v>
      </c>
      <c r="D69" s="104">
        <v>190</v>
      </c>
      <c r="E69" s="105">
        <v>36215</v>
      </c>
      <c r="F69" s="173">
        <v>64785</v>
      </c>
      <c r="G69" s="61">
        <v>18464</v>
      </c>
      <c r="H69" s="88">
        <f t="shared" si="5"/>
        <v>46321</v>
      </c>
      <c r="I69" s="251">
        <v>18464</v>
      </c>
      <c r="J69" s="247">
        <f t="shared" si="6"/>
        <v>0.49015601270191911</v>
      </c>
      <c r="K69" s="136">
        <f t="shared" si="8"/>
        <v>3508160</v>
      </c>
      <c r="L69" s="107">
        <f t="shared" si="9"/>
        <v>14032640</v>
      </c>
      <c r="M69" s="100" t="str">
        <f t="shared" si="10"/>
        <v>SI CUMPLE</v>
      </c>
      <c r="N69" s="100" t="str">
        <f t="shared" si="7"/>
        <v>SI CUMPLE</v>
      </c>
      <c r="O69" s="137">
        <v>4</v>
      </c>
      <c r="P69" s="211"/>
    </row>
    <row r="70" spans="1:16" s="108" customFormat="1" ht="36.75" customHeight="1" x14ac:dyDescent="0.25">
      <c r="A70" s="101">
        <v>52</v>
      </c>
      <c r="B70" s="102" t="s">
        <v>175</v>
      </c>
      <c r="C70" s="103" t="s">
        <v>39</v>
      </c>
      <c r="D70" s="104">
        <v>90</v>
      </c>
      <c r="E70" s="105">
        <v>13793</v>
      </c>
      <c r="F70" s="173">
        <v>18572</v>
      </c>
      <c r="G70" s="61">
        <v>6365</v>
      </c>
      <c r="H70" s="88">
        <f t="shared" si="5"/>
        <v>12207</v>
      </c>
      <c r="I70" s="251">
        <v>6365</v>
      </c>
      <c r="J70" s="247">
        <f t="shared" si="6"/>
        <v>0.53853403900529251</v>
      </c>
      <c r="K70" s="136">
        <f t="shared" si="8"/>
        <v>572850</v>
      </c>
      <c r="L70" s="107">
        <f t="shared" si="9"/>
        <v>2291400</v>
      </c>
      <c r="M70" s="100" t="str">
        <f t="shared" si="10"/>
        <v>SI CUMPLE</v>
      </c>
      <c r="N70" s="100" t="str">
        <f t="shared" si="7"/>
        <v>SI CUMPLE</v>
      </c>
      <c r="O70" s="137">
        <v>4</v>
      </c>
      <c r="P70" s="211"/>
    </row>
    <row r="71" spans="1:16" s="108" customFormat="1" ht="36.75" customHeight="1" x14ac:dyDescent="0.25">
      <c r="A71" s="101">
        <v>53</v>
      </c>
      <c r="B71" s="102" t="s">
        <v>176</v>
      </c>
      <c r="C71" s="103" t="s">
        <v>39</v>
      </c>
      <c r="D71" s="104">
        <v>70</v>
      </c>
      <c r="E71" s="105">
        <v>85661</v>
      </c>
      <c r="F71" s="173">
        <v>166237</v>
      </c>
      <c r="G71" s="61">
        <v>23670</v>
      </c>
      <c r="H71" s="88">
        <f t="shared" si="5"/>
        <v>142567</v>
      </c>
      <c r="I71" s="251">
        <v>23670</v>
      </c>
      <c r="J71" s="247">
        <f t="shared" si="6"/>
        <v>0.7236782199600752</v>
      </c>
      <c r="K71" s="136">
        <f t="shared" si="8"/>
        <v>1656900</v>
      </c>
      <c r="L71" s="107">
        <f t="shared" si="9"/>
        <v>6627600</v>
      </c>
      <c r="M71" s="100" t="str">
        <f t="shared" si="10"/>
        <v>SI CUMPLE</v>
      </c>
      <c r="N71" s="100" t="str">
        <f t="shared" si="7"/>
        <v>SI CUMPLE</v>
      </c>
      <c r="O71" s="137">
        <v>4</v>
      </c>
      <c r="P71" s="211"/>
    </row>
    <row r="72" spans="1:16" s="108" customFormat="1" ht="36.75" customHeight="1" x14ac:dyDescent="0.25">
      <c r="A72" s="101">
        <v>54</v>
      </c>
      <c r="B72" s="102" t="s">
        <v>118</v>
      </c>
      <c r="C72" s="103" t="s">
        <v>39</v>
      </c>
      <c r="D72" s="104">
        <v>74</v>
      </c>
      <c r="E72" s="105">
        <v>19892</v>
      </c>
      <c r="F72" s="173">
        <v>61942</v>
      </c>
      <c r="G72" s="61">
        <v>15449</v>
      </c>
      <c r="H72" s="88">
        <f t="shared" si="5"/>
        <v>46493</v>
      </c>
      <c r="I72" s="251">
        <v>15449</v>
      </c>
      <c r="J72" s="247">
        <f t="shared" si="6"/>
        <v>0.22335612306454855</v>
      </c>
      <c r="K72" s="136">
        <f t="shared" si="8"/>
        <v>1143226</v>
      </c>
      <c r="L72" s="107">
        <f t="shared" si="9"/>
        <v>4572904</v>
      </c>
      <c r="M72" s="100" t="str">
        <f t="shared" si="10"/>
        <v>SI CUMPLE</v>
      </c>
      <c r="N72" s="100" t="str">
        <f t="shared" si="7"/>
        <v>SI CUMPLE</v>
      </c>
      <c r="O72" s="137">
        <v>4</v>
      </c>
      <c r="P72" s="211"/>
    </row>
    <row r="73" spans="1:16" s="64" customFormat="1" ht="36.75" customHeight="1" x14ac:dyDescent="0.25">
      <c r="A73" s="101">
        <v>55</v>
      </c>
      <c r="B73" s="102" t="s">
        <v>119</v>
      </c>
      <c r="C73" s="103" t="s">
        <v>39</v>
      </c>
      <c r="D73" s="104">
        <v>4</v>
      </c>
      <c r="E73" s="105">
        <v>12658</v>
      </c>
      <c r="F73" s="173">
        <v>32074</v>
      </c>
      <c r="G73" s="61">
        <v>7522</v>
      </c>
      <c r="H73" s="88">
        <f t="shared" si="5"/>
        <v>24552</v>
      </c>
      <c r="I73" s="251">
        <v>7522</v>
      </c>
      <c r="J73" s="247">
        <f t="shared" si="6"/>
        <v>0.40575130352346345</v>
      </c>
      <c r="K73" s="136">
        <f t="shared" si="8"/>
        <v>30088</v>
      </c>
      <c r="L73" s="107">
        <f t="shared" si="9"/>
        <v>120352</v>
      </c>
      <c r="M73" s="100" t="str">
        <f t="shared" si="10"/>
        <v>SI CUMPLE</v>
      </c>
      <c r="N73" s="100" t="str">
        <f t="shared" si="7"/>
        <v>SI CUMPLE</v>
      </c>
      <c r="O73" s="137">
        <v>4</v>
      </c>
      <c r="P73" s="211"/>
    </row>
    <row r="74" spans="1:16" s="64" customFormat="1" ht="36.75" customHeight="1" x14ac:dyDescent="0.25">
      <c r="A74" s="101">
        <v>56</v>
      </c>
      <c r="B74" s="102" t="s">
        <v>177</v>
      </c>
      <c r="C74" s="103" t="s">
        <v>39</v>
      </c>
      <c r="D74" s="104">
        <v>1</v>
      </c>
      <c r="E74" s="105">
        <v>67464</v>
      </c>
      <c r="F74" s="173">
        <v>133941</v>
      </c>
      <c r="G74" s="61">
        <v>39100</v>
      </c>
      <c r="H74" s="88">
        <f t="shared" si="5"/>
        <v>94841</v>
      </c>
      <c r="I74" s="251">
        <v>39100</v>
      </c>
      <c r="J74" s="247">
        <f t="shared" si="6"/>
        <v>0.42043163761413493</v>
      </c>
      <c r="K74" s="136">
        <f t="shared" si="8"/>
        <v>39100</v>
      </c>
      <c r="L74" s="107">
        <f t="shared" si="9"/>
        <v>156400</v>
      </c>
      <c r="M74" s="100" t="str">
        <f t="shared" si="10"/>
        <v>SI CUMPLE</v>
      </c>
      <c r="N74" s="100" t="str">
        <f t="shared" si="7"/>
        <v>SI CUMPLE</v>
      </c>
      <c r="O74" s="137">
        <v>4</v>
      </c>
      <c r="P74" s="211"/>
    </row>
    <row r="75" spans="1:16" s="108" customFormat="1" ht="36.75" customHeight="1" x14ac:dyDescent="0.25">
      <c r="A75" s="101">
        <v>57</v>
      </c>
      <c r="B75" s="102" t="s">
        <v>178</v>
      </c>
      <c r="C75" s="103" t="s">
        <v>39</v>
      </c>
      <c r="D75" s="104">
        <v>1</v>
      </c>
      <c r="E75" s="105">
        <v>35326</v>
      </c>
      <c r="F75" s="173">
        <v>89331</v>
      </c>
      <c r="G75" s="61">
        <v>16737</v>
      </c>
      <c r="H75" s="88">
        <f t="shared" si="5"/>
        <v>72594</v>
      </c>
      <c r="I75" s="251">
        <v>16737</v>
      </c>
      <c r="J75" s="247">
        <f t="shared" si="6"/>
        <v>0.52621298760120028</v>
      </c>
      <c r="K75" s="136">
        <f t="shared" si="8"/>
        <v>16737</v>
      </c>
      <c r="L75" s="107">
        <f t="shared" si="9"/>
        <v>66948</v>
      </c>
      <c r="M75" s="100" t="str">
        <f t="shared" si="10"/>
        <v>SI CUMPLE</v>
      </c>
      <c r="N75" s="100" t="str">
        <f t="shared" si="7"/>
        <v>SI CUMPLE</v>
      </c>
      <c r="O75" s="137">
        <v>4</v>
      </c>
      <c r="P75" s="211"/>
    </row>
    <row r="76" spans="1:16" s="108" customFormat="1" ht="36.75" customHeight="1" x14ac:dyDescent="0.25">
      <c r="A76" s="101">
        <v>58</v>
      </c>
      <c r="B76" s="102" t="s">
        <v>120</v>
      </c>
      <c r="C76" s="103" t="s">
        <v>39</v>
      </c>
      <c r="D76" s="104">
        <v>4</v>
      </c>
      <c r="E76" s="105">
        <v>4745</v>
      </c>
      <c r="F76" s="173">
        <v>26677</v>
      </c>
      <c r="G76" s="61">
        <v>2629</v>
      </c>
      <c r="H76" s="88">
        <f t="shared" si="5"/>
        <v>24048</v>
      </c>
      <c r="I76" s="251">
        <v>2629</v>
      </c>
      <c r="J76" s="247">
        <f t="shared" si="6"/>
        <v>0.4459430979978925</v>
      </c>
      <c r="K76" s="136">
        <f t="shared" si="8"/>
        <v>10516</v>
      </c>
      <c r="L76" s="107">
        <f t="shared" si="9"/>
        <v>42064</v>
      </c>
      <c r="M76" s="100" t="str">
        <f t="shared" si="10"/>
        <v>SI CUMPLE</v>
      </c>
      <c r="N76" s="100" t="str">
        <f t="shared" si="7"/>
        <v>SI CUMPLE</v>
      </c>
      <c r="O76" s="137">
        <v>4</v>
      </c>
      <c r="P76" s="211"/>
    </row>
    <row r="77" spans="1:16" s="108" customFormat="1" ht="36.75" customHeight="1" x14ac:dyDescent="0.25">
      <c r="A77" s="101">
        <v>59</v>
      </c>
      <c r="B77" s="102" t="s">
        <v>179</v>
      </c>
      <c r="C77" s="103" t="s">
        <v>39</v>
      </c>
      <c r="D77" s="104">
        <v>11</v>
      </c>
      <c r="E77" s="105">
        <v>14714</v>
      </c>
      <c r="F77" s="173">
        <v>71839</v>
      </c>
      <c r="G77" s="61">
        <v>7487</v>
      </c>
      <c r="H77" s="88">
        <f t="shared" si="5"/>
        <v>64352</v>
      </c>
      <c r="I77" s="251">
        <v>7487</v>
      </c>
      <c r="J77" s="247">
        <f t="shared" si="6"/>
        <v>0.49116487698790268</v>
      </c>
      <c r="K77" s="136">
        <f t="shared" si="8"/>
        <v>82357</v>
      </c>
      <c r="L77" s="107">
        <f t="shared" si="9"/>
        <v>329428</v>
      </c>
      <c r="M77" s="100" t="str">
        <f t="shared" si="10"/>
        <v>SI CUMPLE</v>
      </c>
      <c r="N77" s="100" t="str">
        <f t="shared" si="7"/>
        <v>SI CUMPLE</v>
      </c>
      <c r="O77" s="137">
        <v>4</v>
      </c>
      <c r="P77" s="211"/>
    </row>
    <row r="78" spans="1:16" s="108" customFormat="1" ht="36.75" customHeight="1" x14ac:dyDescent="0.25">
      <c r="A78" s="101">
        <v>60</v>
      </c>
      <c r="B78" s="102" t="s">
        <v>121</v>
      </c>
      <c r="C78" s="103" t="s">
        <v>39</v>
      </c>
      <c r="D78" s="104">
        <v>11</v>
      </c>
      <c r="E78" s="105">
        <v>35970</v>
      </c>
      <c r="F78" s="173">
        <v>71839</v>
      </c>
      <c r="G78" s="61">
        <v>10965</v>
      </c>
      <c r="H78" s="88">
        <f t="shared" si="5"/>
        <v>60874</v>
      </c>
      <c r="I78" s="251">
        <v>10965</v>
      </c>
      <c r="J78" s="247">
        <f t="shared" si="6"/>
        <v>0.695162635529608</v>
      </c>
      <c r="K78" s="136">
        <f t="shared" si="8"/>
        <v>120615</v>
      </c>
      <c r="L78" s="107">
        <f t="shared" si="9"/>
        <v>482460</v>
      </c>
      <c r="M78" s="100" t="str">
        <f t="shared" si="10"/>
        <v>SI CUMPLE</v>
      </c>
      <c r="N78" s="100" t="str">
        <f t="shared" si="7"/>
        <v>SI CUMPLE</v>
      </c>
      <c r="O78" s="137">
        <v>4</v>
      </c>
      <c r="P78" s="211"/>
    </row>
    <row r="79" spans="1:16" s="108" customFormat="1" ht="36.75" customHeight="1" x14ac:dyDescent="0.25">
      <c r="A79" s="101">
        <v>61</v>
      </c>
      <c r="B79" s="102" t="s">
        <v>180</v>
      </c>
      <c r="C79" s="103" t="s">
        <v>39</v>
      </c>
      <c r="D79" s="104">
        <v>5</v>
      </c>
      <c r="E79" s="105">
        <v>5847</v>
      </c>
      <c r="F79" s="173">
        <v>26299</v>
      </c>
      <c r="G79" s="61">
        <v>2892</v>
      </c>
      <c r="H79" s="88">
        <f t="shared" si="5"/>
        <v>23407</v>
      </c>
      <c r="I79" s="251">
        <v>2892</v>
      </c>
      <c r="J79" s="247">
        <f t="shared" si="6"/>
        <v>0.50538737814263723</v>
      </c>
      <c r="K79" s="136">
        <f t="shared" si="8"/>
        <v>14460</v>
      </c>
      <c r="L79" s="107">
        <f t="shared" si="9"/>
        <v>57840</v>
      </c>
      <c r="M79" s="100" t="str">
        <f t="shared" si="10"/>
        <v>SI CUMPLE</v>
      </c>
      <c r="N79" s="100" t="str">
        <f t="shared" si="7"/>
        <v>SI CUMPLE</v>
      </c>
      <c r="O79" s="137">
        <v>4</v>
      </c>
      <c r="P79" s="211"/>
    </row>
    <row r="80" spans="1:16" s="108" customFormat="1" ht="36.75" customHeight="1" x14ac:dyDescent="0.25">
      <c r="A80" s="101">
        <v>62</v>
      </c>
      <c r="B80" s="102" t="s">
        <v>181</v>
      </c>
      <c r="C80" s="103" t="s">
        <v>39</v>
      </c>
      <c r="D80" s="104">
        <v>12</v>
      </c>
      <c r="E80" s="105">
        <v>4908</v>
      </c>
      <c r="F80" s="173">
        <v>18716</v>
      </c>
      <c r="G80" s="61">
        <v>1504</v>
      </c>
      <c r="H80" s="88">
        <f t="shared" si="5"/>
        <v>17212</v>
      </c>
      <c r="I80" s="251">
        <v>1504</v>
      </c>
      <c r="J80" s="247">
        <f t="shared" si="6"/>
        <v>0.69356153219233907</v>
      </c>
      <c r="K80" s="136">
        <f t="shared" si="8"/>
        <v>18048</v>
      </c>
      <c r="L80" s="107">
        <f t="shared" si="9"/>
        <v>72192</v>
      </c>
      <c r="M80" s="100" t="str">
        <f t="shared" si="10"/>
        <v>SI CUMPLE</v>
      </c>
      <c r="N80" s="100" t="str">
        <f t="shared" si="7"/>
        <v>SI CUMPLE</v>
      </c>
      <c r="O80" s="137">
        <v>4</v>
      </c>
      <c r="P80" s="211"/>
    </row>
    <row r="81" spans="1:16" s="108" customFormat="1" ht="36.75" customHeight="1" x14ac:dyDescent="0.25">
      <c r="A81" s="101">
        <v>63</v>
      </c>
      <c r="B81" s="102" t="s">
        <v>182</v>
      </c>
      <c r="C81" s="103" t="s">
        <v>39</v>
      </c>
      <c r="D81" s="104">
        <v>30</v>
      </c>
      <c r="E81" s="105">
        <v>5722</v>
      </c>
      <c r="F81" s="173">
        <v>8638</v>
      </c>
      <c r="G81" s="61">
        <v>1909</v>
      </c>
      <c r="H81" s="88">
        <f t="shared" si="5"/>
        <v>6729</v>
      </c>
      <c r="I81" s="251">
        <v>1909</v>
      </c>
      <c r="J81" s="247">
        <f t="shared" si="6"/>
        <v>0.66637539321915418</v>
      </c>
      <c r="K81" s="136">
        <f t="shared" si="8"/>
        <v>57270</v>
      </c>
      <c r="L81" s="107">
        <f t="shared" si="9"/>
        <v>229080</v>
      </c>
      <c r="M81" s="100" t="str">
        <f t="shared" si="10"/>
        <v>SI CUMPLE</v>
      </c>
      <c r="N81" s="100" t="str">
        <f t="shared" si="7"/>
        <v>SI CUMPLE</v>
      </c>
      <c r="O81" s="137">
        <v>4</v>
      </c>
      <c r="P81" s="211"/>
    </row>
    <row r="82" spans="1:16" s="108" customFormat="1" ht="36.75" customHeight="1" x14ac:dyDescent="0.25">
      <c r="A82" s="101">
        <v>64</v>
      </c>
      <c r="B82" s="102" t="s">
        <v>122</v>
      </c>
      <c r="C82" s="103" t="s">
        <v>39</v>
      </c>
      <c r="D82" s="104">
        <v>9</v>
      </c>
      <c r="E82" s="105">
        <v>26702</v>
      </c>
      <c r="F82" s="173">
        <v>40870</v>
      </c>
      <c r="G82" s="61">
        <v>2999</v>
      </c>
      <c r="H82" s="88">
        <f t="shared" si="5"/>
        <v>37871</v>
      </c>
      <c r="I82" s="251">
        <v>2999</v>
      </c>
      <c r="J82" s="247">
        <f t="shared" si="6"/>
        <v>0.8876863156317879</v>
      </c>
      <c r="K82" s="136">
        <f t="shared" si="8"/>
        <v>26991</v>
      </c>
      <c r="L82" s="107">
        <f t="shared" si="9"/>
        <v>107964</v>
      </c>
      <c r="M82" s="100" t="str">
        <f t="shared" si="10"/>
        <v>SI CUMPLE</v>
      </c>
      <c r="N82" s="100" t="str">
        <f t="shared" si="7"/>
        <v>SI CUMPLE</v>
      </c>
      <c r="O82" s="137">
        <v>4</v>
      </c>
      <c r="P82" s="211"/>
    </row>
    <row r="83" spans="1:16" s="108" customFormat="1" ht="36.75" customHeight="1" x14ac:dyDescent="0.25">
      <c r="A83" s="101">
        <v>65</v>
      </c>
      <c r="B83" s="102" t="s">
        <v>183</v>
      </c>
      <c r="C83" s="103" t="s">
        <v>39</v>
      </c>
      <c r="D83" s="104">
        <v>4</v>
      </c>
      <c r="E83" s="105">
        <v>7181</v>
      </c>
      <c r="F83" s="173">
        <v>43190</v>
      </c>
      <c r="G83" s="61">
        <v>2704</v>
      </c>
      <c r="H83" s="88">
        <f t="shared" si="5"/>
        <v>40486</v>
      </c>
      <c r="I83" s="251">
        <v>2704</v>
      </c>
      <c r="J83" s="247">
        <f t="shared" si="6"/>
        <v>0.62345077287285888</v>
      </c>
      <c r="K83" s="136">
        <f t="shared" si="8"/>
        <v>10816</v>
      </c>
      <c r="L83" s="107">
        <f t="shared" si="9"/>
        <v>43264</v>
      </c>
      <c r="M83" s="100" t="str">
        <f t="shared" si="10"/>
        <v>SI CUMPLE</v>
      </c>
      <c r="N83" s="100" t="str">
        <f t="shared" si="7"/>
        <v>SI CUMPLE</v>
      </c>
      <c r="O83" s="137">
        <v>4</v>
      </c>
      <c r="P83" s="211"/>
    </row>
    <row r="84" spans="1:16" s="108" customFormat="1" ht="36.75" customHeight="1" x14ac:dyDescent="0.25">
      <c r="A84" s="101">
        <v>66</v>
      </c>
      <c r="B84" s="102" t="s">
        <v>184</v>
      </c>
      <c r="C84" s="103" t="s">
        <v>39</v>
      </c>
      <c r="D84" s="104">
        <v>9</v>
      </c>
      <c r="E84" s="105">
        <v>12590</v>
      </c>
      <c r="F84" s="173">
        <v>25899</v>
      </c>
      <c r="G84" s="61">
        <v>4232</v>
      </c>
      <c r="H84" s="88">
        <f t="shared" si="5"/>
        <v>21667</v>
      </c>
      <c r="I84" s="251">
        <v>4232</v>
      </c>
      <c r="J84" s="247">
        <f t="shared" si="6"/>
        <v>0.66386020651310562</v>
      </c>
      <c r="K84" s="136">
        <f t="shared" si="8"/>
        <v>38088</v>
      </c>
      <c r="L84" s="107">
        <f t="shared" si="9"/>
        <v>152352</v>
      </c>
      <c r="M84" s="100" t="str">
        <f t="shared" si="10"/>
        <v>SI CUMPLE</v>
      </c>
      <c r="N84" s="100" t="str">
        <f t="shared" si="7"/>
        <v>SI CUMPLE</v>
      </c>
      <c r="O84" s="137">
        <v>4</v>
      </c>
      <c r="P84" s="211"/>
    </row>
    <row r="85" spans="1:16" s="108" customFormat="1" ht="36.75" customHeight="1" x14ac:dyDescent="0.25">
      <c r="A85" s="101">
        <v>67</v>
      </c>
      <c r="B85" s="102" t="s">
        <v>185</v>
      </c>
      <c r="C85" s="103" t="s">
        <v>39</v>
      </c>
      <c r="D85" s="104">
        <v>12</v>
      </c>
      <c r="E85" s="105">
        <v>43404</v>
      </c>
      <c r="F85" s="173">
        <v>125251</v>
      </c>
      <c r="G85" s="61">
        <v>19462</v>
      </c>
      <c r="H85" s="88">
        <f t="shared" si="5"/>
        <v>105789</v>
      </c>
      <c r="I85" s="251">
        <v>19462</v>
      </c>
      <c r="J85" s="247">
        <f t="shared" si="6"/>
        <v>0.55160814671458847</v>
      </c>
      <c r="K85" s="136">
        <f t="shared" si="8"/>
        <v>233544</v>
      </c>
      <c r="L85" s="107">
        <f t="shared" si="9"/>
        <v>934176</v>
      </c>
      <c r="M85" s="100" t="str">
        <f t="shared" si="10"/>
        <v>SI CUMPLE</v>
      </c>
      <c r="N85" s="100" t="str">
        <f t="shared" si="7"/>
        <v>SI CUMPLE</v>
      </c>
      <c r="O85" s="137">
        <v>4</v>
      </c>
      <c r="P85" s="211"/>
    </row>
    <row r="86" spans="1:16" s="108" customFormat="1" ht="36.75" customHeight="1" x14ac:dyDescent="0.25">
      <c r="A86" s="101">
        <v>68</v>
      </c>
      <c r="B86" s="102" t="s">
        <v>186</v>
      </c>
      <c r="C86" s="103" t="s">
        <v>39</v>
      </c>
      <c r="D86" s="104">
        <v>16</v>
      </c>
      <c r="E86" s="105">
        <v>150538</v>
      </c>
      <c r="F86" s="173">
        <v>608615</v>
      </c>
      <c r="G86" s="61">
        <v>23144</v>
      </c>
      <c r="H86" s="88">
        <f t="shared" si="5"/>
        <v>585471</v>
      </c>
      <c r="I86" s="251">
        <v>23144</v>
      </c>
      <c r="J86" s="247">
        <f t="shared" si="6"/>
        <v>0.84625808765892996</v>
      </c>
      <c r="K86" s="136">
        <f t="shared" si="8"/>
        <v>370304</v>
      </c>
      <c r="L86" s="107">
        <f t="shared" si="9"/>
        <v>1481216</v>
      </c>
      <c r="M86" s="100" t="str">
        <f t="shared" si="10"/>
        <v>SI CUMPLE</v>
      </c>
      <c r="N86" s="100" t="str">
        <f t="shared" si="7"/>
        <v>SI CUMPLE</v>
      </c>
      <c r="O86" s="137">
        <v>4</v>
      </c>
      <c r="P86" s="211"/>
    </row>
    <row r="87" spans="1:16" s="108" customFormat="1" ht="36.75" customHeight="1" x14ac:dyDescent="0.25">
      <c r="A87" s="101">
        <v>69</v>
      </c>
      <c r="B87" s="102" t="s">
        <v>187</v>
      </c>
      <c r="C87" s="103" t="s">
        <v>39</v>
      </c>
      <c r="D87" s="104">
        <v>10</v>
      </c>
      <c r="E87" s="105">
        <v>738257</v>
      </c>
      <c r="F87" s="173">
        <v>1799578</v>
      </c>
      <c r="G87" s="61">
        <v>447100</v>
      </c>
      <c r="H87" s="88">
        <f t="shared" si="5"/>
        <v>1352478</v>
      </c>
      <c r="I87" s="251">
        <v>447100</v>
      </c>
      <c r="J87" s="247">
        <f t="shared" si="6"/>
        <v>0.39438434041262055</v>
      </c>
      <c r="K87" s="136">
        <f t="shared" si="8"/>
        <v>4471000</v>
      </c>
      <c r="L87" s="107">
        <f t="shared" si="9"/>
        <v>17884000</v>
      </c>
      <c r="M87" s="100" t="str">
        <f t="shared" si="10"/>
        <v>SI CUMPLE</v>
      </c>
      <c r="N87" s="100" t="str">
        <f t="shared" si="7"/>
        <v>SI CUMPLE</v>
      </c>
      <c r="O87" s="137">
        <v>4</v>
      </c>
      <c r="P87" s="211"/>
    </row>
    <row r="88" spans="1:16" s="108" customFormat="1" ht="36.75" customHeight="1" x14ac:dyDescent="0.25">
      <c r="A88" s="101">
        <v>70</v>
      </c>
      <c r="B88" s="102" t="s">
        <v>123</v>
      </c>
      <c r="C88" s="103" t="s">
        <v>40</v>
      </c>
      <c r="D88" s="104">
        <v>6</v>
      </c>
      <c r="E88" s="105">
        <v>62137</v>
      </c>
      <c r="F88" s="173">
        <v>336725</v>
      </c>
      <c r="G88" s="61">
        <v>33439</v>
      </c>
      <c r="H88" s="88">
        <f t="shared" si="5"/>
        <v>303286</v>
      </c>
      <c r="I88" s="251">
        <v>33439</v>
      </c>
      <c r="J88" s="247">
        <f t="shared" si="6"/>
        <v>0.46185042728165182</v>
      </c>
      <c r="K88" s="136">
        <f t="shared" ref="K88:K103" si="11">I88*D88</f>
        <v>200634</v>
      </c>
      <c r="L88" s="107">
        <f t="shared" ref="L88:L119" si="12">K88*O88</f>
        <v>802536</v>
      </c>
      <c r="M88" s="100" t="str">
        <f t="shared" ref="M88:M103" si="13">IF((I88)&gt;$E88,"NO CUMPLE","SI CUMPLE")</f>
        <v>SI CUMPLE</v>
      </c>
      <c r="N88" s="100" t="str">
        <f t="shared" si="7"/>
        <v>SI CUMPLE</v>
      </c>
      <c r="O88" s="137">
        <v>4</v>
      </c>
      <c r="P88" s="211"/>
    </row>
    <row r="89" spans="1:16" s="108" customFormat="1" ht="36.75" customHeight="1" x14ac:dyDescent="0.25">
      <c r="A89" s="101">
        <v>71</v>
      </c>
      <c r="B89" s="102" t="s">
        <v>188</v>
      </c>
      <c r="C89" s="103" t="s">
        <v>39</v>
      </c>
      <c r="D89" s="104">
        <v>5</v>
      </c>
      <c r="E89" s="105">
        <v>100247</v>
      </c>
      <c r="F89" s="173">
        <v>137516</v>
      </c>
      <c r="G89" s="61">
        <v>35550</v>
      </c>
      <c r="H89" s="88">
        <f t="shared" ref="H89:H103" si="14">+F89-G89</f>
        <v>101966</v>
      </c>
      <c r="I89" s="251">
        <v>35550</v>
      </c>
      <c r="J89" s="247">
        <f t="shared" ref="J89:J103" si="15">((E89-I89)/E89)</f>
        <v>0.64537592147395928</v>
      </c>
      <c r="K89" s="136">
        <f t="shared" si="11"/>
        <v>177750</v>
      </c>
      <c r="L89" s="107">
        <f t="shared" si="12"/>
        <v>711000</v>
      </c>
      <c r="M89" s="100" t="str">
        <f t="shared" si="13"/>
        <v>SI CUMPLE</v>
      </c>
      <c r="N89" s="100" t="str">
        <f t="shared" ref="N89:N103" si="16">IF((I89)&lt;$G89,"NO CUMPLE","SI CUMPLE")</f>
        <v>SI CUMPLE</v>
      </c>
      <c r="O89" s="137">
        <v>4</v>
      </c>
      <c r="P89" s="211"/>
    </row>
    <row r="90" spans="1:16" s="108" customFormat="1" ht="36.75" customHeight="1" x14ac:dyDescent="0.25">
      <c r="A90" s="101">
        <v>72</v>
      </c>
      <c r="B90" s="102" t="s">
        <v>189</v>
      </c>
      <c r="C90" s="103" t="s">
        <v>39</v>
      </c>
      <c r="D90" s="104">
        <v>5</v>
      </c>
      <c r="E90" s="105">
        <v>369694</v>
      </c>
      <c r="F90" s="173">
        <v>692239</v>
      </c>
      <c r="G90" s="61">
        <v>147227</v>
      </c>
      <c r="H90" s="88">
        <f t="shared" si="14"/>
        <v>545012</v>
      </c>
      <c r="I90" s="251">
        <v>147227</v>
      </c>
      <c r="J90" s="247">
        <f t="shared" si="15"/>
        <v>0.60175983380850107</v>
      </c>
      <c r="K90" s="136">
        <f t="shared" si="11"/>
        <v>736135</v>
      </c>
      <c r="L90" s="107">
        <f t="shared" si="12"/>
        <v>2944540</v>
      </c>
      <c r="M90" s="100" t="str">
        <f t="shared" si="13"/>
        <v>SI CUMPLE</v>
      </c>
      <c r="N90" s="100" t="str">
        <f t="shared" si="16"/>
        <v>SI CUMPLE</v>
      </c>
      <c r="O90" s="137">
        <v>4</v>
      </c>
      <c r="P90" s="211"/>
    </row>
    <row r="91" spans="1:16" s="108" customFormat="1" ht="36.75" customHeight="1" x14ac:dyDescent="0.25">
      <c r="A91" s="101">
        <v>73</v>
      </c>
      <c r="B91" s="102" t="s">
        <v>190</v>
      </c>
      <c r="C91" s="103" t="s">
        <v>39</v>
      </c>
      <c r="D91" s="104">
        <v>5</v>
      </c>
      <c r="E91" s="105">
        <v>214087</v>
      </c>
      <c r="F91" s="173">
        <v>412549</v>
      </c>
      <c r="G91" s="61">
        <v>82056</v>
      </c>
      <c r="H91" s="88">
        <f t="shared" si="14"/>
        <v>330493</v>
      </c>
      <c r="I91" s="251">
        <v>82056</v>
      </c>
      <c r="J91" s="247">
        <f t="shared" si="15"/>
        <v>0.61671656849785372</v>
      </c>
      <c r="K91" s="136">
        <f t="shared" si="11"/>
        <v>410280</v>
      </c>
      <c r="L91" s="107">
        <f t="shared" si="12"/>
        <v>1641120</v>
      </c>
      <c r="M91" s="100" t="str">
        <f t="shared" si="13"/>
        <v>SI CUMPLE</v>
      </c>
      <c r="N91" s="100" t="str">
        <f t="shared" si="16"/>
        <v>SI CUMPLE</v>
      </c>
      <c r="O91" s="137">
        <v>4</v>
      </c>
      <c r="P91" s="211"/>
    </row>
    <row r="92" spans="1:16" s="108" customFormat="1" ht="36.75" customHeight="1" x14ac:dyDescent="0.25">
      <c r="A92" s="101">
        <v>74</v>
      </c>
      <c r="B92" s="102" t="s">
        <v>191</v>
      </c>
      <c r="C92" s="103" t="s">
        <v>39</v>
      </c>
      <c r="D92" s="104">
        <v>60</v>
      </c>
      <c r="E92" s="105">
        <v>60752</v>
      </c>
      <c r="F92" s="173">
        <v>129281</v>
      </c>
      <c r="G92" s="61">
        <v>17327</v>
      </c>
      <c r="H92" s="88">
        <f t="shared" si="14"/>
        <v>111954</v>
      </c>
      <c r="I92" s="251">
        <v>17327</v>
      </c>
      <c r="J92" s="247">
        <f t="shared" si="15"/>
        <v>0.71479128259151958</v>
      </c>
      <c r="K92" s="136">
        <f t="shared" si="11"/>
        <v>1039620</v>
      </c>
      <c r="L92" s="107">
        <f t="shared" si="12"/>
        <v>4158480</v>
      </c>
      <c r="M92" s="100" t="str">
        <f t="shared" si="13"/>
        <v>SI CUMPLE</v>
      </c>
      <c r="N92" s="100" t="str">
        <f t="shared" si="16"/>
        <v>SI CUMPLE</v>
      </c>
      <c r="O92" s="137">
        <v>4</v>
      </c>
      <c r="P92" s="211"/>
    </row>
    <row r="93" spans="1:16" s="108" customFormat="1" ht="36.75" customHeight="1" x14ac:dyDescent="0.25">
      <c r="A93" s="101">
        <v>75</v>
      </c>
      <c r="B93" s="102" t="s">
        <v>192</v>
      </c>
      <c r="C93" s="103" t="s">
        <v>39</v>
      </c>
      <c r="D93" s="104">
        <v>19</v>
      </c>
      <c r="E93" s="105">
        <v>1491904</v>
      </c>
      <c r="F93" s="173">
        <v>3742495</v>
      </c>
      <c r="G93" s="61">
        <v>277635</v>
      </c>
      <c r="H93" s="88">
        <f t="shared" si="14"/>
        <v>3464860</v>
      </c>
      <c r="I93" s="251">
        <v>277635</v>
      </c>
      <c r="J93" s="247">
        <f t="shared" si="15"/>
        <v>0.81390558641842903</v>
      </c>
      <c r="K93" s="136">
        <f t="shared" si="11"/>
        <v>5275065</v>
      </c>
      <c r="L93" s="107">
        <f t="shared" si="12"/>
        <v>21100260</v>
      </c>
      <c r="M93" s="100" t="str">
        <f t="shared" si="13"/>
        <v>SI CUMPLE</v>
      </c>
      <c r="N93" s="100" t="str">
        <f t="shared" si="16"/>
        <v>SI CUMPLE</v>
      </c>
      <c r="O93" s="137">
        <v>4</v>
      </c>
      <c r="P93" s="211"/>
    </row>
    <row r="94" spans="1:16" s="108" customFormat="1" ht="36.75" customHeight="1" x14ac:dyDescent="0.25">
      <c r="A94" s="101">
        <v>76</v>
      </c>
      <c r="B94" s="102" t="s">
        <v>124</v>
      </c>
      <c r="C94" s="103" t="s">
        <v>40</v>
      </c>
      <c r="D94" s="104">
        <v>5</v>
      </c>
      <c r="E94" s="105">
        <v>78273</v>
      </c>
      <c r="F94" s="173">
        <v>281305</v>
      </c>
      <c r="G94" s="61">
        <v>30541</v>
      </c>
      <c r="H94" s="88">
        <f t="shared" si="14"/>
        <v>250764</v>
      </c>
      <c r="I94" s="251">
        <v>30541</v>
      </c>
      <c r="J94" s="247">
        <f t="shared" si="15"/>
        <v>0.60981436766190134</v>
      </c>
      <c r="K94" s="136">
        <f t="shared" si="11"/>
        <v>152705</v>
      </c>
      <c r="L94" s="107">
        <f t="shared" si="12"/>
        <v>610820</v>
      </c>
      <c r="M94" s="100" t="str">
        <f t="shared" si="13"/>
        <v>SI CUMPLE</v>
      </c>
      <c r="N94" s="100" t="str">
        <f t="shared" si="16"/>
        <v>SI CUMPLE</v>
      </c>
      <c r="O94" s="137">
        <v>4</v>
      </c>
      <c r="P94" s="211"/>
    </row>
    <row r="95" spans="1:16" s="108" customFormat="1" ht="36.75" customHeight="1" x14ac:dyDescent="0.25">
      <c r="A95" s="101">
        <v>77</v>
      </c>
      <c r="B95" s="102" t="s">
        <v>193</v>
      </c>
      <c r="C95" s="103" t="s">
        <v>40</v>
      </c>
      <c r="D95" s="104">
        <v>7</v>
      </c>
      <c r="E95" s="105">
        <v>90136</v>
      </c>
      <c r="F95" s="173">
        <v>330275</v>
      </c>
      <c r="G95" s="61">
        <v>34397</v>
      </c>
      <c r="H95" s="88">
        <f t="shared" si="14"/>
        <v>295878</v>
      </c>
      <c r="I95" s="251">
        <v>34397</v>
      </c>
      <c r="J95" s="247">
        <f t="shared" si="15"/>
        <v>0.61838776959261565</v>
      </c>
      <c r="K95" s="136">
        <f t="shared" si="11"/>
        <v>240779</v>
      </c>
      <c r="L95" s="107">
        <f t="shared" si="12"/>
        <v>963116</v>
      </c>
      <c r="M95" s="100" t="str">
        <f t="shared" si="13"/>
        <v>SI CUMPLE</v>
      </c>
      <c r="N95" s="100" t="str">
        <f t="shared" si="16"/>
        <v>SI CUMPLE</v>
      </c>
      <c r="O95" s="137">
        <v>4</v>
      </c>
      <c r="P95" s="211"/>
    </row>
    <row r="96" spans="1:16" s="108" customFormat="1" ht="36.75" customHeight="1" x14ac:dyDescent="0.25">
      <c r="A96" s="101">
        <v>78</v>
      </c>
      <c r="B96" s="102" t="s">
        <v>194</v>
      </c>
      <c r="C96" s="103" t="s">
        <v>40</v>
      </c>
      <c r="D96" s="104">
        <v>2</v>
      </c>
      <c r="E96" s="105">
        <v>125755</v>
      </c>
      <c r="F96" s="173">
        <v>399760</v>
      </c>
      <c r="G96" s="61">
        <v>38270</v>
      </c>
      <c r="H96" s="88">
        <f t="shared" si="14"/>
        <v>361490</v>
      </c>
      <c r="I96" s="251">
        <v>38270</v>
      </c>
      <c r="J96" s="247">
        <f t="shared" si="15"/>
        <v>0.69567810425032806</v>
      </c>
      <c r="K96" s="136">
        <f t="shared" si="11"/>
        <v>76540</v>
      </c>
      <c r="L96" s="107">
        <f t="shared" si="12"/>
        <v>306160</v>
      </c>
      <c r="M96" s="100" t="str">
        <f t="shared" si="13"/>
        <v>SI CUMPLE</v>
      </c>
      <c r="N96" s="100" t="str">
        <f t="shared" si="16"/>
        <v>SI CUMPLE</v>
      </c>
      <c r="O96" s="137">
        <v>4</v>
      </c>
      <c r="P96" s="211"/>
    </row>
    <row r="97" spans="1:16" s="108" customFormat="1" ht="36.75" customHeight="1" x14ac:dyDescent="0.25">
      <c r="A97" s="101">
        <v>79</v>
      </c>
      <c r="B97" s="102" t="s">
        <v>195</v>
      </c>
      <c r="C97" s="103" t="s">
        <v>40</v>
      </c>
      <c r="D97" s="104">
        <v>1</v>
      </c>
      <c r="E97" s="105">
        <v>610840</v>
      </c>
      <c r="F97" s="173">
        <v>634635</v>
      </c>
      <c r="G97" s="61">
        <v>102833</v>
      </c>
      <c r="H97" s="88">
        <f t="shared" si="14"/>
        <v>531802</v>
      </c>
      <c r="I97" s="251">
        <v>102833</v>
      </c>
      <c r="J97" s="247">
        <f t="shared" si="15"/>
        <v>0.83165313339008573</v>
      </c>
      <c r="K97" s="136">
        <f t="shared" si="11"/>
        <v>102833</v>
      </c>
      <c r="L97" s="107">
        <f t="shared" si="12"/>
        <v>411332</v>
      </c>
      <c r="M97" s="100" t="str">
        <f t="shared" si="13"/>
        <v>SI CUMPLE</v>
      </c>
      <c r="N97" s="100" t="str">
        <f t="shared" si="16"/>
        <v>SI CUMPLE</v>
      </c>
      <c r="O97" s="137">
        <v>4</v>
      </c>
      <c r="P97" s="211"/>
    </row>
    <row r="98" spans="1:16" s="64" customFormat="1" ht="36.75" customHeight="1" x14ac:dyDescent="0.25">
      <c r="A98" s="101">
        <v>80</v>
      </c>
      <c r="B98" s="102" t="s">
        <v>196</v>
      </c>
      <c r="C98" s="103" t="s">
        <v>40</v>
      </c>
      <c r="D98" s="104">
        <v>2</v>
      </c>
      <c r="E98" s="105">
        <v>709580</v>
      </c>
      <c r="F98" s="173">
        <v>719100</v>
      </c>
      <c r="G98" s="61">
        <v>117824</v>
      </c>
      <c r="H98" s="88">
        <f t="shared" si="14"/>
        <v>601276</v>
      </c>
      <c r="I98" s="251">
        <v>117824</v>
      </c>
      <c r="J98" s="247">
        <f t="shared" si="15"/>
        <v>0.83395247893119873</v>
      </c>
      <c r="K98" s="136">
        <f t="shared" si="11"/>
        <v>235648</v>
      </c>
      <c r="L98" s="107">
        <f t="shared" si="12"/>
        <v>942592</v>
      </c>
      <c r="M98" s="100" t="str">
        <f t="shared" si="13"/>
        <v>SI CUMPLE</v>
      </c>
      <c r="N98" s="100" t="str">
        <f t="shared" si="16"/>
        <v>SI CUMPLE</v>
      </c>
      <c r="O98" s="137">
        <v>4</v>
      </c>
      <c r="P98" s="211"/>
    </row>
    <row r="99" spans="1:16" s="108" customFormat="1" ht="36.75" customHeight="1" x14ac:dyDescent="0.25">
      <c r="A99" s="101">
        <v>81</v>
      </c>
      <c r="B99" s="102" t="s">
        <v>125</v>
      </c>
      <c r="C99" s="103" t="s">
        <v>40</v>
      </c>
      <c r="D99" s="104">
        <v>4</v>
      </c>
      <c r="E99" s="105">
        <v>100580</v>
      </c>
      <c r="F99" s="173">
        <v>479373</v>
      </c>
      <c r="G99" s="61">
        <v>57860</v>
      </c>
      <c r="H99" s="88">
        <f t="shared" si="14"/>
        <v>421513</v>
      </c>
      <c r="I99" s="251">
        <v>57860</v>
      </c>
      <c r="J99" s="247">
        <f t="shared" si="15"/>
        <v>0.42473652813680651</v>
      </c>
      <c r="K99" s="136">
        <f t="shared" si="11"/>
        <v>231440</v>
      </c>
      <c r="L99" s="107">
        <f t="shared" si="12"/>
        <v>925760</v>
      </c>
      <c r="M99" s="100" t="str">
        <f t="shared" si="13"/>
        <v>SI CUMPLE</v>
      </c>
      <c r="N99" s="100" t="str">
        <f t="shared" si="16"/>
        <v>SI CUMPLE</v>
      </c>
      <c r="O99" s="137">
        <v>4</v>
      </c>
      <c r="P99" s="211"/>
    </row>
    <row r="100" spans="1:16" s="108" customFormat="1" ht="36.75" customHeight="1" x14ac:dyDescent="0.25">
      <c r="A100" s="101">
        <v>82</v>
      </c>
      <c r="B100" s="102" t="s">
        <v>197</v>
      </c>
      <c r="C100" s="103" t="s">
        <v>40</v>
      </c>
      <c r="D100" s="104">
        <v>4</v>
      </c>
      <c r="E100" s="105">
        <v>53261</v>
      </c>
      <c r="F100" s="173">
        <v>369378</v>
      </c>
      <c r="G100" s="61">
        <v>26521</v>
      </c>
      <c r="H100" s="88">
        <f t="shared" si="14"/>
        <v>342857</v>
      </c>
      <c r="I100" s="251">
        <v>26521</v>
      </c>
      <c r="J100" s="247">
        <f t="shared" si="15"/>
        <v>0.50205591333245714</v>
      </c>
      <c r="K100" s="136">
        <f t="shared" si="11"/>
        <v>106084</v>
      </c>
      <c r="L100" s="107">
        <f t="shared" si="12"/>
        <v>424336</v>
      </c>
      <c r="M100" s="100" t="str">
        <f t="shared" si="13"/>
        <v>SI CUMPLE</v>
      </c>
      <c r="N100" s="100" t="str">
        <f t="shared" si="16"/>
        <v>SI CUMPLE</v>
      </c>
      <c r="O100" s="137">
        <v>4</v>
      </c>
      <c r="P100" s="211"/>
    </row>
    <row r="101" spans="1:16" s="64" customFormat="1" ht="36.75" customHeight="1" x14ac:dyDescent="0.25">
      <c r="A101" s="101">
        <v>83</v>
      </c>
      <c r="B101" s="102" t="s">
        <v>198</v>
      </c>
      <c r="C101" s="103" t="s">
        <v>39</v>
      </c>
      <c r="D101" s="104">
        <v>2</v>
      </c>
      <c r="E101" s="105">
        <v>150455</v>
      </c>
      <c r="F101" s="173">
        <v>4894200</v>
      </c>
      <c r="G101" s="61">
        <v>35242</v>
      </c>
      <c r="H101" s="88">
        <f t="shared" si="14"/>
        <v>4858958</v>
      </c>
      <c r="I101" s="251">
        <v>35242</v>
      </c>
      <c r="J101" s="247">
        <f t="shared" si="15"/>
        <v>0.76576384965604338</v>
      </c>
      <c r="K101" s="136">
        <f t="shared" si="11"/>
        <v>70484</v>
      </c>
      <c r="L101" s="107">
        <f t="shared" si="12"/>
        <v>281936</v>
      </c>
      <c r="M101" s="100" t="str">
        <f t="shared" si="13"/>
        <v>SI CUMPLE</v>
      </c>
      <c r="N101" s="100" t="str">
        <f t="shared" si="16"/>
        <v>SI CUMPLE</v>
      </c>
      <c r="O101" s="137">
        <v>4</v>
      </c>
      <c r="P101" s="211"/>
    </row>
    <row r="102" spans="1:16" s="64" customFormat="1" ht="36.75" customHeight="1" x14ac:dyDescent="0.25">
      <c r="A102" s="101">
        <v>84</v>
      </c>
      <c r="B102" s="102" t="s">
        <v>199</v>
      </c>
      <c r="C102" s="103" t="s">
        <v>39</v>
      </c>
      <c r="D102" s="104">
        <v>6</v>
      </c>
      <c r="E102" s="105">
        <v>6740763</v>
      </c>
      <c r="F102" s="173">
        <v>9675397</v>
      </c>
      <c r="G102" s="61">
        <v>56224</v>
      </c>
      <c r="H102" s="88">
        <f t="shared" si="14"/>
        <v>9619173</v>
      </c>
      <c r="I102" s="251">
        <v>56224</v>
      </c>
      <c r="J102" s="247">
        <f t="shared" si="15"/>
        <v>0.99165910446636385</v>
      </c>
      <c r="K102" s="136">
        <f t="shared" si="11"/>
        <v>337344</v>
      </c>
      <c r="L102" s="107">
        <f t="shared" si="12"/>
        <v>1349376</v>
      </c>
      <c r="M102" s="100" t="str">
        <f t="shared" si="13"/>
        <v>SI CUMPLE</v>
      </c>
      <c r="N102" s="100" t="str">
        <f t="shared" si="16"/>
        <v>SI CUMPLE</v>
      </c>
      <c r="O102" s="137">
        <v>4</v>
      </c>
      <c r="P102" s="211"/>
    </row>
    <row r="103" spans="1:16" s="64" customFormat="1" ht="36.75" customHeight="1" thickBot="1" x14ac:dyDescent="0.3">
      <c r="A103" s="116">
        <v>85</v>
      </c>
      <c r="B103" s="111" t="s">
        <v>126</v>
      </c>
      <c r="C103" s="112" t="s">
        <v>40</v>
      </c>
      <c r="D103" s="113">
        <v>6</v>
      </c>
      <c r="E103" s="114">
        <v>261083</v>
      </c>
      <c r="F103" s="174">
        <v>2226455</v>
      </c>
      <c r="G103" s="190">
        <v>71168</v>
      </c>
      <c r="H103" s="89">
        <f t="shared" si="14"/>
        <v>2155287</v>
      </c>
      <c r="I103" s="252">
        <v>71168</v>
      </c>
      <c r="J103" s="248">
        <f t="shared" si="15"/>
        <v>0.72741235545784289</v>
      </c>
      <c r="K103" s="138">
        <f t="shared" si="11"/>
        <v>427008</v>
      </c>
      <c r="L103" s="139">
        <f t="shared" si="12"/>
        <v>1708032</v>
      </c>
      <c r="M103" s="140" t="str">
        <f t="shared" si="13"/>
        <v>SI CUMPLE</v>
      </c>
      <c r="N103" s="140" t="str">
        <f t="shared" si="16"/>
        <v>SI CUMPLE</v>
      </c>
      <c r="O103" s="141">
        <v>4</v>
      </c>
      <c r="P103" s="215"/>
    </row>
    <row r="104" spans="1:16" s="68" customFormat="1" ht="35.25" customHeight="1" thickBot="1" x14ac:dyDescent="0.3">
      <c r="A104" s="262"/>
      <c r="D104" s="262"/>
      <c r="E104" s="277">
        <f>SUM(E24:E103)</f>
        <v>13388291</v>
      </c>
      <c r="F104" s="265"/>
      <c r="G104" s="278">
        <f>SUM(G24:G103)</f>
        <v>2269846</v>
      </c>
      <c r="H104" s="108"/>
      <c r="I104" s="279" t="s">
        <v>14</v>
      </c>
      <c r="J104" s="262"/>
      <c r="K104" s="275">
        <f>SUM(K24:K103)</f>
        <v>48911375</v>
      </c>
      <c r="L104" s="276">
        <f>SUM(L24:L103)</f>
        <v>195645500</v>
      </c>
      <c r="M104" s="262"/>
    </row>
    <row r="105" spans="1:16" x14ac:dyDescent="0.25">
      <c r="H105" s="98"/>
      <c r="I105" s="98"/>
      <c r="J105" s="99"/>
      <c r="K105" s="98"/>
    </row>
    <row r="106" spans="1:16" ht="15" customHeight="1" x14ac:dyDescent="0.25">
      <c r="A106" s="127"/>
      <c r="B106" s="128"/>
      <c r="C106" s="128"/>
      <c r="D106" s="128"/>
      <c r="E106" s="129"/>
      <c r="F106" s="128"/>
      <c r="G106" s="128"/>
      <c r="H106" s="130"/>
      <c r="I106" s="131"/>
      <c r="J106" s="99"/>
      <c r="K106" s="98"/>
    </row>
    <row r="107" spans="1:16" x14ac:dyDescent="0.25">
      <c r="H107" s="98"/>
      <c r="I107" s="98"/>
      <c r="J107" s="99"/>
      <c r="K107" s="98"/>
    </row>
    <row r="108" spans="1:16" s="2" customFormat="1" ht="18.75" x14ac:dyDescent="0.3">
      <c r="B108"/>
      <c r="C108"/>
      <c r="D108" s="301" t="s">
        <v>4</v>
      </c>
      <c r="E108" s="301"/>
      <c r="F108" s="132" t="s">
        <v>82</v>
      </c>
      <c r="H108" s="98"/>
      <c r="I108" s="98"/>
      <c r="J108" s="99"/>
      <c r="K108" s="98"/>
      <c r="L108"/>
      <c r="M108"/>
      <c r="O108"/>
      <c r="P108"/>
    </row>
    <row r="109" spans="1:16" x14ac:dyDescent="0.25">
      <c r="H109" s="98"/>
      <c r="I109" s="98"/>
      <c r="J109" s="99"/>
      <c r="K109" s="98"/>
    </row>
    <row r="110" spans="1:16" x14ac:dyDescent="0.25">
      <c r="H110" s="98"/>
      <c r="I110" s="98"/>
      <c r="J110" s="99"/>
      <c r="K110" s="98"/>
    </row>
    <row r="111" spans="1:16" x14ac:dyDescent="0.25">
      <c r="H111" s="98"/>
      <c r="I111" s="98"/>
      <c r="J111" s="99"/>
      <c r="K111" s="98"/>
    </row>
    <row r="112" spans="1:16" x14ac:dyDescent="0.25">
      <c r="H112" s="98"/>
      <c r="I112" s="98"/>
      <c r="J112" s="99"/>
      <c r="K112" s="98"/>
    </row>
    <row r="113" spans="8:11" x14ac:dyDescent="0.25">
      <c r="H113" s="98"/>
      <c r="I113" s="98"/>
      <c r="J113" s="99"/>
      <c r="K113" s="98"/>
    </row>
    <row r="114" spans="8:11" x14ac:dyDescent="0.25">
      <c r="H114" s="98"/>
      <c r="I114" s="98"/>
      <c r="J114" s="99"/>
      <c r="K114" s="98"/>
    </row>
    <row r="115" spans="8:11" x14ac:dyDescent="0.25">
      <c r="H115" s="98"/>
      <c r="I115" s="98"/>
      <c r="J115" s="99"/>
      <c r="K115" s="98"/>
    </row>
    <row r="116" spans="8:11" x14ac:dyDescent="0.25">
      <c r="H116" s="98"/>
      <c r="I116" s="98"/>
      <c r="J116" s="99"/>
      <c r="K116" s="98"/>
    </row>
    <row r="117" spans="8:11" x14ac:dyDescent="0.25">
      <c r="H117" s="98"/>
      <c r="I117" s="98"/>
      <c r="J117" s="99"/>
      <c r="K117" s="98"/>
    </row>
    <row r="118" spans="8:11" x14ac:dyDescent="0.25">
      <c r="H118" s="98"/>
      <c r="I118" s="98"/>
      <c r="J118" s="99"/>
      <c r="K118" s="98"/>
    </row>
    <row r="119" spans="8:11" x14ac:dyDescent="0.25">
      <c r="H119" s="98"/>
      <c r="I119" s="98"/>
      <c r="J119" s="99"/>
      <c r="K119" s="98"/>
    </row>
    <row r="120" spans="8:11" x14ac:dyDescent="0.25">
      <c r="H120" s="98"/>
      <c r="I120" s="98"/>
      <c r="J120" s="99"/>
      <c r="K120" s="98"/>
    </row>
    <row r="121" spans="8:11" x14ac:dyDescent="0.25">
      <c r="H121" s="98"/>
      <c r="I121" s="98"/>
      <c r="J121" s="99"/>
      <c r="K121" s="98"/>
    </row>
    <row r="122" spans="8:11" x14ac:dyDescent="0.25">
      <c r="H122" s="98"/>
      <c r="I122" s="98"/>
      <c r="J122" s="99"/>
      <c r="K122" s="98"/>
    </row>
    <row r="123" spans="8:11" x14ac:dyDescent="0.25">
      <c r="H123" s="98"/>
      <c r="I123" s="98"/>
      <c r="J123" s="99"/>
      <c r="K123" s="98"/>
    </row>
    <row r="124" spans="8:11" x14ac:dyDescent="0.25">
      <c r="H124" s="98"/>
      <c r="I124" s="98"/>
      <c r="J124" s="99"/>
      <c r="K124" s="98"/>
    </row>
    <row r="125" spans="8:11" x14ac:dyDescent="0.25">
      <c r="H125" s="98"/>
      <c r="I125" s="98"/>
      <c r="J125" s="99"/>
      <c r="K125" s="98"/>
    </row>
    <row r="126" spans="8:11" x14ac:dyDescent="0.25">
      <c r="H126" s="98"/>
      <c r="I126" s="98"/>
      <c r="J126" s="99"/>
      <c r="K126" s="98"/>
    </row>
    <row r="127" spans="8:11" x14ac:dyDescent="0.25">
      <c r="H127" s="98"/>
      <c r="I127" s="98"/>
      <c r="J127" s="99"/>
      <c r="K127" s="98"/>
    </row>
    <row r="128" spans="8:11" x14ac:dyDescent="0.25">
      <c r="H128" s="98"/>
      <c r="I128" s="98"/>
      <c r="J128" s="99"/>
      <c r="K128" s="98"/>
    </row>
    <row r="129" spans="8:11" x14ac:dyDescent="0.25">
      <c r="H129" s="98"/>
      <c r="I129" s="98"/>
      <c r="J129" s="99"/>
      <c r="K129" s="98"/>
    </row>
    <row r="130" spans="8:11" x14ac:dyDescent="0.25">
      <c r="H130" s="98"/>
      <c r="I130" s="98"/>
      <c r="J130" s="99"/>
      <c r="K130" s="98"/>
    </row>
    <row r="131" spans="8:11" x14ac:dyDescent="0.25">
      <c r="H131" s="98"/>
      <c r="I131" s="98"/>
      <c r="J131" s="99"/>
      <c r="K131" s="98"/>
    </row>
    <row r="132" spans="8:11" x14ac:dyDescent="0.25">
      <c r="H132" s="98"/>
      <c r="I132" s="98"/>
      <c r="J132" s="99"/>
      <c r="K132" s="98"/>
    </row>
    <row r="133" spans="8:11" x14ac:dyDescent="0.25">
      <c r="H133" s="98"/>
      <c r="I133" s="98"/>
      <c r="J133" s="99"/>
      <c r="K133" s="98"/>
    </row>
    <row r="134" spans="8:11" x14ac:dyDescent="0.25">
      <c r="H134" s="98"/>
      <c r="I134" s="98"/>
      <c r="J134" s="99"/>
      <c r="K134" s="98"/>
    </row>
    <row r="135" spans="8:11" x14ac:dyDescent="0.25">
      <c r="H135" s="98"/>
      <c r="I135" s="98"/>
      <c r="J135" s="99"/>
      <c r="K135" s="98"/>
    </row>
    <row r="136" spans="8:11" x14ac:dyDescent="0.25">
      <c r="H136" s="98"/>
      <c r="I136" s="98"/>
      <c r="J136" s="99"/>
      <c r="K136" s="98"/>
    </row>
    <row r="137" spans="8:11" x14ac:dyDescent="0.25">
      <c r="H137" s="98"/>
      <c r="I137" s="98"/>
      <c r="J137" s="99"/>
      <c r="K137" s="98"/>
    </row>
    <row r="138" spans="8:11" x14ac:dyDescent="0.25">
      <c r="H138" s="98"/>
      <c r="I138" s="98"/>
      <c r="J138" s="99"/>
      <c r="K138" s="98"/>
    </row>
    <row r="139" spans="8:11" x14ac:dyDescent="0.25">
      <c r="H139" s="98"/>
      <c r="I139" s="98"/>
      <c r="J139" s="99"/>
      <c r="K139" s="98"/>
    </row>
    <row r="140" spans="8:11" x14ac:dyDescent="0.25">
      <c r="H140" s="98"/>
      <c r="I140" s="98"/>
      <c r="J140" s="99"/>
      <c r="K140" s="98"/>
    </row>
    <row r="141" spans="8:11" x14ac:dyDescent="0.25">
      <c r="H141" s="98"/>
      <c r="I141" s="98"/>
      <c r="J141" s="99"/>
      <c r="K141" s="98"/>
    </row>
    <row r="142" spans="8:11" x14ac:dyDescent="0.25">
      <c r="H142" s="98"/>
      <c r="I142" s="98"/>
      <c r="J142" s="99"/>
      <c r="K142" s="98"/>
    </row>
    <row r="143" spans="8:11" x14ac:dyDescent="0.25">
      <c r="H143" s="98"/>
      <c r="I143" s="98"/>
      <c r="J143" s="99"/>
      <c r="K143" s="98"/>
    </row>
    <row r="144" spans="8:11" x14ac:dyDescent="0.25">
      <c r="H144" s="98"/>
      <c r="I144" s="98"/>
      <c r="J144" s="99"/>
      <c r="K144" s="98"/>
    </row>
    <row r="145" spans="8:11" x14ac:dyDescent="0.25">
      <c r="H145" s="98"/>
      <c r="I145" s="98"/>
      <c r="J145" s="99"/>
      <c r="K145" s="98"/>
    </row>
    <row r="146" spans="8:11" x14ac:dyDescent="0.25">
      <c r="H146" s="98"/>
      <c r="I146" s="98"/>
      <c r="J146" s="99"/>
      <c r="K146" s="98"/>
    </row>
    <row r="147" spans="8:11" x14ac:dyDescent="0.25">
      <c r="H147" s="98"/>
      <c r="I147" s="98"/>
      <c r="J147" s="99"/>
      <c r="K147" s="98"/>
    </row>
    <row r="148" spans="8:11" x14ac:dyDescent="0.25">
      <c r="H148" s="98"/>
      <c r="I148" s="98"/>
      <c r="J148" s="99"/>
      <c r="K148" s="98"/>
    </row>
    <row r="149" spans="8:11" x14ac:dyDescent="0.25">
      <c r="H149" s="98"/>
      <c r="I149" s="98"/>
      <c r="J149" s="99"/>
      <c r="K149" s="98"/>
    </row>
    <row r="150" spans="8:11" x14ac:dyDescent="0.25">
      <c r="H150" s="98"/>
      <c r="I150" s="98"/>
      <c r="J150" s="99"/>
      <c r="K150" s="98"/>
    </row>
    <row r="151" spans="8:11" x14ac:dyDescent="0.25">
      <c r="H151" s="98"/>
      <c r="I151" s="98"/>
      <c r="J151" s="99"/>
      <c r="K151" s="98"/>
    </row>
    <row r="152" spans="8:11" x14ac:dyDescent="0.25">
      <c r="H152" s="98"/>
      <c r="I152" s="98"/>
      <c r="J152" s="99"/>
      <c r="K152" s="98"/>
    </row>
    <row r="153" spans="8:11" x14ac:dyDescent="0.25">
      <c r="H153" s="98"/>
      <c r="I153" s="98"/>
      <c r="J153" s="99"/>
      <c r="K153" s="98"/>
    </row>
    <row r="154" spans="8:11" x14ac:dyDescent="0.25">
      <c r="H154" s="98"/>
      <c r="I154" s="98"/>
      <c r="J154" s="99"/>
      <c r="K154" s="98"/>
    </row>
    <row r="155" spans="8:11" x14ac:dyDescent="0.25">
      <c r="H155" s="98"/>
      <c r="I155" s="98"/>
      <c r="J155" s="99"/>
      <c r="K155" s="98"/>
    </row>
    <row r="156" spans="8:11" x14ac:dyDescent="0.25">
      <c r="H156" s="98"/>
      <c r="I156" s="98"/>
      <c r="J156" s="99"/>
      <c r="K156" s="98"/>
    </row>
    <row r="157" spans="8:11" x14ac:dyDescent="0.25">
      <c r="H157" s="98"/>
      <c r="I157" s="98"/>
      <c r="J157" s="99"/>
      <c r="K157" s="98"/>
    </row>
    <row r="158" spans="8:11" x14ac:dyDescent="0.25">
      <c r="H158" s="98"/>
      <c r="I158" s="98"/>
      <c r="J158" s="99"/>
      <c r="K158" s="98"/>
    </row>
    <row r="159" spans="8:11" x14ac:dyDescent="0.25">
      <c r="H159" s="98"/>
      <c r="I159" s="98"/>
      <c r="J159" s="99"/>
      <c r="K159" s="98"/>
    </row>
    <row r="160" spans="8:11" x14ac:dyDescent="0.25">
      <c r="H160" s="98"/>
      <c r="I160" s="98"/>
      <c r="J160" s="99"/>
      <c r="K160" s="98"/>
    </row>
    <row r="161" spans="8:11" x14ac:dyDescent="0.25">
      <c r="H161" s="98"/>
      <c r="I161" s="98"/>
      <c r="J161" s="99"/>
      <c r="K161" s="98"/>
    </row>
    <row r="162" spans="8:11" x14ac:dyDescent="0.25">
      <c r="H162" s="98"/>
      <c r="I162" s="98"/>
      <c r="J162" s="99"/>
      <c r="K162" s="98"/>
    </row>
    <row r="163" spans="8:11" x14ac:dyDescent="0.25">
      <c r="H163" s="98"/>
      <c r="I163" s="98"/>
      <c r="J163" s="99"/>
      <c r="K163" s="98"/>
    </row>
    <row r="164" spans="8:11" x14ac:dyDescent="0.25">
      <c r="H164" s="98"/>
      <c r="I164" s="98"/>
      <c r="J164" s="99"/>
      <c r="K164" s="98"/>
    </row>
    <row r="165" spans="8:11" x14ac:dyDescent="0.25">
      <c r="H165" s="98"/>
      <c r="I165" s="98"/>
      <c r="J165" s="99"/>
      <c r="K165" s="98"/>
    </row>
    <row r="166" spans="8:11" x14ac:dyDescent="0.25">
      <c r="H166" s="98"/>
      <c r="I166" s="98"/>
      <c r="J166" s="99"/>
      <c r="K166" s="98"/>
    </row>
    <row r="167" spans="8:11" x14ac:dyDescent="0.25">
      <c r="H167" s="98"/>
      <c r="I167" s="98"/>
      <c r="J167" s="99"/>
      <c r="K167" s="98"/>
    </row>
    <row r="168" spans="8:11" x14ac:dyDescent="0.25">
      <c r="H168" s="98"/>
      <c r="I168" s="98"/>
      <c r="J168" s="99"/>
      <c r="K168" s="98"/>
    </row>
    <row r="169" spans="8:11" x14ac:dyDescent="0.25">
      <c r="H169" s="98"/>
      <c r="I169" s="98"/>
      <c r="J169" s="99"/>
      <c r="K169" s="98"/>
    </row>
    <row r="170" spans="8:11" x14ac:dyDescent="0.25">
      <c r="H170" s="98"/>
      <c r="I170" s="98"/>
      <c r="J170" s="99"/>
      <c r="K170" s="98"/>
    </row>
    <row r="171" spans="8:11" x14ac:dyDescent="0.25">
      <c r="H171" s="98"/>
      <c r="I171" s="98"/>
      <c r="J171" s="99"/>
      <c r="K171" s="98"/>
    </row>
    <row r="172" spans="8:11" x14ac:dyDescent="0.25">
      <c r="H172" s="98"/>
      <c r="I172" s="98"/>
      <c r="J172" s="99"/>
      <c r="K172" s="98"/>
    </row>
    <row r="173" spans="8:11" x14ac:dyDescent="0.25">
      <c r="H173" s="98"/>
      <c r="I173" s="98"/>
      <c r="J173" s="99"/>
      <c r="K173" s="98"/>
    </row>
    <row r="174" spans="8:11" x14ac:dyDescent="0.25">
      <c r="H174" s="98"/>
      <c r="I174" s="98"/>
      <c r="J174" s="99"/>
      <c r="K174" s="98"/>
    </row>
    <row r="175" spans="8:11" x14ac:dyDescent="0.25">
      <c r="H175" s="98"/>
      <c r="I175" s="98"/>
      <c r="J175" s="99"/>
      <c r="K175" s="98"/>
    </row>
    <row r="176" spans="8:11" x14ac:dyDescent="0.25">
      <c r="H176" s="98"/>
      <c r="I176" s="98"/>
      <c r="J176" s="99"/>
      <c r="K176" s="98"/>
    </row>
    <row r="177" spans="8:11" x14ac:dyDescent="0.25">
      <c r="H177" s="98"/>
      <c r="I177" s="98"/>
      <c r="J177" s="99"/>
      <c r="K177" s="98"/>
    </row>
    <row r="178" spans="8:11" x14ac:dyDescent="0.25">
      <c r="H178" s="98"/>
      <c r="I178" s="98"/>
      <c r="J178" s="99"/>
      <c r="K178" s="98"/>
    </row>
    <row r="179" spans="8:11" x14ac:dyDescent="0.25">
      <c r="H179" s="98"/>
      <c r="I179" s="98"/>
      <c r="J179" s="99"/>
      <c r="K179" s="98"/>
    </row>
    <row r="180" spans="8:11" x14ac:dyDescent="0.25">
      <c r="H180" s="98"/>
      <c r="I180" s="98"/>
      <c r="J180" s="99"/>
      <c r="K180" s="98"/>
    </row>
    <row r="181" spans="8:11" x14ac:dyDescent="0.25">
      <c r="H181" s="98"/>
      <c r="I181" s="98"/>
      <c r="J181" s="99"/>
      <c r="K181" s="98"/>
    </row>
    <row r="182" spans="8:11" x14ac:dyDescent="0.25">
      <c r="H182" s="98"/>
      <c r="I182" s="98"/>
      <c r="J182" s="99"/>
      <c r="K182" s="98"/>
    </row>
    <row r="183" spans="8:11" x14ac:dyDescent="0.25">
      <c r="H183" s="98"/>
      <c r="I183" s="98"/>
      <c r="J183" s="99"/>
      <c r="K183" s="98"/>
    </row>
    <row r="184" spans="8:11" x14ac:dyDescent="0.25">
      <c r="H184" s="98"/>
      <c r="I184" s="98"/>
      <c r="J184" s="99"/>
      <c r="K184" s="98"/>
    </row>
    <row r="185" spans="8:11" x14ac:dyDescent="0.25">
      <c r="H185" s="98"/>
      <c r="I185" s="98"/>
      <c r="J185" s="99"/>
      <c r="K185" s="98"/>
    </row>
    <row r="186" spans="8:11" x14ac:dyDescent="0.25">
      <c r="H186" s="98"/>
      <c r="I186" s="98"/>
      <c r="J186" s="99"/>
      <c r="K186" s="98"/>
    </row>
    <row r="187" spans="8:11" x14ac:dyDescent="0.25">
      <c r="H187" s="98"/>
      <c r="I187" s="98"/>
      <c r="J187" s="99"/>
      <c r="K187" s="98"/>
    </row>
    <row r="188" spans="8:11" x14ac:dyDescent="0.25">
      <c r="H188" s="98"/>
      <c r="I188" s="98"/>
      <c r="J188" s="99"/>
      <c r="K188" s="98"/>
    </row>
    <row r="189" spans="8:11" x14ac:dyDescent="0.25">
      <c r="H189" s="98"/>
      <c r="I189" s="98"/>
      <c r="J189" s="99"/>
      <c r="K189" s="98"/>
    </row>
    <row r="190" spans="8:11" x14ac:dyDescent="0.25">
      <c r="H190" s="98"/>
      <c r="I190" s="98"/>
      <c r="J190" s="99"/>
      <c r="K190" s="98"/>
    </row>
    <row r="191" spans="8:11" x14ac:dyDescent="0.25">
      <c r="H191" s="98"/>
      <c r="I191" s="98"/>
      <c r="J191" s="99"/>
      <c r="K191" s="98"/>
    </row>
    <row r="192" spans="8:11" x14ac:dyDescent="0.25">
      <c r="H192" s="98"/>
      <c r="I192" s="98"/>
      <c r="J192" s="99"/>
      <c r="K192" s="98"/>
    </row>
    <row r="193" spans="8:11" x14ac:dyDescent="0.25">
      <c r="H193" s="98"/>
      <c r="I193" s="98"/>
      <c r="J193" s="99"/>
      <c r="K193" s="98"/>
    </row>
    <row r="194" spans="8:11" x14ac:dyDescent="0.25">
      <c r="H194" s="98"/>
      <c r="I194" s="98"/>
      <c r="J194" s="99"/>
      <c r="K194" s="98"/>
    </row>
    <row r="195" spans="8:11" x14ac:dyDescent="0.25">
      <c r="H195" s="98"/>
      <c r="I195" s="98"/>
      <c r="J195" s="99"/>
      <c r="K195" s="98"/>
    </row>
    <row r="196" spans="8:11" x14ac:dyDescent="0.25">
      <c r="H196" s="98"/>
      <c r="I196" s="98"/>
      <c r="J196" s="99"/>
      <c r="K196" s="98"/>
    </row>
    <row r="197" spans="8:11" x14ac:dyDescent="0.25">
      <c r="H197" s="98"/>
      <c r="I197" s="98"/>
      <c r="J197" s="99"/>
      <c r="K197" s="98"/>
    </row>
    <row r="198" spans="8:11" x14ac:dyDescent="0.25">
      <c r="H198" s="98"/>
      <c r="I198" s="98"/>
      <c r="J198" s="99"/>
      <c r="K198" s="98"/>
    </row>
    <row r="199" spans="8:11" x14ac:dyDescent="0.25">
      <c r="H199" s="98"/>
      <c r="I199" s="98"/>
      <c r="J199" s="99"/>
      <c r="K199" s="98"/>
    </row>
    <row r="200" spans="8:11" x14ac:dyDescent="0.25">
      <c r="H200" s="98"/>
      <c r="I200" s="98"/>
      <c r="J200" s="99"/>
      <c r="K200" s="98"/>
    </row>
    <row r="201" spans="8:11" x14ac:dyDescent="0.25">
      <c r="H201" s="98"/>
      <c r="I201" s="98"/>
      <c r="J201" s="99"/>
      <c r="K201" s="98"/>
    </row>
    <row r="202" spans="8:11" x14ac:dyDescent="0.25">
      <c r="H202" s="98"/>
      <c r="I202" s="98"/>
      <c r="J202" s="99"/>
      <c r="K202" s="98"/>
    </row>
    <row r="203" spans="8:11" x14ac:dyDescent="0.25">
      <c r="H203" s="98"/>
      <c r="I203" s="98"/>
      <c r="J203" s="99"/>
      <c r="K203" s="98"/>
    </row>
    <row r="204" spans="8:11" x14ac:dyDescent="0.25">
      <c r="H204" s="98"/>
      <c r="I204" s="98"/>
      <c r="J204" s="99"/>
      <c r="K204" s="98"/>
    </row>
    <row r="205" spans="8:11" x14ac:dyDescent="0.25">
      <c r="H205" s="98"/>
      <c r="I205" s="98"/>
      <c r="J205" s="99"/>
      <c r="K205" s="98"/>
    </row>
    <row r="206" spans="8:11" x14ac:dyDescent="0.25">
      <c r="H206" s="98"/>
      <c r="I206" s="98"/>
      <c r="J206" s="99"/>
      <c r="K206" s="98"/>
    </row>
    <row r="207" spans="8:11" x14ac:dyDescent="0.25">
      <c r="H207" s="98"/>
      <c r="I207" s="98"/>
      <c r="J207" s="99"/>
      <c r="K207" s="98"/>
    </row>
    <row r="208" spans="8:11" x14ac:dyDescent="0.25">
      <c r="H208" s="98"/>
      <c r="I208" s="98"/>
      <c r="J208" s="99"/>
      <c r="K208" s="98"/>
    </row>
    <row r="209" spans="8:11" x14ac:dyDescent="0.25">
      <c r="H209" s="98"/>
      <c r="I209" s="98"/>
      <c r="J209" s="99"/>
      <c r="K209" s="98"/>
    </row>
    <row r="210" spans="8:11" x14ac:dyDescent="0.25">
      <c r="H210" s="98"/>
      <c r="I210" s="98"/>
      <c r="J210" s="99"/>
      <c r="K210" s="98"/>
    </row>
    <row r="211" spans="8:11" x14ac:dyDescent="0.25">
      <c r="H211" s="98"/>
      <c r="I211" s="98"/>
      <c r="J211" s="99"/>
      <c r="K211" s="98"/>
    </row>
    <row r="212" spans="8:11" x14ac:dyDescent="0.25">
      <c r="H212" s="98"/>
      <c r="I212" s="98"/>
      <c r="J212" s="99"/>
      <c r="K212" s="98"/>
    </row>
    <row r="213" spans="8:11" x14ac:dyDescent="0.25">
      <c r="H213" s="98"/>
      <c r="I213" s="98"/>
      <c r="J213" s="99"/>
      <c r="K213" s="98"/>
    </row>
    <row r="214" spans="8:11" x14ac:dyDescent="0.25">
      <c r="H214" s="98"/>
      <c r="I214" s="98"/>
      <c r="J214" s="99"/>
      <c r="K214" s="98"/>
    </row>
    <row r="215" spans="8:11" x14ac:dyDescent="0.25">
      <c r="H215" s="98"/>
      <c r="I215" s="98"/>
      <c r="J215" s="99"/>
      <c r="K215" s="98"/>
    </row>
    <row r="216" spans="8:11" x14ac:dyDescent="0.25">
      <c r="H216" s="98"/>
      <c r="I216" s="98"/>
      <c r="J216" s="99"/>
      <c r="K216" s="98"/>
    </row>
    <row r="217" spans="8:11" x14ac:dyDescent="0.25">
      <c r="H217" s="98"/>
      <c r="I217" s="98"/>
      <c r="J217" s="99"/>
      <c r="K217" s="98"/>
    </row>
    <row r="218" spans="8:11" x14ac:dyDescent="0.25">
      <c r="H218" s="98"/>
      <c r="I218" s="98"/>
      <c r="J218" s="99"/>
      <c r="K218" s="98"/>
    </row>
    <row r="219" spans="8:11" x14ac:dyDescent="0.25">
      <c r="H219" s="98"/>
      <c r="I219" s="98"/>
      <c r="J219" s="99"/>
      <c r="K219" s="98"/>
    </row>
    <row r="220" spans="8:11" x14ac:dyDescent="0.25">
      <c r="H220" s="98"/>
      <c r="I220" s="98"/>
      <c r="J220" s="99"/>
      <c r="K220" s="98"/>
    </row>
    <row r="221" spans="8:11" x14ac:dyDescent="0.25">
      <c r="H221" s="98"/>
      <c r="I221" s="98"/>
      <c r="J221" s="99"/>
      <c r="K221" s="98"/>
    </row>
    <row r="222" spans="8:11" x14ac:dyDescent="0.25">
      <c r="H222" s="98"/>
      <c r="I222" s="98"/>
      <c r="J222" s="99"/>
      <c r="K222" s="98"/>
    </row>
    <row r="223" spans="8:11" x14ac:dyDescent="0.25">
      <c r="H223" s="98"/>
      <c r="I223" s="98"/>
      <c r="J223" s="99"/>
      <c r="K223" s="98"/>
    </row>
    <row r="224" spans="8:11" x14ac:dyDescent="0.25">
      <c r="H224" s="98"/>
      <c r="I224" s="98"/>
      <c r="J224" s="99"/>
      <c r="K224" s="98"/>
    </row>
    <row r="225" spans="8:11" x14ac:dyDescent="0.25">
      <c r="H225" s="98"/>
      <c r="I225" s="98"/>
      <c r="J225" s="99"/>
      <c r="K225" s="98"/>
    </row>
    <row r="226" spans="8:11" x14ac:dyDescent="0.25">
      <c r="H226" s="98"/>
      <c r="I226" s="98"/>
      <c r="J226" s="99"/>
      <c r="K226" s="98"/>
    </row>
    <row r="227" spans="8:11" x14ac:dyDescent="0.25">
      <c r="H227" s="98"/>
      <c r="I227" s="98"/>
      <c r="J227" s="99"/>
      <c r="K227" s="98"/>
    </row>
    <row r="228" spans="8:11" x14ac:dyDescent="0.25">
      <c r="H228" s="98"/>
      <c r="I228" s="98"/>
      <c r="J228" s="99"/>
      <c r="K228" s="98"/>
    </row>
    <row r="229" spans="8:11" x14ac:dyDescent="0.25">
      <c r="H229" s="98"/>
      <c r="I229" s="98"/>
      <c r="J229" s="99"/>
      <c r="K229" s="98"/>
    </row>
    <row r="230" spans="8:11" x14ac:dyDescent="0.25">
      <c r="H230" s="98"/>
      <c r="I230" s="98"/>
      <c r="J230" s="99"/>
      <c r="K230" s="98"/>
    </row>
    <row r="231" spans="8:11" x14ac:dyDescent="0.25">
      <c r="H231" s="98"/>
      <c r="I231" s="98"/>
      <c r="J231" s="99"/>
      <c r="K231" s="98"/>
    </row>
    <row r="232" spans="8:11" x14ac:dyDescent="0.25">
      <c r="H232" s="98"/>
      <c r="I232" s="98"/>
      <c r="J232" s="99"/>
      <c r="K232" s="98"/>
    </row>
    <row r="233" spans="8:11" x14ac:dyDescent="0.25">
      <c r="H233" s="98"/>
      <c r="I233" s="98"/>
      <c r="J233" s="99"/>
      <c r="K233" s="98"/>
    </row>
    <row r="234" spans="8:11" x14ac:dyDescent="0.25">
      <c r="H234" s="98"/>
      <c r="I234" s="98"/>
      <c r="J234" s="99"/>
      <c r="K234" s="98"/>
    </row>
    <row r="235" spans="8:11" x14ac:dyDescent="0.25">
      <c r="H235" s="98"/>
      <c r="I235" s="98"/>
      <c r="J235" s="99"/>
      <c r="K235" s="98"/>
    </row>
    <row r="236" spans="8:11" x14ac:dyDescent="0.25">
      <c r="H236" s="98"/>
      <c r="I236" s="98"/>
      <c r="J236" s="99"/>
      <c r="K236" s="98"/>
    </row>
    <row r="237" spans="8:11" x14ac:dyDescent="0.25">
      <c r="H237" s="98"/>
      <c r="I237" s="98"/>
      <c r="J237" s="99"/>
      <c r="K237" s="98"/>
    </row>
    <row r="238" spans="8:11" x14ac:dyDescent="0.25">
      <c r="H238" s="98"/>
      <c r="I238" s="98"/>
      <c r="J238" s="99"/>
      <c r="K238" s="98"/>
    </row>
    <row r="239" spans="8:11" x14ac:dyDescent="0.25">
      <c r="H239" s="98"/>
      <c r="I239" s="98"/>
      <c r="J239" s="99"/>
      <c r="K239" s="98"/>
    </row>
    <row r="240" spans="8:11" x14ac:dyDescent="0.25">
      <c r="H240" s="98"/>
      <c r="I240" s="98"/>
      <c r="J240" s="99"/>
      <c r="K240" s="98"/>
    </row>
    <row r="241" spans="8:11" x14ac:dyDescent="0.25">
      <c r="H241" s="98"/>
      <c r="I241" s="98"/>
      <c r="J241" s="99"/>
      <c r="K241" s="98"/>
    </row>
    <row r="242" spans="8:11" x14ac:dyDescent="0.25">
      <c r="H242" s="98"/>
      <c r="I242" s="98"/>
      <c r="J242" s="99"/>
      <c r="K242" s="98"/>
    </row>
    <row r="243" spans="8:11" x14ac:dyDescent="0.25">
      <c r="H243" s="98"/>
      <c r="I243" s="98"/>
      <c r="J243" s="99"/>
      <c r="K243" s="98"/>
    </row>
    <row r="244" spans="8:11" x14ac:dyDescent="0.25">
      <c r="H244" s="98"/>
      <c r="I244" s="98"/>
      <c r="J244" s="99"/>
      <c r="K244" s="98"/>
    </row>
    <row r="245" spans="8:11" x14ac:dyDescent="0.25">
      <c r="H245" s="98"/>
      <c r="I245" s="98"/>
      <c r="J245" s="99"/>
      <c r="K245" s="98"/>
    </row>
    <row r="246" spans="8:11" x14ac:dyDescent="0.25">
      <c r="H246" s="98"/>
      <c r="I246" s="98"/>
      <c r="J246" s="99"/>
      <c r="K246" s="98"/>
    </row>
    <row r="247" spans="8:11" x14ac:dyDescent="0.25">
      <c r="H247" s="98"/>
      <c r="I247" s="98"/>
      <c r="J247" s="99"/>
      <c r="K247" s="98"/>
    </row>
    <row r="248" spans="8:11" x14ac:dyDescent="0.25">
      <c r="H248" s="98"/>
      <c r="I248" s="98"/>
      <c r="J248" s="99"/>
      <c r="K248" s="98"/>
    </row>
    <row r="249" spans="8:11" x14ac:dyDescent="0.25">
      <c r="H249" s="98"/>
      <c r="I249" s="98"/>
      <c r="J249" s="99"/>
      <c r="K249" s="98"/>
    </row>
    <row r="250" spans="8:11" x14ac:dyDescent="0.25">
      <c r="H250" s="98"/>
      <c r="I250" s="98"/>
      <c r="J250" s="99"/>
      <c r="K250" s="98"/>
    </row>
    <row r="251" spans="8:11" x14ac:dyDescent="0.25">
      <c r="H251" s="98"/>
      <c r="I251" s="98"/>
      <c r="J251" s="99"/>
      <c r="K251" s="98"/>
    </row>
    <row r="252" spans="8:11" x14ac:dyDescent="0.25">
      <c r="H252" s="98"/>
      <c r="I252" s="98"/>
      <c r="J252" s="99"/>
      <c r="K252" s="98"/>
    </row>
    <row r="253" spans="8:11" x14ac:dyDescent="0.25">
      <c r="H253" s="98"/>
      <c r="I253" s="98"/>
      <c r="J253" s="99"/>
      <c r="K253" s="98"/>
    </row>
    <row r="254" spans="8:11" x14ac:dyDescent="0.25">
      <c r="H254" s="98"/>
      <c r="I254" s="98"/>
      <c r="J254" s="99"/>
      <c r="K254" s="98"/>
    </row>
    <row r="255" spans="8:11" x14ac:dyDescent="0.25">
      <c r="H255" s="98"/>
      <c r="I255" s="98"/>
      <c r="J255" s="99"/>
      <c r="K255" s="98"/>
    </row>
    <row r="256" spans="8:11" x14ac:dyDescent="0.25">
      <c r="H256" s="98"/>
      <c r="I256" s="98"/>
      <c r="J256" s="99"/>
      <c r="K256" s="98"/>
    </row>
    <row r="257" spans="8:11" x14ac:dyDescent="0.25">
      <c r="H257" s="98"/>
      <c r="I257" s="98"/>
      <c r="J257" s="99"/>
      <c r="K257" s="98"/>
    </row>
    <row r="258" spans="8:11" x14ac:dyDescent="0.25">
      <c r="H258" s="98"/>
      <c r="I258" s="98"/>
      <c r="J258" s="99"/>
      <c r="K258" s="98"/>
    </row>
    <row r="259" spans="8:11" x14ac:dyDescent="0.25">
      <c r="H259" s="98"/>
      <c r="I259" s="98"/>
      <c r="J259" s="99"/>
      <c r="K259" s="98"/>
    </row>
    <row r="260" spans="8:11" x14ac:dyDescent="0.25">
      <c r="H260" s="98"/>
      <c r="I260" s="98"/>
      <c r="J260" s="99"/>
      <c r="K260" s="98"/>
    </row>
    <row r="261" spans="8:11" x14ac:dyDescent="0.25">
      <c r="H261" s="98"/>
      <c r="I261" s="98"/>
      <c r="J261" s="99"/>
      <c r="K261" s="98"/>
    </row>
    <row r="262" spans="8:11" x14ac:dyDescent="0.25">
      <c r="H262" s="98"/>
      <c r="I262" s="98"/>
      <c r="J262" s="99"/>
      <c r="K262" s="98"/>
    </row>
    <row r="263" spans="8:11" x14ac:dyDescent="0.25">
      <c r="H263" s="98"/>
      <c r="I263" s="98"/>
      <c r="J263" s="99"/>
      <c r="K263" s="98"/>
    </row>
    <row r="264" spans="8:11" x14ac:dyDescent="0.25">
      <c r="H264" s="98"/>
      <c r="I264" s="98"/>
      <c r="J264" s="99"/>
      <c r="K264" s="98"/>
    </row>
    <row r="265" spans="8:11" x14ac:dyDescent="0.25">
      <c r="H265" s="98"/>
      <c r="I265" s="98"/>
      <c r="J265" s="99"/>
      <c r="K265" s="98"/>
    </row>
    <row r="266" spans="8:11" x14ac:dyDescent="0.25">
      <c r="H266" s="98"/>
      <c r="I266" s="98"/>
      <c r="J266" s="99"/>
      <c r="K266" s="98"/>
    </row>
    <row r="267" spans="8:11" x14ac:dyDescent="0.25">
      <c r="H267" s="98"/>
      <c r="I267" s="98"/>
      <c r="J267" s="99"/>
      <c r="K267" s="98"/>
    </row>
    <row r="268" spans="8:11" x14ac:dyDescent="0.25">
      <c r="H268" s="98"/>
      <c r="I268" s="98"/>
      <c r="J268" s="99"/>
      <c r="K268" s="98"/>
    </row>
    <row r="269" spans="8:11" x14ac:dyDescent="0.25">
      <c r="H269" s="98"/>
      <c r="I269" s="98"/>
      <c r="J269" s="99"/>
      <c r="K269" s="98"/>
    </row>
    <row r="270" spans="8:11" x14ac:dyDescent="0.25">
      <c r="H270" s="98"/>
      <c r="I270" s="98"/>
      <c r="J270" s="99"/>
      <c r="K270" s="98"/>
    </row>
    <row r="271" spans="8:11" x14ac:dyDescent="0.25">
      <c r="H271" s="98"/>
      <c r="I271" s="98"/>
      <c r="J271" s="99"/>
      <c r="K271" s="98"/>
    </row>
    <row r="272" spans="8:11" x14ac:dyDescent="0.25">
      <c r="H272" s="98"/>
      <c r="I272" s="98"/>
      <c r="J272" s="99"/>
      <c r="K272" s="98"/>
    </row>
    <row r="273" spans="8:11" x14ac:dyDescent="0.25">
      <c r="H273" s="98"/>
      <c r="I273" s="98"/>
      <c r="J273" s="99"/>
      <c r="K273" s="98"/>
    </row>
    <row r="274" spans="8:11" x14ac:dyDescent="0.25">
      <c r="H274" s="98"/>
      <c r="I274" s="98"/>
      <c r="J274" s="99"/>
      <c r="K274" s="98"/>
    </row>
    <row r="275" spans="8:11" x14ac:dyDescent="0.25">
      <c r="H275" s="98"/>
      <c r="I275" s="98"/>
      <c r="J275" s="99"/>
      <c r="K275" s="98"/>
    </row>
    <row r="276" spans="8:11" x14ac:dyDescent="0.25">
      <c r="H276" s="98"/>
      <c r="I276" s="98"/>
      <c r="J276" s="99"/>
      <c r="K276" s="98"/>
    </row>
    <row r="277" spans="8:11" x14ac:dyDescent="0.25">
      <c r="H277" s="98"/>
      <c r="I277" s="98"/>
      <c r="J277" s="99"/>
      <c r="K277" s="98"/>
    </row>
    <row r="278" spans="8:11" x14ac:dyDescent="0.25">
      <c r="H278" s="98"/>
      <c r="I278" s="98"/>
      <c r="J278" s="99"/>
      <c r="K278" s="98"/>
    </row>
    <row r="279" spans="8:11" x14ac:dyDescent="0.25">
      <c r="H279" s="98"/>
      <c r="I279" s="98"/>
      <c r="J279" s="99"/>
      <c r="K279" s="98"/>
    </row>
    <row r="280" spans="8:11" x14ac:dyDescent="0.25">
      <c r="H280" s="98"/>
      <c r="I280" s="98"/>
      <c r="J280" s="99"/>
      <c r="K280" s="98"/>
    </row>
    <row r="281" spans="8:11" x14ac:dyDescent="0.25">
      <c r="H281" s="98"/>
      <c r="I281" s="98"/>
      <c r="J281" s="99"/>
      <c r="K281" s="98"/>
    </row>
    <row r="282" spans="8:11" x14ac:dyDescent="0.25">
      <c r="H282" s="98"/>
      <c r="I282" s="98"/>
      <c r="J282" s="99"/>
      <c r="K282" s="98"/>
    </row>
    <row r="283" spans="8:11" x14ac:dyDescent="0.25">
      <c r="H283" s="98"/>
      <c r="I283" s="98"/>
      <c r="J283" s="99"/>
      <c r="K283" s="98"/>
    </row>
    <row r="284" spans="8:11" x14ac:dyDescent="0.25">
      <c r="H284" s="98"/>
      <c r="I284" s="98"/>
      <c r="J284" s="99"/>
      <c r="K284" s="98"/>
    </row>
    <row r="285" spans="8:11" x14ac:dyDescent="0.25">
      <c r="H285" s="98"/>
      <c r="I285" s="98"/>
      <c r="J285" s="99"/>
      <c r="K285" s="98"/>
    </row>
    <row r="286" spans="8:11" x14ac:dyDescent="0.25">
      <c r="H286" s="98"/>
      <c r="I286" s="98"/>
      <c r="J286" s="99"/>
      <c r="K286" s="98"/>
    </row>
    <row r="287" spans="8:11" x14ac:dyDescent="0.25">
      <c r="H287" s="98"/>
      <c r="I287" s="98"/>
      <c r="J287" s="99"/>
      <c r="K287" s="98"/>
    </row>
    <row r="288" spans="8:11" x14ac:dyDescent="0.25">
      <c r="H288" s="98"/>
      <c r="I288" s="98"/>
      <c r="J288" s="99"/>
      <c r="K288" s="98"/>
    </row>
    <row r="289" spans="8:11" x14ac:dyDescent="0.25">
      <c r="H289" s="98"/>
      <c r="I289" s="98"/>
      <c r="J289" s="99"/>
      <c r="K289" s="98"/>
    </row>
    <row r="290" spans="8:11" x14ac:dyDescent="0.25">
      <c r="H290" s="98"/>
      <c r="I290" s="98"/>
      <c r="J290" s="99"/>
      <c r="K290" s="98"/>
    </row>
    <row r="291" spans="8:11" x14ac:dyDescent="0.25">
      <c r="H291" s="98"/>
      <c r="I291" s="98"/>
      <c r="J291" s="99"/>
      <c r="K291" s="98"/>
    </row>
    <row r="292" spans="8:11" x14ac:dyDescent="0.25">
      <c r="H292" s="98"/>
      <c r="I292" s="98"/>
      <c r="J292" s="99"/>
      <c r="K292" s="98"/>
    </row>
    <row r="293" spans="8:11" x14ac:dyDescent="0.25">
      <c r="H293" s="98"/>
      <c r="I293" s="98"/>
      <c r="J293" s="99"/>
      <c r="K293" s="98"/>
    </row>
    <row r="294" spans="8:11" x14ac:dyDescent="0.25">
      <c r="H294" s="98"/>
      <c r="I294" s="98"/>
      <c r="J294" s="99"/>
      <c r="K294" s="98"/>
    </row>
    <row r="295" spans="8:11" x14ac:dyDescent="0.25">
      <c r="H295" s="98"/>
      <c r="I295" s="98"/>
      <c r="J295" s="99"/>
      <c r="K295" s="98"/>
    </row>
    <row r="296" spans="8:11" x14ac:dyDescent="0.25">
      <c r="H296" s="98"/>
      <c r="I296" s="98"/>
      <c r="J296" s="99"/>
      <c r="K296" s="98"/>
    </row>
    <row r="297" spans="8:11" x14ac:dyDescent="0.25">
      <c r="H297" s="98"/>
      <c r="I297" s="98"/>
      <c r="J297" s="99"/>
      <c r="K297" s="98"/>
    </row>
    <row r="298" spans="8:11" x14ac:dyDescent="0.25">
      <c r="H298" s="98"/>
      <c r="I298" s="98"/>
      <c r="J298" s="99"/>
      <c r="K298" s="98"/>
    </row>
    <row r="299" spans="8:11" x14ac:dyDescent="0.25">
      <c r="H299" s="98"/>
      <c r="I299" s="98"/>
      <c r="J299" s="99"/>
      <c r="K299" s="98"/>
    </row>
    <row r="300" spans="8:11" x14ac:dyDescent="0.25">
      <c r="H300" s="98"/>
      <c r="I300" s="98"/>
      <c r="J300" s="99"/>
      <c r="K300" s="98"/>
    </row>
    <row r="301" spans="8:11" x14ac:dyDescent="0.25">
      <c r="H301" s="98"/>
      <c r="I301" s="98"/>
      <c r="J301" s="99"/>
      <c r="K301" s="98"/>
    </row>
    <row r="302" spans="8:11" x14ac:dyDescent="0.25">
      <c r="H302" s="98"/>
      <c r="I302" s="98"/>
      <c r="J302" s="99"/>
      <c r="K302" s="98"/>
    </row>
    <row r="303" spans="8:11" x14ac:dyDescent="0.25">
      <c r="H303" s="98"/>
      <c r="I303" s="98"/>
      <c r="J303" s="99"/>
      <c r="K303" s="98"/>
    </row>
    <row r="304" spans="8:11" x14ac:dyDescent="0.25">
      <c r="H304" s="98"/>
      <c r="I304" s="98"/>
      <c r="J304" s="99"/>
      <c r="K304" s="98"/>
    </row>
    <row r="305" spans="8:11" x14ac:dyDescent="0.25">
      <c r="H305" s="98"/>
      <c r="I305" s="98"/>
      <c r="J305" s="99"/>
      <c r="K305" s="98"/>
    </row>
    <row r="306" spans="8:11" x14ac:dyDescent="0.25">
      <c r="H306" s="98"/>
      <c r="I306" s="98"/>
      <c r="J306" s="99"/>
      <c r="K306" s="98"/>
    </row>
    <row r="307" spans="8:11" x14ac:dyDescent="0.25">
      <c r="H307" s="98"/>
      <c r="I307" s="98"/>
      <c r="J307" s="99"/>
      <c r="K307" s="98"/>
    </row>
    <row r="308" spans="8:11" x14ac:dyDescent="0.25">
      <c r="H308" s="98"/>
      <c r="I308" s="98"/>
      <c r="J308" s="99"/>
      <c r="K308" s="98"/>
    </row>
    <row r="309" spans="8:11" x14ac:dyDescent="0.25">
      <c r="H309" s="98"/>
      <c r="I309" s="98"/>
      <c r="J309" s="99"/>
      <c r="K309" s="98"/>
    </row>
    <row r="310" spans="8:11" x14ac:dyDescent="0.25">
      <c r="H310" s="98"/>
      <c r="I310" s="98"/>
      <c r="J310" s="99"/>
      <c r="K310" s="98"/>
    </row>
    <row r="311" spans="8:11" x14ac:dyDescent="0.25">
      <c r="H311" s="98"/>
      <c r="I311" s="98"/>
      <c r="J311" s="99"/>
      <c r="K311" s="98"/>
    </row>
    <row r="312" spans="8:11" x14ac:dyDescent="0.25">
      <c r="H312" s="98"/>
      <c r="I312" s="98"/>
      <c r="J312" s="99"/>
      <c r="K312" s="98"/>
    </row>
    <row r="313" spans="8:11" x14ac:dyDescent="0.25">
      <c r="H313" s="98"/>
      <c r="I313" s="98"/>
      <c r="J313" s="99"/>
      <c r="K313" s="98"/>
    </row>
    <row r="314" spans="8:11" x14ac:dyDescent="0.25">
      <c r="H314" s="98"/>
      <c r="I314" s="98"/>
      <c r="J314" s="99"/>
      <c r="K314" s="98"/>
    </row>
    <row r="315" spans="8:11" x14ac:dyDescent="0.25">
      <c r="H315" s="98"/>
      <c r="I315" s="98"/>
      <c r="J315" s="99"/>
      <c r="K315" s="98"/>
    </row>
    <row r="316" spans="8:11" x14ac:dyDescent="0.25">
      <c r="H316" s="98"/>
      <c r="I316" s="98"/>
      <c r="J316" s="99"/>
      <c r="K316" s="98"/>
    </row>
    <row r="317" spans="8:11" x14ac:dyDescent="0.25">
      <c r="H317" s="98"/>
      <c r="I317" s="98"/>
      <c r="J317" s="99"/>
      <c r="K317" s="98"/>
    </row>
    <row r="318" spans="8:11" x14ac:dyDescent="0.25">
      <c r="H318" s="98"/>
      <c r="I318" s="98"/>
      <c r="J318" s="99"/>
      <c r="K318" s="98"/>
    </row>
    <row r="319" spans="8:11" x14ac:dyDescent="0.25">
      <c r="H319" s="98"/>
      <c r="I319" s="98"/>
      <c r="J319" s="99"/>
      <c r="K319" s="98"/>
    </row>
    <row r="320" spans="8:11" x14ac:dyDescent="0.25">
      <c r="H320" s="98"/>
      <c r="I320" s="98"/>
      <c r="J320" s="99"/>
      <c r="K320" s="98"/>
    </row>
    <row r="321" spans="8:11" x14ac:dyDescent="0.25">
      <c r="H321" s="98"/>
      <c r="I321" s="98"/>
      <c r="J321" s="99"/>
      <c r="K321" s="98"/>
    </row>
    <row r="322" spans="8:11" x14ac:dyDescent="0.25">
      <c r="H322" s="98"/>
      <c r="I322" s="98"/>
      <c r="J322" s="99"/>
      <c r="K322" s="98"/>
    </row>
    <row r="323" spans="8:11" x14ac:dyDescent="0.25">
      <c r="H323" s="98"/>
      <c r="I323" s="98"/>
      <c r="J323" s="99"/>
      <c r="K323" s="98"/>
    </row>
    <row r="324" spans="8:11" x14ac:dyDescent="0.25">
      <c r="H324" s="98"/>
      <c r="I324" s="98"/>
      <c r="J324" s="99"/>
      <c r="K324" s="98"/>
    </row>
    <row r="325" spans="8:11" x14ac:dyDescent="0.25">
      <c r="H325" s="98"/>
      <c r="I325" s="98"/>
      <c r="J325" s="99"/>
      <c r="K325" s="98"/>
    </row>
    <row r="326" spans="8:11" x14ac:dyDescent="0.25">
      <c r="H326" s="98"/>
      <c r="I326" s="98"/>
      <c r="J326" s="99"/>
      <c r="K326" s="98"/>
    </row>
    <row r="327" spans="8:11" x14ac:dyDescent="0.25">
      <c r="H327" s="98"/>
      <c r="I327" s="98"/>
      <c r="J327" s="99"/>
      <c r="K327" s="98"/>
    </row>
    <row r="328" spans="8:11" x14ac:dyDescent="0.25">
      <c r="H328" s="98"/>
      <c r="I328" s="98"/>
      <c r="J328" s="99"/>
      <c r="K328" s="98"/>
    </row>
    <row r="329" spans="8:11" x14ac:dyDescent="0.25">
      <c r="H329" s="98"/>
      <c r="I329" s="98"/>
      <c r="J329" s="99"/>
      <c r="K329" s="98"/>
    </row>
    <row r="330" spans="8:11" x14ac:dyDescent="0.25">
      <c r="H330" s="98"/>
      <c r="I330" s="98"/>
      <c r="J330" s="99"/>
      <c r="K330" s="98"/>
    </row>
    <row r="331" spans="8:11" x14ac:dyDescent="0.25">
      <c r="H331" s="98"/>
      <c r="I331" s="98"/>
      <c r="J331" s="99"/>
      <c r="K331" s="98"/>
    </row>
    <row r="332" spans="8:11" x14ac:dyDescent="0.25">
      <c r="H332" s="98"/>
      <c r="I332" s="98"/>
      <c r="J332" s="99"/>
      <c r="K332" s="98"/>
    </row>
    <row r="333" spans="8:11" x14ac:dyDescent="0.25">
      <c r="H333" s="98"/>
      <c r="I333" s="98"/>
      <c r="J333" s="99"/>
      <c r="K333" s="98"/>
    </row>
    <row r="334" spans="8:11" x14ac:dyDescent="0.25">
      <c r="H334" s="98"/>
      <c r="I334" s="98"/>
      <c r="J334" s="99"/>
      <c r="K334" s="98"/>
    </row>
    <row r="335" spans="8:11" x14ac:dyDescent="0.25">
      <c r="H335" s="98"/>
      <c r="I335" s="98"/>
      <c r="J335" s="99"/>
      <c r="K335" s="98"/>
    </row>
    <row r="336" spans="8:11" x14ac:dyDescent="0.25">
      <c r="H336" s="98"/>
      <c r="I336" s="98"/>
      <c r="J336" s="99"/>
      <c r="K336" s="98"/>
    </row>
    <row r="337" spans="8:11" x14ac:dyDescent="0.25">
      <c r="H337" s="98"/>
      <c r="I337" s="98"/>
      <c r="J337" s="99"/>
      <c r="K337" s="98"/>
    </row>
    <row r="338" spans="8:11" x14ac:dyDescent="0.25">
      <c r="H338" s="98"/>
      <c r="I338" s="98"/>
      <c r="J338" s="99"/>
      <c r="K338" s="98"/>
    </row>
    <row r="339" spans="8:11" x14ac:dyDescent="0.25">
      <c r="H339" s="98"/>
      <c r="I339" s="98"/>
      <c r="J339" s="99"/>
      <c r="K339" s="98"/>
    </row>
    <row r="340" spans="8:11" x14ac:dyDescent="0.25">
      <c r="H340" s="98"/>
      <c r="I340" s="98"/>
      <c r="J340" s="99"/>
      <c r="K340" s="98"/>
    </row>
    <row r="341" spans="8:11" x14ac:dyDescent="0.25">
      <c r="H341" s="98"/>
      <c r="I341" s="98"/>
      <c r="J341" s="99"/>
      <c r="K341" s="98"/>
    </row>
    <row r="342" spans="8:11" x14ac:dyDescent="0.25">
      <c r="H342" s="98"/>
      <c r="I342" s="98"/>
      <c r="J342" s="99"/>
      <c r="K342" s="98"/>
    </row>
    <row r="343" spans="8:11" x14ac:dyDescent="0.25">
      <c r="H343" s="98"/>
      <c r="I343" s="98"/>
      <c r="J343" s="99"/>
      <c r="K343" s="98"/>
    </row>
    <row r="344" spans="8:11" x14ac:dyDescent="0.25">
      <c r="H344" s="98"/>
      <c r="I344" s="98"/>
      <c r="J344" s="99"/>
      <c r="K344" s="98"/>
    </row>
    <row r="345" spans="8:11" x14ac:dyDescent="0.25">
      <c r="H345" s="98"/>
      <c r="I345" s="98"/>
      <c r="J345" s="99"/>
      <c r="K345" s="98"/>
    </row>
    <row r="346" spans="8:11" x14ac:dyDescent="0.25">
      <c r="H346" s="98"/>
      <c r="I346" s="98"/>
      <c r="J346" s="99"/>
      <c r="K346" s="98"/>
    </row>
    <row r="347" spans="8:11" x14ac:dyDescent="0.25">
      <c r="H347" s="98"/>
      <c r="I347" s="98"/>
      <c r="J347" s="99"/>
      <c r="K347" s="98"/>
    </row>
    <row r="348" spans="8:11" x14ac:dyDescent="0.25">
      <c r="H348" s="98"/>
      <c r="I348" s="98"/>
      <c r="J348" s="99"/>
      <c r="K348" s="98"/>
    </row>
    <row r="349" spans="8:11" x14ac:dyDescent="0.25">
      <c r="H349" s="98"/>
      <c r="I349" s="98"/>
      <c r="J349" s="99"/>
      <c r="K349" s="98"/>
    </row>
    <row r="350" spans="8:11" x14ac:dyDescent="0.25">
      <c r="H350" s="98"/>
      <c r="I350" s="98"/>
      <c r="J350" s="99"/>
      <c r="K350" s="98"/>
    </row>
    <row r="351" spans="8:11" x14ac:dyDescent="0.25">
      <c r="H351" s="98"/>
      <c r="I351" s="98"/>
      <c r="J351" s="99"/>
      <c r="K351" s="98"/>
    </row>
    <row r="352" spans="8:11" x14ac:dyDescent="0.25">
      <c r="H352" s="98"/>
      <c r="I352" s="98"/>
      <c r="J352" s="99"/>
      <c r="K352" s="98"/>
    </row>
    <row r="353" spans="8:11" x14ac:dyDescent="0.25">
      <c r="H353" s="98"/>
      <c r="I353" s="98"/>
      <c r="J353" s="99"/>
      <c r="K353" s="98"/>
    </row>
    <row r="354" spans="8:11" x14ac:dyDescent="0.25">
      <c r="H354" s="98"/>
      <c r="I354" s="98"/>
      <c r="J354" s="99"/>
      <c r="K354" s="98"/>
    </row>
    <row r="355" spans="8:11" x14ac:dyDescent="0.25">
      <c r="H355" s="98"/>
      <c r="I355" s="98"/>
      <c r="J355" s="99"/>
      <c r="K355" s="98"/>
    </row>
    <row r="356" spans="8:11" x14ac:dyDescent="0.25">
      <c r="H356" s="98"/>
      <c r="I356" s="98"/>
      <c r="J356" s="99"/>
      <c r="K356" s="98"/>
    </row>
    <row r="357" spans="8:11" x14ac:dyDescent="0.25">
      <c r="H357" s="98"/>
      <c r="I357" s="98"/>
      <c r="J357" s="99"/>
      <c r="K357" s="98"/>
    </row>
    <row r="358" spans="8:11" x14ac:dyDescent="0.25">
      <c r="H358" s="98"/>
      <c r="I358" s="98"/>
      <c r="J358" s="99"/>
      <c r="K358" s="98"/>
    </row>
    <row r="359" spans="8:11" x14ac:dyDescent="0.25">
      <c r="H359" s="98"/>
      <c r="I359" s="98"/>
      <c r="J359" s="99"/>
      <c r="K359" s="98"/>
    </row>
    <row r="360" spans="8:11" x14ac:dyDescent="0.25">
      <c r="H360" s="98"/>
      <c r="I360" s="98"/>
      <c r="J360" s="99"/>
      <c r="K360" s="98"/>
    </row>
    <row r="361" spans="8:11" x14ac:dyDescent="0.25">
      <c r="H361" s="98"/>
      <c r="I361" s="98"/>
      <c r="J361" s="99"/>
      <c r="K361" s="98"/>
    </row>
    <row r="362" spans="8:11" x14ac:dyDescent="0.25">
      <c r="H362" s="98"/>
      <c r="I362" s="98"/>
      <c r="J362" s="99"/>
      <c r="K362" s="98"/>
    </row>
    <row r="363" spans="8:11" x14ac:dyDescent="0.25">
      <c r="H363" s="98"/>
      <c r="I363" s="98"/>
      <c r="J363" s="99"/>
      <c r="K363" s="98"/>
    </row>
    <row r="364" spans="8:11" x14ac:dyDescent="0.25">
      <c r="H364" s="98"/>
      <c r="I364" s="98"/>
      <c r="J364" s="99"/>
      <c r="K364" s="98"/>
    </row>
    <row r="365" spans="8:11" x14ac:dyDescent="0.25">
      <c r="H365" s="98"/>
      <c r="I365" s="98"/>
      <c r="J365" s="99"/>
      <c r="K365" s="98"/>
    </row>
    <row r="366" spans="8:11" x14ac:dyDescent="0.25">
      <c r="H366" s="98"/>
      <c r="I366" s="98"/>
      <c r="J366" s="99"/>
      <c r="K366" s="98"/>
    </row>
    <row r="367" spans="8:11" x14ac:dyDescent="0.25">
      <c r="H367" s="98"/>
      <c r="I367" s="98"/>
      <c r="J367" s="99"/>
      <c r="K367" s="98"/>
    </row>
    <row r="368" spans="8:11" x14ac:dyDescent="0.25">
      <c r="H368" s="98"/>
      <c r="I368" s="98"/>
      <c r="J368" s="99"/>
      <c r="K368" s="98"/>
    </row>
    <row r="369" spans="8:11" x14ac:dyDescent="0.25">
      <c r="H369" s="98"/>
      <c r="I369" s="98"/>
      <c r="J369" s="99"/>
      <c r="K369" s="98"/>
    </row>
    <row r="370" spans="8:11" x14ac:dyDescent="0.25">
      <c r="H370" s="98"/>
      <c r="I370" s="98"/>
      <c r="J370" s="99"/>
      <c r="K370" s="98"/>
    </row>
    <row r="371" spans="8:11" x14ac:dyDescent="0.25">
      <c r="H371" s="98"/>
      <c r="I371" s="98"/>
      <c r="J371" s="99"/>
      <c r="K371" s="98"/>
    </row>
    <row r="372" spans="8:11" x14ac:dyDescent="0.25">
      <c r="H372" s="98"/>
      <c r="I372" s="98"/>
      <c r="J372" s="99"/>
      <c r="K372" s="98"/>
    </row>
    <row r="373" spans="8:11" x14ac:dyDescent="0.25">
      <c r="H373" s="98"/>
      <c r="I373" s="98"/>
      <c r="J373" s="99"/>
      <c r="K373" s="98"/>
    </row>
    <row r="374" spans="8:11" x14ac:dyDescent="0.25">
      <c r="H374" s="98"/>
      <c r="I374" s="98"/>
      <c r="J374" s="99"/>
      <c r="K374" s="98"/>
    </row>
    <row r="375" spans="8:11" x14ac:dyDescent="0.25">
      <c r="H375" s="98"/>
      <c r="I375" s="98"/>
      <c r="J375" s="99"/>
      <c r="K375" s="98"/>
    </row>
    <row r="376" spans="8:11" x14ac:dyDescent="0.25">
      <c r="H376" s="98"/>
      <c r="I376" s="98"/>
      <c r="J376" s="99"/>
      <c r="K376" s="98"/>
    </row>
    <row r="377" spans="8:11" x14ac:dyDescent="0.25">
      <c r="H377" s="98"/>
      <c r="I377" s="98"/>
      <c r="J377" s="99"/>
      <c r="K377" s="98"/>
    </row>
    <row r="378" spans="8:11" x14ac:dyDescent="0.25">
      <c r="H378" s="98"/>
      <c r="I378" s="98"/>
      <c r="J378" s="99"/>
      <c r="K378" s="98"/>
    </row>
    <row r="379" spans="8:11" x14ac:dyDescent="0.25">
      <c r="H379" s="98"/>
      <c r="I379" s="98"/>
      <c r="J379" s="99"/>
      <c r="K379" s="98"/>
    </row>
    <row r="380" spans="8:11" x14ac:dyDescent="0.25">
      <c r="H380" s="98"/>
      <c r="I380" s="98"/>
      <c r="J380" s="99"/>
      <c r="K380" s="98"/>
    </row>
    <row r="381" spans="8:11" x14ac:dyDescent="0.25">
      <c r="H381" s="98"/>
      <c r="I381" s="98"/>
      <c r="J381" s="99"/>
      <c r="K381" s="98"/>
    </row>
    <row r="382" spans="8:11" x14ac:dyDescent="0.25">
      <c r="H382" s="98"/>
      <c r="I382" s="98"/>
      <c r="J382" s="99"/>
      <c r="K382" s="98"/>
    </row>
    <row r="383" spans="8:11" x14ac:dyDescent="0.25">
      <c r="H383" s="98"/>
      <c r="I383" s="98"/>
      <c r="J383" s="99"/>
      <c r="K383" s="98"/>
    </row>
    <row r="384" spans="8:11" x14ac:dyDescent="0.25">
      <c r="H384" s="98"/>
      <c r="I384" s="98"/>
      <c r="J384" s="99"/>
      <c r="K384" s="98"/>
    </row>
    <row r="385" spans="8:11" x14ac:dyDescent="0.25">
      <c r="H385" s="98"/>
      <c r="I385" s="98"/>
      <c r="J385" s="99"/>
      <c r="K385" s="98"/>
    </row>
    <row r="386" spans="8:11" x14ac:dyDescent="0.25">
      <c r="H386" s="98"/>
      <c r="I386" s="98"/>
      <c r="J386" s="99"/>
      <c r="K386" s="98"/>
    </row>
    <row r="387" spans="8:11" x14ac:dyDescent="0.25">
      <c r="H387" s="98"/>
      <c r="I387" s="98"/>
      <c r="J387" s="99"/>
      <c r="K387" s="98"/>
    </row>
    <row r="388" spans="8:11" x14ac:dyDescent="0.25">
      <c r="H388" s="98"/>
      <c r="I388" s="98"/>
      <c r="J388" s="99"/>
      <c r="K388" s="98"/>
    </row>
    <row r="389" spans="8:11" x14ac:dyDescent="0.25">
      <c r="H389" s="98"/>
      <c r="I389" s="98"/>
      <c r="J389" s="99"/>
      <c r="K389" s="98"/>
    </row>
    <row r="390" spans="8:11" x14ac:dyDescent="0.25">
      <c r="H390" s="98"/>
      <c r="I390" s="98"/>
      <c r="J390" s="99"/>
      <c r="K390" s="98"/>
    </row>
    <row r="391" spans="8:11" x14ac:dyDescent="0.25">
      <c r="H391" s="98"/>
      <c r="I391" s="98"/>
      <c r="J391" s="99"/>
      <c r="K391" s="98"/>
    </row>
    <row r="392" spans="8:11" x14ac:dyDescent="0.25">
      <c r="H392" s="98"/>
      <c r="I392" s="98"/>
      <c r="J392" s="99"/>
      <c r="K392" s="98"/>
    </row>
    <row r="393" spans="8:11" x14ac:dyDescent="0.25">
      <c r="H393" s="98"/>
      <c r="I393" s="98"/>
      <c r="J393" s="99"/>
      <c r="K393" s="98"/>
    </row>
    <row r="394" spans="8:11" x14ac:dyDescent="0.25">
      <c r="H394" s="98"/>
      <c r="I394" s="98"/>
      <c r="J394" s="99"/>
      <c r="K394" s="98"/>
    </row>
    <row r="395" spans="8:11" x14ac:dyDescent="0.25">
      <c r="H395" s="98"/>
      <c r="I395" s="98"/>
      <c r="J395" s="99"/>
      <c r="K395" s="98"/>
    </row>
    <row r="396" spans="8:11" x14ac:dyDescent="0.25">
      <c r="H396" s="98"/>
      <c r="I396" s="98"/>
      <c r="J396" s="99"/>
      <c r="K396" s="98"/>
    </row>
    <row r="397" spans="8:11" x14ac:dyDescent="0.25">
      <c r="H397" s="98"/>
      <c r="I397" s="98"/>
      <c r="J397" s="99"/>
      <c r="K397" s="98"/>
    </row>
    <row r="398" spans="8:11" x14ac:dyDescent="0.25">
      <c r="H398" s="98"/>
      <c r="I398" s="98"/>
      <c r="J398" s="99"/>
      <c r="K398" s="98"/>
    </row>
    <row r="399" spans="8:11" x14ac:dyDescent="0.25">
      <c r="H399" s="98"/>
      <c r="I399" s="98"/>
      <c r="J399" s="99"/>
      <c r="K399" s="98"/>
    </row>
    <row r="400" spans="8:11" x14ac:dyDescent="0.25">
      <c r="H400" s="98"/>
      <c r="I400" s="98"/>
      <c r="J400" s="99"/>
      <c r="K400" s="98"/>
    </row>
    <row r="401" spans="8:11" x14ac:dyDescent="0.25">
      <c r="H401" s="98"/>
      <c r="I401" s="98"/>
      <c r="J401" s="99"/>
      <c r="K401" s="98"/>
    </row>
    <row r="402" spans="8:11" x14ac:dyDescent="0.25">
      <c r="H402" s="98"/>
      <c r="I402" s="98"/>
      <c r="J402" s="99"/>
      <c r="K402" s="98"/>
    </row>
    <row r="403" spans="8:11" x14ac:dyDescent="0.25">
      <c r="H403" s="98"/>
      <c r="I403" s="98"/>
      <c r="J403" s="99"/>
      <c r="K403" s="98"/>
    </row>
    <row r="404" spans="8:11" x14ac:dyDescent="0.25">
      <c r="H404" s="98"/>
      <c r="I404" s="98"/>
      <c r="J404" s="99"/>
      <c r="K404" s="98"/>
    </row>
    <row r="405" spans="8:11" x14ac:dyDescent="0.25">
      <c r="H405" s="98"/>
      <c r="I405" s="98"/>
      <c r="J405" s="99"/>
      <c r="K405" s="98"/>
    </row>
    <row r="406" spans="8:11" x14ac:dyDescent="0.25">
      <c r="H406" s="98"/>
      <c r="I406" s="98"/>
      <c r="J406" s="99"/>
      <c r="K406" s="98"/>
    </row>
    <row r="407" spans="8:11" x14ac:dyDescent="0.25">
      <c r="H407" s="98"/>
      <c r="I407" s="98"/>
      <c r="J407" s="99"/>
      <c r="K407" s="98"/>
    </row>
    <row r="408" spans="8:11" x14ac:dyDescent="0.25">
      <c r="H408" s="98"/>
      <c r="I408" s="98"/>
      <c r="J408" s="99"/>
      <c r="K408" s="98"/>
    </row>
    <row r="409" spans="8:11" x14ac:dyDescent="0.25">
      <c r="H409" s="98"/>
      <c r="I409" s="98"/>
      <c r="J409" s="99"/>
      <c r="K409" s="98"/>
    </row>
    <row r="410" spans="8:11" x14ac:dyDescent="0.25">
      <c r="H410" s="98"/>
      <c r="I410" s="98"/>
      <c r="J410" s="99"/>
      <c r="K410" s="98"/>
    </row>
    <row r="411" spans="8:11" x14ac:dyDescent="0.25">
      <c r="H411" s="98"/>
      <c r="I411" s="98"/>
      <c r="J411" s="99"/>
      <c r="K411" s="98"/>
    </row>
    <row r="412" spans="8:11" x14ac:dyDescent="0.25">
      <c r="H412" s="98"/>
      <c r="I412" s="98"/>
      <c r="J412" s="99"/>
      <c r="K412" s="98"/>
    </row>
    <row r="413" spans="8:11" x14ac:dyDescent="0.25">
      <c r="H413" s="98"/>
      <c r="I413" s="98"/>
      <c r="J413" s="99"/>
      <c r="K413" s="98"/>
    </row>
    <row r="414" spans="8:11" x14ac:dyDescent="0.25">
      <c r="H414" s="98"/>
      <c r="I414" s="98"/>
      <c r="J414" s="99"/>
      <c r="K414" s="98"/>
    </row>
    <row r="415" spans="8:11" x14ac:dyDescent="0.25">
      <c r="H415" s="98"/>
      <c r="I415" s="98"/>
      <c r="J415" s="99"/>
      <c r="K415" s="98"/>
    </row>
    <row r="416" spans="8:11" x14ac:dyDescent="0.25">
      <c r="H416" s="98"/>
      <c r="I416" s="98"/>
      <c r="J416" s="99"/>
      <c r="K416" s="98"/>
    </row>
    <row r="417" spans="8:11" x14ac:dyDescent="0.25">
      <c r="H417" s="98"/>
      <c r="I417" s="98"/>
      <c r="J417" s="99"/>
      <c r="K417" s="98"/>
    </row>
    <row r="418" spans="8:11" x14ac:dyDescent="0.25">
      <c r="H418" s="98"/>
      <c r="I418" s="98"/>
      <c r="J418" s="99"/>
      <c r="K418" s="98"/>
    </row>
    <row r="419" spans="8:11" x14ac:dyDescent="0.25">
      <c r="H419" s="98"/>
      <c r="I419" s="98"/>
      <c r="J419" s="99"/>
      <c r="K419" s="98"/>
    </row>
    <row r="420" spans="8:11" x14ac:dyDescent="0.25">
      <c r="H420" s="98"/>
      <c r="I420" s="98"/>
      <c r="J420" s="99"/>
      <c r="K420" s="98"/>
    </row>
    <row r="421" spans="8:11" x14ac:dyDescent="0.25">
      <c r="H421" s="98"/>
      <c r="I421" s="98"/>
      <c r="J421" s="99"/>
      <c r="K421" s="98"/>
    </row>
    <row r="422" spans="8:11" x14ac:dyDescent="0.25">
      <c r="H422" s="98"/>
      <c r="I422" s="98"/>
      <c r="J422" s="99"/>
      <c r="K422" s="98"/>
    </row>
    <row r="423" spans="8:11" x14ac:dyDescent="0.25">
      <c r="H423" s="98"/>
      <c r="I423" s="98"/>
      <c r="J423" s="99"/>
      <c r="K423" s="98"/>
    </row>
    <row r="424" spans="8:11" x14ac:dyDescent="0.25">
      <c r="H424" s="98"/>
      <c r="I424" s="98"/>
      <c r="J424" s="99"/>
      <c r="K424" s="98"/>
    </row>
    <row r="425" spans="8:11" x14ac:dyDescent="0.25">
      <c r="H425" s="98"/>
      <c r="I425" s="98"/>
      <c r="J425" s="99"/>
      <c r="K425" s="98"/>
    </row>
    <row r="426" spans="8:11" x14ac:dyDescent="0.25">
      <c r="H426" s="98"/>
      <c r="I426" s="98"/>
      <c r="J426" s="99"/>
      <c r="K426" s="98"/>
    </row>
    <row r="427" spans="8:11" x14ac:dyDescent="0.25">
      <c r="H427" s="98"/>
      <c r="I427" s="98"/>
      <c r="J427" s="99"/>
      <c r="K427" s="98"/>
    </row>
    <row r="428" spans="8:11" x14ac:dyDescent="0.25">
      <c r="H428" s="98"/>
      <c r="I428" s="98"/>
      <c r="J428" s="99"/>
      <c r="K428" s="98"/>
    </row>
    <row r="429" spans="8:11" x14ac:dyDescent="0.25">
      <c r="H429" s="98"/>
      <c r="I429" s="98"/>
      <c r="J429" s="99"/>
      <c r="K429" s="98"/>
    </row>
    <row r="430" spans="8:11" x14ac:dyDescent="0.25">
      <c r="H430" s="98"/>
      <c r="I430" s="98"/>
      <c r="J430" s="99"/>
      <c r="K430" s="98"/>
    </row>
    <row r="431" spans="8:11" x14ac:dyDescent="0.25">
      <c r="H431" s="98"/>
      <c r="I431" s="98"/>
      <c r="J431" s="99"/>
      <c r="K431" s="98"/>
    </row>
    <row r="432" spans="8:11" x14ac:dyDescent="0.25">
      <c r="H432" s="98"/>
      <c r="I432" s="98"/>
      <c r="J432" s="99"/>
      <c r="K432" s="98"/>
    </row>
    <row r="433" spans="8:11" x14ac:dyDescent="0.25">
      <c r="H433" s="98"/>
      <c r="I433" s="98"/>
      <c r="J433" s="99"/>
      <c r="K433" s="98"/>
    </row>
    <row r="434" spans="8:11" x14ac:dyDescent="0.25">
      <c r="H434" s="98"/>
      <c r="I434" s="98"/>
      <c r="J434" s="99"/>
      <c r="K434" s="98"/>
    </row>
    <row r="435" spans="8:11" x14ac:dyDescent="0.25">
      <c r="H435" s="98"/>
      <c r="I435" s="98"/>
      <c r="J435" s="99"/>
      <c r="K435" s="98"/>
    </row>
    <row r="436" spans="8:11" x14ac:dyDescent="0.25">
      <c r="H436" s="98"/>
      <c r="I436" s="98"/>
      <c r="J436" s="99"/>
      <c r="K436" s="98"/>
    </row>
    <row r="437" spans="8:11" x14ac:dyDescent="0.25">
      <c r="H437" s="98"/>
      <c r="I437" s="98"/>
      <c r="J437" s="99"/>
      <c r="K437" s="98"/>
    </row>
    <row r="438" spans="8:11" x14ac:dyDescent="0.25">
      <c r="H438" s="98"/>
      <c r="I438" s="98"/>
      <c r="J438" s="99"/>
      <c r="K438" s="98"/>
    </row>
    <row r="439" spans="8:11" x14ac:dyDescent="0.25">
      <c r="H439" s="98"/>
      <c r="I439" s="98"/>
      <c r="J439" s="99"/>
      <c r="K439" s="98"/>
    </row>
    <row r="440" spans="8:11" x14ac:dyDescent="0.25">
      <c r="H440" s="98"/>
      <c r="I440" s="98"/>
      <c r="J440" s="99"/>
      <c r="K440" s="98"/>
    </row>
    <row r="441" spans="8:11" x14ac:dyDescent="0.25">
      <c r="H441" s="98"/>
      <c r="I441" s="98"/>
      <c r="J441" s="99"/>
      <c r="K441" s="98"/>
    </row>
    <row r="442" spans="8:11" x14ac:dyDescent="0.25">
      <c r="H442" s="98"/>
      <c r="I442" s="98"/>
      <c r="J442" s="99"/>
      <c r="K442" s="98"/>
    </row>
    <row r="443" spans="8:11" x14ac:dyDescent="0.25">
      <c r="H443" s="98"/>
      <c r="I443" s="98"/>
      <c r="J443" s="99"/>
      <c r="K443" s="98"/>
    </row>
    <row r="444" spans="8:11" x14ac:dyDescent="0.25">
      <c r="H444" s="98"/>
      <c r="I444" s="98"/>
      <c r="J444" s="99"/>
      <c r="K444" s="98"/>
    </row>
    <row r="445" spans="8:11" x14ac:dyDescent="0.25">
      <c r="H445" s="98"/>
      <c r="I445" s="98"/>
      <c r="J445" s="99"/>
      <c r="K445" s="98"/>
    </row>
    <row r="446" spans="8:11" x14ac:dyDescent="0.25">
      <c r="H446" s="98"/>
      <c r="I446" s="98"/>
      <c r="J446" s="99"/>
      <c r="K446" s="98"/>
    </row>
    <row r="447" spans="8:11" x14ac:dyDescent="0.25">
      <c r="H447" s="98"/>
      <c r="I447" s="98"/>
      <c r="J447" s="99"/>
      <c r="K447" s="98"/>
    </row>
    <row r="448" spans="8:11" x14ac:dyDescent="0.25">
      <c r="H448" s="98"/>
      <c r="I448" s="98"/>
      <c r="J448" s="99"/>
      <c r="K448" s="98"/>
    </row>
    <row r="449" spans="8:11" x14ac:dyDescent="0.25">
      <c r="H449" s="98"/>
      <c r="I449" s="98"/>
      <c r="J449" s="99"/>
      <c r="K449" s="98"/>
    </row>
    <row r="450" spans="8:11" x14ac:dyDescent="0.25">
      <c r="H450" s="98"/>
      <c r="I450" s="98"/>
      <c r="J450" s="99"/>
      <c r="K450" s="98"/>
    </row>
    <row r="451" spans="8:11" x14ac:dyDescent="0.25">
      <c r="H451" s="98"/>
      <c r="I451" s="98"/>
      <c r="J451" s="99"/>
      <c r="K451" s="98"/>
    </row>
    <row r="452" spans="8:11" x14ac:dyDescent="0.25">
      <c r="H452" s="98"/>
      <c r="I452" s="98"/>
      <c r="J452" s="99"/>
      <c r="K452" s="98"/>
    </row>
    <row r="453" spans="8:11" x14ac:dyDescent="0.25">
      <c r="H453" s="98"/>
      <c r="I453" s="98"/>
      <c r="J453" s="99"/>
      <c r="K453" s="98"/>
    </row>
    <row r="454" spans="8:11" x14ac:dyDescent="0.25">
      <c r="H454" s="98"/>
      <c r="I454" s="98"/>
      <c r="J454" s="99"/>
      <c r="K454" s="98"/>
    </row>
    <row r="455" spans="8:11" x14ac:dyDescent="0.25">
      <c r="H455" s="98"/>
      <c r="I455" s="98"/>
      <c r="J455" s="99"/>
      <c r="K455" s="98"/>
    </row>
    <row r="456" spans="8:11" x14ac:dyDescent="0.25">
      <c r="H456" s="98"/>
      <c r="I456" s="98"/>
      <c r="J456" s="99"/>
      <c r="K456" s="98"/>
    </row>
    <row r="457" spans="8:11" x14ac:dyDescent="0.25">
      <c r="H457" s="98"/>
      <c r="I457" s="98"/>
      <c r="J457" s="99"/>
      <c r="K457" s="98"/>
    </row>
    <row r="458" spans="8:11" x14ac:dyDescent="0.25">
      <c r="H458" s="98"/>
      <c r="I458" s="98"/>
      <c r="J458" s="99"/>
      <c r="K458" s="98"/>
    </row>
    <row r="459" spans="8:11" x14ac:dyDescent="0.25">
      <c r="H459" s="98"/>
      <c r="I459" s="98"/>
      <c r="J459" s="99"/>
      <c r="K459" s="98"/>
    </row>
    <row r="460" spans="8:11" x14ac:dyDescent="0.25">
      <c r="H460" s="98"/>
      <c r="I460" s="98"/>
      <c r="J460" s="99"/>
      <c r="K460" s="98"/>
    </row>
    <row r="461" spans="8:11" x14ac:dyDescent="0.25">
      <c r="H461" s="98"/>
      <c r="I461" s="98"/>
      <c r="J461" s="99"/>
      <c r="K461" s="98"/>
    </row>
    <row r="462" spans="8:11" x14ac:dyDescent="0.25">
      <c r="H462" s="98"/>
      <c r="I462" s="98"/>
      <c r="J462" s="99"/>
      <c r="K462" s="98"/>
    </row>
    <row r="463" spans="8:11" x14ac:dyDescent="0.25">
      <c r="H463" s="98"/>
      <c r="I463" s="98"/>
      <c r="J463" s="99"/>
      <c r="K463" s="98"/>
    </row>
    <row r="464" spans="8:11" x14ac:dyDescent="0.25">
      <c r="H464" s="98"/>
      <c r="I464" s="98"/>
      <c r="J464" s="99"/>
      <c r="K464" s="98"/>
    </row>
    <row r="465" spans="8:11" x14ac:dyDescent="0.25">
      <c r="H465" s="98"/>
      <c r="I465" s="98"/>
      <c r="J465" s="99"/>
      <c r="K465" s="98"/>
    </row>
    <row r="466" spans="8:11" x14ac:dyDescent="0.25">
      <c r="H466" s="98"/>
      <c r="I466" s="98"/>
      <c r="J466" s="99"/>
      <c r="K466" s="98"/>
    </row>
    <row r="467" spans="8:11" x14ac:dyDescent="0.25">
      <c r="H467" s="98"/>
      <c r="I467" s="98"/>
      <c r="J467" s="99"/>
      <c r="K467" s="98"/>
    </row>
    <row r="468" spans="8:11" x14ac:dyDescent="0.25">
      <c r="H468" s="98"/>
      <c r="I468" s="98"/>
      <c r="J468" s="99"/>
      <c r="K468" s="98"/>
    </row>
    <row r="469" spans="8:11" x14ac:dyDescent="0.25">
      <c r="H469" s="98"/>
      <c r="I469" s="98"/>
      <c r="J469" s="99"/>
      <c r="K469" s="98"/>
    </row>
    <row r="470" spans="8:11" x14ac:dyDescent="0.25">
      <c r="H470" s="98"/>
      <c r="I470" s="98"/>
      <c r="J470" s="99"/>
      <c r="K470" s="98"/>
    </row>
    <row r="471" spans="8:11" x14ac:dyDescent="0.25">
      <c r="H471" s="98"/>
      <c r="I471" s="98"/>
      <c r="J471" s="99"/>
      <c r="K471" s="98"/>
    </row>
    <row r="472" spans="8:11" x14ac:dyDescent="0.25">
      <c r="H472" s="98"/>
      <c r="I472" s="98"/>
      <c r="J472" s="99"/>
      <c r="K472" s="98"/>
    </row>
    <row r="473" spans="8:11" x14ac:dyDescent="0.25">
      <c r="H473" s="98"/>
      <c r="I473" s="98"/>
      <c r="J473" s="99"/>
      <c r="K473" s="98"/>
    </row>
    <row r="474" spans="8:11" x14ac:dyDescent="0.25">
      <c r="H474" s="98"/>
      <c r="I474" s="98"/>
      <c r="J474" s="99"/>
      <c r="K474" s="98"/>
    </row>
    <row r="475" spans="8:11" x14ac:dyDescent="0.25">
      <c r="H475" s="98"/>
      <c r="I475" s="98"/>
      <c r="J475" s="99"/>
      <c r="K475" s="98"/>
    </row>
    <row r="476" spans="8:11" x14ac:dyDescent="0.25">
      <c r="H476" s="98"/>
      <c r="I476" s="98"/>
      <c r="J476" s="99"/>
      <c r="K476" s="98"/>
    </row>
    <row r="477" spans="8:11" x14ac:dyDescent="0.25">
      <c r="H477" s="98"/>
      <c r="I477" s="98"/>
      <c r="J477" s="99"/>
      <c r="K477" s="98"/>
    </row>
    <row r="478" spans="8:11" x14ac:dyDescent="0.25">
      <c r="H478" s="98"/>
      <c r="I478" s="98"/>
      <c r="J478" s="99"/>
      <c r="K478" s="98"/>
    </row>
    <row r="479" spans="8:11" x14ac:dyDescent="0.25">
      <c r="H479" s="98"/>
      <c r="I479" s="98"/>
      <c r="J479" s="99"/>
      <c r="K479" s="98"/>
    </row>
    <row r="480" spans="8:11" x14ac:dyDescent="0.25">
      <c r="H480" s="98"/>
      <c r="I480" s="98"/>
      <c r="J480" s="99"/>
      <c r="K480" s="98"/>
    </row>
    <row r="481" spans="8:11" x14ac:dyDescent="0.25">
      <c r="H481" s="98"/>
      <c r="I481" s="98"/>
      <c r="J481" s="99"/>
      <c r="K481" s="98"/>
    </row>
    <row r="482" spans="8:11" x14ac:dyDescent="0.25">
      <c r="H482" s="98"/>
      <c r="I482" s="98"/>
      <c r="J482" s="99"/>
      <c r="K482" s="98"/>
    </row>
    <row r="483" spans="8:11" x14ac:dyDescent="0.25">
      <c r="H483" s="98"/>
      <c r="I483" s="98"/>
      <c r="J483" s="99"/>
      <c r="K483" s="98"/>
    </row>
    <row r="484" spans="8:11" x14ac:dyDescent="0.25">
      <c r="H484" s="98"/>
      <c r="I484" s="98"/>
      <c r="J484" s="99"/>
      <c r="K484" s="98"/>
    </row>
    <row r="485" spans="8:11" x14ac:dyDescent="0.25">
      <c r="H485" s="98"/>
      <c r="I485" s="98"/>
      <c r="J485" s="99"/>
      <c r="K485" s="98"/>
    </row>
    <row r="486" spans="8:11" x14ac:dyDescent="0.25">
      <c r="H486" s="98"/>
      <c r="I486" s="98"/>
      <c r="J486" s="99"/>
      <c r="K486" s="98"/>
    </row>
    <row r="487" spans="8:11" x14ac:dyDescent="0.25">
      <c r="H487" s="98"/>
      <c r="I487" s="98"/>
      <c r="J487" s="99"/>
      <c r="K487" s="98"/>
    </row>
    <row r="488" spans="8:11" x14ac:dyDescent="0.25">
      <c r="H488" s="98"/>
      <c r="I488" s="98"/>
      <c r="J488" s="99"/>
      <c r="K488" s="98"/>
    </row>
    <row r="489" spans="8:11" x14ac:dyDescent="0.25">
      <c r="H489" s="98"/>
      <c r="I489" s="98"/>
      <c r="J489" s="99"/>
      <c r="K489" s="98"/>
    </row>
    <row r="490" spans="8:11" x14ac:dyDescent="0.25">
      <c r="H490" s="98"/>
      <c r="I490" s="98"/>
      <c r="J490" s="99"/>
      <c r="K490" s="98"/>
    </row>
    <row r="491" spans="8:11" x14ac:dyDescent="0.25">
      <c r="H491" s="98"/>
      <c r="I491" s="98"/>
      <c r="J491" s="99"/>
      <c r="K491" s="98"/>
    </row>
    <row r="492" spans="8:11" x14ac:dyDescent="0.25">
      <c r="H492" s="98"/>
      <c r="I492" s="98"/>
      <c r="J492" s="99"/>
      <c r="K492" s="98"/>
    </row>
    <row r="493" spans="8:11" x14ac:dyDescent="0.25">
      <c r="H493" s="98"/>
      <c r="I493" s="98"/>
      <c r="J493" s="99"/>
      <c r="K493" s="98"/>
    </row>
    <row r="494" spans="8:11" x14ac:dyDescent="0.25">
      <c r="H494" s="98"/>
      <c r="I494" s="98"/>
      <c r="J494" s="99"/>
      <c r="K494" s="98"/>
    </row>
    <row r="495" spans="8:11" x14ac:dyDescent="0.25">
      <c r="H495" s="98"/>
      <c r="I495" s="98"/>
      <c r="J495" s="99"/>
      <c r="K495" s="98"/>
    </row>
    <row r="496" spans="8:11" x14ac:dyDescent="0.25">
      <c r="H496" s="98"/>
      <c r="I496" s="98"/>
      <c r="J496" s="99"/>
      <c r="K496" s="98"/>
    </row>
    <row r="497" spans="8:11" x14ac:dyDescent="0.25">
      <c r="H497" s="98"/>
      <c r="I497" s="98"/>
      <c r="J497" s="99"/>
      <c r="K497" s="98"/>
    </row>
    <row r="498" spans="8:11" x14ac:dyDescent="0.25">
      <c r="H498" s="98"/>
      <c r="I498" s="98"/>
      <c r="J498" s="99"/>
      <c r="K498" s="98"/>
    </row>
    <row r="499" spans="8:11" x14ac:dyDescent="0.25">
      <c r="H499" s="98"/>
      <c r="I499" s="98"/>
      <c r="J499" s="99"/>
      <c r="K499" s="98"/>
    </row>
    <row r="500" spans="8:11" x14ac:dyDescent="0.25">
      <c r="H500" s="98"/>
      <c r="I500" s="98"/>
      <c r="J500" s="99"/>
      <c r="K500" s="98"/>
    </row>
    <row r="501" spans="8:11" x14ac:dyDescent="0.25">
      <c r="H501" s="98"/>
      <c r="I501" s="98"/>
      <c r="J501" s="99"/>
      <c r="K501" s="98"/>
    </row>
    <row r="502" spans="8:11" x14ac:dyDescent="0.25">
      <c r="H502" s="98"/>
      <c r="I502" s="98"/>
      <c r="J502" s="99"/>
      <c r="K502" s="98"/>
    </row>
    <row r="503" spans="8:11" x14ac:dyDescent="0.25">
      <c r="H503" s="98"/>
      <c r="I503" s="98"/>
      <c r="J503" s="99"/>
      <c r="K503" s="98"/>
    </row>
    <row r="504" spans="8:11" x14ac:dyDescent="0.25">
      <c r="H504" s="98"/>
      <c r="I504" s="98"/>
      <c r="J504" s="99"/>
      <c r="K504" s="98"/>
    </row>
    <row r="505" spans="8:11" x14ac:dyDescent="0.25">
      <c r="H505" s="98"/>
      <c r="I505" s="98"/>
      <c r="J505" s="99"/>
      <c r="K505" s="98"/>
    </row>
    <row r="506" spans="8:11" x14ac:dyDescent="0.25">
      <c r="H506" s="98"/>
      <c r="I506" s="98"/>
      <c r="J506" s="99"/>
      <c r="K506" s="98"/>
    </row>
    <row r="507" spans="8:11" x14ac:dyDescent="0.25">
      <c r="H507" s="98"/>
      <c r="I507" s="98"/>
      <c r="J507" s="99"/>
      <c r="K507" s="98"/>
    </row>
    <row r="508" spans="8:11" x14ac:dyDescent="0.25">
      <c r="H508" s="98"/>
      <c r="I508" s="98"/>
      <c r="J508" s="99"/>
      <c r="K508" s="98"/>
    </row>
    <row r="509" spans="8:11" x14ac:dyDescent="0.25">
      <c r="H509" s="98"/>
      <c r="I509" s="98"/>
      <c r="J509" s="99"/>
      <c r="K509" s="98"/>
    </row>
    <row r="510" spans="8:11" x14ac:dyDescent="0.25">
      <c r="H510" s="98"/>
      <c r="I510" s="98"/>
      <c r="J510" s="99"/>
      <c r="K510" s="98"/>
    </row>
    <row r="511" spans="8:11" x14ac:dyDescent="0.25">
      <c r="H511" s="98"/>
      <c r="I511" s="98"/>
      <c r="J511" s="99"/>
      <c r="K511" s="98"/>
    </row>
    <row r="512" spans="8:11" x14ac:dyDescent="0.25">
      <c r="H512" s="98"/>
      <c r="I512" s="98"/>
      <c r="J512" s="99"/>
      <c r="K512" s="98"/>
    </row>
    <row r="513" spans="8:11" x14ac:dyDescent="0.25">
      <c r="H513" s="98"/>
      <c r="I513" s="98"/>
      <c r="J513" s="99"/>
      <c r="K513" s="98"/>
    </row>
    <row r="514" spans="8:11" x14ac:dyDescent="0.25">
      <c r="H514" s="98"/>
      <c r="I514" s="98"/>
      <c r="J514" s="99"/>
      <c r="K514" s="98"/>
    </row>
    <row r="515" spans="8:11" x14ac:dyDescent="0.25">
      <c r="H515" s="98"/>
      <c r="I515" s="98"/>
      <c r="J515" s="99"/>
      <c r="K515" s="98"/>
    </row>
    <row r="516" spans="8:11" x14ac:dyDescent="0.25">
      <c r="H516" s="98"/>
      <c r="I516" s="98"/>
      <c r="J516" s="99"/>
      <c r="K516" s="98"/>
    </row>
    <row r="517" spans="8:11" x14ac:dyDescent="0.25">
      <c r="H517" s="98"/>
      <c r="I517" s="98"/>
      <c r="J517" s="99"/>
      <c r="K517" s="98"/>
    </row>
    <row r="518" spans="8:11" x14ac:dyDescent="0.25">
      <c r="H518" s="98"/>
      <c r="I518" s="98"/>
      <c r="J518" s="99"/>
      <c r="K518" s="98"/>
    </row>
    <row r="519" spans="8:11" x14ac:dyDescent="0.25">
      <c r="H519" s="98"/>
      <c r="I519" s="98"/>
      <c r="J519" s="99"/>
      <c r="K519" s="98"/>
    </row>
    <row r="520" spans="8:11" x14ac:dyDescent="0.25">
      <c r="H520" s="98"/>
      <c r="I520" s="98"/>
      <c r="J520" s="99"/>
      <c r="K520" s="98"/>
    </row>
    <row r="521" spans="8:11" x14ac:dyDescent="0.25">
      <c r="H521" s="98"/>
      <c r="I521" s="98"/>
      <c r="J521" s="99"/>
      <c r="K521" s="98"/>
    </row>
    <row r="522" spans="8:11" x14ac:dyDescent="0.25">
      <c r="H522" s="98"/>
      <c r="I522" s="98"/>
      <c r="J522" s="99"/>
      <c r="K522" s="98"/>
    </row>
    <row r="523" spans="8:11" x14ac:dyDescent="0.25">
      <c r="H523" s="98"/>
      <c r="I523" s="98"/>
      <c r="J523" s="99"/>
      <c r="K523" s="98"/>
    </row>
    <row r="524" spans="8:11" x14ac:dyDescent="0.25">
      <c r="H524" s="98"/>
      <c r="I524" s="98"/>
      <c r="J524" s="99"/>
      <c r="K524" s="98"/>
    </row>
    <row r="525" spans="8:11" x14ac:dyDescent="0.25">
      <c r="H525" s="98"/>
      <c r="I525" s="98"/>
      <c r="J525" s="99"/>
      <c r="K525" s="98"/>
    </row>
    <row r="526" spans="8:11" x14ac:dyDescent="0.25">
      <c r="H526" s="98"/>
      <c r="I526" s="98"/>
      <c r="J526" s="99"/>
      <c r="K526" s="98"/>
    </row>
    <row r="527" spans="8:11" x14ac:dyDescent="0.25">
      <c r="H527" s="98"/>
      <c r="I527" s="98"/>
      <c r="J527" s="99"/>
      <c r="K527" s="98"/>
    </row>
    <row r="528" spans="8:11" x14ac:dyDescent="0.25">
      <c r="H528" s="98"/>
      <c r="I528" s="98"/>
      <c r="J528" s="99"/>
      <c r="K528" s="98"/>
    </row>
    <row r="529" spans="8:11" x14ac:dyDescent="0.25">
      <c r="H529" s="98"/>
      <c r="I529" s="98"/>
      <c r="J529" s="99"/>
      <c r="K529" s="98"/>
    </row>
    <row r="530" spans="8:11" x14ac:dyDescent="0.25">
      <c r="H530" s="98"/>
      <c r="I530" s="98"/>
      <c r="J530" s="99"/>
      <c r="K530" s="98"/>
    </row>
    <row r="531" spans="8:11" x14ac:dyDescent="0.25">
      <c r="H531" s="98"/>
      <c r="I531" s="98"/>
      <c r="J531" s="99"/>
      <c r="K531" s="98"/>
    </row>
    <row r="532" spans="8:11" x14ac:dyDescent="0.25">
      <c r="H532" s="98"/>
      <c r="I532" s="98"/>
      <c r="J532" s="99"/>
      <c r="K532" s="98"/>
    </row>
    <row r="533" spans="8:11" x14ac:dyDescent="0.25">
      <c r="H533" s="98"/>
      <c r="I533" s="98"/>
      <c r="J533" s="99"/>
      <c r="K533" s="98"/>
    </row>
    <row r="534" spans="8:11" x14ac:dyDescent="0.25">
      <c r="H534" s="98"/>
      <c r="I534" s="98"/>
      <c r="J534" s="99"/>
      <c r="K534" s="98"/>
    </row>
    <row r="535" spans="8:11" x14ac:dyDescent="0.25">
      <c r="H535" s="98"/>
      <c r="I535" s="98"/>
      <c r="J535" s="99"/>
      <c r="K535" s="98"/>
    </row>
    <row r="536" spans="8:11" x14ac:dyDescent="0.25">
      <c r="H536" s="98"/>
      <c r="I536" s="98"/>
      <c r="J536" s="99"/>
      <c r="K536" s="98"/>
    </row>
    <row r="537" spans="8:11" x14ac:dyDescent="0.25">
      <c r="H537" s="98"/>
      <c r="I537" s="98"/>
      <c r="J537" s="99"/>
      <c r="K537" s="98"/>
    </row>
    <row r="538" spans="8:11" x14ac:dyDescent="0.25">
      <c r="H538" s="98"/>
      <c r="I538" s="98"/>
      <c r="J538" s="99"/>
      <c r="K538" s="98"/>
    </row>
    <row r="539" spans="8:11" x14ac:dyDescent="0.25">
      <c r="H539" s="98"/>
      <c r="I539" s="98"/>
      <c r="J539" s="99"/>
      <c r="K539" s="98"/>
    </row>
    <row r="540" spans="8:11" x14ac:dyDescent="0.25">
      <c r="H540" s="98"/>
      <c r="I540" s="98"/>
      <c r="J540" s="99"/>
      <c r="K540" s="98"/>
    </row>
    <row r="541" spans="8:11" x14ac:dyDescent="0.25">
      <c r="H541" s="98"/>
      <c r="I541" s="98"/>
      <c r="J541" s="99"/>
      <c r="K541" s="98"/>
    </row>
    <row r="542" spans="8:11" x14ac:dyDescent="0.25">
      <c r="H542" s="98"/>
      <c r="I542" s="98"/>
      <c r="J542" s="99"/>
      <c r="K542" s="98"/>
    </row>
    <row r="543" spans="8:11" x14ac:dyDescent="0.25">
      <c r="H543" s="98"/>
      <c r="I543" s="98"/>
      <c r="J543" s="99"/>
      <c r="K543" s="98"/>
    </row>
    <row r="544" spans="8:11" x14ac:dyDescent="0.25">
      <c r="H544" s="98"/>
      <c r="I544" s="98"/>
      <c r="J544" s="99"/>
      <c r="K544" s="98"/>
    </row>
    <row r="545" spans="8:11" x14ac:dyDescent="0.25">
      <c r="H545" s="98"/>
      <c r="I545" s="98"/>
      <c r="J545" s="99"/>
      <c r="K545" s="98"/>
    </row>
    <row r="546" spans="8:11" x14ac:dyDescent="0.25">
      <c r="H546" s="98"/>
      <c r="I546" s="98"/>
      <c r="J546" s="99"/>
      <c r="K546" s="98"/>
    </row>
    <row r="547" spans="8:11" x14ac:dyDescent="0.25">
      <c r="H547" s="98"/>
      <c r="I547" s="98"/>
      <c r="J547" s="99"/>
      <c r="K547" s="98"/>
    </row>
    <row r="548" spans="8:11" x14ac:dyDescent="0.25">
      <c r="H548" s="98"/>
      <c r="I548" s="98"/>
      <c r="J548" s="99"/>
      <c r="K548" s="98"/>
    </row>
    <row r="549" spans="8:11" x14ac:dyDescent="0.25">
      <c r="H549" s="98"/>
      <c r="I549" s="98"/>
      <c r="J549" s="99"/>
      <c r="K549" s="98"/>
    </row>
    <row r="550" spans="8:11" x14ac:dyDescent="0.25">
      <c r="H550" s="98"/>
      <c r="I550" s="98"/>
      <c r="J550" s="99"/>
      <c r="K550" s="98"/>
    </row>
    <row r="551" spans="8:11" x14ac:dyDescent="0.25">
      <c r="H551" s="98"/>
      <c r="I551" s="98"/>
      <c r="J551" s="99"/>
      <c r="K551" s="98"/>
    </row>
    <row r="552" spans="8:11" x14ac:dyDescent="0.25">
      <c r="H552" s="98"/>
      <c r="I552" s="98"/>
      <c r="J552" s="99"/>
      <c r="K552" s="98"/>
    </row>
    <row r="553" spans="8:11" x14ac:dyDescent="0.25">
      <c r="H553" s="98"/>
      <c r="I553" s="98"/>
      <c r="J553" s="99"/>
      <c r="K553" s="98"/>
    </row>
    <row r="554" spans="8:11" x14ac:dyDescent="0.25">
      <c r="H554" s="98"/>
      <c r="I554" s="98"/>
      <c r="J554" s="99"/>
      <c r="K554" s="98"/>
    </row>
    <row r="555" spans="8:11" x14ac:dyDescent="0.25">
      <c r="H555" s="98"/>
      <c r="I555" s="98"/>
      <c r="J555" s="99"/>
      <c r="K555" s="98"/>
    </row>
    <row r="556" spans="8:11" x14ac:dyDescent="0.25">
      <c r="H556" s="98"/>
      <c r="I556" s="98"/>
      <c r="J556" s="99"/>
      <c r="K556" s="98"/>
    </row>
    <row r="557" spans="8:11" x14ac:dyDescent="0.25">
      <c r="H557" s="98"/>
      <c r="I557" s="98"/>
      <c r="J557" s="99"/>
      <c r="K557" s="98"/>
    </row>
    <row r="558" spans="8:11" x14ac:dyDescent="0.25">
      <c r="H558" s="98"/>
      <c r="I558" s="98"/>
      <c r="J558" s="99"/>
      <c r="K558" s="98"/>
    </row>
    <row r="559" spans="8:11" x14ac:dyDescent="0.25">
      <c r="H559" s="98"/>
      <c r="I559" s="98"/>
      <c r="J559" s="99"/>
      <c r="K559" s="98"/>
    </row>
    <row r="560" spans="8:11" x14ac:dyDescent="0.25">
      <c r="H560" s="98"/>
      <c r="I560" s="98"/>
      <c r="J560" s="99"/>
      <c r="K560" s="98"/>
    </row>
    <row r="561" spans="8:11" x14ac:dyDescent="0.25">
      <c r="H561" s="98"/>
      <c r="I561" s="98"/>
      <c r="J561" s="99"/>
      <c r="K561" s="98"/>
    </row>
    <row r="562" spans="8:11" x14ac:dyDescent="0.25">
      <c r="H562" s="98"/>
      <c r="I562" s="98"/>
      <c r="J562" s="99"/>
      <c r="K562" s="98"/>
    </row>
    <row r="563" spans="8:11" x14ac:dyDescent="0.25">
      <c r="H563" s="98"/>
      <c r="I563" s="98"/>
      <c r="J563" s="99"/>
      <c r="K563" s="98"/>
    </row>
    <row r="564" spans="8:11" x14ac:dyDescent="0.25">
      <c r="H564" s="98"/>
      <c r="I564" s="98"/>
      <c r="J564" s="99"/>
      <c r="K564" s="98"/>
    </row>
    <row r="565" spans="8:11" x14ac:dyDescent="0.25">
      <c r="H565" s="98"/>
      <c r="I565" s="98"/>
      <c r="J565" s="99"/>
      <c r="K565" s="98"/>
    </row>
    <row r="566" spans="8:11" x14ac:dyDescent="0.25">
      <c r="H566" s="98"/>
      <c r="I566" s="98"/>
      <c r="J566" s="99"/>
      <c r="K566" s="98"/>
    </row>
    <row r="567" spans="8:11" x14ac:dyDescent="0.25">
      <c r="H567" s="98"/>
      <c r="I567" s="98"/>
      <c r="J567" s="99"/>
      <c r="K567" s="98"/>
    </row>
    <row r="568" spans="8:11" x14ac:dyDescent="0.25">
      <c r="H568" s="98"/>
      <c r="I568" s="98"/>
      <c r="J568" s="99"/>
      <c r="K568" s="98"/>
    </row>
    <row r="569" spans="8:11" x14ac:dyDescent="0.25">
      <c r="H569" s="98"/>
      <c r="I569" s="98"/>
      <c r="J569" s="99"/>
      <c r="K569" s="98"/>
    </row>
    <row r="570" spans="8:11" x14ac:dyDescent="0.25">
      <c r="H570" s="98"/>
      <c r="I570" s="98"/>
      <c r="J570" s="99"/>
      <c r="K570" s="98"/>
    </row>
    <row r="571" spans="8:11" x14ac:dyDescent="0.25">
      <c r="H571" s="98"/>
      <c r="I571" s="98"/>
      <c r="J571" s="99"/>
      <c r="K571" s="98"/>
    </row>
    <row r="572" spans="8:11" x14ac:dyDescent="0.25">
      <c r="H572" s="98"/>
      <c r="I572" s="98"/>
      <c r="J572" s="99"/>
      <c r="K572" s="98"/>
    </row>
    <row r="573" spans="8:11" x14ac:dyDescent="0.25">
      <c r="H573" s="98"/>
      <c r="I573" s="98"/>
      <c r="J573" s="99"/>
      <c r="K573" s="98"/>
    </row>
    <row r="574" spans="8:11" x14ac:dyDescent="0.25">
      <c r="H574" s="98"/>
      <c r="I574" s="98"/>
      <c r="J574" s="99"/>
      <c r="K574" s="98"/>
    </row>
    <row r="575" spans="8:11" x14ac:dyDescent="0.25">
      <c r="H575" s="98"/>
      <c r="I575" s="98"/>
      <c r="J575" s="99"/>
      <c r="K575" s="98"/>
    </row>
    <row r="576" spans="8:11" x14ac:dyDescent="0.25">
      <c r="H576" s="98"/>
      <c r="I576" s="98"/>
      <c r="J576" s="99"/>
      <c r="K576" s="98"/>
    </row>
    <row r="577" spans="8:11" x14ac:dyDescent="0.25">
      <c r="H577" s="98"/>
      <c r="I577" s="98"/>
      <c r="J577" s="99"/>
      <c r="K577" s="98"/>
    </row>
    <row r="578" spans="8:11" x14ac:dyDescent="0.25">
      <c r="H578" s="98"/>
      <c r="I578" s="98"/>
      <c r="J578" s="99"/>
      <c r="K578" s="98"/>
    </row>
    <row r="579" spans="8:11" x14ac:dyDescent="0.25">
      <c r="H579" s="98"/>
      <c r="I579" s="98"/>
      <c r="J579" s="99"/>
      <c r="K579" s="98"/>
    </row>
    <row r="580" spans="8:11" x14ac:dyDescent="0.25">
      <c r="H580" s="98"/>
      <c r="I580" s="98"/>
      <c r="J580" s="99"/>
      <c r="K580" s="98"/>
    </row>
    <row r="581" spans="8:11" x14ac:dyDescent="0.25">
      <c r="H581" s="98"/>
      <c r="I581" s="98"/>
      <c r="J581" s="99"/>
      <c r="K581" s="98"/>
    </row>
    <row r="582" spans="8:11" x14ac:dyDescent="0.25">
      <c r="H582" s="98"/>
      <c r="I582" s="98"/>
      <c r="J582" s="99"/>
      <c r="K582" s="98"/>
    </row>
    <row r="583" spans="8:11" x14ac:dyDescent="0.25">
      <c r="H583" s="98"/>
      <c r="I583" s="98"/>
      <c r="J583" s="99"/>
      <c r="K583" s="98"/>
    </row>
    <row r="584" spans="8:11" x14ac:dyDescent="0.25">
      <c r="H584" s="98"/>
      <c r="I584" s="98"/>
      <c r="J584" s="99"/>
      <c r="K584" s="98"/>
    </row>
    <row r="585" spans="8:11" x14ac:dyDescent="0.25">
      <c r="H585" s="98"/>
      <c r="I585" s="98"/>
      <c r="J585" s="99"/>
      <c r="K585" s="98"/>
    </row>
    <row r="586" spans="8:11" x14ac:dyDescent="0.25">
      <c r="H586" s="98"/>
      <c r="I586" s="98"/>
      <c r="J586" s="99"/>
      <c r="K586" s="98"/>
    </row>
    <row r="587" spans="8:11" x14ac:dyDescent="0.25">
      <c r="H587" s="98"/>
      <c r="I587" s="98"/>
      <c r="J587" s="99"/>
      <c r="K587" s="98"/>
    </row>
    <row r="588" spans="8:11" x14ac:dyDescent="0.25">
      <c r="H588" s="98"/>
      <c r="I588" s="98"/>
      <c r="J588" s="99"/>
      <c r="K588" s="98"/>
    </row>
    <row r="589" spans="8:11" x14ac:dyDescent="0.25">
      <c r="H589" s="98"/>
      <c r="I589" s="98"/>
      <c r="J589" s="99"/>
      <c r="K589" s="98"/>
    </row>
    <row r="590" spans="8:11" x14ac:dyDescent="0.25">
      <c r="H590" s="98"/>
      <c r="I590" s="98"/>
      <c r="J590" s="99"/>
      <c r="K590" s="98"/>
    </row>
    <row r="591" spans="8:11" x14ac:dyDescent="0.25">
      <c r="H591" s="98"/>
      <c r="I591" s="98"/>
      <c r="J591" s="99"/>
      <c r="K591" s="98"/>
    </row>
    <row r="592" spans="8:11" x14ac:dyDescent="0.25">
      <c r="H592" s="98"/>
      <c r="I592" s="98"/>
      <c r="J592" s="99"/>
      <c r="K592" s="98"/>
    </row>
    <row r="593" spans="8:11" x14ac:dyDescent="0.25">
      <c r="H593" s="98"/>
      <c r="I593" s="98"/>
      <c r="J593" s="99"/>
      <c r="K593" s="98"/>
    </row>
    <row r="594" spans="8:11" x14ac:dyDescent="0.25">
      <c r="H594" s="98"/>
      <c r="I594" s="98"/>
      <c r="J594" s="99"/>
      <c r="K594" s="98"/>
    </row>
    <row r="595" spans="8:11" x14ac:dyDescent="0.25">
      <c r="H595" s="98"/>
      <c r="I595" s="98"/>
      <c r="J595" s="99"/>
      <c r="K595" s="98"/>
    </row>
    <row r="596" spans="8:11" x14ac:dyDescent="0.25">
      <c r="H596" s="98"/>
      <c r="I596" s="98"/>
      <c r="J596" s="99"/>
      <c r="K596" s="98"/>
    </row>
    <row r="597" spans="8:11" x14ac:dyDescent="0.25">
      <c r="H597" s="98"/>
      <c r="I597" s="98"/>
      <c r="J597" s="99"/>
      <c r="K597" s="98"/>
    </row>
  </sheetData>
  <autoFilter ref="A23:R104" xr:uid="{19190751-D2D8-43EE-9114-35FE7AAB3A31}"/>
  <mergeCells count="28">
    <mergeCell ref="F2:G2"/>
    <mergeCell ref="H2:I2"/>
    <mergeCell ref="P9:Q9"/>
    <mergeCell ref="A1:A3"/>
    <mergeCell ref="B1:B3"/>
    <mergeCell ref="C1:C3"/>
    <mergeCell ref="D1:D3"/>
    <mergeCell ref="E1:I1"/>
    <mergeCell ref="J1:J3"/>
    <mergeCell ref="J13:M13"/>
    <mergeCell ref="P13:Q13"/>
    <mergeCell ref="K1:K3"/>
    <mergeCell ref="L1:L3"/>
    <mergeCell ref="M1:N1"/>
    <mergeCell ref="J10:M10"/>
    <mergeCell ref="P10:Q10"/>
    <mergeCell ref="J11:M11"/>
    <mergeCell ref="J12:M12"/>
    <mergeCell ref="P12:Q12"/>
    <mergeCell ref="A22:B22"/>
    <mergeCell ref="F22:H22"/>
    <mergeCell ref="D108:E108"/>
    <mergeCell ref="J14:M14"/>
    <mergeCell ref="J15:M15"/>
    <mergeCell ref="J16:M16"/>
    <mergeCell ref="J17:M17"/>
    <mergeCell ref="J18:M18"/>
    <mergeCell ref="J19:M19"/>
  </mergeCells>
  <conditionalFormatting sqref="Q11">
    <cfRule type="expression" dxfId="2" priority="1">
      <formula>ISERROR($Q11)</formula>
    </cfRule>
  </conditionalFormatting>
  <dataValidations count="8">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J24:J103" xr:uid="{CCEE1CD3-9EA8-44DD-A232-B5D485CEF16A}">
      <formula1>F24&lt;$J$11</formula1>
    </dataValidation>
    <dataValidation type="decimal" allowBlank="1" showInputMessage="1" showErrorMessage="1" errorTitle="Error" error="Mayor a 1" promptTitle="Porcentaje de AIU" prompt="Mayor a 1" sqref="R9" xr:uid="{BBFA69ED-23B8-45BD-9E10-2A074E571DD2}">
      <formula1>0.011</formula1>
      <formula2>AH12</formula2>
    </dataValidation>
    <dataValidation type="decimal" allowBlank="1" showInputMessage="1" showErrorMessage="1" errorTitle="Error" error="Mayor o igual a 1 y Menor al Ofertado" promptTitle="Porcentaje de AIU" prompt="Mayor o igual a 1 y Menor al Ofertado" sqref="Q11" xr:uid="{7310F4E0-CB3F-4B93-B12F-46745DB52623}">
      <formula1>0.01</formula1>
      <formula2>S11</formula2>
    </dataValidation>
    <dataValidation type="custom" operator="greaterThanOrEqual" allowBlank="1" showInputMessage="1" showErrorMessage="1" errorTitle="Error" error="El porcentaje que ingreso no esta en este rango 0%-100%, o el resultado del descuento en menor al precio piso $ 1,608,377" promptTitle="Porcentaje Descuento" prompt="Ingrese % de descuento de 0%-100% y el resultado del descuento no puede ser menor al precio piso $ 1,608,377" sqref="K4" xr:uid="{C143B736-56C2-485A-AB25-7B6A940409A9}">
      <formula1>A4</formula1>
    </dataValidation>
    <dataValidation type="custom" operator="greaterThanOrEqual" allowBlank="1" showInputMessage="1" showErrorMessage="1" errorTitle="Error" error="El porcentaje que ingreso no esta en este rango 0%-100%, o el resultado del descuento en menor al precio piso $ 1,650,451" promptTitle="Porcentaje Descuento" prompt="Ingrese % de descuento de 0%-100% y el resultado del descuento no puede ser menor al precio piso $ 1,650,451" sqref="K5:K6" xr:uid="{EF23F65C-74C5-4812-8D69-1D56113AAC14}">
      <formula1>A5</formula1>
    </dataValidation>
    <dataValidation operator="greaterThanOrEqual" allowBlank="1" showInputMessage="1" showErrorMessage="1" sqref="K7:K8" xr:uid="{6E20E7AD-6F5D-4E58-8188-D101D1F565EF}"/>
    <dataValidation type="decimal" operator="greaterThan" allowBlank="1" showInputMessage="1" showErrorMessage="1" sqref="P2:P8 Q2:Q3" xr:uid="{BDF44299-C668-4AA7-B251-17CC64E5EB9B}">
      <formula1>0</formula1>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4:I8" xr:uid="{5A739FCE-F0D5-4F9C-AD08-9466584BF3B5}">
      <formula1>F4&lt;$J$11</formula1>
    </dataValidation>
  </dataValidations>
  <printOptions horizontalCentered="1"/>
  <pageMargins left="0.31496062992125984" right="0.31496062992125984" top="0.35433070866141736" bottom="0.35433070866141736" header="0.31496062992125984" footer="0.31496062992125984"/>
  <pageSetup scale="30" fitToHeight="2" orientation="landscape" horizontalDpi="1200" verticalDpi="1200" r:id="rId1"/>
  <colBreaks count="1" manualBreakCount="1">
    <brk id="1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EA4E6-BB78-4DC4-920D-82CE339A72F2}">
  <sheetPr>
    <tabColor theme="9" tint="-0.249977111117893"/>
    <pageSetUpPr fitToPage="1"/>
  </sheetPr>
  <dimension ref="A1:Q597"/>
  <sheetViews>
    <sheetView topLeftCell="A6" zoomScale="80" zoomScaleNormal="80" zoomScaleSheetLayoutView="85" workbookViewId="0">
      <selection activeCell="F75" sqref="F75"/>
    </sheetView>
  </sheetViews>
  <sheetFormatPr baseColWidth="10" defaultRowHeight="15" x14ac:dyDescent="0.25"/>
  <cols>
    <col min="1" max="1" width="11.42578125" style="2"/>
    <col min="2" max="2" width="24.140625" customWidth="1"/>
    <col min="3" max="3" width="7.85546875" customWidth="1"/>
    <col min="4" max="4" width="13" style="2" bestFit="1" customWidth="1"/>
    <col min="5" max="5" width="21.5703125" style="60" bestFit="1" customWidth="1"/>
    <col min="6" max="6" width="21.5703125" style="2" bestFit="1" customWidth="1"/>
    <col min="7" max="7" width="19" style="2" bestFit="1" customWidth="1"/>
    <col min="8" max="8" width="23" style="86" bestFit="1" customWidth="1"/>
    <col min="9" max="9" width="22.28515625" style="86" customWidth="1"/>
    <col min="10" max="10" width="26.5703125" style="87" bestFit="1" customWidth="1"/>
    <col min="11" max="11" width="24.42578125" style="86" bestFit="1" customWidth="1"/>
    <col min="12" max="12" width="26.7109375" bestFit="1" customWidth="1"/>
    <col min="13" max="13" width="33.7109375" bestFit="1" customWidth="1"/>
    <col min="14" max="14" width="32.85546875" style="2" bestFit="1" customWidth="1"/>
    <col min="15" max="15" width="13" bestFit="1" customWidth="1"/>
    <col min="16" max="16" width="40.5703125" bestFit="1" customWidth="1"/>
    <col min="17" max="17" width="18.5703125" customWidth="1"/>
    <col min="18" max="18" width="18.85546875" customWidth="1"/>
  </cols>
  <sheetData>
    <row r="1" spans="1:17" ht="36.75" customHeight="1" x14ac:dyDescent="0.25">
      <c r="A1" s="318" t="s">
        <v>7</v>
      </c>
      <c r="B1" s="333" t="s">
        <v>8</v>
      </c>
      <c r="C1" s="318" t="s">
        <v>14</v>
      </c>
      <c r="D1" s="322" t="s">
        <v>9</v>
      </c>
      <c r="E1" s="324" t="str">
        <f>+'VERIFICACIÓN 2025'!B29</f>
        <v>UNION TEMPORAL ADIN GRUPO - #1221947</v>
      </c>
      <c r="F1" s="325"/>
      <c r="G1" s="325"/>
      <c r="H1" s="325"/>
      <c r="I1" s="326"/>
      <c r="J1" s="327" t="s">
        <v>10</v>
      </c>
      <c r="K1" s="329" t="s">
        <v>11</v>
      </c>
      <c r="L1" s="331" t="s">
        <v>12</v>
      </c>
      <c r="M1" s="333" t="s">
        <v>13</v>
      </c>
      <c r="N1" s="334"/>
      <c r="P1" s="7"/>
      <c r="Q1" s="7"/>
    </row>
    <row r="2" spans="1:17" ht="51" customHeight="1" x14ac:dyDescent="0.25">
      <c r="A2" s="319"/>
      <c r="B2" s="350"/>
      <c r="C2" s="319"/>
      <c r="D2" s="323"/>
      <c r="E2" s="146" t="s">
        <v>6</v>
      </c>
      <c r="F2" s="332" t="s">
        <v>15</v>
      </c>
      <c r="G2" s="332"/>
      <c r="H2" s="332" t="s">
        <v>16</v>
      </c>
      <c r="I2" s="335"/>
      <c r="J2" s="328"/>
      <c r="K2" s="330"/>
      <c r="L2" s="332"/>
      <c r="M2" s="92" t="s">
        <v>17</v>
      </c>
      <c r="N2" s="159" t="s">
        <v>18</v>
      </c>
      <c r="P2" s="9"/>
      <c r="Q2" s="8"/>
    </row>
    <row r="3" spans="1:17" ht="41.25" customHeight="1" thickBot="1" x14ac:dyDescent="0.3">
      <c r="A3" s="319"/>
      <c r="B3" s="350"/>
      <c r="C3" s="351"/>
      <c r="D3" s="352"/>
      <c r="E3" s="287" t="s">
        <v>19</v>
      </c>
      <c r="F3" s="288" t="s">
        <v>1</v>
      </c>
      <c r="G3" s="288" t="s">
        <v>2</v>
      </c>
      <c r="H3" s="289" t="s">
        <v>202</v>
      </c>
      <c r="I3" s="290" t="s">
        <v>21</v>
      </c>
      <c r="J3" s="353"/>
      <c r="K3" s="348"/>
      <c r="L3" s="349"/>
      <c r="M3" s="291"/>
      <c r="N3" s="292"/>
      <c r="P3" s="9"/>
      <c r="Q3" s="8"/>
    </row>
    <row r="4" spans="1:17" s="64" customFormat="1" ht="45" customHeight="1" x14ac:dyDescent="0.25">
      <c r="A4" s="150">
        <v>1</v>
      </c>
      <c r="B4" s="143" t="s">
        <v>158</v>
      </c>
      <c r="C4" s="280">
        <v>33</v>
      </c>
      <c r="D4" s="281">
        <v>4</v>
      </c>
      <c r="E4" s="282">
        <v>2824371</v>
      </c>
      <c r="F4" s="283">
        <v>2988634</v>
      </c>
      <c r="G4" s="283">
        <v>2824371</v>
      </c>
      <c r="H4" s="283">
        <v>2824371</v>
      </c>
      <c r="I4" s="176">
        <f>((E4-H4))/E4</f>
        <v>0</v>
      </c>
      <c r="J4" s="284" t="str">
        <f>IF(H4&lt;=E4,"CUMPLE","NO CUMPLE")</f>
        <v>CUMPLE</v>
      </c>
      <c r="K4" s="285" t="str">
        <f>IF(AND(H4&gt;=G4,H4&lt;=F4),"CUMPLE","NO CUMPLE")</f>
        <v>CUMPLE</v>
      </c>
      <c r="L4" s="285" t="str">
        <f>IF(AND((H4&gt;=(G4*0.8)),H4&lt;=F4),"CUMPLE","NO CUMPLE")</f>
        <v>CUMPLE</v>
      </c>
      <c r="M4" s="285">
        <f>C4*H4</f>
        <v>93204243</v>
      </c>
      <c r="N4" s="286">
        <f>D4*M4</f>
        <v>372816972</v>
      </c>
      <c r="P4" s="9"/>
      <c r="Q4" s="145"/>
    </row>
    <row r="5" spans="1:17" s="64" customFormat="1" ht="45" customHeight="1" x14ac:dyDescent="0.25">
      <c r="A5" s="150">
        <v>2</v>
      </c>
      <c r="B5" s="143" t="s">
        <v>159</v>
      </c>
      <c r="C5" s="142">
        <v>9</v>
      </c>
      <c r="D5" s="151">
        <v>4</v>
      </c>
      <c r="E5" s="147">
        <v>2700125</v>
      </c>
      <c r="F5" s="90">
        <v>3412711</v>
      </c>
      <c r="G5" s="90">
        <v>2700125</v>
      </c>
      <c r="H5" s="90">
        <v>2700125</v>
      </c>
      <c r="I5" s="176">
        <f>((E5-H5))/E5</f>
        <v>0</v>
      </c>
      <c r="J5" s="160" t="str">
        <f>IF(H5&lt;=E5,"CUMPLE","NO CUMPLE")</f>
        <v>CUMPLE</v>
      </c>
      <c r="K5" s="144" t="str">
        <f>IF(AND(H5&gt;=G5,H5&lt;=F5),"CUMPLE","NO CUMPLE")</f>
        <v>CUMPLE</v>
      </c>
      <c r="L5" s="144" t="str">
        <f>IF(AND((H5&gt;=(G5*0.8)),H5&lt;=F5),"CUMPLE","NO CUMPLE")</f>
        <v>CUMPLE</v>
      </c>
      <c r="M5" s="144">
        <f t="shared" ref="M5:M8" si="0">C5*H5</f>
        <v>24301125</v>
      </c>
      <c r="N5" s="161">
        <f>D5*M5</f>
        <v>97204500</v>
      </c>
      <c r="P5" s="9"/>
      <c r="Q5" s="145"/>
    </row>
    <row r="6" spans="1:17" s="64" customFormat="1" ht="45" customHeight="1" x14ac:dyDescent="0.25">
      <c r="A6" s="150">
        <v>3</v>
      </c>
      <c r="B6" s="143" t="s">
        <v>160</v>
      </c>
      <c r="C6" s="142">
        <v>2</v>
      </c>
      <c r="D6" s="151">
        <v>4</v>
      </c>
      <c r="E6" s="147">
        <v>2700125</v>
      </c>
      <c r="F6" s="90">
        <v>2991803</v>
      </c>
      <c r="G6" s="90">
        <v>2700125</v>
      </c>
      <c r="H6" s="90">
        <v>2700125</v>
      </c>
      <c r="I6" s="176">
        <f>((E6-H6))/E6</f>
        <v>0</v>
      </c>
      <c r="J6" s="160" t="str">
        <f>IF(H6&lt;=E6,"CUMPLE","NO CUMPLE")</f>
        <v>CUMPLE</v>
      </c>
      <c r="K6" s="144" t="str">
        <f>IF(AND(H6&gt;=G6,H6&lt;=F6),"CUMPLE","NO CUMPLE")</f>
        <v>CUMPLE</v>
      </c>
      <c r="L6" s="144" t="str">
        <f>IF(AND((H6&gt;=(G6*0.8)),H6&lt;=F6),"CUMPLE","NO CUMPLE")</f>
        <v>CUMPLE</v>
      </c>
      <c r="M6" s="144">
        <f t="shared" si="0"/>
        <v>5400250</v>
      </c>
      <c r="N6" s="161">
        <f>D6*M6</f>
        <v>21601000</v>
      </c>
      <c r="P6" s="9"/>
      <c r="Q6" s="145"/>
    </row>
    <row r="7" spans="1:17" s="64" customFormat="1" ht="45" customHeight="1" x14ac:dyDescent="0.25">
      <c r="A7" s="150">
        <v>4</v>
      </c>
      <c r="B7" s="143" t="s">
        <v>161</v>
      </c>
      <c r="C7" s="142">
        <v>1</v>
      </c>
      <c r="D7" s="151">
        <v>4</v>
      </c>
      <c r="E7" s="147">
        <v>2700125</v>
      </c>
      <c r="F7" s="90">
        <v>4066672</v>
      </c>
      <c r="G7" s="90">
        <v>2700125</v>
      </c>
      <c r="H7" s="90">
        <v>2700125</v>
      </c>
      <c r="I7" s="176">
        <f>((E7-H7))/E7</f>
        <v>0</v>
      </c>
      <c r="J7" s="160" t="str">
        <f>IF(H7&lt;=E7,"CUMPLE","NO CUMPLE")</f>
        <v>CUMPLE</v>
      </c>
      <c r="K7" s="144" t="str">
        <f>IF(AND(H7&gt;=G7,H7&lt;=F7),"CUMPLE","NO CUMPLE")</f>
        <v>CUMPLE</v>
      </c>
      <c r="L7" s="144" t="str">
        <f>IF(AND((H7&gt;=(G7*0.8)),H7&lt;=F7),"CUMPLE","NO CUMPLE")</f>
        <v>CUMPLE</v>
      </c>
      <c r="M7" s="144">
        <f t="shared" si="0"/>
        <v>2700125</v>
      </c>
      <c r="N7" s="161">
        <f>D7*M7</f>
        <v>10800500</v>
      </c>
      <c r="P7" s="9"/>
      <c r="Q7" s="145"/>
    </row>
    <row r="8" spans="1:17" s="64" customFormat="1" ht="45" customHeight="1" x14ac:dyDescent="0.25">
      <c r="A8" s="150">
        <v>5</v>
      </c>
      <c r="B8" s="143" t="s">
        <v>162</v>
      </c>
      <c r="C8" s="142">
        <v>5</v>
      </c>
      <c r="D8" s="151">
        <v>4</v>
      </c>
      <c r="E8" s="147">
        <v>2700125</v>
      </c>
      <c r="F8" s="90">
        <v>3522437</v>
      </c>
      <c r="G8" s="90">
        <v>2700125</v>
      </c>
      <c r="H8" s="90">
        <v>2700125</v>
      </c>
      <c r="I8" s="176">
        <f t="shared" ref="I8" si="1">((E8-H8))/E8</f>
        <v>0</v>
      </c>
      <c r="J8" s="160" t="str">
        <f>IF(H8&lt;=E8,"CUMPLE","NO CUMPLE")</f>
        <v>CUMPLE</v>
      </c>
      <c r="K8" s="144" t="str">
        <f>IF(AND(H8&gt;=G8,H8&lt;=F8),"CUMPLE","NO CUMPLE")</f>
        <v>CUMPLE</v>
      </c>
      <c r="L8" s="144" t="str">
        <f>IF(AND((H8&gt;=(G8*0.8)),H8&lt;=F8),"CUMPLE","NO CUMPLE")</f>
        <v>CUMPLE</v>
      </c>
      <c r="M8" s="144">
        <f t="shared" si="0"/>
        <v>13500625</v>
      </c>
      <c r="N8" s="161">
        <f>D8*M8</f>
        <v>54002500</v>
      </c>
      <c r="P8" s="9"/>
      <c r="Q8" s="145"/>
    </row>
    <row r="9" spans="1:17" s="64" customFormat="1" ht="45" customHeight="1" thickBot="1" x14ac:dyDescent="0.3">
      <c r="A9" s="152">
        <v>5</v>
      </c>
      <c r="B9" s="153" t="s">
        <v>5</v>
      </c>
      <c r="C9" s="154"/>
      <c r="D9" s="155">
        <v>4</v>
      </c>
      <c r="E9" s="148"/>
      <c r="F9" s="149"/>
      <c r="G9" s="149"/>
      <c r="H9" s="149"/>
      <c r="I9" s="158"/>
      <c r="J9" s="168"/>
      <c r="K9" s="169"/>
      <c r="L9" s="170"/>
      <c r="M9" s="169">
        <f>K104</f>
        <v>48911375</v>
      </c>
      <c r="N9" s="171">
        <f>M9*D9</f>
        <v>195645500</v>
      </c>
      <c r="P9" s="308"/>
      <c r="Q9" s="308"/>
    </row>
    <row r="10" spans="1:17" ht="22.5" customHeight="1" x14ac:dyDescent="0.25">
      <c r="A10" s="44"/>
      <c r="B10" s="45"/>
      <c r="C10" s="45"/>
      <c r="D10" s="45"/>
      <c r="E10" s="45"/>
      <c r="F10" s="45"/>
      <c r="G10" s="45"/>
      <c r="H10" s="93"/>
      <c r="I10" s="93"/>
      <c r="J10" s="305" t="s">
        <v>22</v>
      </c>
      <c r="K10" s="306"/>
      <c r="L10" s="306"/>
      <c r="M10" s="307"/>
      <c r="N10" s="172">
        <f>SUM(N4:N9)</f>
        <v>752070972</v>
      </c>
      <c r="P10" s="308"/>
      <c r="Q10" s="308"/>
    </row>
    <row r="11" spans="1:17" ht="22.5" customHeight="1" x14ac:dyDescent="0.25">
      <c r="A11" s="44"/>
      <c r="B11" s="3"/>
      <c r="C11" s="4"/>
      <c r="D11" s="4"/>
      <c r="E11" s="57"/>
      <c r="F11" s="4"/>
      <c r="G11" s="4"/>
      <c r="H11" s="93"/>
      <c r="I11" s="93"/>
      <c r="J11" s="309" t="s">
        <v>42</v>
      </c>
      <c r="K11" s="310"/>
      <c r="L11" s="310"/>
      <c r="M11" s="311"/>
      <c r="N11" s="162">
        <f>N10*0.1</f>
        <v>75207097.200000003</v>
      </c>
      <c r="P11" s="10"/>
      <c r="Q11" s="11"/>
    </row>
    <row r="12" spans="1:17" ht="22.5" customHeight="1" x14ac:dyDescent="0.25">
      <c r="A12" s="44"/>
      <c r="B12" s="46"/>
      <c r="C12" s="47"/>
      <c r="D12" s="47"/>
      <c r="E12" s="58"/>
      <c r="F12" s="47"/>
      <c r="G12" s="46"/>
      <c r="H12" s="93"/>
      <c r="I12" s="93"/>
      <c r="J12" s="309" t="s">
        <v>23</v>
      </c>
      <c r="K12" s="310"/>
      <c r="L12" s="310"/>
      <c r="M12" s="311"/>
      <c r="N12" s="162">
        <f>(N10*0.1)*0.19</f>
        <v>14289348.468</v>
      </c>
      <c r="P12" s="308"/>
      <c r="Q12" s="308"/>
    </row>
    <row r="13" spans="1:17" ht="22.5" customHeight="1" x14ac:dyDescent="0.25">
      <c r="A13" s="44"/>
      <c r="B13" s="5"/>
      <c r="C13" s="29"/>
      <c r="D13" s="29"/>
      <c r="E13" s="29"/>
      <c r="F13" s="29"/>
      <c r="G13" s="6"/>
      <c r="H13" s="94"/>
      <c r="I13" s="93"/>
      <c r="J13" s="338" t="s">
        <v>18</v>
      </c>
      <c r="K13" s="339"/>
      <c r="L13" s="339"/>
      <c r="M13" s="340"/>
      <c r="N13" s="175">
        <f>N10+N11+N12</f>
        <v>841567417.6680001</v>
      </c>
      <c r="P13" s="308"/>
      <c r="Q13" s="308"/>
    </row>
    <row r="14" spans="1:17" ht="22.5" customHeight="1" x14ac:dyDescent="0.25">
      <c r="A14" s="44"/>
      <c r="B14" s="48"/>
      <c r="C14" s="48"/>
      <c r="D14" s="44"/>
      <c r="E14" s="59"/>
      <c r="F14" s="44"/>
      <c r="G14" s="44"/>
      <c r="H14" s="95"/>
      <c r="I14" s="96"/>
      <c r="J14" s="302" t="s">
        <v>24</v>
      </c>
      <c r="K14" s="303"/>
      <c r="L14" s="303"/>
      <c r="M14" s="304"/>
      <c r="N14" s="163">
        <v>841567417.67000008</v>
      </c>
      <c r="O14" s="97"/>
    </row>
    <row r="15" spans="1:17" ht="22.5" customHeight="1" x14ac:dyDescent="0.25">
      <c r="A15" s="44"/>
      <c r="B15" s="48"/>
      <c r="C15" s="48"/>
      <c r="D15" s="44"/>
      <c r="E15" s="59"/>
      <c r="F15" s="44"/>
      <c r="G15" s="44"/>
      <c r="H15" s="96"/>
      <c r="I15" s="96"/>
      <c r="J15" s="302" t="s">
        <v>43</v>
      </c>
      <c r="K15" s="303"/>
      <c r="L15" s="303"/>
      <c r="M15" s="304"/>
      <c r="N15" s="164">
        <f>N13-N14</f>
        <v>-1.999974250793457E-3</v>
      </c>
      <c r="O15" s="41"/>
    </row>
    <row r="16" spans="1:17" ht="22.5" customHeight="1" x14ac:dyDescent="0.25">
      <c r="A16" s="44"/>
      <c r="B16" s="48"/>
      <c r="C16" s="48"/>
      <c r="D16" s="44"/>
      <c r="E16" s="59"/>
      <c r="F16" s="44"/>
      <c r="G16" s="44"/>
      <c r="H16" s="96"/>
      <c r="I16" s="96"/>
      <c r="J16" s="302" t="s">
        <v>129</v>
      </c>
      <c r="K16" s="303"/>
      <c r="L16" s="303"/>
      <c r="M16" s="304"/>
      <c r="N16" s="164">
        <v>933010061.09000003</v>
      </c>
      <c r="O16" s="41"/>
    </row>
    <row r="17" spans="1:16" ht="22.5" customHeight="1" x14ac:dyDescent="0.25">
      <c r="A17" s="44"/>
      <c r="B17" s="48"/>
      <c r="C17" s="48"/>
      <c r="D17" s="44"/>
      <c r="E17" s="59"/>
      <c r="F17" s="44"/>
      <c r="G17" s="44"/>
      <c r="H17" s="96"/>
      <c r="I17" s="96"/>
      <c r="J17" s="302" t="s">
        <v>44</v>
      </c>
      <c r="K17" s="303"/>
      <c r="L17" s="303"/>
      <c r="M17" s="304"/>
      <c r="N17" s="165">
        <f>+N16-N13</f>
        <v>91442643.421999931</v>
      </c>
    </row>
    <row r="18" spans="1:16" ht="22.5" customHeight="1" thickBot="1" x14ac:dyDescent="0.3">
      <c r="A18" s="44"/>
      <c r="B18" s="48"/>
      <c r="C18" s="48"/>
      <c r="D18" s="44"/>
      <c r="E18" s="59"/>
      <c r="F18" s="44"/>
      <c r="G18" s="44"/>
      <c r="H18" s="96"/>
      <c r="I18" s="96"/>
      <c r="J18" s="342" t="s">
        <v>128</v>
      </c>
      <c r="K18" s="343"/>
      <c r="L18" s="343"/>
      <c r="M18" s="344"/>
      <c r="N18" s="183">
        <f>+N17/N16</f>
        <v>9.8008207237520018E-2</v>
      </c>
    </row>
    <row r="19" spans="1:16" ht="22.5" customHeight="1" thickBot="1" x14ac:dyDescent="0.3">
      <c r="A19" s="44"/>
      <c r="B19" s="48"/>
      <c r="C19" s="48"/>
      <c r="D19" s="44"/>
      <c r="E19" s="59"/>
      <c r="F19" s="44"/>
      <c r="G19" s="44"/>
      <c r="H19" s="96"/>
      <c r="I19" s="96"/>
      <c r="J19" s="345" t="s">
        <v>25</v>
      </c>
      <c r="K19" s="346"/>
      <c r="L19" s="346"/>
      <c r="M19" s="347"/>
      <c r="N19" s="184" t="str">
        <f>IF((N14)&gt;$N16,"NO CUMPLE","SI CUMPLE")</f>
        <v>SI CUMPLE</v>
      </c>
    </row>
    <row r="20" spans="1:16" x14ac:dyDescent="0.25">
      <c r="H20" s="98"/>
      <c r="I20" s="98"/>
      <c r="J20" s="99"/>
      <c r="K20" s="98"/>
      <c r="N20"/>
    </row>
    <row r="21" spans="1:16" ht="15.75" thickBot="1" x14ac:dyDescent="0.3">
      <c r="H21" s="98"/>
      <c r="I21" s="98"/>
      <c r="J21" s="99"/>
      <c r="K21" s="98"/>
    </row>
    <row r="22" spans="1:16" s="267" customFormat="1" ht="30" customHeight="1" thickBot="1" x14ac:dyDescent="0.3">
      <c r="A22" s="315" t="s">
        <v>3</v>
      </c>
      <c r="B22" s="317"/>
      <c r="D22" s="266"/>
      <c r="E22" s="265"/>
      <c r="F22" s="315" t="s">
        <v>207</v>
      </c>
      <c r="G22" s="316"/>
      <c r="H22" s="317"/>
      <c r="I22" s="264"/>
      <c r="J22" s="263"/>
      <c r="K22" s="264"/>
      <c r="N22" s="266"/>
    </row>
    <row r="23" spans="1:16" ht="73.5" customHeight="1" thickBot="1" x14ac:dyDescent="0.3">
      <c r="A23" s="216" t="s">
        <v>0</v>
      </c>
      <c r="B23" s="217" t="s">
        <v>76</v>
      </c>
      <c r="C23" s="217" t="s">
        <v>41</v>
      </c>
      <c r="D23" s="218" t="s">
        <v>75</v>
      </c>
      <c r="E23" s="219" t="s">
        <v>201</v>
      </c>
      <c r="F23" s="220" t="s">
        <v>204</v>
      </c>
      <c r="G23" s="221" t="s">
        <v>205</v>
      </c>
      <c r="H23" s="219" t="s">
        <v>206</v>
      </c>
      <c r="I23" s="249" t="s">
        <v>200</v>
      </c>
      <c r="J23" s="245" t="s">
        <v>77</v>
      </c>
      <c r="K23" s="222" t="s">
        <v>74</v>
      </c>
      <c r="L23" s="218" t="s">
        <v>127</v>
      </c>
      <c r="M23" s="217" t="s">
        <v>208</v>
      </c>
      <c r="N23" s="217" t="s">
        <v>213</v>
      </c>
      <c r="O23" s="194" t="s">
        <v>9</v>
      </c>
      <c r="P23" s="194" t="s">
        <v>209</v>
      </c>
    </row>
    <row r="24" spans="1:16" s="64" customFormat="1" ht="36.75" customHeight="1" x14ac:dyDescent="0.25">
      <c r="A24" s="196">
        <v>6</v>
      </c>
      <c r="B24" s="197" t="s">
        <v>84</v>
      </c>
      <c r="C24" s="198" t="s">
        <v>39</v>
      </c>
      <c r="D24" s="199">
        <v>38</v>
      </c>
      <c r="E24" s="200">
        <v>17811</v>
      </c>
      <c r="F24" s="201">
        <v>31560</v>
      </c>
      <c r="G24" s="202">
        <v>13333</v>
      </c>
      <c r="H24" s="203">
        <f>+F24-G24</f>
        <v>18227</v>
      </c>
      <c r="I24" s="250">
        <v>13333</v>
      </c>
      <c r="J24" s="246">
        <f>((E24-I24)/E24)</f>
        <v>0.25141766324181686</v>
      </c>
      <c r="K24" s="206">
        <f t="shared" ref="K24:K55" si="2">I24*D24</f>
        <v>506654</v>
      </c>
      <c r="L24" s="207">
        <f t="shared" ref="L24:L55" si="3">K24*O24</f>
        <v>2026616</v>
      </c>
      <c r="M24" s="208" t="str">
        <f t="shared" ref="M24:M55" si="4">IF((I24)&gt;$E24,"NO CUMPLE","SI CUMPLE")</f>
        <v>SI CUMPLE</v>
      </c>
      <c r="N24" s="208" t="str">
        <f>IF((I24)&lt;$G24,"NO CUMPLE","SI CUMPLE")</f>
        <v>SI CUMPLE</v>
      </c>
      <c r="O24" s="254">
        <v>4</v>
      </c>
      <c r="P24" s="210"/>
    </row>
    <row r="25" spans="1:16" s="64" customFormat="1" ht="36.75" customHeight="1" x14ac:dyDescent="0.25">
      <c r="A25" s="101">
        <v>7</v>
      </c>
      <c r="B25" s="102" t="s">
        <v>85</v>
      </c>
      <c r="C25" s="103" t="s">
        <v>39</v>
      </c>
      <c r="D25" s="104">
        <v>54</v>
      </c>
      <c r="E25" s="105">
        <v>6365</v>
      </c>
      <c r="F25" s="173">
        <v>19462</v>
      </c>
      <c r="G25" s="61">
        <v>6365</v>
      </c>
      <c r="H25" s="88">
        <f t="shared" ref="H25:H88" si="5">+F25-G25</f>
        <v>13097</v>
      </c>
      <c r="I25" s="251">
        <v>6365</v>
      </c>
      <c r="J25" s="247">
        <f t="shared" ref="J25:J88" si="6">((E25-I25)/E25)</f>
        <v>0</v>
      </c>
      <c r="K25" s="136">
        <f t="shared" si="2"/>
        <v>343710</v>
      </c>
      <c r="L25" s="107">
        <f t="shared" si="3"/>
        <v>1374840</v>
      </c>
      <c r="M25" s="100" t="str">
        <f t="shared" si="4"/>
        <v>SI CUMPLE</v>
      </c>
      <c r="N25" s="100" t="str">
        <f t="shared" ref="N25:N88" si="7">IF((I25)&lt;$G25,"NO CUMPLE","SI CUMPLE")</f>
        <v>SI CUMPLE</v>
      </c>
      <c r="O25" s="137">
        <v>4</v>
      </c>
      <c r="P25" s="211"/>
    </row>
    <row r="26" spans="1:16" s="64" customFormat="1" ht="36.75" customHeight="1" x14ac:dyDescent="0.25">
      <c r="A26" s="101">
        <v>8</v>
      </c>
      <c r="B26" s="102" t="s">
        <v>86</v>
      </c>
      <c r="C26" s="103" t="s">
        <v>39</v>
      </c>
      <c r="D26" s="104">
        <v>140</v>
      </c>
      <c r="E26" s="105">
        <v>12807</v>
      </c>
      <c r="F26" s="173">
        <v>32134</v>
      </c>
      <c r="G26" s="61">
        <v>11831</v>
      </c>
      <c r="H26" s="88">
        <f t="shared" si="5"/>
        <v>20303</v>
      </c>
      <c r="I26" s="251">
        <v>11831</v>
      </c>
      <c r="J26" s="247">
        <f t="shared" si="6"/>
        <v>7.6208323573045994E-2</v>
      </c>
      <c r="K26" s="136">
        <f t="shared" si="2"/>
        <v>1656340</v>
      </c>
      <c r="L26" s="107">
        <f t="shared" si="3"/>
        <v>6625360</v>
      </c>
      <c r="M26" s="100" t="str">
        <f t="shared" si="4"/>
        <v>SI CUMPLE</v>
      </c>
      <c r="N26" s="100" t="str">
        <f t="shared" si="7"/>
        <v>SI CUMPLE</v>
      </c>
      <c r="O26" s="137">
        <v>4</v>
      </c>
      <c r="P26" s="211"/>
    </row>
    <row r="27" spans="1:16" s="64" customFormat="1" ht="36.75" customHeight="1" x14ac:dyDescent="0.25">
      <c r="A27" s="101">
        <v>9</v>
      </c>
      <c r="B27" s="102" t="s">
        <v>163</v>
      </c>
      <c r="C27" s="103" t="s">
        <v>39</v>
      </c>
      <c r="D27" s="104">
        <v>104</v>
      </c>
      <c r="E27" s="105">
        <v>8679</v>
      </c>
      <c r="F27" s="173">
        <v>38942</v>
      </c>
      <c r="G27" s="61">
        <v>8679</v>
      </c>
      <c r="H27" s="88">
        <f t="shared" si="5"/>
        <v>30263</v>
      </c>
      <c r="I27" s="251">
        <v>8679</v>
      </c>
      <c r="J27" s="247">
        <f t="shared" si="6"/>
        <v>0</v>
      </c>
      <c r="K27" s="136">
        <f t="shared" si="2"/>
        <v>902616</v>
      </c>
      <c r="L27" s="107">
        <f t="shared" si="3"/>
        <v>3610464</v>
      </c>
      <c r="M27" s="100" t="str">
        <f t="shared" si="4"/>
        <v>SI CUMPLE</v>
      </c>
      <c r="N27" s="100" t="str">
        <f t="shared" si="7"/>
        <v>SI CUMPLE</v>
      </c>
      <c r="O27" s="137">
        <v>4</v>
      </c>
      <c r="P27" s="211"/>
    </row>
    <row r="28" spans="1:16" s="64" customFormat="1" ht="36.75" customHeight="1" x14ac:dyDescent="0.25">
      <c r="A28" s="101">
        <v>10</v>
      </c>
      <c r="B28" s="102" t="s">
        <v>164</v>
      </c>
      <c r="C28" s="103" t="s">
        <v>39</v>
      </c>
      <c r="D28" s="104">
        <v>104</v>
      </c>
      <c r="E28" s="105">
        <v>5786</v>
      </c>
      <c r="F28" s="173">
        <v>21667</v>
      </c>
      <c r="G28" s="61">
        <v>5684</v>
      </c>
      <c r="H28" s="88">
        <f t="shared" si="5"/>
        <v>15983</v>
      </c>
      <c r="I28" s="251">
        <v>5684</v>
      </c>
      <c r="J28" s="247">
        <f t="shared" si="6"/>
        <v>1.7628759073625995E-2</v>
      </c>
      <c r="K28" s="136">
        <f t="shared" si="2"/>
        <v>591136</v>
      </c>
      <c r="L28" s="107">
        <f t="shared" si="3"/>
        <v>2364544</v>
      </c>
      <c r="M28" s="100" t="str">
        <f t="shared" si="4"/>
        <v>SI CUMPLE</v>
      </c>
      <c r="N28" s="100" t="str">
        <f t="shared" si="7"/>
        <v>SI CUMPLE</v>
      </c>
      <c r="O28" s="137">
        <v>4</v>
      </c>
      <c r="P28" s="211"/>
    </row>
    <row r="29" spans="1:16" s="64" customFormat="1" ht="36.75" customHeight="1" x14ac:dyDescent="0.25">
      <c r="A29" s="101">
        <v>11</v>
      </c>
      <c r="B29" s="102" t="s">
        <v>87</v>
      </c>
      <c r="C29" s="103" t="s">
        <v>39</v>
      </c>
      <c r="D29" s="104">
        <v>110</v>
      </c>
      <c r="E29" s="105">
        <v>35371</v>
      </c>
      <c r="F29" s="173">
        <v>129425</v>
      </c>
      <c r="G29" s="61">
        <v>11046</v>
      </c>
      <c r="H29" s="88">
        <f t="shared" si="5"/>
        <v>118379</v>
      </c>
      <c r="I29" s="251">
        <v>11046</v>
      </c>
      <c r="J29" s="247">
        <f t="shared" si="6"/>
        <v>0.68771027112606375</v>
      </c>
      <c r="K29" s="136">
        <f t="shared" si="2"/>
        <v>1215060</v>
      </c>
      <c r="L29" s="107">
        <f t="shared" si="3"/>
        <v>4860240</v>
      </c>
      <c r="M29" s="100" t="str">
        <f t="shared" si="4"/>
        <v>SI CUMPLE</v>
      </c>
      <c r="N29" s="100" t="str">
        <f t="shared" si="7"/>
        <v>SI CUMPLE</v>
      </c>
      <c r="O29" s="137">
        <v>4</v>
      </c>
      <c r="P29" s="211"/>
    </row>
    <row r="30" spans="1:16" s="64" customFormat="1" ht="36.75" customHeight="1" x14ac:dyDescent="0.25">
      <c r="A30" s="101">
        <v>12</v>
      </c>
      <c r="B30" s="102" t="s">
        <v>165</v>
      </c>
      <c r="C30" s="103" t="s">
        <v>39</v>
      </c>
      <c r="D30" s="104">
        <v>58</v>
      </c>
      <c r="E30" s="105">
        <v>9258</v>
      </c>
      <c r="F30" s="173">
        <v>20598</v>
      </c>
      <c r="G30" s="61">
        <v>7136</v>
      </c>
      <c r="H30" s="88">
        <f t="shared" si="5"/>
        <v>13462</v>
      </c>
      <c r="I30" s="251">
        <v>7136</v>
      </c>
      <c r="J30" s="247">
        <f t="shared" si="6"/>
        <v>0.22920717217541586</v>
      </c>
      <c r="K30" s="136">
        <f t="shared" si="2"/>
        <v>413888</v>
      </c>
      <c r="L30" s="107">
        <f t="shared" si="3"/>
        <v>1655552</v>
      </c>
      <c r="M30" s="100" t="str">
        <f t="shared" si="4"/>
        <v>SI CUMPLE</v>
      </c>
      <c r="N30" s="100" t="str">
        <f t="shared" si="7"/>
        <v>SI CUMPLE</v>
      </c>
      <c r="O30" s="137">
        <v>4</v>
      </c>
      <c r="P30" s="211"/>
    </row>
    <row r="31" spans="1:16" s="64" customFormat="1" ht="36.75" customHeight="1" x14ac:dyDescent="0.25">
      <c r="A31" s="101">
        <v>13</v>
      </c>
      <c r="B31" s="102" t="s">
        <v>88</v>
      </c>
      <c r="C31" s="103" t="s">
        <v>39</v>
      </c>
      <c r="D31" s="104">
        <v>72</v>
      </c>
      <c r="E31" s="105">
        <v>8100</v>
      </c>
      <c r="F31" s="173">
        <v>19494</v>
      </c>
      <c r="G31" s="61">
        <v>6359</v>
      </c>
      <c r="H31" s="88">
        <f t="shared" si="5"/>
        <v>13135</v>
      </c>
      <c r="I31" s="251">
        <v>6359</v>
      </c>
      <c r="J31" s="247">
        <f t="shared" si="6"/>
        <v>0.21493827160493828</v>
      </c>
      <c r="K31" s="136">
        <f t="shared" si="2"/>
        <v>457848</v>
      </c>
      <c r="L31" s="107">
        <f t="shared" si="3"/>
        <v>1831392</v>
      </c>
      <c r="M31" s="100" t="str">
        <f t="shared" si="4"/>
        <v>SI CUMPLE</v>
      </c>
      <c r="N31" s="100" t="str">
        <f t="shared" si="7"/>
        <v>SI CUMPLE</v>
      </c>
      <c r="O31" s="137">
        <v>4</v>
      </c>
      <c r="P31" s="211"/>
    </row>
    <row r="32" spans="1:16" s="64" customFormat="1" ht="36.75" customHeight="1" x14ac:dyDescent="0.25">
      <c r="A32" s="101">
        <v>14</v>
      </c>
      <c r="B32" s="102" t="s">
        <v>166</v>
      </c>
      <c r="C32" s="103" t="s">
        <v>39</v>
      </c>
      <c r="D32" s="104">
        <v>66</v>
      </c>
      <c r="E32" s="105">
        <v>26616</v>
      </c>
      <c r="F32" s="173">
        <v>53132</v>
      </c>
      <c r="G32" s="61">
        <v>22874</v>
      </c>
      <c r="H32" s="88">
        <f t="shared" si="5"/>
        <v>30258</v>
      </c>
      <c r="I32" s="251">
        <v>22874</v>
      </c>
      <c r="J32" s="247">
        <f t="shared" si="6"/>
        <v>0.14059212503757137</v>
      </c>
      <c r="K32" s="136">
        <f t="shared" si="2"/>
        <v>1509684</v>
      </c>
      <c r="L32" s="107">
        <f t="shared" si="3"/>
        <v>6038736</v>
      </c>
      <c r="M32" s="100" t="str">
        <f t="shared" si="4"/>
        <v>SI CUMPLE</v>
      </c>
      <c r="N32" s="100" t="str">
        <f t="shared" si="7"/>
        <v>SI CUMPLE</v>
      </c>
      <c r="O32" s="137">
        <v>4</v>
      </c>
      <c r="P32" s="211"/>
    </row>
    <row r="33" spans="1:16" s="64" customFormat="1" ht="36.75" customHeight="1" x14ac:dyDescent="0.25">
      <c r="A33" s="101">
        <v>15</v>
      </c>
      <c r="B33" s="102" t="s">
        <v>89</v>
      </c>
      <c r="C33" s="103" t="s">
        <v>39</v>
      </c>
      <c r="D33" s="104">
        <v>66</v>
      </c>
      <c r="E33" s="105">
        <v>13886</v>
      </c>
      <c r="F33" s="173">
        <v>51540</v>
      </c>
      <c r="G33" s="61">
        <v>13886</v>
      </c>
      <c r="H33" s="88">
        <f t="shared" si="5"/>
        <v>37654</v>
      </c>
      <c r="I33" s="251">
        <v>13886</v>
      </c>
      <c r="J33" s="247">
        <f t="shared" si="6"/>
        <v>0</v>
      </c>
      <c r="K33" s="136">
        <f t="shared" si="2"/>
        <v>916476</v>
      </c>
      <c r="L33" s="107">
        <f t="shared" si="3"/>
        <v>3665904</v>
      </c>
      <c r="M33" s="100" t="str">
        <f t="shared" si="4"/>
        <v>SI CUMPLE</v>
      </c>
      <c r="N33" s="100" t="str">
        <f t="shared" si="7"/>
        <v>SI CUMPLE</v>
      </c>
      <c r="O33" s="137">
        <v>4</v>
      </c>
      <c r="P33" s="211"/>
    </row>
    <row r="34" spans="1:16" s="64" customFormat="1" ht="36.75" customHeight="1" x14ac:dyDescent="0.25">
      <c r="A34" s="101">
        <v>16</v>
      </c>
      <c r="B34" s="102" t="s">
        <v>167</v>
      </c>
      <c r="C34" s="103" t="s">
        <v>39</v>
      </c>
      <c r="D34" s="104">
        <v>2</v>
      </c>
      <c r="E34" s="105">
        <v>8100</v>
      </c>
      <c r="F34" s="173">
        <v>51684</v>
      </c>
      <c r="G34" s="61">
        <v>8100</v>
      </c>
      <c r="H34" s="88">
        <f t="shared" si="5"/>
        <v>43584</v>
      </c>
      <c r="I34" s="251">
        <v>8100</v>
      </c>
      <c r="J34" s="247">
        <f t="shared" si="6"/>
        <v>0</v>
      </c>
      <c r="K34" s="136">
        <f t="shared" si="2"/>
        <v>16200</v>
      </c>
      <c r="L34" s="107">
        <f t="shared" si="3"/>
        <v>64800</v>
      </c>
      <c r="M34" s="100" t="str">
        <f t="shared" si="4"/>
        <v>SI CUMPLE</v>
      </c>
      <c r="N34" s="100" t="str">
        <f t="shared" si="7"/>
        <v>SI CUMPLE</v>
      </c>
      <c r="O34" s="137">
        <v>4</v>
      </c>
      <c r="P34" s="211"/>
    </row>
    <row r="35" spans="1:16" s="64" customFormat="1" ht="36.75" customHeight="1" x14ac:dyDescent="0.25">
      <c r="A35" s="101">
        <v>17</v>
      </c>
      <c r="B35" s="102" t="s">
        <v>90</v>
      </c>
      <c r="C35" s="103" t="s">
        <v>39</v>
      </c>
      <c r="D35" s="104">
        <v>25</v>
      </c>
      <c r="E35" s="105">
        <v>78690</v>
      </c>
      <c r="F35" s="173">
        <v>230346</v>
      </c>
      <c r="G35" s="61">
        <v>47321</v>
      </c>
      <c r="H35" s="88">
        <f t="shared" si="5"/>
        <v>183025</v>
      </c>
      <c r="I35" s="251">
        <v>47321</v>
      </c>
      <c r="J35" s="247">
        <f t="shared" si="6"/>
        <v>0.39864023382894903</v>
      </c>
      <c r="K35" s="136">
        <f t="shared" si="2"/>
        <v>1183025</v>
      </c>
      <c r="L35" s="107">
        <f t="shared" si="3"/>
        <v>4732100</v>
      </c>
      <c r="M35" s="100" t="str">
        <f t="shared" si="4"/>
        <v>SI CUMPLE</v>
      </c>
      <c r="N35" s="100" t="str">
        <f t="shared" si="7"/>
        <v>SI CUMPLE</v>
      </c>
      <c r="O35" s="137">
        <v>4</v>
      </c>
      <c r="P35" s="211"/>
    </row>
    <row r="36" spans="1:16" s="108" customFormat="1" ht="36.75" customHeight="1" x14ac:dyDescent="0.25">
      <c r="A36" s="101">
        <v>18</v>
      </c>
      <c r="B36" s="102" t="s">
        <v>91</v>
      </c>
      <c r="C36" s="103" t="s">
        <v>39</v>
      </c>
      <c r="D36" s="104">
        <v>50</v>
      </c>
      <c r="E36" s="105">
        <v>17358</v>
      </c>
      <c r="F36" s="173">
        <v>65507</v>
      </c>
      <c r="G36" s="61">
        <v>12045</v>
      </c>
      <c r="H36" s="88">
        <f t="shared" si="5"/>
        <v>53462</v>
      </c>
      <c r="I36" s="251">
        <v>12045</v>
      </c>
      <c r="J36" s="247">
        <f t="shared" si="6"/>
        <v>0.30608365019011408</v>
      </c>
      <c r="K36" s="136">
        <f t="shared" si="2"/>
        <v>602250</v>
      </c>
      <c r="L36" s="107">
        <f t="shared" si="3"/>
        <v>2409000</v>
      </c>
      <c r="M36" s="100" t="str">
        <f t="shared" si="4"/>
        <v>SI CUMPLE</v>
      </c>
      <c r="N36" s="100" t="str">
        <f t="shared" si="7"/>
        <v>SI CUMPLE</v>
      </c>
      <c r="O36" s="137">
        <v>4</v>
      </c>
      <c r="P36" s="211"/>
    </row>
    <row r="37" spans="1:16" s="64" customFormat="1" ht="36.75" customHeight="1" x14ac:dyDescent="0.25">
      <c r="A37" s="101">
        <v>19</v>
      </c>
      <c r="B37" s="102" t="s">
        <v>92</v>
      </c>
      <c r="C37" s="103" t="s">
        <v>39</v>
      </c>
      <c r="D37" s="104">
        <v>54</v>
      </c>
      <c r="E37" s="105">
        <v>23433</v>
      </c>
      <c r="F37" s="173">
        <v>59618</v>
      </c>
      <c r="G37" s="61">
        <v>23433</v>
      </c>
      <c r="H37" s="88">
        <f t="shared" si="5"/>
        <v>36185</v>
      </c>
      <c r="I37" s="251">
        <v>23433</v>
      </c>
      <c r="J37" s="247">
        <f t="shared" si="6"/>
        <v>0</v>
      </c>
      <c r="K37" s="136">
        <f t="shared" si="2"/>
        <v>1265382</v>
      </c>
      <c r="L37" s="107">
        <f t="shared" si="3"/>
        <v>5061528</v>
      </c>
      <c r="M37" s="100" t="str">
        <f t="shared" si="4"/>
        <v>SI CUMPLE</v>
      </c>
      <c r="N37" s="100" t="str">
        <f t="shared" si="7"/>
        <v>SI CUMPLE</v>
      </c>
      <c r="O37" s="137">
        <v>4</v>
      </c>
      <c r="P37" s="211"/>
    </row>
    <row r="38" spans="1:16" s="108" customFormat="1" ht="36.75" customHeight="1" x14ac:dyDescent="0.25">
      <c r="A38" s="101">
        <v>20</v>
      </c>
      <c r="B38" s="102" t="s">
        <v>93</v>
      </c>
      <c r="C38" s="103" t="s">
        <v>39</v>
      </c>
      <c r="D38" s="104">
        <v>64</v>
      </c>
      <c r="E38" s="105">
        <v>8100</v>
      </c>
      <c r="F38" s="173">
        <v>305522</v>
      </c>
      <c r="G38" s="61">
        <v>8100</v>
      </c>
      <c r="H38" s="88">
        <f t="shared" si="5"/>
        <v>297422</v>
      </c>
      <c r="I38" s="251">
        <v>8100</v>
      </c>
      <c r="J38" s="247">
        <f t="shared" si="6"/>
        <v>0</v>
      </c>
      <c r="K38" s="136">
        <f t="shared" si="2"/>
        <v>518400</v>
      </c>
      <c r="L38" s="107">
        <f t="shared" si="3"/>
        <v>2073600</v>
      </c>
      <c r="M38" s="100" t="str">
        <f t="shared" si="4"/>
        <v>SI CUMPLE</v>
      </c>
      <c r="N38" s="100" t="str">
        <f t="shared" si="7"/>
        <v>SI CUMPLE</v>
      </c>
      <c r="O38" s="137">
        <v>4</v>
      </c>
      <c r="P38" s="211"/>
    </row>
    <row r="39" spans="1:16" s="108" customFormat="1" ht="36.75" customHeight="1" x14ac:dyDescent="0.25">
      <c r="A39" s="101">
        <v>21</v>
      </c>
      <c r="B39" s="102" t="s">
        <v>168</v>
      </c>
      <c r="C39" s="103" t="s">
        <v>39</v>
      </c>
      <c r="D39" s="104">
        <v>30</v>
      </c>
      <c r="E39" s="105">
        <v>14465</v>
      </c>
      <c r="F39" s="173">
        <v>49041</v>
      </c>
      <c r="G39" s="61">
        <v>13508</v>
      </c>
      <c r="H39" s="88">
        <f t="shared" si="5"/>
        <v>35533</v>
      </c>
      <c r="I39" s="251">
        <v>13508</v>
      </c>
      <c r="J39" s="247">
        <f t="shared" si="6"/>
        <v>6.6159695817490496E-2</v>
      </c>
      <c r="K39" s="136">
        <f t="shared" si="2"/>
        <v>405240</v>
      </c>
      <c r="L39" s="107">
        <f t="shared" si="3"/>
        <v>1620960</v>
      </c>
      <c r="M39" s="100" t="str">
        <f t="shared" si="4"/>
        <v>SI CUMPLE</v>
      </c>
      <c r="N39" s="100" t="str">
        <f t="shared" si="7"/>
        <v>SI CUMPLE</v>
      </c>
      <c r="O39" s="137">
        <v>4</v>
      </c>
      <c r="P39" s="211"/>
    </row>
    <row r="40" spans="1:16" s="108" customFormat="1" ht="36.75" customHeight="1" x14ac:dyDescent="0.25">
      <c r="A40" s="101">
        <v>22</v>
      </c>
      <c r="B40" s="102" t="s">
        <v>169</v>
      </c>
      <c r="C40" s="103" t="s">
        <v>39</v>
      </c>
      <c r="D40" s="104">
        <v>30</v>
      </c>
      <c r="E40" s="105">
        <v>14465</v>
      </c>
      <c r="F40" s="173">
        <v>154734</v>
      </c>
      <c r="G40" s="61">
        <v>13508</v>
      </c>
      <c r="H40" s="88">
        <f t="shared" si="5"/>
        <v>141226</v>
      </c>
      <c r="I40" s="251">
        <v>13508</v>
      </c>
      <c r="J40" s="247">
        <f t="shared" si="6"/>
        <v>6.6159695817490496E-2</v>
      </c>
      <c r="K40" s="136">
        <f t="shared" si="2"/>
        <v>405240</v>
      </c>
      <c r="L40" s="107">
        <f t="shared" si="3"/>
        <v>1620960</v>
      </c>
      <c r="M40" s="100" t="str">
        <f t="shared" si="4"/>
        <v>SI CUMPLE</v>
      </c>
      <c r="N40" s="100" t="str">
        <f t="shared" si="7"/>
        <v>SI CUMPLE</v>
      </c>
      <c r="O40" s="137">
        <v>4</v>
      </c>
      <c r="P40" s="211"/>
    </row>
    <row r="41" spans="1:16" s="108" customFormat="1" ht="36.75" customHeight="1" x14ac:dyDescent="0.25">
      <c r="A41" s="101">
        <v>23</v>
      </c>
      <c r="B41" s="102" t="s">
        <v>94</v>
      </c>
      <c r="C41" s="103" t="s">
        <v>39</v>
      </c>
      <c r="D41" s="104">
        <v>68</v>
      </c>
      <c r="E41" s="105">
        <v>10415</v>
      </c>
      <c r="F41" s="173">
        <v>25770</v>
      </c>
      <c r="G41" s="61">
        <v>10415</v>
      </c>
      <c r="H41" s="88">
        <f t="shared" si="5"/>
        <v>15355</v>
      </c>
      <c r="I41" s="251">
        <v>10415</v>
      </c>
      <c r="J41" s="247">
        <f t="shared" si="6"/>
        <v>0</v>
      </c>
      <c r="K41" s="136">
        <f t="shared" si="2"/>
        <v>708220</v>
      </c>
      <c r="L41" s="107">
        <f t="shared" si="3"/>
        <v>2832880</v>
      </c>
      <c r="M41" s="100" t="str">
        <f t="shared" si="4"/>
        <v>SI CUMPLE</v>
      </c>
      <c r="N41" s="100" t="str">
        <f t="shared" si="7"/>
        <v>SI CUMPLE</v>
      </c>
      <c r="O41" s="137">
        <v>4</v>
      </c>
      <c r="P41" s="211"/>
    </row>
    <row r="42" spans="1:16" s="64" customFormat="1" ht="36.75" customHeight="1" x14ac:dyDescent="0.25">
      <c r="A42" s="101">
        <v>24</v>
      </c>
      <c r="B42" s="102" t="s">
        <v>95</v>
      </c>
      <c r="C42" s="103" t="s">
        <v>39</v>
      </c>
      <c r="D42" s="104">
        <v>68</v>
      </c>
      <c r="E42" s="105">
        <v>5439</v>
      </c>
      <c r="F42" s="173">
        <v>20687</v>
      </c>
      <c r="G42" s="61">
        <v>5439</v>
      </c>
      <c r="H42" s="88">
        <f t="shared" si="5"/>
        <v>15248</v>
      </c>
      <c r="I42" s="251">
        <v>5439</v>
      </c>
      <c r="J42" s="247">
        <f t="shared" si="6"/>
        <v>0</v>
      </c>
      <c r="K42" s="136">
        <f t="shared" si="2"/>
        <v>369852</v>
      </c>
      <c r="L42" s="107">
        <f t="shared" si="3"/>
        <v>1479408</v>
      </c>
      <c r="M42" s="100" t="str">
        <f t="shared" si="4"/>
        <v>SI CUMPLE</v>
      </c>
      <c r="N42" s="100" t="str">
        <f t="shared" si="7"/>
        <v>SI CUMPLE</v>
      </c>
      <c r="O42" s="137">
        <v>4</v>
      </c>
      <c r="P42" s="211"/>
    </row>
    <row r="43" spans="1:16" s="108" customFormat="1" ht="36.75" customHeight="1" x14ac:dyDescent="0.25">
      <c r="A43" s="101">
        <v>25</v>
      </c>
      <c r="B43" s="102" t="s">
        <v>96</v>
      </c>
      <c r="C43" s="103" t="s">
        <v>39</v>
      </c>
      <c r="D43" s="104">
        <v>70</v>
      </c>
      <c r="E43" s="105">
        <v>453</v>
      </c>
      <c r="F43" s="173">
        <v>2630</v>
      </c>
      <c r="G43" s="61">
        <v>453</v>
      </c>
      <c r="H43" s="88">
        <f t="shared" si="5"/>
        <v>2177</v>
      </c>
      <c r="I43" s="251">
        <v>453</v>
      </c>
      <c r="J43" s="247">
        <f t="shared" si="6"/>
        <v>0</v>
      </c>
      <c r="K43" s="136">
        <f t="shared" si="2"/>
        <v>31710</v>
      </c>
      <c r="L43" s="107">
        <f t="shared" si="3"/>
        <v>126840</v>
      </c>
      <c r="M43" s="100" t="str">
        <f t="shared" si="4"/>
        <v>SI CUMPLE</v>
      </c>
      <c r="N43" s="100" t="str">
        <f t="shared" si="7"/>
        <v>SI CUMPLE</v>
      </c>
      <c r="O43" s="137">
        <v>4</v>
      </c>
      <c r="P43" s="211"/>
    </row>
    <row r="44" spans="1:16" s="108" customFormat="1" ht="36.75" customHeight="1" x14ac:dyDescent="0.25">
      <c r="A44" s="101">
        <v>26</v>
      </c>
      <c r="B44" s="102" t="s">
        <v>97</v>
      </c>
      <c r="C44" s="103" t="s">
        <v>39</v>
      </c>
      <c r="D44" s="104">
        <v>110</v>
      </c>
      <c r="E44" s="105">
        <v>221</v>
      </c>
      <c r="F44" s="173">
        <v>3262</v>
      </c>
      <c r="G44" s="61">
        <v>221</v>
      </c>
      <c r="H44" s="88">
        <f t="shared" si="5"/>
        <v>3041</v>
      </c>
      <c r="I44" s="251">
        <v>221</v>
      </c>
      <c r="J44" s="247">
        <f t="shared" si="6"/>
        <v>0</v>
      </c>
      <c r="K44" s="136">
        <f t="shared" si="2"/>
        <v>24310</v>
      </c>
      <c r="L44" s="107">
        <f t="shared" si="3"/>
        <v>97240</v>
      </c>
      <c r="M44" s="100" t="str">
        <f t="shared" si="4"/>
        <v>SI CUMPLE</v>
      </c>
      <c r="N44" s="100" t="str">
        <f t="shared" si="7"/>
        <v>SI CUMPLE</v>
      </c>
      <c r="O44" s="137">
        <v>4</v>
      </c>
      <c r="P44" s="211"/>
    </row>
    <row r="45" spans="1:16" s="64" customFormat="1" ht="36.75" customHeight="1" x14ac:dyDescent="0.25">
      <c r="A45" s="101">
        <v>27</v>
      </c>
      <c r="B45" s="102" t="s">
        <v>98</v>
      </c>
      <c r="C45" s="103" t="s">
        <v>39</v>
      </c>
      <c r="D45" s="104">
        <v>62</v>
      </c>
      <c r="E45" s="105">
        <v>7270</v>
      </c>
      <c r="F45" s="173">
        <v>91278</v>
      </c>
      <c r="G45" s="61">
        <v>5483</v>
      </c>
      <c r="H45" s="88">
        <f t="shared" si="5"/>
        <v>85795</v>
      </c>
      <c r="I45" s="251">
        <v>5483</v>
      </c>
      <c r="J45" s="247">
        <f t="shared" si="6"/>
        <v>0.24580467675378267</v>
      </c>
      <c r="K45" s="136">
        <f t="shared" si="2"/>
        <v>339946</v>
      </c>
      <c r="L45" s="107">
        <f t="shared" si="3"/>
        <v>1359784</v>
      </c>
      <c r="M45" s="100" t="str">
        <f t="shared" si="4"/>
        <v>SI CUMPLE</v>
      </c>
      <c r="N45" s="100" t="str">
        <f t="shared" si="7"/>
        <v>SI CUMPLE</v>
      </c>
      <c r="O45" s="137">
        <v>4</v>
      </c>
      <c r="P45" s="211"/>
    </row>
    <row r="46" spans="1:16" s="108" customFormat="1" ht="36.75" customHeight="1" x14ac:dyDescent="0.25">
      <c r="A46" s="101">
        <v>28</v>
      </c>
      <c r="B46" s="102" t="s">
        <v>99</v>
      </c>
      <c r="C46" s="103" t="s">
        <v>39</v>
      </c>
      <c r="D46" s="104">
        <v>62</v>
      </c>
      <c r="E46" s="105">
        <v>8607</v>
      </c>
      <c r="F46" s="173">
        <v>96784</v>
      </c>
      <c r="G46" s="61">
        <v>8607</v>
      </c>
      <c r="H46" s="88">
        <f t="shared" si="5"/>
        <v>88177</v>
      </c>
      <c r="I46" s="251">
        <v>8607</v>
      </c>
      <c r="J46" s="247">
        <f t="shared" si="6"/>
        <v>0</v>
      </c>
      <c r="K46" s="136">
        <f t="shared" si="2"/>
        <v>533634</v>
      </c>
      <c r="L46" s="107">
        <f t="shared" si="3"/>
        <v>2134536</v>
      </c>
      <c r="M46" s="100" t="str">
        <f t="shared" si="4"/>
        <v>SI CUMPLE</v>
      </c>
      <c r="N46" s="100" t="str">
        <f t="shared" si="7"/>
        <v>SI CUMPLE</v>
      </c>
      <c r="O46" s="137">
        <v>4</v>
      </c>
      <c r="P46" s="211"/>
    </row>
    <row r="47" spans="1:16" s="108" customFormat="1" ht="36.75" customHeight="1" x14ac:dyDescent="0.25">
      <c r="A47" s="101">
        <v>29</v>
      </c>
      <c r="B47" s="102" t="s">
        <v>100</v>
      </c>
      <c r="C47" s="103" t="s">
        <v>39</v>
      </c>
      <c r="D47" s="104">
        <v>35</v>
      </c>
      <c r="E47" s="105">
        <v>4569</v>
      </c>
      <c r="F47" s="173">
        <v>15736</v>
      </c>
      <c r="G47" s="61">
        <v>4569</v>
      </c>
      <c r="H47" s="88">
        <f t="shared" si="5"/>
        <v>11167</v>
      </c>
      <c r="I47" s="251">
        <v>4569</v>
      </c>
      <c r="J47" s="247">
        <f t="shared" si="6"/>
        <v>0</v>
      </c>
      <c r="K47" s="136">
        <f t="shared" si="2"/>
        <v>159915</v>
      </c>
      <c r="L47" s="107">
        <f t="shared" si="3"/>
        <v>639660</v>
      </c>
      <c r="M47" s="100" t="str">
        <f t="shared" si="4"/>
        <v>SI CUMPLE</v>
      </c>
      <c r="N47" s="100" t="str">
        <f t="shared" si="7"/>
        <v>SI CUMPLE</v>
      </c>
      <c r="O47" s="137">
        <v>4</v>
      </c>
      <c r="P47" s="211"/>
    </row>
    <row r="48" spans="1:16" s="108" customFormat="1" ht="36.75" customHeight="1" x14ac:dyDescent="0.25">
      <c r="A48" s="101">
        <v>30</v>
      </c>
      <c r="B48" s="102" t="s">
        <v>101</v>
      </c>
      <c r="C48" s="103" t="s">
        <v>39</v>
      </c>
      <c r="D48" s="104">
        <v>6</v>
      </c>
      <c r="E48" s="105">
        <v>3990</v>
      </c>
      <c r="F48" s="173">
        <v>11549</v>
      </c>
      <c r="G48" s="61">
        <v>3505</v>
      </c>
      <c r="H48" s="88">
        <f t="shared" si="5"/>
        <v>8044</v>
      </c>
      <c r="I48" s="251">
        <v>3505</v>
      </c>
      <c r="J48" s="247">
        <f t="shared" si="6"/>
        <v>0.12155388471177944</v>
      </c>
      <c r="K48" s="136">
        <f t="shared" si="2"/>
        <v>21030</v>
      </c>
      <c r="L48" s="107">
        <f t="shared" si="3"/>
        <v>84120</v>
      </c>
      <c r="M48" s="100" t="str">
        <f t="shared" si="4"/>
        <v>SI CUMPLE</v>
      </c>
      <c r="N48" s="100" t="str">
        <f t="shared" si="7"/>
        <v>SI CUMPLE</v>
      </c>
      <c r="O48" s="137">
        <v>4</v>
      </c>
      <c r="P48" s="211"/>
    </row>
    <row r="49" spans="1:16" s="108" customFormat="1" ht="36.75" customHeight="1" x14ac:dyDescent="0.25">
      <c r="A49" s="101">
        <v>31</v>
      </c>
      <c r="B49" s="102" t="s">
        <v>102</v>
      </c>
      <c r="C49" s="103" t="s">
        <v>39</v>
      </c>
      <c r="D49" s="104">
        <v>2</v>
      </c>
      <c r="E49" s="105">
        <v>28930</v>
      </c>
      <c r="F49" s="173">
        <v>54818</v>
      </c>
      <c r="G49" s="61">
        <v>25714</v>
      </c>
      <c r="H49" s="88">
        <f t="shared" si="5"/>
        <v>29104</v>
      </c>
      <c r="I49" s="251">
        <v>0</v>
      </c>
      <c r="J49" s="247">
        <f t="shared" si="6"/>
        <v>1</v>
      </c>
      <c r="K49" s="136">
        <f t="shared" si="2"/>
        <v>0</v>
      </c>
      <c r="L49" s="107">
        <f t="shared" si="3"/>
        <v>0</v>
      </c>
      <c r="M49" s="100" t="str">
        <f t="shared" si="4"/>
        <v>SI CUMPLE</v>
      </c>
      <c r="N49" s="100" t="s">
        <v>212</v>
      </c>
      <c r="O49" s="137">
        <v>4</v>
      </c>
      <c r="P49" s="212" t="s">
        <v>211</v>
      </c>
    </row>
    <row r="50" spans="1:16" s="64" customFormat="1" ht="36.75" customHeight="1" x14ac:dyDescent="0.25">
      <c r="A50" s="101">
        <v>32</v>
      </c>
      <c r="B50" s="102" t="s">
        <v>103</v>
      </c>
      <c r="C50" s="103" t="s">
        <v>39</v>
      </c>
      <c r="D50" s="104">
        <v>134</v>
      </c>
      <c r="E50" s="105">
        <v>493</v>
      </c>
      <c r="F50" s="173">
        <v>3600</v>
      </c>
      <c r="G50" s="61">
        <v>493</v>
      </c>
      <c r="H50" s="88">
        <f t="shared" si="5"/>
        <v>3107</v>
      </c>
      <c r="I50" s="251">
        <v>493</v>
      </c>
      <c r="J50" s="247">
        <f t="shared" si="6"/>
        <v>0</v>
      </c>
      <c r="K50" s="136">
        <f t="shared" si="2"/>
        <v>66062</v>
      </c>
      <c r="L50" s="107">
        <f t="shared" si="3"/>
        <v>264248</v>
      </c>
      <c r="M50" s="100" t="str">
        <f t="shared" si="4"/>
        <v>SI CUMPLE</v>
      </c>
      <c r="N50" s="100" t="str">
        <f t="shared" si="7"/>
        <v>SI CUMPLE</v>
      </c>
      <c r="O50" s="137">
        <v>4</v>
      </c>
      <c r="P50" s="211"/>
    </row>
    <row r="51" spans="1:16" s="64" customFormat="1" ht="36.75" customHeight="1" x14ac:dyDescent="0.25">
      <c r="A51" s="101">
        <v>33</v>
      </c>
      <c r="B51" s="102" t="s">
        <v>104</v>
      </c>
      <c r="C51" s="103" t="s">
        <v>39</v>
      </c>
      <c r="D51" s="104">
        <v>134</v>
      </c>
      <c r="E51" s="105">
        <v>569</v>
      </c>
      <c r="F51" s="173">
        <v>3600</v>
      </c>
      <c r="G51" s="61">
        <v>569</v>
      </c>
      <c r="H51" s="88">
        <f t="shared" si="5"/>
        <v>3031</v>
      </c>
      <c r="I51" s="251">
        <v>569</v>
      </c>
      <c r="J51" s="247">
        <f t="shared" si="6"/>
        <v>0</v>
      </c>
      <c r="K51" s="136">
        <f t="shared" si="2"/>
        <v>76246</v>
      </c>
      <c r="L51" s="107">
        <f t="shared" si="3"/>
        <v>304984</v>
      </c>
      <c r="M51" s="100" t="str">
        <f t="shared" si="4"/>
        <v>SI CUMPLE</v>
      </c>
      <c r="N51" s="100" t="str">
        <f t="shared" si="7"/>
        <v>SI CUMPLE</v>
      </c>
      <c r="O51" s="137">
        <v>4</v>
      </c>
      <c r="P51" s="211"/>
    </row>
    <row r="52" spans="1:16" s="64" customFormat="1" ht="36.75" customHeight="1" x14ac:dyDescent="0.25">
      <c r="A52" s="101">
        <v>34</v>
      </c>
      <c r="B52" s="102" t="s">
        <v>105</v>
      </c>
      <c r="C52" s="103" t="s">
        <v>39</v>
      </c>
      <c r="D52" s="104">
        <v>134</v>
      </c>
      <c r="E52" s="105">
        <v>569</v>
      </c>
      <c r="F52" s="173">
        <v>3600</v>
      </c>
      <c r="G52" s="61">
        <v>569</v>
      </c>
      <c r="H52" s="88">
        <f t="shared" si="5"/>
        <v>3031</v>
      </c>
      <c r="I52" s="251">
        <v>569</v>
      </c>
      <c r="J52" s="247">
        <f t="shared" si="6"/>
        <v>0</v>
      </c>
      <c r="K52" s="136">
        <f t="shared" si="2"/>
        <v>76246</v>
      </c>
      <c r="L52" s="107">
        <f t="shared" si="3"/>
        <v>304984</v>
      </c>
      <c r="M52" s="100" t="str">
        <f t="shared" si="4"/>
        <v>SI CUMPLE</v>
      </c>
      <c r="N52" s="100" t="str">
        <f t="shared" si="7"/>
        <v>SI CUMPLE</v>
      </c>
      <c r="O52" s="137">
        <v>4</v>
      </c>
      <c r="P52" s="211"/>
    </row>
    <row r="53" spans="1:16" s="64" customFormat="1" ht="36.75" customHeight="1" x14ac:dyDescent="0.25">
      <c r="A53" s="101">
        <v>35</v>
      </c>
      <c r="B53" s="102" t="s">
        <v>106</v>
      </c>
      <c r="C53" s="103" t="s">
        <v>39</v>
      </c>
      <c r="D53" s="104">
        <v>270</v>
      </c>
      <c r="E53" s="105">
        <v>2909</v>
      </c>
      <c r="F53" s="173">
        <v>12995</v>
      </c>
      <c r="G53" s="61">
        <v>1553</v>
      </c>
      <c r="H53" s="88">
        <f t="shared" si="5"/>
        <v>11442</v>
      </c>
      <c r="I53" s="251">
        <v>1553</v>
      </c>
      <c r="J53" s="247">
        <f t="shared" si="6"/>
        <v>0.46613956686146441</v>
      </c>
      <c r="K53" s="136">
        <f t="shared" si="2"/>
        <v>419310</v>
      </c>
      <c r="L53" s="107">
        <f t="shared" si="3"/>
        <v>1677240</v>
      </c>
      <c r="M53" s="100" t="str">
        <f t="shared" si="4"/>
        <v>SI CUMPLE</v>
      </c>
      <c r="N53" s="100" t="str">
        <f t="shared" si="7"/>
        <v>SI CUMPLE</v>
      </c>
      <c r="O53" s="137">
        <v>4</v>
      </c>
      <c r="P53" s="211"/>
    </row>
    <row r="54" spans="1:16" s="64" customFormat="1" ht="36.75" customHeight="1" x14ac:dyDescent="0.25">
      <c r="A54" s="101">
        <v>36</v>
      </c>
      <c r="B54" s="102" t="s">
        <v>107</v>
      </c>
      <c r="C54" s="103" t="s">
        <v>39</v>
      </c>
      <c r="D54" s="104">
        <v>270</v>
      </c>
      <c r="E54" s="105">
        <v>3340</v>
      </c>
      <c r="F54" s="173">
        <v>63880</v>
      </c>
      <c r="G54" s="61">
        <v>1640</v>
      </c>
      <c r="H54" s="88">
        <f t="shared" si="5"/>
        <v>62240</v>
      </c>
      <c r="I54" s="251">
        <v>1640</v>
      </c>
      <c r="J54" s="247">
        <f t="shared" si="6"/>
        <v>0.50898203592814373</v>
      </c>
      <c r="K54" s="136">
        <f t="shared" si="2"/>
        <v>442800</v>
      </c>
      <c r="L54" s="107">
        <f t="shared" si="3"/>
        <v>1771200</v>
      </c>
      <c r="M54" s="100" t="str">
        <f t="shared" si="4"/>
        <v>SI CUMPLE</v>
      </c>
      <c r="N54" s="100" t="str">
        <f t="shared" si="7"/>
        <v>SI CUMPLE</v>
      </c>
      <c r="O54" s="137">
        <v>4</v>
      </c>
      <c r="P54" s="211"/>
    </row>
    <row r="55" spans="1:16" s="64" customFormat="1" ht="36.75" customHeight="1" x14ac:dyDescent="0.25">
      <c r="A55" s="101">
        <v>37</v>
      </c>
      <c r="B55" s="102" t="s">
        <v>108</v>
      </c>
      <c r="C55" s="103" t="s">
        <v>39</v>
      </c>
      <c r="D55" s="104">
        <v>270</v>
      </c>
      <c r="E55" s="105">
        <v>3340</v>
      </c>
      <c r="F55" s="173">
        <v>12995</v>
      </c>
      <c r="G55" s="61">
        <v>1640</v>
      </c>
      <c r="H55" s="88">
        <f t="shared" si="5"/>
        <v>11355</v>
      </c>
      <c r="I55" s="251">
        <v>1640</v>
      </c>
      <c r="J55" s="247">
        <f t="shared" si="6"/>
        <v>0.50898203592814373</v>
      </c>
      <c r="K55" s="136">
        <f t="shared" si="2"/>
        <v>442800</v>
      </c>
      <c r="L55" s="107">
        <f t="shared" si="3"/>
        <v>1771200</v>
      </c>
      <c r="M55" s="100" t="str">
        <f t="shared" si="4"/>
        <v>SI CUMPLE</v>
      </c>
      <c r="N55" s="100" t="str">
        <f t="shared" si="7"/>
        <v>SI CUMPLE</v>
      </c>
      <c r="O55" s="137">
        <v>4</v>
      </c>
      <c r="P55" s="211"/>
    </row>
    <row r="56" spans="1:16" s="64" customFormat="1" ht="36.75" customHeight="1" x14ac:dyDescent="0.25">
      <c r="A56" s="101">
        <v>38</v>
      </c>
      <c r="B56" s="102" t="s">
        <v>109</v>
      </c>
      <c r="C56" s="103" t="s">
        <v>39</v>
      </c>
      <c r="D56" s="104">
        <v>330</v>
      </c>
      <c r="E56" s="105">
        <v>6644</v>
      </c>
      <c r="F56" s="173">
        <v>27051</v>
      </c>
      <c r="G56" s="61">
        <v>3005</v>
      </c>
      <c r="H56" s="88">
        <f t="shared" si="5"/>
        <v>24046</v>
      </c>
      <c r="I56" s="251">
        <v>3005</v>
      </c>
      <c r="J56" s="247">
        <f t="shared" si="6"/>
        <v>0.54771222155328114</v>
      </c>
      <c r="K56" s="136">
        <f t="shared" ref="K56:K87" si="8">I56*D56</f>
        <v>991650</v>
      </c>
      <c r="L56" s="107">
        <f t="shared" ref="L56:L87" si="9">K56*O56</f>
        <v>3966600</v>
      </c>
      <c r="M56" s="100" t="str">
        <f t="shared" ref="M56:M87" si="10">IF((I56)&gt;$E56,"NO CUMPLE","SI CUMPLE")</f>
        <v>SI CUMPLE</v>
      </c>
      <c r="N56" s="100" t="str">
        <f t="shared" si="7"/>
        <v>SI CUMPLE</v>
      </c>
      <c r="O56" s="137">
        <v>4</v>
      </c>
      <c r="P56" s="211"/>
    </row>
    <row r="57" spans="1:16" s="64" customFormat="1" ht="36.75" customHeight="1" x14ac:dyDescent="0.25">
      <c r="A57" s="101">
        <v>39</v>
      </c>
      <c r="B57" s="102" t="s">
        <v>110</v>
      </c>
      <c r="C57" s="103" t="s">
        <v>39</v>
      </c>
      <c r="D57" s="104">
        <v>330</v>
      </c>
      <c r="E57" s="105">
        <v>7638</v>
      </c>
      <c r="F57" s="173">
        <v>27051</v>
      </c>
      <c r="G57" s="61">
        <v>3255</v>
      </c>
      <c r="H57" s="88">
        <f t="shared" si="5"/>
        <v>23796</v>
      </c>
      <c r="I57" s="251">
        <v>3255</v>
      </c>
      <c r="J57" s="247">
        <f t="shared" si="6"/>
        <v>0.57384131971720342</v>
      </c>
      <c r="K57" s="136">
        <f t="shared" si="8"/>
        <v>1074150</v>
      </c>
      <c r="L57" s="107">
        <f t="shared" si="9"/>
        <v>4296600</v>
      </c>
      <c r="M57" s="100" t="str">
        <f t="shared" si="10"/>
        <v>SI CUMPLE</v>
      </c>
      <c r="N57" s="100" t="str">
        <f t="shared" si="7"/>
        <v>SI CUMPLE</v>
      </c>
      <c r="O57" s="137">
        <v>4</v>
      </c>
      <c r="P57" s="211"/>
    </row>
    <row r="58" spans="1:16" s="64" customFormat="1" ht="36.75" customHeight="1" x14ac:dyDescent="0.25">
      <c r="A58" s="101">
        <v>40</v>
      </c>
      <c r="B58" s="102" t="s">
        <v>111</v>
      </c>
      <c r="C58" s="103" t="s">
        <v>39</v>
      </c>
      <c r="D58" s="104">
        <v>330</v>
      </c>
      <c r="E58" s="105">
        <v>7638</v>
      </c>
      <c r="F58" s="173">
        <v>27051</v>
      </c>
      <c r="G58" s="61">
        <v>3255</v>
      </c>
      <c r="H58" s="88">
        <f t="shared" si="5"/>
        <v>23796</v>
      </c>
      <c r="I58" s="251">
        <v>3255</v>
      </c>
      <c r="J58" s="247">
        <f t="shared" si="6"/>
        <v>0.57384131971720342</v>
      </c>
      <c r="K58" s="136">
        <f t="shared" si="8"/>
        <v>1074150</v>
      </c>
      <c r="L58" s="107">
        <f t="shared" si="9"/>
        <v>4296600</v>
      </c>
      <c r="M58" s="100" t="str">
        <f t="shared" si="10"/>
        <v>SI CUMPLE</v>
      </c>
      <c r="N58" s="100" t="str">
        <f t="shared" si="7"/>
        <v>SI CUMPLE</v>
      </c>
      <c r="O58" s="137">
        <v>4</v>
      </c>
      <c r="P58" s="211"/>
    </row>
    <row r="59" spans="1:16" s="108" customFormat="1" ht="36.75" customHeight="1" x14ac:dyDescent="0.25">
      <c r="A59" s="101">
        <v>41</v>
      </c>
      <c r="B59" s="102" t="s">
        <v>170</v>
      </c>
      <c r="C59" s="103" t="s">
        <v>39</v>
      </c>
      <c r="D59" s="104">
        <v>310</v>
      </c>
      <c r="E59" s="105">
        <v>8100</v>
      </c>
      <c r="F59" s="173">
        <v>32044</v>
      </c>
      <c r="G59" s="61">
        <v>8100</v>
      </c>
      <c r="H59" s="88">
        <f t="shared" si="5"/>
        <v>23944</v>
      </c>
      <c r="I59" s="251">
        <v>8100</v>
      </c>
      <c r="J59" s="247">
        <f t="shared" si="6"/>
        <v>0</v>
      </c>
      <c r="K59" s="136">
        <f t="shared" si="8"/>
        <v>2511000</v>
      </c>
      <c r="L59" s="107">
        <f t="shared" si="9"/>
        <v>10044000</v>
      </c>
      <c r="M59" s="100" t="str">
        <f t="shared" si="10"/>
        <v>SI CUMPLE</v>
      </c>
      <c r="N59" s="100" t="str">
        <f t="shared" si="7"/>
        <v>SI CUMPLE</v>
      </c>
      <c r="O59" s="137">
        <v>4</v>
      </c>
      <c r="P59" s="211"/>
    </row>
    <row r="60" spans="1:16" s="108" customFormat="1" ht="36.75" customHeight="1" x14ac:dyDescent="0.25">
      <c r="A60" s="101">
        <v>42</v>
      </c>
      <c r="B60" s="102" t="s">
        <v>112</v>
      </c>
      <c r="C60" s="103" t="s">
        <v>39</v>
      </c>
      <c r="D60" s="104">
        <v>165</v>
      </c>
      <c r="E60" s="105">
        <v>14850</v>
      </c>
      <c r="F60" s="173">
        <v>63746</v>
      </c>
      <c r="G60" s="61">
        <v>14850</v>
      </c>
      <c r="H60" s="88">
        <f t="shared" si="5"/>
        <v>48896</v>
      </c>
      <c r="I60" s="251">
        <v>14850</v>
      </c>
      <c r="J60" s="247">
        <f t="shared" si="6"/>
        <v>0</v>
      </c>
      <c r="K60" s="136">
        <f t="shared" si="8"/>
        <v>2450250</v>
      </c>
      <c r="L60" s="107">
        <f t="shared" si="9"/>
        <v>9801000</v>
      </c>
      <c r="M60" s="100" t="str">
        <f t="shared" si="10"/>
        <v>SI CUMPLE</v>
      </c>
      <c r="N60" s="100" t="str">
        <f t="shared" si="7"/>
        <v>SI CUMPLE</v>
      </c>
      <c r="O60" s="137">
        <v>4</v>
      </c>
      <c r="P60" s="211"/>
    </row>
    <row r="61" spans="1:16" s="108" customFormat="1" ht="36.75" customHeight="1" x14ac:dyDescent="0.25">
      <c r="A61" s="101">
        <v>43</v>
      </c>
      <c r="B61" s="102" t="s">
        <v>113</v>
      </c>
      <c r="C61" s="103" t="s">
        <v>39</v>
      </c>
      <c r="D61" s="104">
        <v>180</v>
      </c>
      <c r="E61" s="105">
        <v>4629</v>
      </c>
      <c r="F61" s="173">
        <v>18918</v>
      </c>
      <c r="G61" s="61">
        <v>4629</v>
      </c>
      <c r="H61" s="88">
        <f t="shared" si="5"/>
        <v>14289</v>
      </c>
      <c r="I61" s="251">
        <v>4629</v>
      </c>
      <c r="J61" s="247">
        <f t="shared" si="6"/>
        <v>0</v>
      </c>
      <c r="K61" s="136">
        <f t="shared" si="8"/>
        <v>833220</v>
      </c>
      <c r="L61" s="107">
        <f t="shared" si="9"/>
        <v>3332880</v>
      </c>
      <c r="M61" s="100" t="str">
        <f t="shared" si="10"/>
        <v>SI CUMPLE</v>
      </c>
      <c r="N61" s="100" t="str">
        <f t="shared" si="7"/>
        <v>SI CUMPLE</v>
      </c>
      <c r="O61" s="137">
        <v>4</v>
      </c>
      <c r="P61" s="211"/>
    </row>
    <row r="62" spans="1:16" s="108" customFormat="1" ht="36.75" customHeight="1" x14ac:dyDescent="0.25">
      <c r="A62" s="101">
        <v>44</v>
      </c>
      <c r="B62" s="102" t="s">
        <v>171</v>
      </c>
      <c r="C62" s="103" t="s">
        <v>39</v>
      </c>
      <c r="D62" s="104">
        <v>100</v>
      </c>
      <c r="E62" s="105">
        <v>6943</v>
      </c>
      <c r="F62" s="173">
        <v>28720</v>
      </c>
      <c r="G62" s="61">
        <v>6396</v>
      </c>
      <c r="H62" s="88">
        <f t="shared" si="5"/>
        <v>22324</v>
      </c>
      <c r="I62" s="251">
        <v>6396</v>
      </c>
      <c r="J62" s="247">
        <f t="shared" si="6"/>
        <v>7.8784387152527724E-2</v>
      </c>
      <c r="K62" s="136">
        <f t="shared" si="8"/>
        <v>639600</v>
      </c>
      <c r="L62" s="107">
        <f t="shared" si="9"/>
        <v>2558400</v>
      </c>
      <c r="M62" s="100" t="str">
        <f t="shared" si="10"/>
        <v>SI CUMPLE</v>
      </c>
      <c r="N62" s="100" t="str">
        <f t="shared" si="7"/>
        <v>SI CUMPLE</v>
      </c>
      <c r="O62" s="137">
        <v>4</v>
      </c>
      <c r="P62" s="211"/>
    </row>
    <row r="63" spans="1:16" s="64" customFormat="1" ht="36.75" customHeight="1" x14ac:dyDescent="0.25">
      <c r="A63" s="101">
        <v>45</v>
      </c>
      <c r="B63" s="102" t="s">
        <v>114</v>
      </c>
      <c r="C63" s="103" t="s">
        <v>39</v>
      </c>
      <c r="D63" s="104">
        <v>34</v>
      </c>
      <c r="E63" s="105">
        <v>5207</v>
      </c>
      <c r="F63" s="173">
        <v>14252</v>
      </c>
      <c r="G63" s="61">
        <v>2449</v>
      </c>
      <c r="H63" s="88">
        <f t="shared" si="5"/>
        <v>11803</v>
      </c>
      <c r="I63" s="251">
        <v>0</v>
      </c>
      <c r="J63" s="247">
        <f t="shared" si="6"/>
        <v>1</v>
      </c>
      <c r="K63" s="136">
        <f t="shared" si="8"/>
        <v>0</v>
      </c>
      <c r="L63" s="107">
        <f t="shared" si="9"/>
        <v>0</v>
      </c>
      <c r="M63" s="100" t="str">
        <f t="shared" si="10"/>
        <v>SI CUMPLE</v>
      </c>
      <c r="N63" s="100" t="s">
        <v>212</v>
      </c>
      <c r="O63" s="137">
        <v>4</v>
      </c>
      <c r="P63" s="212" t="s">
        <v>211</v>
      </c>
    </row>
    <row r="64" spans="1:16" s="108" customFormat="1" ht="36.75" customHeight="1" x14ac:dyDescent="0.25">
      <c r="A64" s="101">
        <v>46</v>
      </c>
      <c r="B64" s="102" t="s">
        <v>115</v>
      </c>
      <c r="C64" s="103" t="s">
        <v>39</v>
      </c>
      <c r="D64" s="104">
        <v>34</v>
      </c>
      <c r="E64" s="105">
        <v>2662</v>
      </c>
      <c r="F64" s="173">
        <v>5786</v>
      </c>
      <c r="G64" s="61">
        <v>2266</v>
      </c>
      <c r="H64" s="88">
        <f t="shared" si="5"/>
        <v>3520</v>
      </c>
      <c r="I64" s="251">
        <v>2266</v>
      </c>
      <c r="J64" s="247">
        <f t="shared" si="6"/>
        <v>0.1487603305785124</v>
      </c>
      <c r="K64" s="136">
        <f t="shared" si="8"/>
        <v>77044</v>
      </c>
      <c r="L64" s="107">
        <f t="shared" si="9"/>
        <v>308176</v>
      </c>
      <c r="M64" s="100" t="str">
        <f t="shared" si="10"/>
        <v>SI CUMPLE</v>
      </c>
      <c r="N64" s="100" t="str">
        <f t="shared" si="7"/>
        <v>SI CUMPLE</v>
      </c>
      <c r="O64" s="137">
        <v>4</v>
      </c>
      <c r="P64" s="211"/>
    </row>
    <row r="65" spans="1:16" s="64" customFormat="1" ht="36.75" customHeight="1" x14ac:dyDescent="0.25">
      <c r="A65" s="101">
        <v>47</v>
      </c>
      <c r="B65" s="102" t="s">
        <v>172</v>
      </c>
      <c r="C65" s="103" t="s">
        <v>39</v>
      </c>
      <c r="D65" s="104">
        <v>6</v>
      </c>
      <c r="E65" s="105">
        <v>2893</v>
      </c>
      <c r="F65" s="173">
        <v>16885</v>
      </c>
      <c r="G65" s="61">
        <v>2893</v>
      </c>
      <c r="H65" s="88">
        <f t="shared" si="5"/>
        <v>13992</v>
      </c>
      <c r="I65" s="251">
        <v>2893</v>
      </c>
      <c r="J65" s="247">
        <f t="shared" si="6"/>
        <v>0</v>
      </c>
      <c r="K65" s="136">
        <f t="shared" si="8"/>
        <v>17358</v>
      </c>
      <c r="L65" s="107">
        <f t="shared" si="9"/>
        <v>69432</v>
      </c>
      <c r="M65" s="100" t="str">
        <f t="shared" si="10"/>
        <v>SI CUMPLE</v>
      </c>
      <c r="N65" s="100" t="str">
        <f t="shared" si="7"/>
        <v>SI CUMPLE</v>
      </c>
      <c r="O65" s="137">
        <v>4</v>
      </c>
      <c r="P65" s="211"/>
    </row>
    <row r="66" spans="1:16" s="64" customFormat="1" ht="36.75" customHeight="1" x14ac:dyDescent="0.25">
      <c r="A66" s="101">
        <v>48</v>
      </c>
      <c r="B66" s="102" t="s">
        <v>173</v>
      </c>
      <c r="C66" s="103" t="s">
        <v>39</v>
      </c>
      <c r="D66" s="104">
        <v>3</v>
      </c>
      <c r="E66" s="105">
        <v>4584</v>
      </c>
      <c r="F66" s="173">
        <v>16885</v>
      </c>
      <c r="G66" s="61">
        <v>4584</v>
      </c>
      <c r="H66" s="88">
        <f t="shared" si="5"/>
        <v>12301</v>
      </c>
      <c r="I66" s="251">
        <v>4584</v>
      </c>
      <c r="J66" s="247">
        <f t="shared" si="6"/>
        <v>0</v>
      </c>
      <c r="K66" s="136">
        <f t="shared" si="8"/>
        <v>13752</v>
      </c>
      <c r="L66" s="107">
        <f t="shared" si="9"/>
        <v>55008</v>
      </c>
      <c r="M66" s="100" t="str">
        <f t="shared" si="10"/>
        <v>SI CUMPLE</v>
      </c>
      <c r="N66" s="100" t="str">
        <f t="shared" si="7"/>
        <v>SI CUMPLE</v>
      </c>
      <c r="O66" s="137">
        <v>4</v>
      </c>
      <c r="P66" s="211"/>
    </row>
    <row r="67" spans="1:16" s="64" customFormat="1" ht="36.75" customHeight="1" x14ac:dyDescent="0.25">
      <c r="A67" s="101">
        <v>49</v>
      </c>
      <c r="B67" s="102" t="s">
        <v>116</v>
      </c>
      <c r="C67" s="103" t="s">
        <v>39</v>
      </c>
      <c r="D67" s="104">
        <v>4</v>
      </c>
      <c r="E67" s="105">
        <v>1736</v>
      </c>
      <c r="F67" s="173">
        <v>25770</v>
      </c>
      <c r="G67" s="61">
        <v>1736</v>
      </c>
      <c r="H67" s="88">
        <f t="shared" si="5"/>
        <v>24034</v>
      </c>
      <c r="I67" s="251">
        <v>1736</v>
      </c>
      <c r="J67" s="247">
        <f t="shared" si="6"/>
        <v>0</v>
      </c>
      <c r="K67" s="136">
        <f t="shared" si="8"/>
        <v>6944</v>
      </c>
      <c r="L67" s="107">
        <f t="shared" si="9"/>
        <v>27776</v>
      </c>
      <c r="M67" s="100" t="str">
        <f t="shared" si="10"/>
        <v>SI CUMPLE</v>
      </c>
      <c r="N67" s="100" t="str">
        <f t="shared" si="7"/>
        <v>SI CUMPLE</v>
      </c>
      <c r="O67" s="137">
        <v>4</v>
      </c>
      <c r="P67" s="211"/>
    </row>
    <row r="68" spans="1:16" s="64" customFormat="1" ht="36.75" customHeight="1" x14ac:dyDescent="0.25">
      <c r="A68" s="101">
        <v>50</v>
      </c>
      <c r="B68" s="102" t="s">
        <v>117</v>
      </c>
      <c r="C68" s="103" t="s">
        <v>39</v>
      </c>
      <c r="D68" s="104">
        <v>4</v>
      </c>
      <c r="E68" s="105">
        <v>89902</v>
      </c>
      <c r="F68" s="173">
        <v>256751</v>
      </c>
      <c r="G68" s="61">
        <v>89902</v>
      </c>
      <c r="H68" s="88">
        <f t="shared" si="5"/>
        <v>166849</v>
      </c>
      <c r="I68" s="251">
        <v>89902</v>
      </c>
      <c r="J68" s="247">
        <f t="shared" si="6"/>
        <v>0</v>
      </c>
      <c r="K68" s="136">
        <f t="shared" si="8"/>
        <v>359608</v>
      </c>
      <c r="L68" s="107">
        <f t="shared" si="9"/>
        <v>1438432</v>
      </c>
      <c r="M68" s="100" t="str">
        <f t="shared" si="10"/>
        <v>SI CUMPLE</v>
      </c>
      <c r="N68" s="100" t="str">
        <f t="shared" si="7"/>
        <v>SI CUMPLE</v>
      </c>
      <c r="O68" s="137">
        <v>4</v>
      </c>
      <c r="P68" s="211"/>
    </row>
    <row r="69" spans="1:16" s="108" customFormat="1" ht="36.75" customHeight="1" x14ac:dyDescent="0.25">
      <c r="A69" s="101">
        <v>51</v>
      </c>
      <c r="B69" s="102" t="s">
        <v>174</v>
      </c>
      <c r="C69" s="103" t="s">
        <v>39</v>
      </c>
      <c r="D69" s="104">
        <v>190</v>
      </c>
      <c r="E69" s="105">
        <v>20567</v>
      </c>
      <c r="F69" s="173">
        <v>64785</v>
      </c>
      <c r="G69" s="61">
        <v>18464</v>
      </c>
      <c r="H69" s="88">
        <f t="shared" si="5"/>
        <v>46321</v>
      </c>
      <c r="I69" s="251">
        <v>18464</v>
      </c>
      <c r="J69" s="247">
        <f t="shared" si="6"/>
        <v>0.10225117907327272</v>
      </c>
      <c r="K69" s="136">
        <f t="shared" si="8"/>
        <v>3508160</v>
      </c>
      <c r="L69" s="107">
        <f t="shared" si="9"/>
        <v>14032640</v>
      </c>
      <c r="M69" s="100" t="str">
        <f t="shared" si="10"/>
        <v>SI CUMPLE</v>
      </c>
      <c r="N69" s="100" t="str">
        <f t="shared" si="7"/>
        <v>SI CUMPLE</v>
      </c>
      <c r="O69" s="137">
        <v>4</v>
      </c>
      <c r="P69" s="211"/>
    </row>
    <row r="70" spans="1:16" s="108" customFormat="1" ht="36.75" customHeight="1" x14ac:dyDescent="0.25">
      <c r="A70" s="101">
        <v>52</v>
      </c>
      <c r="B70" s="102" t="s">
        <v>175</v>
      </c>
      <c r="C70" s="103" t="s">
        <v>39</v>
      </c>
      <c r="D70" s="104">
        <v>90</v>
      </c>
      <c r="E70" s="105">
        <v>6365</v>
      </c>
      <c r="F70" s="173">
        <v>18572</v>
      </c>
      <c r="G70" s="61">
        <v>6365</v>
      </c>
      <c r="H70" s="88">
        <f t="shared" si="5"/>
        <v>12207</v>
      </c>
      <c r="I70" s="251">
        <v>6365</v>
      </c>
      <c r="J70" s="247">
        <f t="shared" si="6"/>
        <v>0</v>
      </c>
      <c r="K70" s="136">
        <f t="shared" si="8"/>
        <v>572850</v>
      </c>
      <c r="L70" s="107">
        <f t="shared" si="9"/>
        <v>2291400</v>
      </c>
      <c r="M70" s="100" t="str">
        <f t="shared" si="10"/>
        <v>SI CUMPLE</v>
      </c>
      <c r="N70" s="100" t="str">
        <f t="shared" si="7"/>
        <v>SI CUMPLE</v>
      </c>
      <c r="O70" s="137">
        <v>4</v>
      </c>
      <c r="P70" s="211"/>
    </row>
    <row r="71" spans="1:16" s="108" customFormat="1" ht="36.75" customHeight="1" x14ac:dyDescent="0.25">
      <c r="A71" s="101">
        <v>53</v>
      </c>
      <c r="B71" s="102" t="s">
        <v>176</v>
      </c>
      <c r="C71" s="103" t="s">
        <v>39</v>
      </c>
      <c r="D71" s="104">
        <v>70</v>
      </c>
      <c r="E71" s="105">
        <v>58853</v>
      </c>
      <c r="F71" s="173">
        <v>166237</v>
      </c>
      <c r="G71" s="61">
        <v>23670</v>
      </c>
      <c r="H71" s="88">
        <f t="shared" si="5"/>
        <v>142567</v>
      </c>
      <c r="I71" s="251">
        <v>23670</v>
      </c>
      <c r="J71" s="247">
        <f t="shared" si="6"/>
        <v>0.59781149644028342</v>
      </c>
      <c r="K71" s="136">
        <f t="shared" si="8"/>
        <v>1656900</v>
      </c>
      <c r="L71" s="107">
        <f t="shared" si="9"/>
        <v>6627600</v>
      </c>
      <c r="M71" s="100" t="str">
        <f t="shared" si="10"/>
        <v>SI CUMPLE</v>
      </c>
      <c r="N71" s="100" t="str">
        <f t="shared" si="7"/>
        <v>SI CUMPLE</v>
      </c>
      <c r="O71" s="137">
        <v>4</v>
      </c>
      <c r="P71" s="211"/>
    </row>
    <row r="72" spans="1:16" s="108" customFormat="1" ht="36.75" customHeight="1" x14ac:dyDescent="0.25">
      <c r="A72" s="101">
        <v>54</v>
      </c>
      <c r="B72" s="102" t="s">
        <v>118</v>
      </c>
      <c r="C72" s="103" t="s">
        <v>39</v>
      </c>
      <c r="D72" s="104">
        <v>74</v>
      </c>
      <c r="E72" s="105">
        <v>15449</v>
      </c>
      <c r="F72" s="173">
        <v>61942</v>
      </c>
      <c r="G72" s="61">
        <v>15449</v>
      </c>
      <c r="H72" s="88">
        <f t="shared" si="5"/>
        <v>46493</v>
      </c>
      <c r="I72" s="251">
        <v>15449</v>
      </c>
      <c r="J72" s="247">
        <f t="shared" si="6"/>
        <v>0</v>
      </c>
      <c r="K72" s="136">
        <f t="shared" si="8"/>
        <v>1143226</v>
      </c>
      <c r="L72" s="107">
        <f t="shared" si="9"/>
        <v>4572904</v>
      </c>
      <c r="M72" s="100" t="str">
        <f t="shared" si="10"/>
        <v>SI CUMPLE</v>
      </c>
      <c r="N72" s="100" t="str">
        <f t="shared" si="7"/>
        <v>SI CUMPLE</v>
      </c>
      <c r="O72" s="137">
        <v>4</v>
      </c>
      <c r="P72" s="211"/>
    </row>
    <row r="73" spans="1:16" s="64" customFormat="1" ht="36.75" customHeight="1" x14ac:dyDescent="0.25">
      <c r="A73" s="101">
        <v>55</v>
      </c>
      <c r="B73" s="102" t="s">
        <v>119</v>
      </c>
      <c r="C73" s="103" t="s">
        <v>39</v>
      </c>
      <c r="D73" s="104">
        <v>4</v>
      </c>
      <c r="E73" s="105">
        <v>7522</v>
      </c>
      <c r="F73" s="173">
        <v>32074</v>
      </c>
      <c r="G73" s="61">
        <v>7522</v>
      </c>
      <c r="H73" s="88">
        <f t="shared" si="5"/>
        <v>24552</v>
      </c>
      <c r="I73" s="251">
        <v>7522</v>
      </c>
      <c r="J73" s="247">
        <f t="shared" si="6"/>
        <v>0</v>
      </c>
      <c r="K73" s="136">
        <f t="shared" si="8"/>
        <v>30088</v>
      </c>
      <c r="L73" s="107">
        <f t="shared" si="9"/>
        <v>120352</v>
      </c>
      <c r="M73" s="100" t="str">
        <f t="shared" si="10"/>
        <v>SI CUMPLE</v>
      </c>
      <c r="N73" s="100" t="str">
        <f t="shared" si="7"/>
        <v>SI CUMPLE</v>
      </c>
      <c r="O73" s="137">
        <v>4</v>
      </c>
      <c r="P73" s="211"/>
    </row>
    <row r="74" spans="1:16" s="64" customFormat="1" ht="36.75" customHeight="1" x14ac:dyDescent="0.25">
      <c r="A74" s="101">
        <v>56</v>
      </c>
      <c r="B74" s="102" t="s">
        <v>177</v>
      </c>
      <c r="C74" s="103" t="s">
        <v>39</v>
      </c>
      <c r="D74" s="104">
        <v>1</v>
      </c>
      <c r="E74" s="105">
        <v>39100</v>
      </c>
      <c r="F74" s="173">
        <v>133941</v>
      </c>
      <c r="G74" s="61">
        <v>39100</v>
      </c>
      <c r="H74" s="88">
        <f t="shared" si="5"/>
        <v>94841</v>
      </c>
      <c r="I74" s="251">
        <v>39100</v>
      </c>
      <c r="J74" s="247">
        <f t="shared" si="6"/>
        <v>0</v>
      </c>
      <c r="K74" s="136">
        <f t="shared" si="8"/>
        <v>39100</v>
      </c>
      <c r="L74" s="107">
        <f t="shared" si="9"/>
        <v>156400</v>
      </c>
      <c r="M74" s="100" t="str">
        <f t="shared" si="10"/>
        <v>SI CUMPLE</v>
      </c>
      <c r="N74" s="100" t="str">
        <f t="shared" si="7"/>
        <v>SI CUMPLE</v>
      </c>
      <c r="O74" s="137">
        <v>4</v>
      </c>
      <c r="P74" s="211"/>
    </row>
    <row r="75" spans="1:16" s="108" customFormat="1" ht="36.75" customHeight="1" x14ac:dyDescent="0.25">
      <c r="A75" s="101">
        <v>57</v>
      </c>
      <c r="B75" s="102" t="s">
        <v>178</v>
      </c>
      <c r="C75" s="103" t="s">
        <v>39</v>
      </c>
      <c r="D75" s="104">
        <v>1</v>
      </c>
      <c r="E75" s="105">
        <v>16737</v>
      </c>
      <c r="F75" s="173">
        <v>89331</v>
      </c>
      <c r="G75" s="61">
        <v>16737</v>
      </c>
      <c r="H75" s="88">
        <f t="shared" si="5"/>
        <v>72594</v>
      </c>
      <c r="I75" s="251">
        <v>16737</v>
      </c>
      <c r="J75" s="247">
        <f t="shared" si="6"/>
        <v>0</v>
      </c>
      <c r="K75" s="136">
        <f t="shared" si="8"/>
        <v>16737</v>
      </c>
      <c r="L75" s="107">
        <f t="shared" si="9"/>
        <v>66948</v>
      </c>
      <c r="M75" s="100" t="str">
        <f t="shared" si="10"/>
        <v>SI CUMPLE</v>
      </c>
      <c r="N75" s="100" t="str">
        <f t="shared" si="7"/>
        <v>SI CUMPLE</v>
      </c>
      <c r="O75" s="137">
        <v>4</v>
      </c>
      <c r="P75" s="211"/>
    </row>
    <row r="76" spans="1:16" s="108" customFormat="1" ht="36.75" customHeight="1" x14ac:dyDescent="0.25">
      <c r="A76" s="101">
        <v>58</v>
      </c>
      <c r="B76" s="102" t="s">
        <v>120</v>
      </c>
      <c r="C76" s="103" t="s">
        <v>39</v>
      </c>
      <c r="D76" s="104">
        <v>4</v>
      </c>
      <c r="E76" s="105">
        <v>3472</v>
      </c>
      <c r="F76" s="173">
        <v>26677</v>
      </c>
      <c r="G76" s="61">
        <v>2629</v>
      </c>
      <c r="H76" s="88">
        <f t="shared" si="5"/>
        <v>24048</v>
      </c>
      <c r="I76" s="251">
        <v>2629</v>
      </c>
      <c r="J76" s="247">
        <f t="shared" si="6"/>
        <v>0.24279953917050692</v>
      </c>
      <c r="K76" s="136">
        <f t="shared" si="8"/>
        <v>10516</v>
      </c>
      <c r="L76" s="107">
        <f t="shared" si="9"/>
        <v>42064</v>
      </c>
      <c r="M76" s="100" t="str">
        <f t="shared" si="10"/>
        <v>SI CUMPLE</v>
      </c>
      <c r="N76" s="100" t="str">
        <f t="shared" si="7"/>
        <v>SI CUMPLE</v>
      </c>
      <c r="O76" s="137">
        <v>4</v>
      </c>
      <c r="P76" s="211"/>
    </row>
    <row r="77" spans="1:16" s="108" customFormat="1" ht="36.75" customHeight="1" x14ac:dyDescent="0.25">
      <c r="A77" s="101">
        <v>59</v>
      </c>
      <c r="B77" s="102" t="s">
        <v>179</v>
      </c>
      <c r="C77" s="103" t="s">
        <v>39</v>
      </c>
      <c r="D77" s="104">
        <v>11</v>
      </c>
      <c r="E77" s="105">
        <v>7487</v>
      </c>
      <c r="F77" s="173">
        <v>71839</v>
      </c>
      <c r="G77" s="61">
        <v>7487</v>
      </c>
      <c r="H77" s="88">
        <f t="shared" si="5"/>
        <v>64352</v>
      </c>
      <c r="I77" s="251">
        <v>7487</v>
      </c>
      <c r="J77" s="247">
        <f t="shared" si="6"/>
        <v>0</v>
      </c>
      <c r="K77" s="136">
        <f t="shared" si="8"/>
        <v>82357</v>
      </c>
      <c r="L77" s="107">
        <f t="shared" si="9"/>
        <v>329428</v>
      </c>
      <c r="M77" s="100" t="str">
        <f t="shared" si="10"/>
        <v>SI CUMPLE</v>
      </c>
      <c r="N77" s="100" t="str">
        <f t="shared" si="7"/>
        <v>SI CUMPLE</v>
      </c>
      <c r="O77" s="137">
        <v>4</v>
      </c>
      <c r="P77" s="211"/>
    </row>
    <row r="78" spans="1:16" s="108" customFormat="1" ht="36.75" customHeight="1" x14ac:dyDescent="0.25">
      <c r="A78" s="101">
        <v>60</v>
      </c>
      <c r="B78" s="102" t="s">
        <v>121</v>
      </c>
      <c r="C78" s="103" t="s">
        <v>39</v>
      </c>
      <c r="D78" s="104">
        <v>11</v>
      </c>
      <c r="E78" s="105">
        <v>10965</v>
      </c>
      <c r="F78" s="173">
        <v>71839</v>
      </c>
      <c r="G78" s="61">
        <v>10965</v>
      </c>
      <c r="H78" s="88">
        <f t="shared" si="5"/>
        <v>60874</v>
      </c>
      <c r="I78" s="251">
        <v>10965</v>
      </c>
      <c r="J78" s="247">
        <f t="shared" si="6"/>
        <v>0</v>
      </c>
      <c r="K78" s="136">
        <f t="shared" si="8"/>
        <v>120615</v>
      </c>
      <c r="L78" s="107">
        <f t="shared" si="9"/>
        <v>482460</v>
      </c>
      <c r="M78" s="100" t="str">
        <f t="shared" si="10"/>
        <v>SI CUMPLE</v>
      </c>
      <c r="N78" s="100" t="str">
        <f t="shared" si="7"/>
        <v>SI CUMPLE</v>
      </c>
      <c r="O78" s="137">
        <v>4</v>
      </c>
      <c r="P78" s="211"/>
    </row>
    <row r="79" spans="1:16" s="108" customFormat="1" ht="36.75" customHeight="1" x14ac:dyDescent="0.25">
      <c r="A79" s="101">
        <v>61</v>
      </c>
      <c r="B79" s="102" t="s">
        <v>180</v>
      </c>
      <c r="C79" s="103" t="s">
        <v>39</v>
      </c>
      <c r="D79" s="104">
        <v>5</v>
      </c>
      <c r="E79" s="105">
        <v>4140</v>
      </c>
      <c r="F79" s="173">
        <v>26299</v>
      </c>
      <c r="G79" s="61">
        <v>2892</v>
      </c>
      <c r="H79" s="88">
        <f t="shared" si="5"/>
        <v>23407</v>
      </c>
      <c r="I79" s="251">
        <v>2892</v>
      </c>
      <c r="J79" s="247">
        <f t="shared" si="6"/>
        <v>0.30144927536231886</v>
      </c>
      <c r="K79" s="136">
        <f t="shared" si="8"/>
        <v>14460</v>
      </c>
      <c r="L79" s="107">
        <f t="shared" si="9"/>
        <v>57840</v>
      </c>
      <c r="M79" s="100" t="str">
        <f t="shared" si="10"/>
        <v>SI CUMPLE</v>
      </c>
      <c r="N79" s="100" t="str">
        <f t="shared" si="7"/>
        <v>SI CUMPLE</v>
      </c>
      <c r="O79" s="137">
        <v>4</v>
      </c>
      <c r="P79" s="211"/>
    </row>
    <row r="80" spans="1:16" s="108" customFormat="1" ht="36.75" customHeight="1" x14ac:dyDescent="0.25">
      <c r="A80" s="101">
        <v>62</v>
      </c>
      <c r="B80" s="102" t="s">
        <v>181</v>
      </c>
      <c r="C80" s="103" t="s">
        <v>39</v>
      </c>
      <c r="D80" s="104">
        <v>12</v>
      </c>
      <c r="E80" s="105">
        <v>1504</v>
      </c>
      <c r="F80" s="173">
        <v>18716</v>
      </c>
      <c r="G80" s="61">
        <v>1504</v>
      </c>
      <c r="H80" s="88">
        <f t="shared" si="5"/>
        <v>17212</v>
      </c>
      <c r="I80" s="251">
        <v>1504</v>
      </c>
      <c r="J80" s="247">
        <f t="shared" si="6"/>
        <v>0</v>
      </c>
      <c r="K80" s="136">
        <f t="shared" si="8"/>
        <v>18048</v>
      </c>
      <c r="L80" s="107">
        <f t="shared" si="9"/>
        <v>72192</v>
      </c>
      <c r="M80" s="100" t="str">
        <f t="shared" si="10"/>
        <v>SI CUMPLE</v>
      </c>
      <c r="N80" s="100" t="str">
        <f t="shared" si="7"/>
        <v>SI CUMPLE</v>
      </c>
      <c r="O80" s="137">
        <v>4</v>
      </c>
      <c r="P80" s="211"/>
    </row>
    <row r="81" spans="1:16" s="108" customFormat="1" ht="36.75" customHeight="1" x14ac:dyDescent="0.25">
      <c r="A81" s="101">
        <v>63</v>
      </c>
      <c r="B81" s="102" t="s">
        <v>182</v>
      </c>
      <c r="C81" s="103" t="s">
        <v>39</v>
      </c>
      <c r="D81" s="104">
        <v>30</v>
      </c>
      <c r="E81" s="105">
        <v>1909</v>
      </c>
      <c r="F81" s="173">
        <v>8638</v>
      </c>
      <c r="G81" s="61">
        <v>1909</v>
      </c>
      <c r="H81" s="88">
        <f t="shared" si="5"/>
        <v>6729</v>
      </c>
      <c r="I81" s="251">
        <v>1909</v>
      </c>
      <c r="J81" s="247">
        <f t="shared" si="6"/>
        <v>0</v>
      </c>
      <c r="K81" s="136">
        <f t="shared" si="8"/>
        <v>57270</v>
      </c>
      <c r="L81" s="107">
        <f t="shared" si="9"/>
        <v>229080</v>
      </c>
      <c r="M81" s="100" t="str">
        <f t="shared" si="10"/>
        <v>SI CUMPLE</v>
      </c>
      <c r="N81" s="100" t="str">
        <f t="shared" si="7"/>
        <v>SI CUMPLE</v>
      </c>
      <c r="O81" s="137">
        <v>4</v>
      </c>
      <c r="P81" s="211"/>
    </row>
    <row r="82" spans="1:16" s="108" customFormat="1" ht="36.75" customHeight="1" x14ac:dyDescent="0.25">
      <c r="A82" s="101">
        <v>64</v>
      </c>
      <c r="B82" s="102" t="s">
        <v>122</v>
      </c>
      <c r="C82" s="103" t="s">
        <v>39</v>
      </c>
      <c r="D82" s="104">
        <v>9</v>
      </c>
      <c r="E82" s="105">
        <v>9798</v>
      </c>
      <c r="F82" s="173">
        <v>40870</v>
      </c>
      <c r="G82" s="61">
        <v>2999</v>
      </c>
      <c r="H82" s="88">
        <f t="shared" si="5"/>
        <v>37871</v>
      </c>
      <c r="I82" s="251">
        <v>2999</v>
      </c>
      <c r="J82" s="247">
        <f t="shared" si="6"/>
        <v>0.69391712594407018</v>
      </c>
      <c r="K82" s="136">
        <f t="shared" si="8"/>
        <v>26991</v>
      </c>
      <c r="L82" s="107">
        <f t="shared" si="9"/>
        <v>107964</v>
      </c>
      <c r="M82" s="100" t="str">
        <f t="shared" si="10"/>
        <v>SI CUMPLE</v>
      </c>
      <c r="N82" s="100" t="str">
        <f t="shared" si="7"/>
        <v>SI CUMPLE</v>
      </c>
      <c r="O82" s="137">
        <v>4</v>
      </c>
      <c r="P82" s="211"/>
    </row>
    <row r="83" spans="1:16" s="108" customFormat="1" ht="36.75" customHeight="1" x14ac:dyDescent="0.25">
      <c r="A83" s="101">
        <v>65</v>
      </c>
      <c r="B83" s="102" t="s">
        <v>183</v>
      </c>
      <c r="C83" s="103" t="s">
        <v>39</v>
      </c>
      <c r="D83" s="104">
        <v>4</v>
      </c>
      <c r="E83" s="105">
        <v>6943</v>
      </c>
      <c r="F83" s="173">
        <v>43190</v>
      </c>
      <c r="G83" s="61">
        <v>2704</v>
      </c>
      <c r="H83" s="88">
        <f t="shared" si="5"/>
        <v>40486</v>
      </c>
      <c r="I83" s="251">
        <v>2704</v>
      </c>
      <c r="J83" s="247">
        <f t="shared" si="6"/>
        <v>0.610542992942532</v>
      </c>
      <c r="K83" s="136">
        <f t="shared" si="8"/>
        <v>10816</v>
      </c>
      <c r="L83" s="107">
        <f t="shared" si="9"/>
        <v>43264</v>
      </c>
      <c r="M83" s="100" t="str">
        <f t="shared" si="10"/>
        <v>SI CUMPLE</v>
      </c>
      <c r="N83" s="100" t="str">
        <f t="shared" si="7"/>
        <v>SI CUMPLE</v>
      </c>
      <c r="O83" s="137">
        <v>4</v>
      </c>
      <c r="P83" s="211"/>
    </row>
    <row r="84" spans="1:16" s="108" customFormat="1" ht="36.75" customHeight="1" x14ac:dyDescent="0.25">
      <c r="A84" s="101">
        <v>66</v>
      </c>
      <c r="B84" s="102" t="s">
        <v>184</v>
      </c>
      <c r="C84" s="103" t="s">
        <v>39</v>
      </c>
      <c r="D84" s="104">
        <v>9</v>
      </c>
      <c r="E84" s="105">
        <v>5786</v>
      </c>
      <c r="F84" s="173">
        <v>25899</v>
      </c>
      <c r="G84" s="61">
        <v>4232</v>
      </c>
      <c r="H84" s="88">
        <f t="shared" si="5"/>
        <v>21667</v>
      </c>
      <c r="I84" s="251">
        <v>4232</v>
      </c>
      <c r="J84" s="247">
        <f t="shared" si="6"/>
        <v>0.26857932941583129</v>
      </c>
      <c r="K84" s="136">
        <f t="shared" si="8"/>
        <v>38088</v>
      </c>
      <c r="L84" s="107">
        <f t="shared" si="9"/>
        <v>152352</v>
      </c>
      <c r="M84" s="100" t="str">
        <f t="shared" si="10"/>
        <v>SI CUMPLE</v>
      </c>
      <c r="N84" s="100" t="str">
        <f t="shared" si="7"/>
        <v>SI CUMPLE</v>
      </c>
      <c r="O84" s="137">
        <v>4</v>
      </c>
      <c r="P84" s="211"/>
    </row>
    <row r="85" spans="1:16" s="108" customFormat="1" ht="36.75" customHeight="1" x14ac:dyDescent="0.25">
      <c r="A85" s="101">
        <v>67</v>
      </c>
      <c r="B85" s="102" t="s">
        <v>185</v>
      </c>
      <c r="C85" s="103" t="s">
        <v>39</v>
      </c>
      <c r="D85" s="104">
        <v>12</v>
      </c>
      <c r="E85" s="105">
        <v>25458</v>
      </c>
      <c r="F85" s="173">
        <v>125251</v>
      </c>
      <c r="G85" s="61">
        <v>19462</v>
      </c>
      <c r="H85" s="88">
        <f t="shared" si="5"/>
        <v>105789</v>
      </c>
      <c r="I85" s="251">
        <v>19462</v>
      </c>
      <c r="J85" s="247">
        <f t="shared" si="6"/>
        <v>0.23552517872574436</v>
      </c>
      <c r="K85" s="136">
        <f t="shared" si="8"/>
        <v>233544</v>
      </c>
      <c r="L85" s="107">
        <f t="shared" si="9"/>
        <v>934176</v>
      </c>
      <c r="M85" s="100" t="str">
        <f t="shared" si="10"/>
        <v>SI CUMPLE</v>
      </c>
      <c r="N85" s="100" t="str">
        <f t="shared" si="7"/>
        <v>SI CUMPLE</v>
      </c>
      <c r="O85" s="137">
        <v>4</v>
      </c>
      <c r="P85" s="211"/>
    </row>
    <row r="86" spans="1:16" s="108" customFormat="1" ht="36.75" customHeight="1" x14ac:dyDescent="0.25">
      <c r="A86" s="101">
        <v>68</v>
      </c>
      <c r="B86" s="102" t="s">
        <v>186</v>
      </c>
      <c r="C86" s="103" t="s">
        <v>39</v>
      </c>
      <c r="D86" s="104">
        <v>16</v>
      </c>
      <c r="E86" s="105">
        <v>254468</v>
      </c>
      <c r="F86" s="173">
        <v>608615</v>
      </c>
      <c r="G86" s="61">
        <v>23144</v>
      </c>
      <c r="H86" s="88">
        <f t="shared" si="5"/>
        <v>585471</v>
      </c>
      <c r="I86" s="251">
        <v>23144</v>
      </c>
      <c r="J86" s="247">
        <f t="shared" si="6"/>
        <v>0.90904946790952101</v>
      </c>
      <c r="K86" s="136">
        <f t="shared" si="8"/>
        <v>370304</v>
      </c>
      <c r="L86" s="107">
        <f t="shared" si="9"/>
        <v>1481216</v>
      </c>
      <c r="M86" s="100" t="str">
        <f t="shared" si="10"/>
        <v>SI CUMPLE</v>
      </c>
      <c r="N86" s="100" t="str">
        <f t="shared" si="7"/>
        <v>SI CUMPLE</v>
      </c>
      <c r="O86" s="137">
        <v>4</v>
      </c>
      <c r="P86" s="211"/>
    </row>
    <row r="87" spans="1:16" s="108" customFormat="1" ht="36.75" customHeight="1" x14ac:dyDescent="0.25">
      <c r="A87" s="101">
        <v>69</v>
      </c>
      <c r="B87" s="102" t="s">
        <v>187</v>
      </c>
      <c r="C87" s="103" t="s">
        <v>39</v>
      </c>
      <c r="D87" s="104">
        <v>10</v>
      </c>
      <c r="E87" s="105">
        <v>555340</v>
      </c>
      <c r="F87" s="173">
        <v>1799578</v>
      </c>
      <c r="G87" s="61">
        <v>447100</v>
      </c>
      <c r="H87" s="88">
        <f t="shared" si="5"/>
        <v>1352478</v>
      </c>
      <c r="I87" s="251">
        <v>447100</v>
      </c>
      <c r="J87" s="247">
        <f t="shared" si="6"/>
        <v>0.19490762415817336</v>
      </c>
      <c r="K87" s="136">
        <f t="shared" si="8"/>
        <v>4471000</v>
      </c>
      <c r="L87" s="107">
        <f t="shared" si="9"/>
        <v>17884000</v>
      </c>
      <c r="M87" s="100" t="str">
        <f t="shared" si="10"/>
        <v>SI CUMPLE</v>
      </c>
      <c r="N87" s="100" t="str">
        <f t="shared" si="7"/>
        <v>SI CUMPLE</v>
      </c>
      <c r="O87" s="137">
        <v>4</v>
      </c>
      <c r="P87" s="211"/>
    </row>
    <row r="88" spans="1:16" s="108" customFormat="1" ht="36.75" customHeight="1" x14ac:dyDescent="0.25">
      <c r="A88" s="101">
        <v>70</v>
      </c>
      <c r="B88" s="102" t="s">
        <v>123</v>
      </c>
      <c r="C88" s="103" t="s">
        <v>40</v>
      </c>
      <c r="D88" s="104">
        <v>6</v>
      </c>
      <c r="E88" s="105">
        <v>48586</v>
      </c>
      <c r="F88" s="173">
        <v>336725</v>
      </c>
      <c r="G88" s="61">
        <v>33439</v>
      </c>
      <c r="H88" s="88">
        <f t="shared" si="5"/>
        <v>303286</v>
      </c>
      <c r="I88" s="251">
        <v>33439</v>
      </c>
      <c r="J88" s="247">
        <f t="shared" si="6"/>
        <v>0.31175647305808257</v>
      </c>
      <c r="K88" s="136">
        <f t="shared" ref="K88:K103" si="11">I88*D88</f>
        <v>200634</v>
      </c>
      <c r="L88" s="107">
        <f t="shared" ref="L88:L119" si="12">K88*O88</f>
        <v>802536</v>
      </c>
      <c r="M88" s="100" t="str">
        <f t="shared" ref="M88:M103" si="13">IF((I88)&gt;$E88,"NO CUMPLE","SI CUMPLE")</f>
        <v>SI CUMPLE</v>
      </c>
      <c r="N88" s="100" t="str">
        <f t="shared" si="7"/>
        <v>SI CUMPLE</v>
      </c>
      <c r="O88" s="137">
        <v>4</v>
      </c>
      <c r="P88" s="211"/>
    </row>
    <row r="89" spans="1:16" s="108" customFormat="1" ht="36.75" customHeight="1" x14ac:dyDescent="0.25">
      <c r="A89" s="101">
        <v>71</v>
      </c>
      <c r="B89" s="102" t="s">
        <v>188</v>
      </c>
      <c r="C89" s="103" t="s">
        <v>39</v>
      </c>
      <c r="D89" s="104">
        <v>5</v>
      </c>
      <c r="E89" s="105">
        <v>53231</v>
      </c>
      <c r="F89" s="173">
        <v>137516</v>
      </c>
      <c r="G89" s="61">
        <v>35550</v>
      </c>
      <c r="H89" s="88">
        <f t="shared" ref="H89:H103" si="14">+F89-G89</f>
        <v>101966</v>
      </c>
      <c r="I89" s="251">
        <v>35550</v>
      </c>
      <c r="J89" s="247">
        <f t="shared" ref="J89:J103" si="15">((E89-I89)/E89)</f>
        <v>0.33215607446788525</v>
      </c>
      <c r="K89" s="136">
        <f t="shared" si="11"/>
        <v>177750</v>
      </c>
      <c r="L89" s="107">
        <f t="shared" si="12"/>
        <v>711000</v>
      </c>
      <c r="M89" s="100" t="str">
        <f t="shared" si="13"/>
        <v>SI CUMPLE</v>
      </c>
      <c r="N89" s="100" t="str">
        <f t="shared" ref="N89:N103" si="16">IF((I89)&lt;$G89,"NO CUMPLE","SI CUMPLE")</f>
        <v>SI CUMPLE</v>
      </c>
      <c r="O89" s="137">
        <v>4</v>
      </c>
      <c r="P89" s="211"/>
    </row>
    <row r="90" spans="1:16" s="108" customFormat="1" ht="36.75" customHeight="1" x14ac:dyDescent="0.25">
      <c r="A90" s="101">
        <v>72</v>
      </c>
      <c r="B90" s="102" t="s">
        <v>189</v>
      </c>
      <c r="C90" s="103" t="s">
        <v>39</v>
      </c>
      <c r="D90" s="104">
        <v>5</v>
      </c>
      <c r="E90" s="105">
        <v>208180</v>
      </c>
      <c r="F90" s="173">
        <v>692239</v>
      </c>
      <c r="G90" s="61">
        <v>147227</v>
      </c>
      <c r="H90" s="88">
        <f t="shared" si="14"/>
        <v>545012</v>
      </c>
      <c r="I90" s="251">
        <v>147227</v>
      </c>
      <c r="J90" s="247">
        <f t="shared" si="15"/>
        <v>0.29278989336151406</v>
      </c>
      <c r="K90" s="136">
        <f t="shared" si="11"/>
        <v>736135</v>
      </c>
      <c r="L90" s="107">
        <f t="shared" si="12"/>
        <v>2944540</v>
      </c>
      <c r="M90" s="100" t="str">
        <f t="shared" si="13"/>
        <v>SI CUMPLE</v>
      </c>
      <c r="N90" s="100" t="str">
        <f t="shared" si="16"/>
        <v>SI CUMPLE</v>
      </c>
      <c r="O90" s="137">
        <v>4</v>
      </c>
      <c r="P90" s="211"/>
    </row>
    <row r="91" spans="1:16" s="108" customFormat="1" ht="36.75" customHeight="1" x14ac:dyDescent="0.25">
      <c r="A91" s="101">
        <v>73</v>
      </c>
      <c r="B91" s="102" t="s">
        <v>190</v>
      </c>
      <c r="C91" s="103" t="s">
        <v>39</v>
      </c>
      <c r="D91" s="104">
        <v>5</v>
      </c>
      <c r="E91" s="105">
        <v>98362</v>
      </c>
      <c r="F91" s="173">
        <v>412549</v>
      </c>
      <c r="G91" s="61">
        <v>82056</v>
      </c>
      <c r="H91" s="88">
        <f t="shared" si="14"/>
        <v>330493</v>
      </c>
      <c r="I91" s="251">
        <v>82056</v>
      </c>
      <c r="J91" s="247">
        <f t="shared" si="15"/>
        <v>0.16577540106951871</v>
      </c>
      <c r="K91" s="136">
        <f t="shared" si="11"/>
        <v>410280</v>
      </c>
      <c r="L91" s="107">
        <f t="shared" si="12"/>
        <v>1641120</v>
      </c>
      <c r="M91" s="100" t="str">
        <f t="shared" si="13"/>
        <v>SI CUMPLE</v>
      </c>
      <c r="N91" s="100" t="str">
        <f t="shared" si="16"/>
        <v>SI CUMPLE</v>
      </c>
      <c r="O91" s="137">
        <v>4</v>
      </c>
      <c r="P91" s="211"/>
    </row>
    <row r="92" spans="1:16" s="108" customFormat="1" ht="36.75" customHeight="1" x14ac:dyDescent="0.25">
      <c r="A92" s="101">
        <v>74</v>
      </c>
      <c r="B92" s="102" t="s">
        <v>191</v>
      </c>
      <c r="C92" s="103" t="s">
        <v>39</v>
      </c>
      <c r="D92" s="104">
        <v>60</v>
      </c>
      <c r="E92" s="105">
        <v>23144</v>
      </c>
      <c r="F92" s="173">
        <v>129281</v>
      </c>
      <c r="G92" s="61">
        <v>17327</v>
      </c>
      <c r="H92" s="88">
        <f t="shared" si="14"/>
        <v>111954</v>
      </c>
      <c r="I92" s="251">
        <v>17327</v>
      </c>
      <c r="J92" s="247">
        <f t="shared" si="15"/>
        <v>0.25133944002765296</v>
      </c>
      <c r="K92" s="136">
        <f t="shared" si="11"/>
        <v>1039620</v>
      </c>
      <c r="L92" s="107">
        <f t="shared" si="12"/>
        <v>4158480</v>
      </c>
      <c r="M92" s="100" t="str">
        <f t="shared" si="13"/>
        <v>SI CUMPLE</v>
      </c>
      <c r="N92" s="100" t="str">
        <f t="shared" si="16"/>
        <v>SI CUMPLE</v>
      </c>
      <c r="O92" s="137">
        <v>4</v>
      </c>
      <c r="P92" s="211"/>
    </row>
    <row r="93" spans="1:16" s="108" customFormat="1" ht="36.75" customHeight="1" x14ac:dyDescent="0.25">
      <c r="A93" s="101">
        <v>75</v>
      </c>
      <c r="B93" s="102" t="s">
        <v>192</v>
      </c>
      <c r="C93" s="103" t="s">
        <v>39</v>
      </c>
      <c r="D93" s="104">
        <v>19</v>
      </c>
      <c r="E93" s="105">
        <v>277635</v>
      </c>
      <c r="F93" s="173">
        <v>3742495</v>
      </c>
      <c r="G93" s="61">
        <v>277635</v>
      </c>
      <c r="H93" s="88">
        <f t="shared" si="14"/>
        <v>3464860</v>
      </c>
      <c r="I93" s="251">
        <v>277635</v>
      </c>
      <c r="J93" s="247">
        <f t="shared" si="15"/>
        <v>0</v>
      </c>
      <c r="K93" s="136">
        <f t="shared" si="11"/>
        <v>5275065</v>
      </c>
      <c r="L93" s="107">
        <f t="shared" si="12"/>
        <v>21100260</v>
      </c>
      <c r="M93" s="100" t="str">
        <f t="shared" si="13"/>
        <v>SI CUMPLE</v>
      </c>
      <c r="N93" s="100" t="str">
        <f t="shared" si="16"/>
        <v>SI CUMPLE</v>
      </c>
      <c r="O93" s="137">
        <v>4</v>
      </c>
      <c r="P93" s="211"/>
    </row>
    <row r="94" spans="1:16" s="108" customFormat="1" ht="36.75" customHeight="1" x14ac:dyDescent="0.25">
      <c r="A94" s="101">
        <v>76</v>
      </c>
      <c r="B94" s="102" t="s">
        <v>124</v>
      </c>
      <c r="C94" s="103" t="s">
        <v>40</v>
      </c>
      <c r="D94" s="104">
        <v>5</v>
      </c>
      <c r="E94" s="105">
        <v>104148</v>
      </c>
      <c r="F94" s="173">
        <v>281305</v>
      </c>
      <c r="G94" s="61">
        <v>30541</v>
      </c>
      <c r="H94" s="88">
        <f t="shared" si="14"/>
        <v>250764</v>
      </c>
      <c r="I94" s="251">
        <v>30541</v>
      </c>
      <c r="J94" s="247">
        <f t="shared" si="15"/>
        <v>0.70675385028997195</v>
      </c>
      <c r="K94" s="136">
        <f t="shared" si="11"/>
        <v>152705</v>
      </c>
      <c r="L94" s="107">
        <f t="shared" si="12"/>
        <v>610820</v>
      </c>
      <c r="M94" s="100" t="str">
        <f t="shared" si="13"/>
        <v>SI CUMPLE</v>
      </c>
      <c r="N94" s="100" t="str">
        <f t="shared" si="16"/>
        <v>SI CUMPLE</v>
      </c>
      <c r="O94" s="137">
        <v>4</v>
      </c>
      <c r="P94" s="211"/>
    </row>
    <row r="95" spans="1:16" s="108" customFormat="1" ht="36.75" customHeight="1" x14ac:dyDescent="0.25">
      <c r="A95" s="101">
        <v>77</v>
      </c>
      <c r="B95" s="102" t="s">
        <v>193</v>
      </c>
      <c r="C95" s="103" t="s">
        <v>40</v>
      </c>
      <c r="D95" s="104">
        <v>7</v>
      </c>
      <c r="E95" s="105">
        <v>86790</v>
      </c>
      <c r="F95" s="173">
        <v>330275</v>
      </c>
      <c r="G95" s="61">
        <v>34397</v>
      </c>
      <c r="H95" s="88">
        <f t="shared" si="14"/>
        <v>295878</v>
      </c>
      <c r="I95" s="251">
        <v>34397</v>
      </c>
      <c r="J95" s="247">
        <f t="shared" si="15"/>
        <v>0.60367553865652723</v>
      </c>
      <c r="K95" s="136">
        <f t="shared" si="11"/>
        <v>240779</v>
      </c>
      <c r="L95" s="107">
        <f t="shared" si="12"/>
        <v>963116</v>
      </c>
      <c r="M95" s="100" t="str">
        <f t="shared" si="13"/>
        <v>SI CUMPLE</v>
      </c>
      <c r="N95" s="100" t="str">
        <f t="shared" si="16"/>
        <v>SI CUMPLE</v>
      </c>
      <c r="O95" s="137">
        <v>4</v>
      </c>
      <c r="P95" s="211"/>
    </row>
    <row r="96" spans="1:16" s="108" customFormat="1" ht="36.75" customHeight="1" x14ac:dyDescent="0.25">
      <c r="A96" s="101">
        <v>78</v>
      </c>
      <c r="B96" s="102" t="s">
        <v>194</v>
      </c>
      <c r="C96" s="103" t="s">
        <v>40</v>
      </c>
      <c r="D96" s="104">
        <v>2</v>
      </c>
      <c r="E96" s="105">
        <v>54388</v>
      </c>
      <c r="F96" s="173">
        <v>399760</v>
      </c>
      <c r="G96" s="61">
        <v>38270</v>
      </c>
      <c r="H96" s="88">
        <f t="shared" si="14"/>
        <v>361490</v>
      </c>
      <c r="I96" s="251">
        <v>38270</v>
      </c>
      <c r="J96" s="247">
        <f t="shared" si="15"/>
        <v>0.29635213650069869</v>
      </c>
      <c r="K96" s="136">
        <f t="shared" si="11"/>
        <v>76540</v>
      </c>
      <c r="L96" s="107">
        <f t="shared" si="12"/>
        <v>306160</v>
      </c>
      <c r="M96" s="100" t="str">
        <f t="shared" si="13"/>
        <v>SI CUMPLE</v>
      </c>
      <c r="N96" s="100" t="str">
        <f t="shared" si="16"/>
        <v>SI CUMPLE</v>
      </c>
      <c r="O96" s="137">
        <v>4</v>
      </c>
      <c r="P96" s="211"/>
    </row>
    <row r="97" spans="1:16" s="108" customFormat="1" ht="36.75" customHeight="1" x14ac:dyDescent="0.25">
      <c r="A97" s="101">
        <v>79</v>
      </c>
      <c r="B97" s="102" t="s">
        <v>195</v>
      </c>
      <c r="C97" s="103" t="s">
        <v>40</v>
      </c>
      <c r="D97" s="104">
        <v>1</v>
      </c>
      <c r="E97" s="105">
        <v>115720</v>
      </c>
      <c r="F97" s="173">
        <v>634635</v>
      </c>
      <c r="G97" s="61">
        <v>102833</v>
      </c>
      <c r="H97" s="88">
        <f t="shared" si="14"/>
        <v>531802</v>
      </c>
      <c r="I97" s="251">
        <v>102833</v>
      </c>
      <c r="J97" s="247">
        <f t="shared" si="15"/>
        <v>0.11136363636363636</v>
      </c>
      <c r="K97" s="136">
        <f t="shared" si="11"/>
        <v>102833</v>
      </c>
      <c r="L97" s="107">
        <f t="shared" si="12"/>
        <v>411332</v>
      </c>
      <c r="M97" s="100" t="str">
        <f t="shared" si="13"/>
        <v>SI CUMPLE</v>
      </c>
      <c r="N97" s="100" t="str">
        <f t="shared" si="16"/>
        <v>SI CUMPLE</v>
      </c>
      <c r="O97" s="137">
        <v>4</v>
      </c>
      <c r="P97" s="211"/>
    </row>
    <row r="98" spans="1:16" s="64" customFormat="1" ht="36.75" customHeight="1" x14ac:dyDescent="0.25">
      <c r="A98" s="101">
        <v>80</v>
      </c>
      <c r="B98" s="102" t="s">
        <v>196</v>
      </c>
      <c r="C98" s="103" t="s">
        <v>40</v>
      </c>
      <c r="D98" s="104">
        <v>2</v>
      </c>
      <c r="E98" s="105">
        <v>173580</v>
      </c>
      <c r="F98" s="173">
        <v>719100</v>
      </c>
      <c r="G98" s="61">
        <v>117824</v>
      </c>
      <c r="H98" s="88">
        <f t="shared" si="14"/>
        <v>601276</v>
      </c>
      <c r="I98" s="251">
        <v>117824</v>
      </c>
      <c r="J98" s="247">
        <f t="shared" si="15"/>
        <v>0.32121212121212123</v>
      </c>
      <c r="K98" s="136">
        <f t="shared" si="11"/>
        <v>235648</v>
      </c>
      <c r="L98" s="107">
        <f t="shared" si="12"/>
        <v>942592</v>
      </c>
      <c r="M98" s="100" t="str">
        <f t="shared" si="13"/>
        <v>SI CUMPLE</v>
      </c>
      <c r="N98" s="100" t="str">
        <f t="shared" si="16"/>
        <v>SI CUMPLE</v>
      </c>
      <c r="O98" s="137">
        <v>4</v>
      </c>
      <c r="P98" s="211"/>
    </row>
    <row r="99" spans="1:16" s="108" customFormat="1" ht="36.75" customHeight="1" x14ac:dyDescent="0.25">
      <c r="A99" s="101">
        <v>81</v>
      </c>
      <c r="B99" s="102" t="s">
        <v>125</v>
      </c>
      <c r="C99" s="103" t="s">
        <v>40</v>
      </c>
      <c r="D99" s="104">
        <v>4</v>
      </c>
      <c r="E99" s="105">
        <v>57860</v>
      </c>
      <c r="F99" s="173">
        <v>479373</v>
      </c>
      <c r="G99" s="61">
        <v>57860</v>
      </c>
      <c r="H99" s="88">
        <f t="shared" si="14"/>
        <v>421513</v>
      </c>
      <c r="I99" s="251">
        <v>57860</v>
      </c>
      <c r="J99" s="247">
        <f t="shared" si="15"/>
        <v>0</v>
      </c>
      <c r="K99" s="136">
        <f t="shared" si="11"/>
        <v>231440</v>
      </c>
      <c r="L99" s="107">
        <f t="shared" si="12"/>
        <v>925760</v>
      </c>
      <c r="M99" s="100" t="str">
        <f t="shared" si="13"/>
        <v>SI CUMPLE</v>
      </c>
      <c r="N99" s="100" t="str">
        <f t="shared" si="16"/>
        <v>SI CUMPLE</v>
      </c>
      <c r="O99" s="137">
        <v>4</v>
      </c>
      <c r="P99" s="211"/>
    </row>
    <row r="100" spans="1:16" s="108" customFormat="1" ht="36.75" customHeight="1" x14ac:dyDescent="0.25">
      <c r="A100" s="101">
        <v>82</v>
      </c>
      <c r="B100" s="102" t="s">
        <v>197</v>
      </c>
      <c r="C100" s="103" t="s">
        <v>40</v>
      </c>
      <c r="D100" s="104">
        <v>4</v>
      </c>
      <c r="E100" s="105">
        <v>33559</v>
      </c>
      <c r="F100" s="173">
        <v>369378</v>
      </c>
      <c r="G100" s="61">
        <v>26521</v>
      </c>
      <c r="H100" s="88">
        <f t="shared" si="14"/>
        <v>342857</v>
      </c>
      <c r="I100" s="251">
        <v>26521</v>
      </c>
      <c r="J100" s="247">
        <f t="shared" si="15"/>
        <v>0.20972019428469263</v>
      </c>
      <c r="K100" s="136">
        <f t="shared" si="11"/>
        <v>106084</v>
      </c>
      <c r="L100" s="107">
        <f t="shared" si="12"/>
        <v>424336</v>
      </c>
      <c r="M100" s="100" t="str">
        <f t="shared" si="13"/>
        <v>SI CUMPLE</v>
      </c>
      <c r="N100" s="100" t="str">
        <f t="shared" si="16"/>
        <v>SI CUMPLE</v>
      </c>
      <c r="O100" s="137">
        <v>4</v>
      </c>
      <c r="P100" s="211"/>
    </row>
    <row r="101" spans="1:16" s="64" customFormat="1" ht="36.75" customHeight="1" x14ac:dyDescent="0.25">
      <c r="A101" s="101">
        <v>83</v>
      </c>
      <c r="B101" s="102" t="s">
        <v>198</v>
      </c>
      <c r="C101" s="103" t="s">
        <v>39</v>
      </c>
      <c r="D101" s="104">
        <v>2</v>
      </c>
      <c r="E101" s="105">
        <v>67118</v>
      </c>
      <c r="F101" s="173">
        <v>4894200</v>
      </c>
      <c r="G101" s="61">
        <v>35242</v>
      </c>
      <c r="H101" s="88">
        <f t="shared" si="14"/>
        <v>4858958</v>
      </c>
      <c r="I101" s="251">
        <v>35242</v>
      </c>
      <c r="J101" s="247">
        <f t="shared" si="15"/>
        <v>0.47492475937900414</v>
      </c>
      <c r="K101" s="136">
        <f t="shared" si="11"/>
        <v>70484</v>
      </c>
      <c r="L101" s="107">
        <f t="shared" si="12"/>
        <v>281936</v>
      </c>
      <c r="M101" s="100" t="str">
        <f t="shared" si="13"/>
        <v>SI CUMPLE</v>
      </c>
      <c r="N101" s="100" t="str">
        <f t="shared" si="16"/>
        <v>SI CUMPLE</v>
      </c>
      <c r="O101" s="137">
        <v>4</v>
      </c>
      <c r="P101" s="211"/>
    </row>
    <row r="102" spans="1:16" s="64" customFormat="1" ht="36.75" customHeight="1" x14ac:dyDescent="0.25">
      <c r="A102" s="101">
        <v>84</v>
      </c>
      <c r="B102" s="102" t="s">
        <v>199</v>
      </c>
      <c r="C102" s="103" t="s">
        <v>39</v>
      </c>
      <c r="D102" s="104">
        <v>6</v>
      </c>
      <c r="E102" s="105">
        <v>109818</v>
      </c>
      <c r="F102" s="173">
        <v>9675397</v>
      </c>
      <c r="G102" s="61">
        <v>56224</v>
      </c>
      <c r="H102" s="88">
        <f t="shared" si="14"/>
        <v>9619173</v>
      </c>
      <c r="I102" s="251">
        <v>56224</v>
      </c>
      <c r="J102" s="247">
        <f t="shared" si="15"/>
        <v>0.48802564242656032</v>
      </c>
      <c r="K102" s="136">
        <f t="shared" si="11"/>
        <v>337344</v>
      </c>
      <c r="L102" s="107">
        <f t="shared" si="12"/>
        <v>1349376</v>
      </c>
      <c r="M102" s="100" t="str">
        <f t="shared" si="13"/>
        <v>SI CUMPLE</v>
      </c>
      <c r="N102" s="100" t="str">
        <f t="shared" si="16"/>
        <v>SI CUMPLE</v>
      </c>
      <c r="O102" s="137">
        <v>4</v>
      </c>
      <c r="P102" s="211"/>
    </row>
    <row r="103" spans="1:16" s="64" customFormat="1" ht="36.75" customHeight="1" thickBot="1" x14ac:dyDescent="0.3">
      <c r="A103" s="116">
        <v>85</v>
      </c>
      <c r="B103" s="111" t="s">
        <v>126</v>
      </c>
      <c r="C103" s="112" t="s">
        <v>40</v>
      </c>
      <c r="D103" s="113">
        <v>6</v>
      </c>
      <c r="E103" s="114">
        <v>71168</v>
      </c>
      <c r="F103" s="174">
        <v>2226455</v>
      </c>
      <c r="G103" s="190">
        <v>71168</v>
      </c>
      <c r="H103" s="89">
        <f t="shared" si="14"/>
        <v>2155287</v>
      </c>
      <c r="I103" s="252">
        <v>71168</v>
      </c>
      <c r="J103" s="248">
        <f t="shared" si="15"/>
        <v>0</v>
      </c>
      <c r="K103" s="138">
        <f t="shared" si="11"/>
        <v>427008</v>
      </c>
      <c r="L103" s="139">
        <f t="shared" si="12"/>
        <v>1708032</v>
      </c>
      <c r="M103" s="140" t="str">
        <f t="shared" si="13"/>
        <v>SI CUMPLE</v>
      </c>
      <c r="N103" s="140" t="str">
        <f t="shared" si="16"/>
        <v>SI CUMPLE</v>
      </c>
      <c r="O103" s="141">
        <v>4</v>
      </c>
      <c r="P103" s="215"/>
    </row>
    <row r="104" spans="1:16" s="68" customFormat="1" ht="35.25" customHeight="1" thickBot="1" x14ac:dyDescent="0.3">
      <c r="A104" s="262"/>
      <c r="D104" s="262"/>
      <c r="E104" s="277">
        <f>SUM(E24:E103)</f>
        <v>3188980</v>
      </c>
      <c r="F104" s="265"/>
      <c r="G104" s="278">
        <f>SUM(G24:G103)</f>
        <v>2269846</v>
      </c>
      <c r="H104" s="108"/>
      <c r="I104" s="279" t="s">
        <v>14</v>
      </c>
      <c r="J104" s="262"/>
      <c r="K104" s="275">
        <f>SUM(K24:K103)</f>
        <v>48911375</v>
      </c>
      <c r="L104" s="276">
        <f>SUM(L24:L103)</f>
        <v>195645500</v>
      </c>
      <c r="M104" s="262"/>
    </row>
    <row r="105" spans="1:16" x14ac:dyDescent="0.25">
      <c r="H105" s="98"/>
      <c r="I105" s="98"/>
      <c r="J105" s="99"/>
      <c r="K105" s="98"/>
    </row>
    <row r="106" spans="1:16" ht="15" customHeight="1" x14ac:dyDescent="0.25">
      <c r="A106" s="127"/>
      <c r="B106" s="128"/>
      <c r="C106" s="128"/>
      <c r="D106" s="128"/>
      <c r="E106" s="129"/>
      <c r="F106" s="128"/>
      <c r="G106" s="128"/>
      <c r="H106" s="130"/>
      <c r="I106" s="131"/>
      <c r="J106" s="99"/>
      <c r="K106" s="98"/>
    </row>
    <row r="107" spans="1:16" x14ac:dyDescent="0.25">
      <c r="H107" s="98"/>
      <c r="I107" s="98"/>
      <c r="J107" s="99"/>
      <c r="K107" s="98"/>
    </row>
    <row r="108" spans="1:16" s="2" customFormat="1" ht="18.75" x14ac:dyDescent="0.3">
      <c r="B108"/>
      <c r="C108"/>
      <c r="D108" s="301" t="s">
        <v>4</v>
      </c>
      <c r="E108" s="301"/>
      <c r="F108" s="132" t="s">
        <v>82</v>
      </c>
      <c r="H108" s="98"/>
      <c r="I108" s="98"/>
      <c r="J108" s="99"/>
      <c r="K108" s="98"/>
      <c r="L108"/>
      <c r="M108"/>
      <c r="O108"/>
      <c r="P108"/>
    </row>
    <row r="109" spans="1:16" x14ac:dyDescent="0.25">
      <c r="H109" s="98"/>
      <c r="I109" s="98"/>
      <c r="J109" s="99"/>
      <c r="K109" s="98"/>
    </row>
    <row r="110" spans="1:16" x14ac:dyDescent="0.25">
      <c r="H110" s="98"/>
      <c r="I110" s="98"/>
      <c r="J110" s="99"/>
      <c r="K110" s="98"/>
    </row>
    <row r="111" spans="1:16" x14ac:dyDescent="0.25">
      <c r="H111" s="98"/>
      <c r="I111" s="98"/>
      <c r="J111" s="99"/>
      <c r="K111" s="98"/>
    </row>
    <row r="112" spans="1:16" x14ac:dyDescent="0.25">
      <c r="H112" s="98"/>
      <c r="I112" s="98"/>
      <c r="J112" s="99"/>
      <c r="K112" s="98"/>
    </row>
    <row r="113" spans="8:11" x14ac:dyDescent="0.25">
      <c r="H113" s="98"/>
      <c r="I113" s="98"/>
      <c r="J113" s="99"/>
      <c r="K113" s="98"/>
    </row>
    <row r="114" spans="8:11" x14ac:dyDescent="0.25">
      <c r="H114" s="98"/>
      <c r="I114" s="98"/>
      <c r="J114" s="99"/>
      <c r="K114" s="98"/>
    </row>
    <row r="115" spans="8:11" x14ac:dyDescent="0.25">
      <c r="H115" s="98"/>
      <c r="I115" s="98"/>
      <c r="J115" s="99"/>
      <c r="K115" s="98"/>
    </row>
    <row r="116" spans="8:11" x14ac:dyDescent="0.25">
      <c r="H116" s="98"/>
      <c r="I116" s="98"/>
      <c r="J116" s="99"/>
      <c r="K116" s="98"/>
    </row>
    <row r="117" spans="8:11" x14ac:dyDescent="0.25">
      <c r="H117" s="98"/>
      <c r="I117" s="98"/>
      <c r="J117" s="99"/>
      <c r="K117" s="98"/>
    </row>
    <row r="118" spans="8:11" x14ac:dyDescent="0.25">
      <c r="H118" s="98"/>
      <c r="I118" s="98"/>
      <c r="J118" s="99"/>
      <c r="K118" s="98"/>
    </row>
    <row r="119" spans="8:11" x14ac:dyDescent="0.25">
      <c r="H119" s="98"/>
      <c r="I119" s="98"/>
      <c r="J119" s="99"/>
      <c r="K119" s="98"/>
    </row>
    <row r="120" spans="8:11" x14ac:dyDescent="0.25">
      <c r="H120" s="98"/>
      <c r="I120" s="98"/>
      <c r="J120" s="99"/>
      <c r="K120" s="98"/>
    </row>
    <row r="121" spans="8:11" x14ac:dyDescent="0.25">
      <c r="H121" s="98"/>
      <c r="I121" s="98"/>
      <c r="J121" s="99"/>
      <c r="K121" s="98"/>
    </row>
    <row r="122" spans="8:11" x14ac:dyDescent="0.25">
      <c r="H122" s="98"/>
      <c r="I122" s="98"/>
      <c r="J122" s="99"/>
      <c r="K122" s="98"/>
    </row>
    <row r="123" spans="8:11" x14ac:dyDescent="0.25">
      <c r="H123" s="98"/>
      <c r="I123" s="98"/>
      <c r="J123" s="99"/>
      <c r="K123" s="98"/>
    </row>
    <row r="124" spans="8:11" x14ac:dyDescent="0.25">
      <c r="H124" s="98"/>
      <c r="I124" s="98"/>
      <c r="J124" s="99"/>
      <c r="K124" s="98"/>
    </row>
    <row r="125" spans="8:11" x14ac:dyDescent="0.25">
      <c r="H125" s="98"/>
      <c r="I125" s="98"/>
      <c r="J125" s="99"/>
      <c r="K125" s="98"/>
    </row>
    <row r="126" spans="8:11" x14ac:dyDescent="0.25">
      <c r="H126" s="98"/>
      <c r="I126" s="98"/>
      <c r="J126" s="99"/>
      <c r="K126" s="98"/>
    </row>
    <row r="127" spans="8:11" x14ac:dyDescent="0.25">
      <c r="H127" s="98"/>
      <c r="I127" s="98"/>
      <c r="J127" s="99"/>
      <c r="K127" s="98"/>
    </row>
    <row r="128" spans="8:11" x14ac:dyDescent="0.25">
      <c r="H128" s="98"/>
      <c r="I128" s="98"/>
      <c r="J128" s="99"/>
      <c r="K128" s="98"/>
    </row>
    <row r="129" spans="8:11" x14ac:dyDescent="0.25">
      <c r="H129" s="98"/>
      <c r="I129" s="98"/>
      <c r="J129" s="99"/>
      <c r="K129" s="98"/>
    </row>
    <row r="130" spans="8:11" x14ac:dyDescent="0.25">
      <c r="H130" s="98"/>
      <c r="I130" s="98"/>
      <c r="J130" s="99"/>
      <c r="K130" s="98"/>
    </row>
    <row r="131" spans="8:11" x14ac:dyDescent="0.25">
      <c r="H131" s="98"/>
      <c r="I131" s="98"/>
      <c r="J131" s="99"/>
      <c r="K131" s="98"/>
    </row>
    <row r="132" spans="8:11" x14ac:dyDescent="0.25">
      <c r="H132" s="98"/>
      <c r="I132" s="98"/>
      <c r="J132" s="99"/>
      <c r="K132" s="98"/>
    </row>
    <row r="133" spans="8:11" x14ac:dyDescent="0.25">
      <c r="H133" s="98"/>
      <c r="I133" s="98"/>
      <c r="J133" s="99"/>
      <c r="K133" s="98"/>
    </row>
    <row r="134" spans="8:11" x14ac:dyDescent="0.25">
      <c r="H134" s="98"/>
      <c r="I134" s="98"/>
      <c r="J134" s="99"/>
      <c r="K134" s="98"/>
    </row>
    <row r="135" spans="8:11" x14ac:dyDescent="0.25">
      <c r="H135" s="98"/>
      <c r="I135" s="98"/>
      <c r="J135" s="99"/>
      <c r="K135" s="98"/>
    </row>
    <row r="136" spans="8:11" x14ac:dyDescent="0.25">
      <c r="H136" s="98"/>
      <c r="I136" s="98"/>
      <c r="J136" s="99"/>
      <c r="K136" s="98"/>
    </row>
    <row r="137" spans="8:11" x14ac:dyDescent="0.25">
      <c r="H137" s="98"/>
      <c r="I137" s="98"/>
      <c r="J137" s="99"/>
      <c r="K137" s="98"/>
    </row>
    <row r="138" spans="8:11" x14ac:dyDescent="0.25">
      <c r="H138" s="98"/>
      <c r="I138" s="98"/>
      <c r="J138" s="99"/>
      <c r="K138" s="98"/>
    </row>
    <row r="139" spans="8:11" x14ac:dyDescent="0.25">
      <c r="H139" s="98"/>
      <c r="I139" s="98"/>
      <c r="J139" s="99"/>
      <c r="K139" s="98"/>
    </row>
    <row r="140" spans="8:11" x14ac:dyDescent="0.25">
      <c r="H140" s="98"/>
      <c r="I140" s="98"/>
      <c r="J140" s="99"/>
      <c r="K140" s="98"/>
    </row>
    <row r="141" spans="8:11" x14ac:dyDescent="0.25">
      <c r="H141" s="98"/>
      <c r="I141" s="98"/>
      <c r="J141" s="99"/>
      <c r="K141" s="98"/>
    </row>
    <row r="142" spans="8:11" x14ac:dyDescent="0.25">
      <c r="H142" s="98"/>
      <c r="I142" s="98"/>
      <c r="J142" s="99"/>
      <c r="K142" s="98"/>
    </row>
    <row r="143" spans="8:11" x14ac:dyDescent="0.25">
      <c r="H143" s="98"/>
      <c r="I143" s="98"/>
      <c r="J143" s="99"/>
      <c r="K143" s="98"/>
    </row>
    <row r="144" spans="8:11" x14ac:dyDescent="0.25">
      <c r="H144" s="98"/>
      <c r="I144" s="98"/>
      <c r="J144" s="99"/>
      <c r="K144" s="98"/>
    </row>
    <row r="145" spans="8:11" x14ac:dyDescent="0.25">
      <c r="H145" s="98"/>
      <c r="I145" s="98"/>
      <c r="J145" s="99"/>
      <c r="K145" s="98"/>
    </row>
    <row r="146" spans="8:11" x14ac:dyDescent="0.25">
      <c r="H146" s="98"/>
      <c r="I146" s="98"/>
      <c r="J146" s="99"/>
      <c r="K146" s="98"/>
    </row>
    <row r="147" spans="8:11" x14ac:dyDescent="0.25">
      <c r="H147" s="98"/>
      <c r="I147" s="98"/>
      <c r="J147" s="99"/>
      <c r="K147" s="98"/>
    </row>
    <row r="148" spans="8:11" x14ac:dyDescent="0.25">
      <c r="H148" s="98"/>
      <c r="I148" s="98"/>
      <c r="J148" s="99"/>
      <c r="K148" s="98"/>
    </row>
    <row r="149" spans="8:11" x14ac:dyDescent="0.25">
      <c r="H149" s="98"/>
      <c r="I149" s="98"/>
      <c r="J149" s="99"/>
      <c r="K149" s="98"/>
    </row>
    <row r="150" spans="8:11" x14ac:dyDescent="0.25">
      <c r="H150" s="98"/>
      <c r="I150" s="98"/>
      <c r="J150" s="99"/>
      <c r="K150" s="98"/>
    </row>
    <row r="151" spans="8:11" x14ac:dyDescent="0.25">
      <c r="H151" s="98"/>
      <c r="I151" s="98"/>
      <c r="J151" s="99"/>
      <c r="K151" s="98"/>
    </row>
    <row r="152" spans="8:11" x14ac:dyDescent="0.25">
      <c r="H152" s="98"/>
      <c r="I152" s="98"/>
      <c r="J152" s="99"/>
      <c r="K152" s="98"/>
    </row>
    <row r="153" spans="8:11" x14ac:dyDescent="0.25">
      <c r="H153" s="98"/>
      <c r="I153" s="98"/>
      <c r="J153" s="99"/>
      <c r="K153" s="98"/>
    </row>
    <row r="154" spans="8:11" x14ac:dyDescent="0.25">
      <c r="H154" s="98"/>
      <c r="I154" s="98"/>
      <c r="J154" s="99"/>
      <c r="K154" s="98"/>
    </row>
    <row r="155" spans="8:11" x14ac:dyDescent="0.25">
      <c r="H155" s="98"/>
      <c r="I155" s="98"/>
      <c r="J155" s="99"/>
      <c r="K155" s="98"/>
    </row>
    <row r="156" spans="8:11" x14ac:dyDescent="0.25">
      <c r="H156" s="98"/>
      <c r="I156" s="98"/>
      <c r="J156" s="99"/>
      <c r="K156" s="98"/>
    </row>
    <row r="157" spans="8:11" x14ac:dyDescent="0.25">
      <c r="H157" s="98"/>
      <c r="I157" s="98"/>
      <c r="J157" s="99"/>
      <c r="K157" s="98"/>
    </row>
    <row r="158" spans="8:11" x14ac:dyDescent="0.25">
      <c r="H158" s="98"/>
      <c r="I158" s="98"/>
      <c r="J158" s="99"/>
      <c r="K158" s="98"/>
    </row>
    <row r="159" spans="8:11" x14ac:dyDescent="0.25">
      <c r="H159" s="98"/>
      <c r="I159" s="98"/>
      <c r="J159" s="99"/>
      <c r="K159" s="98"/>
    </row>
    <row r="160" spans="8:11" x14ac:dyDescent="0.25">
      <c r="H160" s="98"/>
      <c r="I160" s="98"/>
      <c r="J160" s="99"/>
      <c r="K160" s="98"/>
    </row>
    <row r="161" spans="8:11" x14ac:dyDescent="0.25">
      <c r="H161" s="98"/>
      <c r="I161" s="98"/>
      <c r="J161" s="99"/>
      <c r="K161" s="98"/>
    </row>
    <row r="162" spans="8:11" x14ac:dyDescent="0.25">
      <c r="H162" s="98"/>
      <c r="I162" s="98"/>
      <c r="J162" s="99"/>
      <c r="K162" s="98"/>
    </row>
    <row r="163" spans="8:11" x14ac:dyDescent="0.25">
      <c r="H163" s="98"/>
      <c r="I163" s="98"/>
      <c r="J163" s="99"/>
      <c r="K163" s="98"/>
    </row>
    <row r="164" spans="8:11" x14ac:dyDescent="0.25">
      <c r="H164" s="98"/>
      <c r="I164" s="98"/>
      <c r="J164" s="99"/>
      <c r="K164" s="98"/>
    </row>
    <row r="165" spans="8:11" x14ac:dyDescent="0.25">
      <c r="H165" s="98"/>
      <c r="I165" s="98"/>
      <c r="J165" s="99"/>
      <c r="K165" s="98"/>
    </row>
    <row r="166" spans="8:11" x14ac:dyDescent="0.25">
      <c r="H166" s="98"/>
      <c r="I166" s="98"/>
      <c r="J166" s="99"/>
      <c r="K166" s="98"/>
    </row>
    <row r="167" spans="8:11" x14ac:dyDescent="0.25">
      <c r="H167" s="98"/>
      <c r="I167" s="98"/>
      <c r="J167" s="99"/>
      <c r="K167" s="98"/>
    </row>
    <row r="168" spans="8:11" x14ac:dyDescent="0.25">
      <c r="H168" s="98"/>
      <c r="I168" s="98"/>
      <c r="J168" s="99"/>
      <c r="K168" s="98"/>
    </row>
    <row r="169" spans="8:11" x14ac:dyDescent="0.25">
      <c r="H169" s="98"/>
      <c r="I169" s="98"/>
      <c r="J169" s="99"/>
      <c r="K169" s="98"/>
    </row>
    <row r="170" spans="8:11" x14ac:dyDescent="0.25">
      <c r="H170" s="98"/>
      <c r="I170" s="98"/>
      <c r="J170" s="99"/>
      <c r="K170" s="98"/>
    </row>
    <row r="171" spans="8:11" x14ac:dyDescent="0.25">
      <c r="H171" s="98"/>
      <c r="I171" s="98"/>
      <c r="J171" s="99"/>
      <c r="K171" s="98"/>
    </row>
    <row r="172" spans="8:11" x14ac:dyDescent="0.25">
      <c r="H172" s="98"/>
      <c r="I172" s="98"/>
      <c r="J172" s="99"/>
      <c r="K172" s="98"/>
    </row>
    <row r="173" spans="8:11" x14ac:dyDescent="0.25">
      <c r="H173" s="98"/>
      <c r="I173" s="98"/>
      <c r="J173" s="99"/>
      <c r="K173" s="98"/>
    </row>
    <row r="174" spans="8:11" x14ac:dyDescent="0.25">
      <c r="H174" s="98"/>
      <c r="I174" s="98"/>
      <c r="J174" s="99"/>
      <c r="K174" s="98"/>
    </row>
    <row r="175" spans="8:11" x14ac:dyDescent="0.25">
      <c r="H175" s="98"/>
      <c r="I175" s="98"/>
      <c r="J175" s="99"/>
      <c r="K175" s="98"/>
    </row>
    <row r="176" spans="8:11" x14ac:dyDescent="0.25">
      <c r="H176" s="98"/>
      <c r="I176" s="98"/>
      <c r="J176" s="99"/>
      <c r="K176" s="98"/>
    </row>
    <row r="177" spans="8:11" x14ac:dyDescent="0.25">
      <c r="H177" s="98"/>
      <c r="I177" s="98"/>
      <c r="J177" s="99"/>
      <c r="K177" s="98"/>
    </row>
    <row r="178" spans="8:11" x14ac:dyDescent="0.25">
      <c r="H178" s="98"/>
      <c r="I178" s="98"/>
      <c r="J178" s="99"/>
      <c r="K178" s="98"/>
    </row>
    <row r="179" spans="8:11" x14ac:dyDescent="0.25">
      <c r="H179" s="98"/>
      <c r="I179" s="98"/>
      <c r="J179" s="99"/>
      <c r="K179" s="98"/>
    </row>
    <row r="180" spans="8:11" x14ac:dyDescent="0.25">
      <c r="H180" s="98"/>
      <c r="I180" s="98"/>
      <c r="J180" s="99"/>
      <c r="K180" s="98"/>
    </row>
    <row r="181" spans="8:11" x14ac:dyDescent="0.25">
      <c r="H181" s="98"/>
      <c r="I181" s="98"/>
      <c r="J181" s="99"/>
      <c r="K181" s="98"/>
    </row>
    <row r="182" spans="8:11" x14ac:dyDescent="0.25">
      <c r="H182" s="98"/>
      <c r="I182" s="98"/>
      <c r="J182" s="99"/>
      <c r="K182" s="98"/>
    </row>
    <row r="183" spans="8:11" x14ac:dyDescent="0.25">
      <c r="H183" s="98"/>
      <c r="I183" s="98"/>
      <c r="J183" s="99"/>
      <c r="K183" s="98"/>
    </row>
    <row r="184" spans="8:11" x14ac:dyDescent="0.25">
      <c r="H184" s="98"/>
      <c r="I184" s="98"/>
      <c r="J184" s="99"/>
      <c r="K184" s="98"/>
    </row>
    <row r="185" spans="8:11" x14ac:dyDescent="0.25">
      <c r="H185" s="98"/>
      <c r="I185" s="98"/>
      <c r="J185" s="99"/>
      <c r="K185" s="98"/>
    </row>
    <row r="186" spans="8:11" x14ac:dyDescent="0.25">
      <c r="H186" s="98"/>
      <c r="I186" s="98"/>
      <c r="J186" s="99"/>
      <c r="K186" s="98"/>
    </row>
    <row r="187" spans="8:11" x14ac:dyDescent="0.25">
      <c r="H187" s="98"/>
      <c r="I187" s="98"/>
      <c r="J187" s="99"/>
      <c r="K187" s="98"/>
    </row>
    <row r="188" spans="8:11" x14ac:dyDescent="0.25">
      <c r="H188" s="98"/>
      <c r="I188" s="98"/>
      <c r="J188" s="99"/>
      <c r="K188" s="98"/>
    </row>
    <row r="189" spans="8:11" x14ac:dyDescent="0.25">
      <c r="H189" s="98"/>
      <c r="I189" s="98"/>
      <c r="J189" s="99"/>
      <c r="K189" s="98"/>
    </row>
    <row r="190" spans="8:11" x14ac:dyDescent="0.25">
      <c r="H190" s="98"/>
      <c r="I190" s="98"/>
      <c r="J190" s="99"/>
      <c r="K190" s="98"/>
    </row>
    <row r="191" spans="8:11" x14ac:dyDescent="0.25">
      <c r="H191" s="98"/>
      <c r="I191" s="98"/>
      <c r="J191" s="99"/>
      <c r="K191" s="98"/>
    </row>
    <row r="192" spans="8:11" x14ac:dyDescent="0.25">
      <c r="H192" s="98"/>
      <c r="I192" s="98"/>
      <c r="J192" s="99"/>
      <c r="K192" s="98"/>
    </row>
    <row r="193" spans="8:11" x14ac:dyDescent="0.25">
      <c r="H193" s="98"/>
      <c r="I193" s="98"/>
      <c r="J193" s="99"/>
      <c r="K193" s="98"/>
    </row>
    <row r="194" spans="8:11" x14ac:dyDescent="0.25">
      <c r="H194" s="98"/>
      <c r="I194" s="98"/>
      <c r="J194" s="99"/>
      <c r="K194" s="98"/>
    </row>
    <row r="195" spans="8:11" x14ac:dyDescent="0.25">
      <c r="H195" s="98"/>
      <c r="I195" s="98"/>
      <c r="J195" s="99"/>
      <c r="K195" s="98"/>
    </row>
    <row r="196" spans="8:11" x14ac:dyDescent="0.25">
      <c r="H196" s="98"/>
      <c r="I196" s="98"/>
      <c r="J196" s="99"/>
      <c r="K196" s="98"/>
    </row>
    <row r="197" spans="8:11" x14ac:dyDescent="0.25">
      <c r="H197" s="98"/>
      <c r="I197" s="98"/>
      <c r="J197" s="99"/>
      <c r="K197" s="98"/>
    </row>
    <row r="198" spans="8:11" x14ac:dyDescent="0.25">
      <c r="H198" s="98"/>
      <c r="I198" s="98"/>
      <c r="J198" s="99"/>
      <c r="K198" s="98"/>
    </row>
    <row r="199" spans="8:11" x14ac:dyDescent="0.25">
      <c r="H199" s="98"/>
      <c r="I199" s="98"/>
      <c r="J199" s="99"/>
      <c r="K199" s="98"/>
    </row>
    <row r="200" spans="8:11" x14ac:dyDescent="0.25">
      <c r="H200" s="98"/>
      <c r="I200" s="98"/>
      <c r="J200" s="99"/>
      <c r="K200" s="98"/>
    </row>
    <row r="201" spans="8:11" x14ac:dyDescent="0.25">
      <c r="H201" s="98"/>
      <c r="I201" s="98"/>
      <c r="J201" s="99"/>
      <c r="K201" s="98"/>
    </row>
    <row r="202" spans="8:11" x14ac:dyDescent="0.25">
      <c r="H202" s="98"/>
      <c r="I202" s="98"/>
      <c r="J202" s="99"/>
      <c r="K202" s="98"/>
    </row>
    <row r="203" spans="8:11" x14ac:dyDescent="0.25">
      <c r="H203" s="98"/>
      <c r="I203" s="98"/>
      <c r="J203" s="99"/>
      <c r="K203" s="98"/>
    </row>
    <row r="204" spans="8:11" x14ac:dyDescent="0.25">
      <c r="H204" s="98"/>
      <c r="I204" s="98"/>
      <c r="J204" s="99"/>
      <c r="K204" s="98"/>
    </row>
    <row r="205" spans="8:11" x14ac:dyDescent="0.25">
      <c r="H205" s="98"/>
      <c r="I205" s="98"/>
      <c r="J205" s="99"/>
      <c r="K205" s="98"/>
    </row>
    <row r="206" spans="8:11" x14ac:dyDescent="0.25">
      <c r="H206" s="98"/>
      <c r="I206" s="98"/>
      <c r="J206" s="99"/>
      <c r="K206" s="98"/>
    </row>
    <row r="207" spans="8:11" x14ac:dyDescent="0.25">
      <c r="H207" s="98"/>
      <c r="I207" s="98"/>
      <c r="J207" s="99"/>
      <c r="K207" s="98"/>
    </row>
    <row r="208" spans="8:11" x14ac:dyDescent="0.25">
      <c r="H208" s="98"/>
      <c r="I208" s="98"/>
      <c r="J208" s="99"/>
      <c r="K208" s="98"/>
    </row>
    <row r="209" spans="8:11" x14ac:dyDescent="0.25">
      <c r="H209" s="98"/>
      <c r="I209" s="98"/>
      <c r="J209" s="99"/>
      <c r="K209" s="98"/>
    </row>
    <row r="210" spans="8:11" x14ac:dyDescent="0.25">
      <c r="H210" s="98"/>
      <c r="I210" s="98"/>
      <c r="J210" s="99"/>
      <c r="K210" s="98"/>
    </row>
    <row r="211" spans="8:11" x14ac:dyDescent="0.25">
      <c r="H211" s="98"/>
      <c r="I211" s="98"/>
      <c r="J211" s="99"/>
      <c r="K211" s="98"/>
    </row>
    <row r="212" spans="8:11" x14ac:dyDescent="0.25">
      <c r="H212" s="98"/>
      <c r="I212" s="98"/>
      <c r="J212" s="99"/>
      <c r="K212" s="98"/>
    </row>
    <row r="213" spans="8:11" x14ac:dyDescent="0.25">
      <c r="H213" s="98"/>
      <c r="I213" s="98"/>
      <c r="J213" s="99"/>
      <c r="K213" s="98"/>
    </row>
    <row r="214" spans="8:11" x14ac:dyDescent="0.25">
      <c r="H214" s="98"/>
      <c r="I214" s="98"/>
      <c r="J214" s="99"/>
      <c r="K214" s="98"/>
    </row>
    <row r="215" spans="8:11" x14ac:dyDescent="0.25">
      <c r="H215" s="98"/>
      <c r="I215" s="98"/>
      <c r="J215" s="99"/>
      <c r="K215" s="98"/>
    </row>
    <row r="216" spans="8:11" x14ac:dyDescent="0.25">
      <c r="H216" s="98"/>
      <c r="I216" s="98"/>
      <c r="J216" s="99"/>
      <c r="K216" s="98"/>
    </row>
    <row r="217" spans="8:11" x14ac:dyDescent="0.25">
      <c r="H217" s="98"/>
      <c r="I217" s="98"/>
      <c r="J217" s="99"/>
      <c r="K217" s="98"/>
    </row>
    <row r="218" spans="8:11" x14ac:dyDescent="0.25">
      <c r="H218" s="98"/>
      <c r="I218" s="98"/>
      <c r="J218" s="99"/>
      <c r="K218" s="98"/>
    </row>
    <row r="219" spans="8:11" x14ac:dyDescent="0.25">
      <c r="H219" s="98"/>
      <c r="I219" s="98"/>
      <c r="J219" s="99"/>
      <c r="K219" s="98"/>
    </row>
    <row r="220" spans="8:11" x14ac:dyDescent="0.25">
      <c r="H220" s="98"/>
      <c r="I220" s="98"/>
      <c r="J220" s="99"/>
      <c r="K220" s="98"/>
    </row>
    <row r="221" spans="8:11" x14ac:dyDescent="0.25">
      <c r="H221" s="98"/>
      <c r="I221" s="98"/>
      <c r="J221" s="99"/>
      <c r="K221" s="98"/>
    </row>
    <row r="222" spans="8:11" x14ac:dyDescent="0.25">
      <c r="H222" s="98"/>
      <c r="I222" s="98"/>
      <c r="J222" s="99"/>
      <c r="K222" s="98"/>
    </row>
    <row r="223" spans="8:11" x14ac:dyDescent="0.25">
      <c r="H223" s="98"/>
      <c r="I223" s="98"/>
      <c r="J223" s="99"/>
      <c r="K223" s="98"/>
    </row>
    <row r="224" spans="8:11" x14ac:dyDescent="0.25">
      <c r="H224" s="98"/>
      <c r="I224" s="98"/>
      <c r="J224" s="99"/>
      <c r="K224" s="98"/>
    </row>
    <row r="225" spans="8:11" x14ac:dyDescent="0.25">
      <c r="H225" s="98"/>
      <c r="I225" s="98"/>
      <c r="J225" s="99"/>
      <c r="K225" s="98"/>
    </row>
    <row r="226" spans="8:11" x14ac:dyDescent="0.25">
      <c r="H226" s="98"/>
      <c r="I226" s="98"/>
      <c r="J226" s="99"/>
      <c r="K226" s="98"/>
    </row>
    <row r="227" spans="8:11" x14ac:dyDescent="0.25">
      <c r="H227" s="98"/>
      <c r="I227" s="98"/>
      <c r="J227" s="99"/>
      <c r="K227" s="98"/>
    </row>
    <row r="228" spans="8:11" x14ac:dyDescent="0.25">
      <c r="H228" s="98"/>
      <c r="I228" s="98"/>
      <c r="J228" s="99"/>
      <c r="K228" s="98"/>
    </row>
    <row r="229" spans="8:11" x14ac:dyDescent="0.25">
      <c r="H229" s="98"/>
      <c r="I229" s="98"/>
      <c r="J229" s="99"/>
      <c r="K229" s="98"/>
    </row>
    <row r="230" spans="8:11" x14ac:dyDescent="0.25">
      <c r="H230" s="98"/>
      <c r="I230" s="98"/>
      <c r="J230" s="99"/>
      <c r="K230" s="98"/>
    </row>
    <row r="231" spans="8:11" x14ac:dyDescent="0.25">
      <c r="H231" s="98"/>
      <c r="I231" s="98"/>
      <c r="J231" s="99"/>
      <c r="K231" s="98"/>
    </row>
    <row r="232" spans="8:11" x14ac:dyDescent="0.25">
      <c r="H232" s="98"/>
      <c r="I232" s="98"/>
      <c r="J232" s="99"/>
      <c r="K232" s="98"/>
    </row>
    <row r="233" spans="8:11" x14ac:dyDescent="0.25">
      <c r="H233" s="98"/>
      <c r="I233" s="98"/>
      <c r="J233" s="99"/>
      <c r="K233" s="98"/>
    </row>
    <row r="234" spans="8:11" x14ac:dyDescent="0.25">
      <c r="H234" s="98"/>
      <c r="I234" s="98"/>
      <c r="J234" s="99"/>
      <c r="K234" s="98"/>
    </row>
    <row r="235" spans="8:11" x14ac:dyDescent="0.25">
      <c r="H235" s="98"/>
      <c r="I235" s="98"/>
      <c r="J235" s="99"/>
      <c r="K235" s="98"/>
    </row>
    <row r="236" spans="8:11" x14ac:dyDescent="0.25">
      <c r="H236" s="98"/>
      <c r="I236" s="98"/>
      <c r="J236" s="99"/>
      <c r="K236" s="98"/>
    </row>
    <row r="237" spans="8:11" x14ac:dyDescent="0.25">
      <c r="H237" s="98"/>
      <c r="I237" s="98"/>
      <c r="J237" s="99"/>
      <c r="K237" s="98"/>
    </row>
    <row r="238" spans="8:11" x14ac:dyDescent="0.25">
      <c r="H238" s="98"/>
      <c r="I238" s="98"/>
      <c r="J238" s="99"/>
      <c r="K238" s="98"/>
    </row>
    <row r="239" spans="8:11" x14ac:dyDescent="0.25">
      <c r="H239" s="98"/>
      <c r="I239" s="98"/>
      <c r="J239" s="99"/>
      <c r="K239" s="98"/>
    </row>
    <row r="240" spans="8:11" x14ac:dyDescent="0.25">
      <c r="H240" s="98"/>
      <c r="I240" s="98"/>
      <c r="J240" s="99"/>
      <c r="K240" s="98"/>
    </row>
    <row r="241" spans="8:11" x14ac:dyDescent="0.25">
      <c r="H241" s="98"/>
      <c r="I241" s="98"/>
      <c r="J241" s="99"/>
      <c r="K241" s="98"/>
    </row>
    <row r="242" spans="8:11" x14ac:dyDescent="0.25">
      <c r="H242" s="98"/>
      <c r="I242" s="98"/>
      <c r="J242" s="99"/>
      <c r="K242" s="98"/>
    </row>
    <row r="243" spans="8:11" x14ac:dyDescent="0.25">
      <c r="H243" s="98"/>
      <c r="I243" s="98"/>
      <c r="J243" s="99"/>
      <c r="K243" s="98"/>
    </row>
    <row r="244" spans="8:11" x14ac:dyDescent="0.25">
      <c r="H244" s="98"/>
      <c r="I244" s="98"/>
      <c r="J244" s="99"/>
      <c r="K244" s="98"/>
    </row>
    <row r="245" spans="8:11" x14ac:dyDescent="0.25">
      <c r="H245" s="98"/>
      <c r="I245" s="98"/>
      <c r="J245" s="99"/>
      <c r="K245" s="98"/>
    </row>
    <row r="246" spans="8:11" x14ac:dyDescent="0.25">
      <c r="H246" s="98"/>
      <c r="I246" s="98"/>
      <c r="J246" s="99"/>
      <c r="K246" s="98"/>
    </row>
    <row r="247" spans="8:11" x14ac:dyDescent="0.25">
      <c r="H247" s="98"/>
      <c r="I247" s="98"/>
      <c r="J247" s="99"/>
      <c r="K247" s="98"/>
    </row>
    <row r="248" spans="8:11" x14ac:dyDescent="0.25">
      <c r="H248" s="98"/>
      <c r="I248" s="98"/>
      <c r="J248" s="99"/>
      <c r="K248" s="98"/>
    </row>
    <row r="249" spans="8:11" x14ac:dyDescent="0.25">
      <c r="H249" s="98"/>
      <c r="I249" s="98"/>
      <c r="J249" s="99"/>
      <c r="K249" s="98"/>
    </row>
    <row r="250" spans="8:11" x14ac:dyDescent="0.25">
      <c r="H250" s="98"/>
      <c r="I250" s="98"/>
      <c r="J250" s="99"/>
      <c r="K250" s="98"/>
    </row>
    <row r="251" spans="8:11" x14ac:dyDescent="0.25">
      <c r="H251" s="98"/>
      <c r="I251" s="98"/>
      <c r="J251" s="99"/>
      <c r="K251" s="98"/>
    </row>
    <row r="252" spans="8:11" x14ac:dyDescent="0.25">
      <c r="H252" s="98"/>
      <c r="I252" s="98"/>
      <c r="J252" s="99"/>
      <c r="K252" s="98"/>
    </row>
    <row r="253" spans="8:11" x14ac:dyDescent="0.25">
      <c r="H253" s="98"/>
      <c r="I253" s="98"/>
      <c r="J253" s="99"/>
      <c r="K253" s="98"/>
    </row>
    <row r="254" spans="8:11" x14ac:dyDescent="0.25">
      <c r="H254" s="98"/>
      <c r="I254" s="98"/>
      <c r="J254" s="99"/>
      <c r="K254" s="98"/>
    </row>
    <row r="255" spans="8:11" x14ac:dyDescent="0.25">
      <c r="H255" s="98"/>
      <c r="I255" s="98"/>
      <c r="J255" s="99"/>
      <c r="K255" s="98"/>
    </row>
    <row r="256" spans="8:11" x14ac:dyDescent="0.25">
      <c r="H256" s="98"/>
      <c r="I256" s="98"/>
      <c r="J256" s="99"/>
      <c r="K256" s="98"/>
    </row>
    <row r="257" spans="8:11" x14ac:dyDescent="0.25">
      <c r="H257" s="98"/>
      <c r="I257" s="98"/>
      <c r="J257" s="99"/>
      <c r="K257" s="98"/>
    </row>
    <row r="258" spans="8:11" x14ac:dyDescent="0.25">
      <c r="H258" s="98"/>
      <c r="I258" s="98"/>
      <c r="J258" s="99"/>
      <c r="K258" s="98"/>
    </row>
    <row r="259" spans="8:11" x14ac:dyDescent="0.25">
      <c r="H259" s="98"/>
      <c r="I259" s="98"/>
      <c r="J259" s="99"/>
      <c r="K259" s="98"/>
    </row>
    <row r="260" spans="8:11" x14ac:dyDescent="0.25">
      <c r="H260" s="98"/>
      <c r="I260" s="98"/>
      <c r="J260" s="99"/>
      <c r="K260" s="98"/>
    </row>
    <row r="261" spans="8:11" x14ac:dyDescent="0.25">
      <c r="H261" s="98"/>
      <c r="I261" s="98"/>
      <c r="J261" s="99"/>
      <c r="K261" s="98"/>
    </row>
    <row r="262" spans="8:11" x14ac:dyDescent="0.25">
      <c r="H262" s="98"/>
      <c r="I262" s="98"/>
      <c r="J262" s="99"/>
      <c r="K262" s="98"/>
    </row>
    <row r="263" spans="8:11" x14ac:dyDescent="0.25">
      <c r="H263" s="98"/>
      <c r="I263" s="98"/>
      <c r="J263" s="99"/>
      <c r="K263" s="98"/>
    </row>
    <row r="264" spans="8:11" x14ac:dyDescent="0.25">
      <c r="H264" s="98"/>
      <c r="I264" s="98"/>
      <c r="J264" s="99"/>
      <c r="K264" s="98"/>
    </row>
    <row r="265" spans="8:11" x14ac:dyDescent="0.25">
      <c r="H265" s="98"/>
      <c r="I265" s="98"/>
      <c r="J265" s="99"/>
      <c r="K265" s="98"/>
    </row>
    <row r="266" spans="8:11" x14ac:dyDescent="0.25">
      <c r="H266" s="98"/>
      <c r="I266" s="98"/>
      <c r="J266" s="99"/>
      <c r="K266" s="98"/>
    </row>
    <row r="267" spans="8:11" x14ac:dyDescent="0.25">
      <c r="H267" s="98"/>
      <c r="I267" s="98"/>
      <c r="J267" s="99"/>
      <c r="K267" s="98"/>
    </row>
    <row r="268" spans="8:11" x14ac:dyDescent="0.25">
      <c r="H268" s="98"/>
      <c r="I268" s="98"/>
      <c r="J268" s="99"/>
      <c r="K268" s="98"/>
    </row>
    <row r="269" spans="8:11" x14ac:dyDescent="0.25">
      <c r="H269" s="98"/>
      <c r="I269" s="98"/>
      <c r="J269" s="99"/>
      <c r="K269" s="98"/>
    </row>
    <row r="270" spans="8:11" x14ac:dyDescent="0.25">
      <c r="H270" s="98"/>
      <c r="I270" s="98"/>
      <c r="J270" s="99"/>
      <c r="K270" s="98"/>
    </row>
    <row r="271" spans="8:11" x14ac:dyDescent="0.25">
      <c r="H271" s="98"/>
      <c r="I271" s="98"/>
      <c r="J271" s="99"/>
      <c r="K271" s="98"/>
    </row>
    <row r="272" spans="8:11" x14ac:dyDescent="0.25">
      <c r="H272" s="98"/>
      <c r="I272" s="98"/>
      <c r="J272" s="99"/>
      <c r="K272" s="98"/>
    </row>
    <row r="273" spans="8:11" x14ac:dyDescent="0.25">
      <c r="H273" s="98"/>
      <c r="I273" s="98"/>
      <c r="J273" s="99"/>
      <c r="K273" s="98"/>
    </row>
    <row r="274" spans="8:11" x14ac:dyDescent="0.25">
      <c r="H274" s="98"/>
      <c r="I274" s="98"/>
      <c r="J274" s="99"/>
      <c r="K274" s="98"/>
    </row>
    <row r="275" spans="8:11" x14ac:dyDescent="0.25">
      <c r="H275" s="98"/>
      <c r="I275" s="98"/>
      <c r="J275" s="99"/>
      <c r="K275" s="98"/>
    </row>
    <row r="276" spans="8:11" x14ac:dyDescent="0.25">
      <c r="H276" s="98"/>
      <c r="I276" s="98"/>
      <c r="J276" s="99"/>
      <c r="K276" s="98"/>
    </row>
    <row r="277" spans="8:11" x14ac:dyDescent="0.25">
      <c r="H277" s="98"/>
      <c r="I277" s="98"/>
      <c r="J277" s="99"/>
      <c r="K277" s="98"/>
    </row>
    <row r="278" spans="8:11" x14ac:dyDescent="0.25">
      <c r="H278" s="98"/>
      <c r="I278" s="98"/>
      <c r="J278" s="99"/>
      <c r="K278" s="98"/>
    </row>
    <row r="279" spans="8:11" x14ac:dyDescent="0.25">
      <c r="H279" s="98"/>
      <c r="I279" s="98"/>
      <c r="J279" s="99"/>
      <c r="K279" s="98"/>
    </row>
    <row r="280" spans="8:11" x14ac:dyDescent="0.25">
      <c r="H280" s="98"/>
      <c r="I280" s="98"/>
      <c r="J280" s="99"/>
      <c r="K280" s="98"/>
    </row>
    <row r="281" spans="8:11" x14ac:dyDescent="0.25">
      <c r="H281" s="98"/>
      <c r="I281" s="98"/>
      <c r="J281" s="99"/>
      <c r="K281" s="98"/>
    </row>
    <row r="282" spans="8:11" x14ac:dyDescent="0.25">
      <c r="H282" s="98"/>
      <c r="I282" s="98"/>
      <c r="J282" s="99"/>
      <c r="K282" s="98"/>
    </row>
    <row r="283" spans="8:11" x14ac:dyDescent="0.25">
      <c r="H283" s="98"/>
      <c r="I283" s="98"/>
      <c r="J283" s="99"/>
      <c r="K283" s="98"/>
    </row>
    <row r="284" spans="8:11" x14ac:dyDescent="0.25">
      <c r="H284" s="98"/>
      <c r="I284" s="98"/>
      <c r="J284" s="99"/>
      <c r="K284" s="98"/>
    </row>
    <row r="285" spans="8:11" x14ac:dyDescent="0.25">
      <c r="H285" s="98"/>
      <c r="I285" s="98"/>
      <c r="J285" s="99"/>
      <c r="K285" s="98"/>
    </row>
    <row r="286" spans="8:11" x14ac:dyDescent="0.25">
      <c r="H286" s="98"/>
      <c r="I286" s="98"/>
      <c r="J286" s="99"/>
      <c r="K286" s="98"/>
    </row>
    <row r="287" spans="8:11" x14ac:dyDescent="0.25">
      <c r="H287" s="98"/>
      <c r="I287" s="98"/>
      <c r="J287" s="99"/>
      <c r="K287" s="98"/>
    </row>
    <row r="288" spans="8:11" x14ac:dyDescent="0.25">
      <c r="H288" s="98"/>
      <c r="I288" s="98"/>
      <c r="J288" s="99"/>
      <c r="K288" s="98"/>
    </row>
    <row r="289" spans="8:11" x14ac:dyDescent="0.25">
      <c r="H289" s="98"/>
      <c r="I289" s="98"/>
      <c r="J289" s="99"/>
      <c r="K289" s="98"/>
    </row>
    <row r="290" spans="8:11" x14ac:dyDescent="0.25">
      <c r="H290" s="98"/>
      <c r="I290" s="98"/>
      <c r="J290" s="99"/>
      <c r="K290" s="98"/>
    </row>
    <row r="291" spans="8:11" x14ac:dyDescent="0.25">
      <c r="H291" s="98"/>
      <c r="I291" s="98"/>
      <c r="J291" s="99"/>
      <c r="K291" s="98"/>
    </row>
    <row r="292" spans="8:11" x14ac:dyDescent="0.25">
      <c r="H292" s="98"/>
      <c r="I292" s="98"/>
      <c r="J292" s="99"/>
      <c r="K292" s="98"/>
    </row>
    <row r="293" spans="8:11" x14ac:dyDescent="0.25">
      <c r="H293" s="98"/>
      <c r="I293" s="98"/>
      <c r="J293" s="99"/>
      <c r="K293" s="98"/>
    </row>
    <row r="294" spans="8:11" x14ac:dyDescent="0.25">
      <c r="H294" s="98"/>
      <c r="I294" s="98"/>
      <c r="J294" s="99"/>
      <c r="K294" s="98"/>
    </row>
    <row r="295" spans="8:11" x14ac:dyDescent="0.25">
      <c r="H295" s="98"/>
      <c r="I295" s="98"/>
      <c r="J295" s="99"/>
      <c r="K295" s="98"/>
    </row>
    <row r="296" spans="8:11" x14ac:dyDescent="0.25">
      <c r="H296" s="98"/>
      <c r="I296" s="98"/>
      <c r="J296" s="99"/>
      <c r="K296" s="98"/>
    </row>
    <row r="297" spans="8:11" x14ac:dyDescent="0.25">
      <c r="H297" s="98"/>
      <c r="I297" s="98"/>
      <c r="J297" s="99"/>
      <c r="K297" s="98"/>
    </row>
    <row r="298" spans="8:11" x14ac:dyDescent="0.25">
      <c r="H298" s="98"/>
      <c r="I298" s="98"/>
      <c r="J298" s="99"/>
      <c r="K298" s="98"/>
    </row>
    <row r="299" spans="8:11" x14ac:dyDescent="0.25">
      <c r="H299" s="98"/>
      <c r="I299" s="98"/>
      <c r="J299" s="99"/>
      <c r="K299" s="98"/>
    </row>
    <row r="300" spans="8:11" x14ac:dyDescent="0.25">
      <c r="H300" s="98"/>
      <c r="I300" s="98"/>
      <c r="J300" s="99"/>
      <c r="K300" s="98"/>
    </row>
    <row r="301" spans="8:11" x14ac:dyDescent="0.25">
      <c r="H301" s="98"/>
      <c r="I301" s="98"/>
      <c r="J301" s="99"/>
      <c r="K301" s="98"/>
    </row>
    <row r="302" spans="8:11" x14ac:dyDescent="0.25">
      <c r="H302" s="98"/>
      <c r="I302" s="98"/>
      <c r="J302" s="99"/>
      <c r="K302" s="98"/>
    </row>
    <row r="303" spans="8:11" x14ac:dyDescent="0.25">
      <c r="H303" s="98"/>
      <c r="I303" s="98"/>
      <c r="J303" s="99"/>
      <c r="K303" s="98"/>
    </row>
    <row r="304" spans="8:11" x14ac:dyDescent="0.25">
      <c r="H304" s="98"/>
      <c r="I304" s="98"/>
      <c r="J304" s="99"/>
      <c r="K304" s="98"/>
    </row>
    <row r="305" spans="8:11" x14ac:dyDescent="0.25">
      <c r="H305" s="98"/>
      <c r="I305" s="98"/>
      <c r="J305" s="99"/>
      <c r="K305" s="98"/>
    </row>
    <row r="306" spans="8:11" x14ac:dyDescent="0.25">
      <c r="H306" s="98"/>
      <c r="I306" s="98"/>
      <c r="J306" s="99"/>
      <c r="K306" s="98"/>
    </row>
    <row r="307" spans="8:11" x14ac:dyDescent="0.25">
      <c r="H307" s="98"/>
      <c r="I307" s="98"/>
      <c r="J307" s="99"/>
      <c r="K307" s="98"/>
    </row>
    <row r="308" spans="8:11" x14ac:dyDescent="0.25">
      <c r="H308" s="98"/>
      <c r="I308" s="98"/>
      <c r="J308" s="99"/>
      <c r="K308" s="98"/>
    </row>
    <row r="309" spans="8:11" x14ac:dyDescent="0.25">
      <c r="H309" s="98"/>
      <c r="I309" s="98"/>
      <c r="J309" s="99"/>
      <c r="K309" s="98"/>
    </row>
    <row r="310" spans="8:11" x14ac:dyDescent="0.25">
      <c r="H310" s="98"/>
      <c r="I310" s="98"/>
      <c r="J310" s="99"/>
      <c r="K310" s="98"/>
    </row>
    <row r="311" spans="8:11" x14ac:dyDescent="0.25">
      <c r="H311" s="98"/>
      <c r="I311" s="98"/>
      <c r="J311" s="99"/>
      <c r="K311" s="98"/>
    </row>
    <row r="312" spans="8:11" x14ac:dyDescent="0.25">
      <c r="H312" s="98"/>
      <c r="I312" s="98"/>
      <c r="J312" s="99"/>
      <c r="K312" s="98"/>
    </row>
    <row r="313" spans="8:11" x14ac:dyDescent="0.25">
      <c r="H313" s="98"/>
      <c r="I313" s="98"/>
      <c r="J313" s="99"/>
      <c r="K313" s="98"/>
    </row>
    <row r="314" spans="8:11" x14ac:dyDescent="0.25">
      <c r="H314" s="98"/>
      <c r="I314" s="98"/>
      <c r="J314" s="99"/>
      <c r="K314" s="98"/>
    </row>
    <row r="315" spans="8:11" x14ac:dyDescent="0.25">
      <c r="H315" s="98"/>
      <c r="I315" s="98"/>
      <c r="J315" s="99"/>
      <c r="K315" s="98"/>
    </row>
    <row r="316" spans="8:11" x14ac:dyDescent="0.25">
      <c r="H316" s="98"/>
      <c r="I316" s="98"/>
      <c r="J316" s="99"/>
      <c r="K316" s="98"/>
    </row>
    <row r="317" spans="8:11" x14ac:dyDescent="0.25">
      <c r="H317" s="98"/>
      <c r="I317" s="98"/>
      <c r="J317" s="99"/>
      <c r="K317" s="98"/>
    </row>
    <row r="318" spans="8:11" x14ac:dyDescent="0.25">
      <c r="H318" s="98"/>
      <c r="I318" s="98"/>
      <c r="J318" s="99"/>
      <c r="K318" s="98"/>
    </row>
    <row r="319" spans="8:11" x14ac:dyDescent="0.25">
      <c r="H319" s="98"/>
      <c r="I319" s="98"/>
      <c r="J319" s="99"/>
      <c r="K319" s="98"/>
    </row>
    <row r="320" spans="8:11" x14ac:dyDescent="0.25">
      <c r="H320" s="98"/>
      <c r="I320" s="98"/>
      <c r="J320" s="99"/>
      <c r="K320" s="98"/>
    </row>
    <row r="321" spans="8:11" x14ac:dyDescent="0.25">
      <c r="H321" s="98"/>
      <c r="I321" s="98"/>
      <c r="J321" s="99"/>
      <c r="K321" s="98"/>
    </row>
    <row r="322" spans="8:11" x14ac:dyDescent="0.25">
      <c r="H322" s="98"/>
      <c r="I322" s="98"/>
      <c r="J322" s="99"/>
      <c r="K322" s="98"/>
    </row>
    <row r="323" spans="8:11" x14ac:dyDescent="0.25">
      <c r="H323" s="98"/>
      <c r="I323" s="98"/>
      <c r="J323" s="99"/>
      <c r="K323" s="98"/>
    </row>
    <row r="324" spans="8:11" x14ac:dyDescent="0.25">
      <c r="H324" s="98"/>
      <c r="I324" s="98"/>
      <c r="J324" s="99"/>
      <c r="K324" s="98"/>
    </row>
    <row r="325" spans="8:11" x14ac:dyDescent="0.25">
      <c r="H325" s="98"/>
      <c r="I325" s="98"/>
      <c r="J325" s="99"/>
      <c r="K325" s="98"/>
    </row>
    <row r="326" spans="8:11" x14ac:dyDescent="0.25">
      <c r="H326" s="98"/>
      <c r="I326" s="98"/>
      <c r="J326" s="99"/>
      <c r="K326" s="98"/>
    </row>
    <row r="327" spans="8:11" x14ac:dyDescent="0.25">
      <c r="H327" s="98"/>
      <c r="I327" s="98"/>
      <c r="J327" s="99"/>
      <c r="K327" s="98"/>
    </row>
    <row r="328" spans="8:11" x14ac:dyDescent="0.25">
      <c r="H328" s="98"/>
      <c r="I328" s="98"/>
      <c r="J328" s="99"/>
      <c r="K328" s="98"/>
    </row>
    <row r="329" spans="8:11" x14ac:dyDescent="0.25">
      <c r="H329" s="98"/>
      <c r="I329" s="98"/>
      <c r="J329" s="99"/>
      <c r="K329" s="98"/>
    </row>
    <row r="330" spans="8:11" x14ac:dyDescent="0.25">
      <c r="H330" s="98"/>
      <c r="I330" s="98"/>
      <c r="J330" s="99"/>
      <c r="K330" s="98"/>
    </row>
    <row r="331" spans="8:11" x14ac:dyDescent="0.25">
      <c r="H331" s="98"/>
      <c r="I331" s="98"/>
      <c r="J331" s="99"/>
      <c r="K331" s="98"/>
    </row>
    <row r="332" spans="8:11" x14ac:dyDescent="0.25">
      <c r="H332" s="98"/>
      <c r="I332" s="98"/>
      <c r="J332" s="99"/>
      <c r="K332" s="98"/>
    </row>
    <row r="333" spans="8:11" x14ac:dyDescent="0.25">
      <c r="H333" s="98"/>
      <c r="I333" s="98"/>
      <c r="J333" s="99"/>
      <c r="K333" s="98"/>
    </row>
    <row r="334" spans="8:11" x14ac:dyDescent="0.25">
      <c r="H334" s="98"/>
      <c r="I334" s="98"/>
      <c r="J334" s="99"/>
      <c r="K334" s="98"/>
    </row>
    <row r="335" spans="8:11" x14ac:dyDescent="0.25">
      <c r="H335" s="98"/>
      <c r="I335" s="98"/>
      <c r="J335" s="99"/>
      <c r="K335" s="98"/>
    </row>
    <row r="336" spans="8:11" x14ac:dyDescent="0.25">
      <c r="H336" s="98"/>
      <c r="I336" s="98"/>
      <c r="J336" s="99"/>
      <c r="K336" s="98"/>
    </row>
    <row r="337" spans="8:11" x14ac:dyDescent="0.25">
      <c r="H337" s="98"/>
      <c r="I337" s="98"/>
      <c r="J337" s="99"/>
      <c r="K337" s="98"/>
    </row>
    <row r="338" spans="8:11" x14ac:dyDescent="0.25">
      <c r="H338" s="98"/>
      <c r="I338" s="98"/>
      <c r="J338" s="99"/>
      <c r="K338" s="98"/>
    </row>
    <row r="339" spans="8:11" x14ac:dyDescent="0.25">
      <c r="H339" s="98"/>
      <c r="I339" s="98"/>
      <c r="J339" s="99"/>
      <c r="K339" s="98"/>
    </row>
    <row r="340" spans="8:11" x14ac:dyDescent="0.25">
      <c r="H340" s="98"/>
      <c r="I340" s="98"/>
      <c r="J340" s="99"/>
      <c r="K340" s="98"/>
    </row>
    <row r="341" spans="8:11" x14ac:dyDescent="0.25">
      <c r="H341" s="98"/>
      <c r="I341" s="98"/>
      <c r="J341" s="99"/>
      <c r="K341" s="98"/>
    </row>
    <row r="342" spans="8:11" x14ac:dyDescent="0.25">
      <c r="H342" s="98"/>
      <c r="I342" s="98"/>
      <c r="J342" s="99"/>
      <c r="K342" s="98"/>
    </row>
    <row r="343" spans="8:11" x14ac:dyDescent="0.25">
      <c r="H343" s="98"/>
      <c r="I343" s="98"/>
      <c r="J343" s="99"/>
      <c r="K343" s="98"/>
    </row>
    <row r="344" spans="8:11" x14ac:dyDescent="0.25">
      <c r="H344" s="98"/>
      <c r="I344" s="98"/>
      <c r="J344" s="99"/>
      <c r="K344" s="98"/>
    </row>
    <row r="345" spans="8:11" x14ac:dyDescent="0.25">
      <c r="H345" s="98"/>
      <c r="I345" s="98"/>
      <c r="J345" s="99"/>
      <c r="K345" s="98"/>
    </row>
    <row r="346" spans="8:11" x14ac:dyDescent="0.25">
      <c r="H346" s="98"/>
      <c r="I346" s="98"/>
      <c r="J346" s="99"/>
      <c r="K346" s="98"/>
    </row>
    <row r="347" spans="8:11" x14ac:dyDescent="0.25">
      <c r="H347" s="98"/>
      <c r="I347" s="98"/>
      <c r="J347" s="99"/>
      <c r="K347" s="98"/>
    </row>
    <row r="348" spans="8:11" x14ac:dyDescent="0.25">
      <c r="H348" s="98"/>
      <c r="I348" s="98"/>
      <c r="J348" s="99"/>
      <c r="K348" s="98"/>
    </row>
    <row r="349" spans="8:11" x14ac:dyDescent="0.25">
      <c r="H349" s="98"/>
      <c r="I349" s="98"/>
      <c r="J349" s="99"/>
      <c r="K349" s="98"/>
    </row>
    <row r="350" spans="8:11" x14ac:dyDescent="0.25">
      <c r="H350" s="98"/>
      <c r="I350" s="98"/>
      <c r="J350" s="99"/>
      <c r="K350" s="98"/>
    </row>
    <row r="351" spans="8:11" x14ac:dyDescent="0.25">
      <c r="H351" s="98"/>
      <c r="I351" s="98"/>
      <c r="J351" s="99"/>
      <c r="K351" s="98"/>
    </row>
    <row r="352" spans="8:11" x14ac:dyDescent="0.25">
      <c r="H352" s="98"/>
      <c r="I352" s="98"/>
      <c r="J352" s="99"/>
      <c r="K352" s="98"/>
    </row>
    <row r="353" spans="8:11" x14ac:dyDescent="0.25">
      <c r="H353" s="98"/>
      <c r="I353" s="98"/>
      <c r="J353" s="99"/>
      <c r="K353" s="98"/>
    </row>
    <row r="354" spans="8:11" x14ac:dyDescent="0.25">
      <c r="H354" s="98"/>
      <c r="I354" s="98"/>
      <c r="J354" s="99"/>
      <c r="K354" s="98"/>
    </row>
    <row r="355" spans="8:11" x14ac:dyDescent="0.25">
      <c r="H355" s="98"/>
      <c r="I355" s="98"/>
      <c r="J355" s="99"/>
      <c r="K355" s="98"/>
    </row>
    <row r="356" spans="8:11" x14ac:dyDescent="0.25">
      <c r="H356" s="98"/>
      <c r="I356" s="98"/>
      <c r="J356" s="99"/>
      <c r="K356" s="98"/>
    </row>
    <row r="357" spans="8:11" x14ac:dyDescent="0.25">
      <c r="H357" s="98"/>
      <c r="I357" s="98"/>
      <c r="J357" s="99"/>
      <c r="K357" s="98"/>
    </row>
    <row r="358" spans="8:11" x14ac:dyDescent="0.25">
      <c r="H358" s="98"/>
      <c r="I358" s="98"/>
      <c r="J358" s="99"/>
      <c r="K358" s="98"/>
    </row>
    <row r="359" spans="8:11" x14ac:dyDescent="0.25">
      <c r="H359" s="98"/>
      <c r="I359" s="98"/>
      <c r="J359" s="99"/>
      <c r="K359" s="98"/>
    </row>
    <row r="360" spans="8:11" x14ac:dyDescent="0.25">
      <c r="H360" s="98"/>
      <c r="I360" s="98"/>
      <c r="J360" s="99"/>
      <c r="K360" s="98"/>
    </row>
    <row r="361" spans="8:11" x14ac:dyDescent="0.25">
      <c r="H361" s="98"/>
      <c r="I361" s="98"/>
      <c r="J361" s="99"/>
      <c r="K361" s="98"/>
    </row>
    <row r="362" spans="8:11" x14ac:dyDescent="0.25">
      <c r="H362" s="98"/>
      <c r="I362" s="98"/>
      <c r="J362" s="99"/>
      <c r="K362" s="98"/>
    </row>
    <row r="363" spans="8:11" x14ac:dyDescent="0.25">
      <c r="H363" s="98"/>
      <c r="I363" s="98"/>
      <c r="J363" s="99"/>
      <c r="K363" s="98"/>
    </row>
    <row r="364" spans="8:11" x14ac:dyDescent="0.25">
      <c r="H364" s="98"/>
      <c r="I364" s="98"/>
      <c r="J364" s="99"/>
      <c r="K364" s="98"/>
    </row>
    <row r="365" spans="8:11" x14ac:dyDescent="0.25">
      <c r="H365" s="98"/>
      <c r="I365" s="98"/>
      <c r="J365" s="99"/>
      <c r="K365" s="98"/>
    </row>
    <row r="366" spans="8:11" x14ac:dyDescent="0.25">
      <c r="H366" s="98"/>
      <c r="I366" s="98"/>
      <c r="J366" s="99"/>
      <c r="K366" s="98"/>
    </row>
    <row r="367" spans="8:11" x14ac:dyDescent="0.25">
      <c r="H367" s="98"/>
      <c r="I367" s="98"/>
      <c r="J367" s="99"/>
      <c r="K367" s="98"/>
    </row>
    <row r="368" spans="8:11" x14ac:dyDescent="0.25">
      <c r="H368" s="98"/>
      <c r="I368" s="98"/>
      <c r="J368" s="99"/>
      <c r="K368" s="98"/>
    </row>
    <row r="369" spans="8:11" x14ac:dyDescent="0.25">
      <c r="H369" s="98"/>
      <c r="I369" s="98"/>
      <c r="J369" s="99"/>
      <c r="K369" s="98"/>
    </row>
    <row r="370" spans="8:11" x14ac:dyDescent="0.25">
      <c r="H370" s="98"/>
      <c r="I370" s="98"/>
      <c r="J370" s="99"/>
      <c r="K370" s="98"/>
    </row>
    <row r="371" spans="8:11" x14ac:dyDescent="0.25">
      <c r="H371" s="98"/>
      <c r="I371" s="98"/>
      <c r="J371" s="99"/>
      <c r="K371" s="98"/>
    </row>
    <row r="372" spans="8:11" x14ac:dyDescent="0.25">
      <c r="H372" s="98"/>
      <c r="I372" s="98"/>
      <c r="J372" s="99"/>
      <c r="K372" s="98"/>
    </row>
    <row r="373" spans="8:11" x14ac:dyDescent="0.25">
      <c r="H373" s="98"/>
      <c r="I373" s="98"/>
      <c r="J373" s="99"/>
      <c r="K373" s="98"/>
    </row>
    <row r="374" spans="8:11" x14ac:dyDescent="0.25">
      <c r="H374" s="98"/>
      <c r="I374" s="98"/>
      <c r="J374" s="99"/>
      <c r="K374" s="98"/>
    </row>
    <row r="375" spans="8:11" x14ac:dyDescent="0.25">
      <c r="H375" s="98"/>
      <c r="I375" s="98"/>
      <c r="J375" s="99"/>
      <c r="K375" s="98"/>
    </row>
    <row r="376" spans="8:11" x14ac:dyDescent="0.25">
      <c r="H376" s="98"/>
      <c r="I376" s="98"/>
      <c r="J376" s="99"/>
      <c r="K376" s="98"/>
    </row>
    <row r="377" spans="8:11" x14ac:dyDescent="0.25">
      <c r="H377" s="98"/>
      <c r="I377" s="98"/>
      <c r="J377" s="99"/>
      <c r="K377" s="98"/>
    </row>
    <row r="378" spans="8:11" x14ac:dyDescent="0.25">
      <c r="H378" s="98"/>
      <c r="I378" s="98"/>
      <c r="J378" s="99"/>
      <c r="K378" s="98"/>
    </row>
    <row r="379" spans="8:11" x14ac:dyDescent="0.25">
      <c r="H379" s="98"/>
      <c r="I379" s="98"/>
      <c r="J379" s="99"/>
      <c r="K379" s="98"/>
    </row>
    <row r="380" spans="8:11" x14ac:dyDescent="0.25">
      <c r="H380" s="98"/>
      <c r="I380" s="98"/>
      <c r="J380" s="99"/>
      <c r="K380" s="98"/>
    </row>
    <row r="381" spans="8:11" x14ac:dyDescent="0.25">
      <c r="H381" s="98"/>
      <c r="I381" s="98"/>
      <c r="J381" s="99"/>
      <c r="K381" s="98"/>
    </row>
    <row r="382" spans="8:11" x14ac:dyDescent="0.25">
      <c r="H382" s="98"/>
      <c r="I382" s="98"/>
      <c r="J382" s="99"/>
      <c r="K382" s="98"/>
    </row>
    <row r="383" spans="8:11" x14ac:dyDescent="0.25">
      <c r="H383" s="98"/>
      <c r="I383" s="98"/>
      <c r="J383" s="99"/>
      <c r="K383" s="98"/>
    </row>
    <row r="384" spans="8:11" x14ac:dyDescent="0.25">
      <c r="H384" s="98"/>
      <c r="I384" s="98"/>
      <c r="J384" s="99"/>
      <c r="K384" s="98"/>
    </row>
    <row r="385" spans="8:11" x14ac:dyDescent="0.25">
      <c r="H385" s="98"/>
      <c r="I385" s="98"/>
      <c r="J385" s="99"/>
      <c r="K385" s="98"/>
    </row>
    <row r="386" spans="8:11" x14ac:dyDescent="0.25">
      <c r="H386" s="98"/>
      <c r="I386" s="98"/>
      <c r="J386" s="99"/>
      <c r="K386" s="98"/>
    </row>
    <row r="387" spans="8:11" x14ac:dyDescent="0.25">
      <c r="H387" s="98"/>
      <c r="I387" s="98"/>
      <c r="J387" s="99"/>
      <c r="K387" s="98"/>
    </row>
    <row r="388" spans="8:11" x14ac:dyDescent="0.25">
      <c r="H388" s="98"/>
      <c r="I388" s="98"/>
      <c r="J388" s="99"/>
      <c r="K388" s="98"/>
    </row>
    <row r="389" spans="8:11" x14ac:dyDescent="0.25">
      <c r="H389" s="98"/>
      <c r="I389" s="98"/>
      <c r="J389" s="99"/>
      <c r="K389" s="98"/>
    </row>
    <row r="390" spans="8:11" x14ac:dyDescent="0.25">
      <c r="H390" s="98"/>
      <c r="I390" s="98"/>
      <c r="J390" s="99"/>
      <c r="K390" s="98"/>
    </row>
    <row r="391" spans="8:11" x14ac:dyDescent="0.25">
      <c r="H391" s="98"/>
      <c r="I391" s="98"/>
      <c r="J391" s="99"/>
      <c r="K391" s="98"/>
    </row>
    <row r="392" spans="8:11" x14ac:dyDescent="0.25">
      <c r="H392" s="98"/>
      <c r="I392" s="98"/>
      <c r="J392" s="99"/>
      <c r="K392" s="98"/>
    </row>
    <row r="393" spans="8:11" x14ac:dyDescent="0.25">
      <c r="H393" s="98"/>
      <c r="I393" s="98"/>
      <c r="J393" s="99"/>
      <c r="K393" s="98"/>
    </row>
    <row r="394" spans="8:11" x14ac:dyDescent="0.25">
      <c r="H394" s="98"/>
      <c r="I394" s="98"/>
      <c r="J394" s="99"/>
      <c r="K394" s="98"/>
    </row>
    <row r="395" spans="8:11" x14ac:dyDescent="0.25">
      <c r="H395" s="98"/>
      <c r="I395" s="98"/>
      <c r="J395" s="99"/>
      <c r="K395" s="98"/>
    </row>
    <row r="396" spans="8:11" x14ac:dyDescent="0.25">
      <c r="H396" s="98"/>
      <c r="I396" s="98"/>
      <c r="J396" s="99"/>
      <c r="K396" s="98"/>
    </row>
    <row r="397" spans="8:11" x14ac:dyDescent="0.25">
      <c r="H397" s="98"/>
      <c r="I397" s="98"/>
      <c r="J397" s="99"/>
      <c r="K397" s="98"/>
    </row>
    <row r="398" spans="8:11" x14ac:dyDescent="0.25">
      <c r="H398" s="98"/>
      <c r="I398" s="98"/>
      <c r="J398" s="99"/>
      <c r="K398" s="98"/>
    </row>
    <row r="399" spans="8:11" x14ac:dyDescent="0.25">
      <c r="H399" s="98"/>
      <c r="I399" s="98"/>
      <c r="J399" s="99"/>
      <c r="K399" s="98"/>
    </row>
    <row r="400" spans="8:11" x14ac:dyDescent="0.25">
      <c r="H400" s="98"/>
      <c r="I400" s="98"/>
      <c r="J400" s="99"/>
      <c r="K400" s="98"/>
    </row>
    <row r="401" spans="8:11" x14ac:dyDescent="0.25">
      <c r="H401" s="98"/>
      <c r="I401" s="98"/>
      <c r="J401" s="99"/>
      <c r="K401" s="98"/>
    </row>
    <row r="402" spans="8:11" x14ac:dyDescent="0.25">
      <c r="H402" s="98"/>
      <c r="I402" s="98"/>
      <c r="J402" s="99"/>
      <c r="K402" s="98"/>
    </row>
    <row r="403" spans="8:11" x14ac:dyDescent="0.25">
      <c r="H403" s="98"/>
      <c r="I403" s="98"/>
      <c r="J403" s="99"/>
      <c r="K403" s="98"/>
    </row>
    <row r="404" spans="8:11" x14ac:dyDescent="0.25">
      <c r="H404" s="98"/>
      <c r="I404" s="98"/>
      <c r="J404" s="99"/>
      <c r="K404" s="98"/>
    </row>
    <row r="405" spans="8:11" x14ac:dyDescent="0.25">
      <c r="H405" s="98"/>
      <c r="I405" s="98"/>
      <c r="J405" s="99"/>
      <c r="K405" s="98"/>
    </row>
    <row r="406" spans="8:11" x14ac:dyDescent="0.25">
      <c r="H406" s="98"/>
      <c r="I406" s="98"/>
      <c r="J406" s="99"/>
      <c r="K406" s="98"/>
    </row>
    <row r="407" spans="8:11" x14ac:dyDescent="0.25">
      <c r="H407" s="98"/>
      <c r="I407" s="98"/>
      <c r="J407" s="99"/>
      <c r="K407" s="98"/>
    </row>
    <row r="408" spans="8:11" x14ac:dyDescent="0.25">
      <c r="H408" s="98"/>
      <c r="I408" s="98"/>
      <c r="J408" s="99"/>
      <c r="K408" s="98"/>
    </row>
    <row r="409" spans="8:11" x14ac:dyDescent="0.25">
      <c r="H409" s="98"/>
      <c r="I409" s="98"/>
      <c r="J409" s="99"/>
      <c r="K409" s="98"/>
    </row>
    <row r="410" spans="8:11" x14ac:dyDescent="0.25">
      <c r="H410" s="98"/>
      <c r="I410" s="98"/>
      <c r="J410" s="99"/>
      <c r="K410" s="98"/>
    </row>
    <row r="411" spans="8:11" x14ac:dyDescent="0.25">
      <c r="H411" s="98"/>
      <c r="I411" s="98"/>
      <c r="J411" s="99"/>
      <c r="K411" s="98"/>
    </row>
    <row r="412" spans="8:11" x14ac:dyDescent="0.25">
      <c r="H412" s="98"/>
      <c r="I412" s="98"/>
      <c r="J412" s="99"/>
      <c r="K412" s="98"/>
    </row>
    <row r="413" spans="8:11" x14ac:dyDescent="0.25">
      <c r="H413" s="98"/>
      <c r="I413" s="98"/>
      <c r="J413" s="99"/>
      <c r="K413" s="98"/>
    </row>
    <row r="414" spans="8:11" x14ac:dyDescent="0.25">
      <c r="H414" s="98"/>
      <c r="I414" s="98"/>
      <c r="J414" s="99"/>
      <c r="K414" s="98"/>
    </row>
    <row r="415" spans="8:11" x14ac:dyDescent="0.25">
      <c r="H415" s="98"/>
      <c r="I415" s="98"/>
      <c r="J415" s="99"/>
      <c r="K415" s="98"/>
    </row>
    <row r="416" spans="8:11" x14ac:dyDescent="0.25">
      <c r="H416" s="98"/>
      <c r="I416" s="98"/>
      <c r="J416" s="99"/>
      <c r="K416" s="98"/>
    </row>
    <row r="417" spans="8:11" x14ac:dyDescent="0.25">
      <c r="H417" s="98"/>
      <c r="I417" s="98"/>
      <c r="J417" s="99"/>
      <c r="K417" s="98"/>
    </row>
    <row r="418" spans="8:11" x14ac:dyDescent="0.25">
      <c r="H418" s="98"/>
      <c r="I418" s="98"/>
      <c r="J418" s="99"/>
      <c r="K418" s="98"/>
    </row>
    <row r="419" spans="8:11" x14ac:dyDescent="0.25">
      <c r="H419" s="98"/>
      <c r="I419" s="98"/>
      <c r="J419" s="99"/>
      <c r="K419" s="98"/>
    </row>
    <row r="420" spans="8:11" x14ac:dyDescent="0.25">
      <c r="H420" s="98"/>
      <c r="I420" s="98"/>
      <c r="J420" s="99"/>
      <c r="K420" s="98"/>
    </row>
    <row r="421" spans="8:11" x14ac:dyDescent="0.25">
      <c r="H421" s="98"/>
      <c r="I421" s="98"/>
      <c r="J421" s="99"/>
      <c r="K421" s="98"/>
    </row>
    <row r="422" spans="8:11" x14ac:dyDescent="0.25">
      <c r="H422" s="98"/>
      <c r="I422" s="98"/>
      <c r="J422" s="99"/>
      <c r="K422" s="98"/>
    </row>
    <row r="423" spans="8:11" x14ac:dyDescent="0.25">
      <c r="H423" s="98"/>
      <c r="I423" s="98"/>
      <c r="J423" s="99"/>
      <c r="K423" s="98"/>
    </row>
    <row r="424" spans="8:11" x14ac:dyDescent="0.25">
      <c r="H424" s="98"/>
      <c r="I424" s="98"/>
      <c r="J424" s="99"/>
      <c r="K424" s="98"/>
    </row>
    <row r="425" spans="8:11" x14ac:dyDescent="0.25">
      <c r="H425" s="98"/>
      <c r="I425" s="98"/>
      <c r="J425" s="99"/>
      <c r="K425" s="98"/>
    </row>
    <row r="426" spans="8:11" x14ac:dyDescent="0.25">
      <c r="H426" s="98"/>
      <c r="I426" s="98"/>
      <c r="J426" s="99"/>
      <c r="K426" s="98"/>
    </row>
    <row r="427" spans="8:11" x14ac:dyDescent="0.25">
      <c r="H427" s="98"/>
      <c r="I427" s="98"/>
      <c r="J427" s="99"/>
      <c r="K427" s="98"/>
    </row>
    <row r="428" spans="8:11" x14ac:dyDescent="0.25">
      <c r="H428" s="98"/>
      <c r="I428" s="98"/>
      <c r="J428" s="99"/>
      <c r="K428" s="98"/>
    </row>
    <row r="429" spans="8:11" x14ac:dyDescent="0.25">
      <c r="H429" s="98"/>
      <c r="I429" s="98"/>
      <c r="J429" s="99"/>
      <c r="K429" s="98"/>
    </row>
    <row r="430" spans="8:11" x14ac:dyDescent="0.25">
      <c r="H430" s="98"/>
      <c r="I430" s="98"/>
      <c r="J430" s="99"/>
      <c r="K430" s="98"/>
    </row>
    <row r="431" spans="8:11" x14ac:dyDescent="0.25">
      <c r="H431" s="98"/>
      <c r="I431" s="98"/>
      <c r="J431" s="99"/>
      <c r="K431" s="98"/>
    </row>
    <row r="432" spans="8:11" x14ac:dyDescent="0.25">
      <c r="H432" s="98"/>
      <c r="I432" s="98"/>
      <c r="J432" s="99"/>
      <c r="K432" s="98"/>
    </row>
    <row r="433" spans="8:11" x14ac:dyDescent="0.25">
      <c r="H433" s="98"/>
      <c r="I433" s="98"/>
      <c r="J433" s="99"/>
      <c r="K433" s="98"/>
    </row>
    <row r="434" spans="8:11" x14ac:dyDescent="0.25">
      <c r="H434" s="98"/>
      <c r="I434" s="98"/>
      <c r="J434" s="99"/>
      <c r="K434" s="98"/>
    </row>
    <row r="435" spans="8:11" x14ac:dyDescent="0.25">
      <c r="H435" s="98"/>
      <c r="I435" s="98"/>
      <c r="J435" s="99"/>
      <c r="K435" s="98"/>
    </row>
    <row r="436" spans="8:11" x14ac:dyDescent="0.25">
      <c r="H436" s="98"/>
      <c r="I436" s="98"/>
      <c r="J436" s="99"/>
      <c r="K436" s="98"/>
    </row>
    <row r="437" spans="8:11" x14ac:dyDescent="0.25">
      <c r="H437" s="98"/>
      <c r="I437" s="98"/>
      <c r="J437" s="99"/>
      <c r="K437" s="98"/>
    </row>
    <row r="438" spans="8:11" x14ac:dyDescent="0.25">
      <c r="H438" s="98"/>
      <c r="I438" s="98"/>
      <c r="J438" s="99"/>
      <c r="K438" s="98"/>
    </row>
    <row r="439" spans="8:11" x14ac:dyDescent="0.25">
      <c r="H439" s="98"/>
      <c r="I439" s="98"/>
      <c r="J439" s="99"/>
      <c r="K439" s="98"/>
    </row>
    <row r="440" spans="8:11" x14ac:dyDescent="0.25">
      <c r="H440" s="98"/>
      <c r="I440" s="98"/>
      <c r="J440" s="99"/>
      <c r="K440" s="98"/>
    </row>
    <row r="441" spans="8:11" x14ac:dyDescent="0.25">
      <c r="H441" s="98"/>
      <c r="I441" s="98"/>
      <c r="J441" s="99"/>
      <c r="K441" s="98"/>
    </row>
    <row r="442" spans="8:11" x14ac:dyDescent="0.25">
      <c r="H442" s="98"/>
      <c r="I442" s="98"/>
      <c r="J442" s="99"/>
      <c r="K442" s="98"/>
    </row>
    <row r="443" spans="8:11" x14ac:dyDescent="0.25">
      <c r="H443" s="98"/>
      <c r="I443" s="98"/>
      <c r="J443" s="99"/>
      <c r="K443" s="98"/>
    </row>
    <row r="444" spans="8:11" x14ac:dyDescent="0.25">
      <c r="H444" s="98"/>
      <c r="I444" s="98"/>
      <c r="J444" s="99"/>
      <c r="K444" s="98"/>
    </row>
    <row r="445" spans="8:11" x14ac:dyDescent="0.25">
      <c r="H445" s="98"/>
      <c r="I445" s="98"/>
      <c r="J445" s="99"/>
      <c r="K445" s="98"/>
    </row>
    <row r="446" spans="8:11" x14ac:dyDescent="0.25">
      <c r="H446" s="98"/>
      <c r="I446" s="98"/>
      <c r="J446" s="99"/>
      <c r="K446" s="98"/>
    </row>
    <row r="447" spans="8:11" x14ac:dyDescent="0.25">
      <c r="H447" s="98"/>
      <c r="I447" s="98"/>
      <c r="J447" s="99"/>
      <c r="K447" s="98"/>
    </row>
    <row r="448" spans="8:11" x14ac:dyDescent="0.25">
      <c r="H448" s="98"/>
      <c r="I448" s="98"/>
      <c r="J448" s="99"/>
      <c r="K448" s="98"/>
    </row>
    <row r="449" spans="8:11" x14ac:dyDescent="0.25">
      <c r="H449" s="98"/>
      <c r="I449" s="98"/>
      <c r="J449" s="99"/>
      <c r="K449" s="98"/>
    </row>
    <row r="450" spans="8:11" x14ac:dyDescent="0.25">
      <c r="H450" s="98"/>
      <c r="I450" s="98"/>
      <c r="J450" s="99"/>
      <c r="K450" s="98"/>
    </row>
    <row r="451" spans="8:11" x14ac:dyDescent="0.25">
      <c r="H451" s="98"/>
      <c r="I451" s="98"/>
      <c r="J451" s="99"/>
      <c r="K451" s="98"/>
    </row>
    <row r="452" spans="8:11" x14ac:dyDescent="0.25">
      <c r="H452" s="98"/>
      <c r="I452" s="98"/>
      <c r="J452" s="99"/>
      <c r="K452" s="98"/>
    </row>
    <row r="453" spans="8:11" x14ac:dyDescent="0.25">
      <c r="H453" s="98"/>
      <c r="I453" s="98"/>
      <c r="J453" s="99"/>
      <c r="K453" s="98"/>
    </row>
    <row r="454" spans="8:11" x14ac:dyDescent="0.25">
      <c r="H454" s="98"/>
      <c r="I454" s="98"/>
      <c r="J454" s="99"/>
      <c r="K454" s="98"/>
    </row>
    <row r="455" spans="8:11" x14ac:dyDescent="0.25">
      <c r="H455" s="98"/>
      <c r="I455" s="98"/>
      <c r="J455" s="99"/>
      <c r="K455" s="98"/>
    </row>
    <row r="456" spans="8:11" x14ac:dyDescent="0.25">
      <c r="H456" s="98"/>
      <c r="I456" s="98"/>
      <c r="J456" s="99"/>
      <c r="K456" s="98"/>
    </row>
    <row r="457" spans="8:11" x14ac:dyDescent="0.25">
      <c r="H457" s="98"/>
      <c r="I457" s="98"/>
      <c r="J457" s="99"/>
      <c r="K457" s="98"/>
    </row>
    <row r="458" spans="8:11" x14ac:dyDescent="0.25">
      <c r="H458" s="98"/>
      <c r="I458" s="98"/>
      <c r="J458" s="99"/>
      <c r="K458" s="98"/>
    </row>
    <row r="459" spans="8:11" x14ac:dyDescent="0.25">
      <c r="H459" s="98"/>
      <c r="I459" s="98"/>
      <c r="J459" s="99"/>
      <c r="K459" s="98"/>
    </row>
    <row r="460" spans="8:11" x14ac:dyDescent="0.25">
      <c r="H460" s="98"/>
      <c r="I460" s="98"/>
      <c r="J460" s="99"/>
      <c r="K460" s="98"/>
    </row>
    <row r="461" spans="8:11" x14ac:dyDescent="0.25">
      <c r="H461" s="98"/>
      <c r="I461" s="98"/>
      <c r="J461" s="99"/>
      <c r="K461" s="98"/>
    </row>
    <row r="462" spans="8:11" x14ac:dyDescent="0.25">
      <c r="H462" s="98"/>
      <c r="I462" s="98"/>
      <c r="J462" s="99"/>
      <c r="K462" s="98"/>
    </row>
    <row r="463" spans="8:11" x14ac:dyDescent="0.25">
      <c r="H463" s="98"/>
      <c r="I463" s="98"/>
      <c r="J463" s="99"/>
      <c r="K463" s="98"/>
    </row>
    <row r="464" spans="8:11" x14ac:dyDescent="0.25">
      <c r="H464" s="98"/>
      <c r="I464" s="98"/>
      <c r="J464" s="99"/>
      <c r="K464" s="98"/>
    </row>
    <row r="465" spans="8:11" x14ac:dyDescent="0.25">
      <c r="H465" s="98"/>
      <c r="I465" s="98"/>
      <c r="J465" s="99"/>
      <c r="K465" s="98"/>
    </row>
    <row r="466" spans="8:11" x14ac:dyDescent="0.25">
      <c r="H466" s="98"/>
      <c r="I466" s="98"/>
      <c r="J466" s="99"/>
      <c r="K466" s="98"/>
    </row>
    <row r="467" spans="8:11" x14ac:dyDescent="0.25">
      <c r="H467" s="98"/>
      <c r="I467" s="98"/>
      <c r="J467" s="99"/>
      <c r="K467" s="98"/>
    </row>
    <row r="468" spans="8:11" x14ac:dyDescent="0.25">
      <c r="H468" s="98"/>
      <c r="I468" s="98"/>
      <c r="J468" s="99"/>
      <c r="K468" s="98"/>
    </row>
    <row r="469" spans="8:11" x14ac:dyDescent="0.25">
      <c r="H469" s="98"/>
      <c r="I469" s="98"/>
      <c r="J469" s="99"/>
      <c r="K469" s="98"/>
    </row>
    <row r="470" spans="8:11" x14ac:dyDescent="0.25">
      <c r="H470" s="98"/>
      <c r="I470" s="98"/>
      <c r="J470" s="99"/>
      <c r="K470" s="98"/>
    </row>
    <row r="471" spans="8:11" x14ac:dyDescent="0.25">
      <c r="H471" s="98"/>
      <c r="I471" s="98"/>
      <c r="J471" s="99"/>
      <c r="K471" s="98"/>
    </row>
    <row r="472" spans="8:11" x14ac:dyDescent="0.25">
      <c r="H472" s="98"/>
      <c r="I472" s="98"/>
      <c r="J472" s="99"/>
      <c r="K472" s="98"/>
    </row>
    <row r="473" spans="8:11" x14ac:dyDescent="0.25">
      <c r="H473" s="98"/>
      <c r="I473" s="98"/>
      <c r="J473" s="99"/>
      <c r="K473" s="98"/>
    </row>
    <row r="474" spans="8:11" x14ac:dyDescent="0.25">
      <c r="H474" s="98"/>
      <c r="I474" s="98"/>
      <c r="J474" s="99"/>
      <c r="K474" s="98"/>
    </row>
    <row r="475" spans="8:11" x14ac:dyDescent="0.25">
      <c r="H475" s="98"/>
      <c r="I475" s="98"/>
      <c r="J475" s="99"/>
      <c r="K475" s="98"/>
    </row>
    <row r="476" spans="8:11" x14ac:dyDescent="0.25">
      <c r="H476" s="98"/>
      <c r="I476" s="98"/>
      <c r="J476" s="99"/>
      <c r="K476" s="98"/>
    </row>
    <row r="477" spans="8:11" x14ac:dyDescent="0.25">
      <c r="H477" s="98"/>
      <c r="I477" s="98"/>
      <c r="J477" s="99"/>
      <c r="K477" s="98"/>
    </row>
    <row r="478" spans="8:11" x14ac:dyDescent="0.25">
      <c r="H478" s="98"/>
      <c r="I478" s="98"/>
      <c r="J478" s="99"/>
      <c r="K478" s="98"/>
    </row>
    <row r="479" spans="8:11" x14ac:dyDescent="0.25">
      <c r="H479" s="98"/>
      <c r="I479" s="98"/>
      <c r="J479" s="99"/>
      <c r="K479" s="98"/>
    </row>
    <row r="480" spans="8:11" x14ac:dyDescent="0.25">
      <c r="H480" s="98"/>
      <c r="I480" s="98"/>
      <c r="J480" s="99"/>
      <c r="K480" s="98"/>
    </row>
    <row r="481" spans="8:11" x14ac:dyDescent="0.25">
      <c r="H481" s="98"/>
      <c r="I481" s="98"/>
      <c r="J481" s="99"/>
      <c r="K481" s="98"/>
    </row>
    <row r="482" spans="8:11" x14ac:dyDescent="0.25">
      <c r="H482" s="98"/>
      <c r="I482" s="98"/>
      <c r="J482" s="99"/>
      <c r="K482" s="98"/>
    </row>
    <row r="483" spans="8:11" x14ac:dyDescent="0.25">
      <c r="H483" s="98"/>
      <c r="I483" s="98"/>
      <c r="J483" s="99"/>
      <c r="K483" s="98"/>
    </row>
    <row r="484" spans="8:11" x14ac:dyDescent="0.25">
      <c r="H484" s="98"/>
      <c r="I484" s="98"/>
      <c r="J484" s="99"/>
      <c r="K484" s="98"/>
    </row>
    <row r="485" spans="8:11" x14ac:dyDescent="0.25">
      <c r="H485" s="98"/>
      <c r="I485" s="98"/>
      <c r="J485" s="99"/>
      <c r="K485" s="98"/>
    </row>
    <row r="486" spans="8:11" x14ac:dyDescent="0.25">
      <c r="H486" s="98"/>
      <c r="I486" s="98"/>
      <c r="J486" s="99"/>
      <c r="K486" s="98"/>
    </row>
    <row r="487" spans="8:11" x14ac:dyDescent="0.25">
      <c r="H487" s="98"/>
      <c r="I487" s="98"/>
      <c r="J487" s="99"/>
      <c r="K487" s="98"/>
    </row>
    <row r="488" spans="8:11" x14ac:dyDescent="0.25">
      <c r="H488" s="98"/>
      <c r="I488" s="98"/>
      <c r="J488" s="99"/>
      <c r="K488" s="98"/>
    </row>
    <row r="489" spans="8:11" x14ac:dyDescent="0.25">
      <c r="H489" s="98"/>
      <c r="I489" s="98"/>
      <c r="J489" s="99"/>
      <c r="K489" s="98"/>
    </row>
    <row r="490" spans="8:11" x14ac:dyDescent="0.25">
      <c r="H490" s="98"/>
      <c r="I490" s="98"/>
      <c r="J490" s="99"/>
      <c r="K490" s="98"/>
    </row>
    <row r="491" spans="8:11" x14ac:dyDescent="0.25">
      <c r="H491" s="98"/>
      <c r="I491" s="98"/>
      <c r="J491" s="99"/>
      <c r="K491" s="98"/>
    </row>
    <row r="492" spans="8:11" x14ac:dyDescent="0.25">
      <c r="H492" s="98"/>
      <c r="I492" s="98"/>
      <c r="J492" s="99"/>
      <c r="K492" s="98"/>
    </row>
    <row r="493" spans="8:11" x14ac:dyDescent="0.25">
      <c r="H493" s="98"/>
      <c r="I493" s="98"/>
      <c r="J493" s="99"/>
      <c r="K493" s="98"/>
    </row>
    <row r="494" spans="8:11" x14ac:dyDescent="0.25">
      <c r="H494" s="98"/>
      <c r="I494" s="98"/>
      <c r="J494" s="99"/>
      <c r="K494" s="98"/>
    </row>
    <row r="495" spans="8:11" x14ac:dyDescent="0.25">
      <c r="H495" s="98"/>
      <c r="I495" s="98"/>
      <c r="J495" s="99"/>
      <c r="K495" s="98"/>
    </row>
    <row r="496" spans="8:11" x14ac:dyDescent="0.25">
      <c r="H496" s="98"/>
      <c r="I496" s="98"/>
      <c r="J496" s="99"/>
      <c r="K496" s="98"/>
    </row>
    <row r="497" spans="8:11" x14ac:dyDescent="0.25">
      <c r="H497" s="98"/>
      <c r="I497" s="98"/>
      <c r="J497" s="99"/>
      <c r="K497" s="98"/>
    </row>
    <row r="498" spans="8:11" x14ac:dyDescent="0.25">
      <c r="H498" s="98"/>
      <c r="I498" s="98"/>
      <c r="J498" s="99"/>
      <c r="K498" s="98"/>
    </row>
    <row r="499" spans="8:11" x14ac:dyDescent="0.25">
      <c r="H499" s="98"/>
      <c r="I499" s="98"/>
      <c r="J499" s="99"/>
      <c r="K499" s="98"/>
    </row>
    <row r="500" spans="8:11" x14ac:dyDescent="0.25">
      <c r="H500" s="98"/>
      <c r="I500" s="98"/>
      <c r="J500" s="99"/>
      <c r="K500" s="98"/>
    </row>
    <row r="501" spans="8:11" x14ac:dyDescent="0.25">
      <c r="H501" s="98"/>
      <c r="I501" s="98"/>
      <c r="J501" s="99"/>
      <c r="K501" s="98"/>
    </row>
    <row r="502" spans="8:11" x14ac:dyDescent="0.25">
      <c r="H502" s="98"/>
      <c r="I502" s="98"/>
      <c r="J502" s="99"/>
      <c r="K502" s="98"/>
    </row>
    <row r="503" spans="8:11" x14ac:dyDescent="0.25">
      <c r="H503" s="98"/>
      <c r="I503" s="98"/>
      <c r="J503" s="99"/>
      <c r="K503" s="98"/>
    </row>
    <row r="504" spans="8:11" x14ac:dyDescent="0.25">
      <c r="H504" s="98"/>
      <c r="I504" s="98"/>
      <c r="J504" s="99"/>
      <c r="K504" s="98"/>
    </row>
    <row r="505" spans="8:11" x14ac:dyDescent="0.25">
      <c r="H505" s="98"/>
      <c r="I505" s="98"/>
      <c r="J505" s="99"/>
      <c r="K505" s="98"/>
    </row>
    <row r="506" spans="8:11" x14ac:dyDescent="0.25">
      <c r="H506" s="98"/>
      <c r="I506" s="98"/>
      <c r="J506" s="99"/>
      <c r="K506" s="98"/>
    </row>
    <row r="507" spans="8:11" x14ac:dyDescent="0.25">
      <c r="H507" s="98"/>
      <c r="I507" s="98"/>
      <c r="J507" s="99"/>
      <c r="K507" s="98"/>
    </row>
    <row r="508" spans="8:11" x14ac:dyDescent="0.25">
      <c r="H508" s="98"/>
      <c r="I508" s="98"/>
      <c r="J508" s="99"/>
      <c r="K508" s="98"/>
    </row>
    <row r="509" spans="8:11" x14ac:dyDescent="0.25">
      <c r="H509" s="98"/>
      <c r="I509" s="98"/>
      <c r="J509" s="99"/>
      <c r="K509" s="98"/>
    </row>
    <row r="510" spans="8:11" x14ac:dyDescent="0.25">
      <c r="H510" s="98"/>
      <c r="I510" s="98"/>
      <c r="J510" s="99"/>
      <c r="K510" s="98"/>
    </row>
    <row r="511" spans="8:11" x14ac:dyDescent="0.25">
      <c r="H511" s="98"/>
      <c r="I511" s="98"/>
      <c r="J511" s="99"/>
      <c r="K511" s="98"/>
    </row>
    <row r="512" spans="8:11" x14ac:dyDescent="0.25">
      <c r="H512" s="98"/>
      <c r="I512" s="98"/>
      <c r="J512" s="99"/>
      <c r="K512" s="98"/>
    </row>
    <row r="513" spans="8:11" x14ac:dyDescent="0.25">
      <c r="H513" s="98"/>
      <c r="I513" s="98"/>
      <c r="J513" s="99"/>
      <c r="K513" s="98"/>
    </row>
    <row r="514" spans="8:11" x14ac:dyDescent="0.25">
      <c r="H514" s="98"/>
      <c r="I514" s="98"/>
      <c r="J514" s="99"/>
      <c r="K514" s="98"/>
    </row>
    <row r="515" spans="8:11" x14ac:dyDescent="0.25">
      <c r="H515" s="98"/>
      <c r="I515" s="98"/>
      <c r="J515" s="99"/>
      <c r="K515" s="98"/>
    </row>
    <row r="516" spans="8:11" x14ac:dyDescent="0.25">
      <c r="H516" s="98"/>
      <c r="I516" s="98"/>
      <c r="J516" s="99"/>
      <c r="K516" s="98"/>
    </row>
    <row r="517" spans="8:11" x14ac:dyDescent="0.25">
      <c r="H517" s="98"/>
      <c r="I517" s="98"/>
      <c r="J517" s="99"/>
      <c r="K517" s="98"/>
    </row>
    <row r="518" spans="8:11" x14ac:dyDescent="0.25">
      <c r="H518" s="98"/>
      <c r="I518" s="98"/>
      <c r="J518" s="99"/>
      <c r="K518" s="98"/>
    </row>
    <row r="519" spans="8:11" x14ac:dyDescent="0.25">
      <c r="H519" s="98"/>
      <c r="I519" s="98"/>
      <c r="J519" s="99"/>
      <c r="K519" s="98"/>
    </row>
    <row r="520" spans="8:11" x14ac:dyDescent="0.25">
      <c r="H520" s="98"/>
      <c r="I520" s="98"/>
      <c r="J520" s="99"/>
      <c r="K520" s="98"/>
    </row>
    <row r="521" spans="8:11" x14ac:dyDescent="0.25">
      <c r="H521" s="98"/>
      <c r="I521" s="98"/>
      <c r="J521" s="99"/>
      <c r="K521" s="98"/>
    </row>
    <row r="522" spans="8:11" x14ac:dyDescent="0.25">
      <c r="H522" s="98"/>
      <c r="I522" s="98"/>
      <c r="J522" s="99"/>
      <c r="K522" s="98"/>
    </row>
    <row r="523" spans="8:11" x14ac:dyDescent="0.25">
      <c r="H523" s="98"/>
      <c r="I523" s="98"/>
      <c r="J523" s="99"/>
      <c r="K523" s="98"/>
    </row>
    <row r="524" spans="8:11" x14ac:dyDescent="0.25">
      <c r="H524" s="98"/>
      <c r="I524" s="98"/>
      <c r="J524" s="99"/>
      <c r="K524" s="98"/>
    </row>
    <row r="525" spans="8:11" x14ac:dyDescent="0.25">
      <c r="H525" s="98"/>
      <c r="I525" s="98"/>
      <c r="J525" s="99"/>
      <c r="K525" s="98"/>
    </row>
    <row r="526" spans="8:11" x14ac:dyDescent="0.25">
      <c r="H526" s="98"/>
      <c r="I526" s="98"/>
      <c r="J526" s="99"/>
      <c r="K526" s="98"/>
    </row>
    <row r="527" spans="8:11" x14ac:dyDescent="0.25">
      <c r="H527" s="98"/>
      <c r="I527" s="98"/>
      <c r="J527" s="99"/>
      <c r="K527" s="98"/>
    </row>
    <row r="528" spans="8:11" x14ac:dyDescent="0.25">
      <c r="H528" s="98"/>
      <c r="I528" s="98"/>
      <c r="J528" s="99"/>
      <c r="K528" s="98"/>
    </row>
    <row r="529" spans="8:11" x14ac:dyDescent="0.25">
      <c r="H529" s="98"/>
      <c r="I529" s="98"/>
      <c r="J529" s="99"/>
      <c r="K529" s="98"/>
    </row>
    <row r="530" spans="8:11" x14ac:dyDescent="0.25">
      <c r="H530" s="98"/>
      <c r="I530" s="98"/>
      <c r="J530" s="99"/>
      <c r="K530" s="98"/>
    </row>
    <row r="531" spans="8:11" x14ac:dyDescent="0.25">
      <c r="H531" s="98"/>
      <c r="I531" s="98"/>
      <c r="J531" s="99"/>
      <c r="K531" s="98"/>
    </row>
    <row r="532" spans="8:11" x14ac:dyDescent="0.25">
      <c r="H532" s="98"/>
      <c r="I532" s="98"/>
      <c r="J532" s="99"/>
      <c r="K532" s="98"/>
    </row>
    <row r="533" spans="8:11" x14ac:dyDescent="0.25">
      <c r="H533" s="98"/>
      <c r="I533" s="98"/>
      <c r="J533" s="99"/>
      <c r="K533" s="98"/>
    </row>
    <row r="534" spans="8:11" x14ac:dyDescent="0.25">
      <c r="H534" s="98"/>
      <c r="I534" s="98"/>
      <c r="J534" s="99"/>
      <c r="K534" s="98"/>
    </row>
    <row r="535" spans="8:11" x14ac:dyDescent="0.25">
      <c r="H535" s="98"/>
      <c r="I535" s="98"/>
      <c r="J535" s="99"/>
      <c r="K535" s="98"/>
    </row>
    <row r="536" spans="8:11" x14ac:dyDescent="0.25">
      <c r="H536" s="98"/>
      <c r="I536" s="98"/>
      <c r="J536" s="99"/>
      <c r="K536" s="98"/>
    </row>
    <row r="537" spans="8:11" x14ac:dyDescent="0.25">
      <c r="H537" s="98"/>
      <c r="I537" s="98"/>
      <c r="J537" s="99"/>
      <c r="K537" s="98"/>
    </row>
    <row r="538" spans="8:11" x14ac:dyDescent="0.25">
      <c r="H538" s="98"/>
      <c r="I538" s="98"/>
      <c r="J538" s="99"/>
      <c r="K538" s="98"/>
    </row>
    <row r="539" spans="8:11" x14ac:dyDescent="0.25">
      <c r="H539" s="98"/>
      <c r="I539" s="98"/>
      <c r="J539" s="99"/>
      <c r="K539" s="98"/>
    </row>
    <row r="540" spans="8:11" x14ac:dyDescent="0.25">
      <c r="H540" s="98"/>
      <c r="I540" s="98"/>
      <c r="J540" s="99"/>
      <c r="K540" s="98"/>
    </row>
    <row r="541" spans="8:11" x14ac:dyDescent="0.25">
      <c r="H541" s="98"/>
      <c r="I541" s="98"/>
      <c r="J541" s="99"/>
      <c r="K541" s="98"/>
    </row>
    <row r="542" spans="8:11" x14ac:dyDescent="0.25">
      <c r="H542" s="98"/>
      <c r="I542" s="98"/>
      <c r="J542" s="99"/>
      <c r="K542" s="98"/>
    </row>
    <row r="543" spans="8:11" x14ac:dyDescent="0.25">
      <c r="H543" s="98"/>
      <c r="I543" s="98"/>
      <c r="J543" s="99"/>
      <c r="K543" s="98"/>
    </row>
    <row r="544" spans="8:11" x14ac:dyDescent="0.25">
      <c r="H544" s="98"/>
      <c r="I544" s="98"/>
      <c r="J544" s="99"/>
      <c r="K544" s="98"/>
    </row>
    <row r="545" spans="8:11" x14ac:dyDescent="0.25">
      <c r="H545" s="98"/>
      <c r="I545" s="98"/>
      <c r="J545" s="99"/>
      <c r="K545" s="98"/>
    </row>
    <row r="546" spans="8:11" x14ac:dyDescent="0.25">
      <c r="H546" s="98"/>
      <c r="I546" s="98"/>
      <c r="J546" s="99"/>
      <c r="K546" s="98"/>
    </row>
    <row r="547" spans="8:11" x14ac:dyDescent="0.25">
      <c r="H547" s="98"/>
      <c r="I547" s="98"/>
      <c r="J547" s="99"/>
      <c r="K547" s="98"/>
    </row>
    <row r="548" spans="8:11" x14ac:dyDescent="0.25">
      <c r="H548" s="98"/>
      <c r="I548" s="98"/>
      <c r="J548" s="99"/>
      <c r="K548" s="98"/>
    </row>
    <row r="549" spans="8:11" x14ac:dyDescent="0.25">
      <c r="H549" s="98"/>
      <c r="I549" s="98"/>
      <c r="J549" s="99"/>
      <c r="K549" s="98"/>
    </row>
    <row r="550" spans="8:11" x14ac:dyDescent="0.25">
      <c r="H550" s="98"/>
      <c r="I550" s="98"/>
      <c r="J550" s="99"/>
      <c r="K550" s="98"/>
    </row>
    <row r="551" spans="8:11" x14ac:dyDescent="0.25">
      <c r="H551" s="98"/>
      <c r="I551" s="98"/>
      <c r="J551" s="99"/>
      <c r="K551" s="98"/>
    </row>
    <row r="552" spans="8:11" x14ac:dyDescent="0.25">
      <c r="H552" s="98"/>
      <c r="I552" s="98"/>
      <c r="J552" s="99"/>
      <c r="K552" s="98"/>
    </row>
    <row r="553" spans="8:11" x14ac:dyDescent="0.25">
      <c r="H553" s="98"/>
      <c r="I553" s="98"/>
      <c r="J553" s="99"/>
      <c r="K553" s="98"/>
    </row>
    <row r="554" spans="8:11" x14ac:dyDescent="0.25">
      <c r="H554" s="98"/>
      <c r="I554" s="98"/>
      <c r="J554" s="99"/>
      <c r="K554" s="98"/>
    </row>
    <row r="555" spans="8:11" x14ac:dyDescent="0.25">
      <c r="H555" s="98"/>
      <c r="I555" s="98"/>
      <c r="J555" s="99"/>
      <c r="K555" s="98"/>
    </row>
    <row r="556" spans="8:11" x14ac:dyDescent="0.25">
      <c r="H556" s="98"/>
      <c r="I556" s="98"/>
      <c r="J556" s="99"/>
      <c r="K556" s="98"/>
    </row>
    <row r="557" spans="8:11" x14ac:dyDescent="0.25">
      <c r="H557" s="98"/>
      <c r="I557" s="98"/>
      <c r="J557" s="99"/>
      <c r="K557" s="98"/>
    </row>
    <row r="558" spans="8:11" x14ac:dyDescent="0.25">
      <c r="H558" s="98"/>
      <c r="I558" s="98"/>
      <c r="J558" s="99"/>
      <c r="K558" s="98"/>
    </row>
    <row r="559" spans="8:11" x14ac:dyDescent="0.25">
      <c r="H559" s="98"/>
      <c r="I559" s="98"/>
      <c r="J559" s="99"/>
      <c r="K559" s="98"/>
    </row>
    <row r="560" spans="8:11" x14ac:dyDescent="0.25">
      <c r="H560" s="98"/>
      <c r="I560" s="98"/>
      <c r="J560" s="99"/>
      <c r="K560" s="98"/>
    </row>
    <row r="561" spans="8:11" x14ac:dyDescent="0.25">
      <c r="H561" s="98"/>
      <c r="I561" s="98"/>
      <c r="J561" s="99"/>
      <c r="K561" s="98"/>
    </row>
    <row r="562" spans="8:11" x14ac:dyDescent="0.25">
      <c r="H562" s="98"/>
      <c r="I562" s="98"/>
      <c r="J562" s="99"/>
      <c r="K562" s="98"/>
    </row>
    <row r="563" spans="8:11" x14ac:dyDescent="0.25">
      <c r="H563" s="98"/>
      <c r="I563" s="98"/>
      <c r="J563" s="99"/>
      <c r="K563" s="98"/>
    </row>
    <row r="564" spans="8:11" x14ac:dyDescent="0.25">
      <c r="H564" s="98"/>
      <c r="I564" s="98"/>
      <c r="J564" s="99"/>
      <c r="K564" s="98"/>
    </row>
    <row r="565" spans="8:11" x14ac:dyDescent="0.25">
      <c r="H565" s="98"/>
      <c r="I565" s="98"/>
      <c r="J565" s="99"/>
      <c r="K565" s="98"/>
    </row>
    <row r="566" spans="8:11" x14ac:dyDescent="0.25">
      <c r="H566" s="98"/>
      <c r="I566" s="98"/>
      <c r="J566" s="99"/>
      <c r="K566" s="98"/>
    </row>
    <row r="567" spans="8:11" x14ac:dyDescent="0.25">
      <c r="H567" s="98"/>
      <c r="I567" s="98"/>
      <c r="J567" s="99"/>
      <c r="K567" s="98"/>
    </row>
    <row r="568" spans="8:11" x14ac:dyDescent="0.25">
      <c r="H568" s="98"/>
      <c r="I568" s="98"/>
      <c r="J568" s="99"/>
      <c r="K568" s="98"/>
    </row>
    <row r="569" spans="8:11" x14ac:dyDescent="0.25">
      <c r="H569" s="98"/>
      <c r="I569" s="98"/>
      <c r="J569" s="99"/>
      <c r="K569" s="98"/>
    </row>
    <row r="570" spans="8:11" x14ac:dyDescent="0.25">
      <c r="H570" s="98"/>
      <c r="I570" s="98"/>
      <c r="J570" s="99"/>
      <c r="K570" s="98"/>
    </row>
    <row r="571" spans="8:11" x14ac:dyDescent="0.25">
      <c r="H571" s="98"/>
      <c r="I571" s="98"/>
      <c r="J571" s="99"/>
      <c r="K571" s="98"/>
    </row>
    <row r="572" spans="8:11" x14ac:dyDescent="0.25">
      <c r="H572" s="98"/>
      <c r="I572" s="98"/>
      <c r="J572" s="99"/>
      <c r="K572" s="98"/>
    </row>
    <row r="573" spans="8:11" x14ac:dyDescent="0.25">
      <c r="H573" s="98"/>
      <c r="I573" s="98"/>
      <c r="J573" s="99"/>
      <c r="K573" s="98"/>
    </row>
    <row r="574" spans="8:11" x14ac:dyDescent="0.25">
      <c r="H574" s="98"/>
      <c r="I574" s="98"/>
      <c r="J574" s="99"/>
      <c r="K574" s="98"/>
    </row>
    <row r="575" spans="8:11" x14ac:dyDescent="0.25">
      <c r="H575" s="98"/>
      <c r="I575" s="98"/>
      <c r="J575" s="99"/>
      <c r="K575" s="98"/>
    </row>
    <row r="576" spans="8:11" x14ac:dyDescent="0.25">
      <c r="H576" s="98"/>
      <c r="I576" s="98"/>
      <c r="J576" s="99"/>
      <c r="K576" s="98"/>
    </row>
    <row r="577" spans="8:11" x14ac:dyDescent="0.25">
      <c r="H577" s="98"/>
      <c r="I577" s="98"/>
      <c r="J577" s="99"/>
      <c r="K577" s="98"/>
    </row>
    <row r="578" spans="8:11" x14ac:dyDescent="0.25">
      <c r="H578" s="98"/>
      <c r="I578" s="98"/>
      <c r="J578" s="99"/>
      <c r="K578" s="98"/>
    </row>
    <row r="579" spans="8:11" x14ac:dyDescent="0.25">
      <c r="H579" s="98"/>
      <c r="I579" s="98"/>
      <c r="J579" s="99"/>
      <c r="K579" s="98"/>
    </row>
    <row r="580" spans="8:11" x14ac:dyDescent="0.25">
      <c r="H580" s="98"/>
      <c r="I580" s="98"/>
      <c r="J580" s="99"/>
      <c r="K580" s="98"/>
    </row>
    <row r="581" spans="8:11" x14ac:dyDescent="0.25">
      <c r="H581" s="98"/>
      <c r="I581" s="98"/>
      <c r="J581" s="99"/>
      <c r="K581" s="98"/>
    </row>
    <row r="582" spans="8:11" x14ac:dyDescent="0.25">
      <c r="H582" s="98"/>
      <c r="I582" s="98"/>
      <c r="J582" s="99"/>
      <c r="K582" s="98"/>
    </row>
    <row r="583" spans="8:11" x14ac:dyDescent="0.25">
      <c r="H583" s="98"/>
      <c r="I583" s="98"/>
      <c r="J583" s="99"/>
      <c r="K583" s="98"/>
    </row>
    <row r="584" spans="8:11" x14ac:dyDescent="0.25">
      <c r="H584" s="98"/>
      <c r="I584" s="98"/>
      <c r="J584" s="99"/>
      <c r="K584" s="98"/>
    </row>
    <row r="585" spans="8:11" x14ac:dyDescent="0.25">
      <c r="H585" s="98"/>
      <c r="I585" s="98"/>
      <c r="J585" s="99"/>
      <c r="K585" s="98"/>
    </row>
    <row r="586" spans="8:11" x14ac:dyDescent="0.25">
      <c r="H586" s="98"/>
      <c r="I586" s="98"/>
      <c r="J586" s="99"/>
      <c r="K586" s="98"/>
    </row>
    <row r="587" spans="8:11" x14ac:dyDescent="0.25">
      <c r="H587" s="98"/>
      <c r="I587" s="98"/>
      <c r="J587" s="99"/>
      <c r="K587" s="98"/>
    </row>
    <row r="588" spans="8:11" x14ac:dyDescent="0.25">
      <c r="H588" s="98"/>
      <c r="I588" s="98"/>
      <c r="J588" s="99"/>
      <c r="K588" s="98"/>
    </row>
    <row r="589" spans="8:11" x14ac:dyDescent="0.25">
      <c r="H589" s="98"/>
      <c r="I589" s="98"/>
      <c r="J589" s="99"/>
      <c r="K589" s="98"/>
    </row>
    <row r="590" spans="8:11" x14ac:dyDescent="0.25">
      <c r="H590" s="98"/>
      <c r="I590" s="98"/>
      <c r="J590" s="99"/>
      <c r="K590" s="98"/>
    </row>
    <row r="591" spans="8:11" x14ac:dyDescent="0.25">
      <c r="H591" s="98"/>
      <c r="I591" s="98"/>
      <c r="J591" s="99"/>
      <c r="K591" s="98"/>
    </row>
    <row r="592" spans="8:11" x14ac:dyDescent="0.25">
      <c r="H592" s="98"/>
      <c r="I592" s="98"/>
      <c r="J592" s="99"/>
      <c r="K592" s="98"/>
    </row>
    <row r="593" spans="8:11" x14ac:dyDescent="0.25">
      <c r="H593" s="98"/>
      <c r="I593" s="98"/>
      <c r="J593" s="99"/>
      <c r="K593" s="98"/>
    </row>
    <row r="594" spans="8:11" x14ac:dyDescent="0.25">
      <c r="H594" s="98"/>
      <c r="I594" s="98"/>
      <c r="J594" s="99"/>
      <c r="K594" s="98"/>
    </row>
    <row r="595" spans="8:11" x14ac:dyDescent="0.25">
      <c r="H595" s="98"/>
      <c r="I595" s="98"/>
      <c r="J595" s="99"/>
      <c r="K595" s="98"/>
    </row>
    <row r="596" spans="8:11" x14ac:dyDescent="0.25">
      <c r="H596" s="98"/>
      <c r="I596" s="98"/>
      <c r="J596" s="99"/>
      <c r="K596" s="98"/>
    </row>
    <row r="597" spans="8:11" x14ac:dyDescent="0.25">
      <c r="H597" s="98"/>
      <c r="I597" s="98"/>
      <c r="J597" s="99"/>
      <c r="K597" s="98"/>
    </row>
  </sheetData>
  <autoFilter ref="A23:R104" xr:uid="{19190751-D2D8-43EE-9114-35FE7AAB3A31}"/>
  <mergeCells count="28">
    <mergeCell ref="F2:G2"/>
    <mergeCell ref="H2:I2"/>
    <mergeCell ref="P9:Q9"/>
    <mergeCell ref="A1:A3"/>
    <mergeCell ref="B1:B3"/>
    <mergeCell ref="C1:C3"/>
    <mergeCell ref="D1:D3"/>
    <mergeCell ref="E1:I1"/>
    <mergeCell ref="J1:J3"/>
    <mergeCell ref="J13:M13"/>
    <mergeCell ref="P13:Q13"/>
    <mergeCell ref="K1:K3"/>
    <mergeCell ref="L1:L3"/>
    <mergeCell ref="M1:N1"/>
    <mergeCell ref="J10:M10"/>
    <mergeCell ref="P10:Q10"/>
    <mergeCell ref="J11:M11"/>
    <mergeCell ref="J12:M12"/>
    <mergeCell ref="P12:Q12"/>
    <mergeCell ref="A22:B22"/>
    <mergeCell ref="F22:H22"/>
    <mergeCell ref="D108:E108"/>
    <mergeCell ref="J14:M14"/>
    <mergeCell ref="J15:M15"/>
    <mergeCell ref="J16:M16"/>
    <mergeCell ref="J17:M17"/>
    <mergeCell ref="J18:M18"/>
    <mergeCell ref="J19:M19"/>
  </mergeCells>
  <conditionalFormatting sqref="Q11">
    <cfRule type="expression" dxfId="1" priority="1">
      <formula>ISERROR($Q11)</formula>
    </cfRule>
  </conditionalFormatting>
  <dataValidations count="8">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4:I8" xr:uid="{A3067410-CDE0-4E96-9C79-35B22C38ACC6}">
      <formula1>F4&lt;$J$11</formula1>
    </dataValidation>
    <dataValidation type="decimal" operator="greaterThan" allowBlank="1" showInputMessage="1" showErrorMessage="1" sqref="P2:P8 Q2:Q3" xr:uid="{BCC69944-76FC-40DF-80B0-CC1F2B662DFB}">
      <formula1>0</formula1>
    </dataValidation>
    <dataValidation operator="greaterThanOrEqual" allowBlank="1" showInputMessage="1" showErrorMessage="1" sqref="K7:K8" xr:uid="{A1FE19FE-1316-4D41-A550-D3C3824895F6}"/>
    <dataValidation type="custom" operator="greaterThanOrEqual" allowBlank="1" showInputMessage="1" showErrorMessage="1" errorTitle="Error" error="El porcentaje que ingreso no esta en este rango 0%-100%, o el resultado del descuento en menor al precio piso $ 1,650,451" promptTitle="Porcentaje Descuento" prompt="Ingrese % de descuento de 0%-100% y el resultado del descuento no puede ser menor al precio piso $ 1,650,451" sqref="K5:K6" xr:uid="{1A7C8BA5-0CE4-4731-8094-0F75F6241785}">
      <formula1>A5</formula1>
    </dataValidation>
    <dataValidation type="custom" operator="greaterThanOrEqual" allowBlank="1" showInputMessage="1" showErrorMessage="1" errorTitle="Error" error="El porcentaje que ingreso no esta en este rango 0%-100%, o el resultado del descuento en menor al precio piso $ 1,608,377" promptTitle="Porcentaje Descuento" prompt="Ingrese % de descuento de 0%-100% y el resultado del descuento no puede ser menor al precio piso $ 1,608,377" sqref="K4" xr:uid="{C93E225A-D320-420D-9AF0-969981009E1C}">
      <formula1>A4</formula1>
    </dataValidation>
    <dataValidation type="decimal" allowBlank="1" showInputMessage="1" showErrorMessage="1" errorTitle="Error" error="Mayor o igual a 1 y Menor al Ofertado" promptTitle="Porcentaje de AIU" prompt="Mayor o igual a 1 y Menor al Ofertado" sqref="Q11" xr:uid="{8B0AFF2C-68D3-485E-8F7E-E04B17352E00}">
      <formula1>0.01</formula1>
      <formula2>S11</formula2>
    </dataValidation>
    <dataValidation type="decimal" allowBlank="1" showInputMessage="1" showErrorMessage="1" errorTitle="Error" error="Mayor a 1" promptTitle="Porcentaje de AIU" prompt="Mayor a 1" sqref="R9" xr:uid="{9117F606-F778-4C81-B439-C0872138BE69}">
      <formula1>0.011</formula1>
      <formula2>AH12</formula2>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J24:J103" xr:uid="{048DF274-2F8F-4F4F-904B-5E16B4D3A02D}">
      <formula1>F24&lt;$J$11</formula1>
    </dataValidation>
  </dataValidations>
  <printOptions horizontalCentered="1"/>
  <pageMargins left="0.31496062992125984" right="0.31496062992125984" top="0.35433070866141736" bottom="0.35433070866141736" header="0.31496062992125984" footer="0.31496062992125984"/>
  <pageSetup scale="30" fitToHeight="2" orientation="landscape" horizontalDpi="1200" verticalDpi="1200" r:id="rId1"/>
  <colBreaks count="1" manualBreakCount="1">
    <brk id="17"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8C974C-3BFC-46AE-BED8-DCEB67776AF8}">
  <sheetPr>
    <tabColor theme="9" tint="-0.249977111117893"/>
    <pageSetUpPr fitToPage="1"/>
  </sheetPr>
  <dimension ref="A1:Q597"/>
  <sheetViews>
    <sheetView zoomScale="80" zoomScaleNormal="80" zoomScaleSheetLayoutView="85" workbookViewId="0">
      <selection activeCell="E1" sqref="E1:I1"/>
    </sheetView>
  </sheetViews>
  <sheetFormatPr baseColWidth="10" defaultRowHeight="15" x14ac:dyDescent="0.25"/>
  <cols>
    <col min="1" max="1" width="11.42578125" style="2"/>
    <col min="2" max="2" width="24.140625" customWidth="1"/>
    <col min="3" max="3" width="7.85546875" customWidth="1"/>
    <col min="4" max="4" width="13" style="2" bestFit="1" customWidth="1"/>
    <col min="5" max="5" width="21.5703125" style="60" bestFit="1" customWidth="1"/>
    <col min="6" max="6" width="21.5703125" style="2" bestFit="1" customWidth="1"/>
    <col min="7" max="7" width="19" style="2" bestFit="1" customWidth="1"/>
    <col min="8" max="8" width="23" style="86" bestFit="1" customWidth="1"/>
    <col min="9" max="9" width="22.28515625" style="86" customWidth="1"/>
    <col min="10" max="10" width="26.5703125" style="87" bestFit="1" customWidth="1"/>
    <col min="11" max="11" width="24.42578125" style="86" bestFit="1" customWidth="1"/>
    <col min="12" max="12" width="26.7109375" bestFit="1" customWidth="1"/>
    <col min="13" max="13" width="33.7109375" bestFit="1" customWidth="1"/>
    <col min="14" max="14" width="25.85546875" style="2" customWidth="1"/>
    <col min="15" max="15" width="13" bestFit="1" customWidth="1"/>
    <col min="16" max="16" width="40.5703125" bestFit="1" customWidth="1"/>
    <col min="17" max="17" width="18.5703125" customWidth="1"/>
    <col min="18" max="18" width="18.85546875" customWidth="1"/>
  </cols>
  <sheetData>
    <row r="1" spans="1:17" ht="36.75" customHeight="1" x14ac:dyDescent="0.25">
      <c r="A1" s="318" t="s">
        <v>7</v>
      </c>
      <c r="B1" s="333" t="s">
        <v>8</v>
      </c>
      <c r="C1" s="318" t="s">
        <v>14</v>
      </c>
      <c r="D1" s="322" t="s">
        <v>9</v>
      </c>
      <c r="E1" s="324" t="str">
        <f>+'VERIFICACIÓN 2025'!B33</f>
        <v>ZV SERVIASEAMOS UNION TEMPORAL - #1222321</v>
      </c>
      <c r="F1" s="325"/>
      <c r="G1" s="325"/>
      <c r="H1" s="325"/>
      <c r="I1" s="326"/>
      <c r="J1" s="327" t="s">
        <v>10</v>
      </c>
      <c r="K1" s="329" t="s">
        <v>11</v>
      </c>
      <c r="L1" s="331" t="s">
        <v>12</v>
      </c>
      <c r="M1" s="333" t="s">
        <v>13</v>
      </c>
      <c r="N1" s="334"/>
      <c r="P1" s="7"/>
      <c r="Q1" s="7"/>
    </row>
    <row r="2" spans="1:17" ht="51" customHeight="1" x14ac:dyDescent="0.25">
      <c r="A2" s="319"/>
      <c r="B2" s="350"/>
      <c r="C2" s="319"/>
      <c r="D2" s="323"/>
      <c r="E2" s="146" t="s">
        <v>6</v>
      </c>
      <c r="F2" s="332" t="s">
        <v>15</v>
      </c>
      <c r="G2" s="332"/>
      <c r="H2" s="332" t="s">
        <v>16</v>
      </c>
      <c r="I2" s="335"/>
      <c r="J2" s="328"/>
      <c r="K2" s="330"/>
      <c r="L2" s="332"/>
      <c r="M2" s="92" t="s">
        <v>17</v>
      </c>
      <c r="N2" s="159" t="s">
        <v>18</v>
      </c>
      <c r="P2" s="9"/>
      <c r="Q2" s="8"/>
    </row>
    <row r="3" spans="1:17" ht="41.25" customHeight="1" thickBot="1" x14ac:dyDescent="0.3">
      <c r="A3" s="319"/>
      <c r="B3" s="350"/>
      <c r="C3" s="351"/>
      <c r="D3" s="352"/>
      <c r="E3" s="287" t="s">
        <v>19</v>
      </c>
      <c r="F3" s="288" t="s">
        <v>1</v>
      </c>
      <c r="G3" s="288" t="s">
        <v>2</v>
      </c>
      <c r="H3" s="289" t="s">
        <v>202</v>
      </c>
      <c r="I3" s="290" t="s">
        <v>21</v>
      </c>
      <c r="J3" s="353"/>
      <c r="K3" s="348"/>
      <c r="L3" s="349"/>
      <c r="M3" s="291"/>
      <c r="N3" s="292"/>
      <c r="P3" s="9"/>
      <c r="Q3" s="8"/>
    </row>
    <row r="4" spans="1:17" s="64" customFormat="1" ht="45" customHeight="1" x14ac:dyDescent="0.25">
      <c r="A4" s="150">
        <v>1</v>
      </c>
      <c r="B4" s="143" t="s">
        <v>158</v>
      </c>
      <c r="C4" s="280">
        <v>33</v>
      </c>
      <c r="D4" s="281">
        <v>4</v>
      </c>
      <c r="E4" s="282">
        <v>2824371</v>
      </c>
      <c r="F4" s="283">
        <v>2988634</v>
      </c>
      <c r="G4" s="283">
        <v>2824371</v>
      </c>
      <c r="H4" s="283">
        <v>2824371</v>
      </c>
      <c r="I4" s="176">
        <f>((E4-H4))/E4</f>
        <v>0</v>
      </c>
      <c r="J4" s="284" t="str">
        <f>IF(H4&lt;=E4,"CUMPLE","NO CUMPLE")</f>
        <v>CUMPLE</v>
      </c>
      <c r="K4" s="285" t="str">
        <f>IF(AND(H4&gt;=G4,H4&lt;=F4),"CUMPLE","NO CUMPLE")</f>
        <v>CUMPLE</v>
      </c>
      <c r="L4" s="285" t="str">
        <f>IF(AND((H4&gt;=(G4*0.8)),H4&lt;=F4),"CUMPLE","NO CUMPLE")</f>
        <v>CUMPLE</v>
      </c>
      <c r="M4" s="285">
        <f>C4*H4</f>
        <v>93204243</v>
      </c>
      <c r="N4" s="286">
        <f>D4*M4</f>
        <v>372816972</v>
      </c>
      <c r="P4" s="9"/>
      <c r="Q4" s="145"/>
    </row>
    <row r="5" spans="1:17" s="64" customFormat="1" ht="45" customHeight="1" x14ac:dyDescent="0.25">
      <c r="A5" s="150">
        <v>2</v>
      </c>
      <c r="B5" s="143" t="s">
        <v>159</v>
      </c>
      <c r="C5" s="142">
        <v>9</v>
      </c>
      <c r="D5" s="151">
        <v>4</v>
      </c>
      <c r="E5" s="147">
        <v>2700125</v>
      </c>
      <c r="F5" s="90">
        <v>3412711</v>
      </c>
      <c r="G5" s="90">
        <v>2700125</v>
      </c>
      <c r="H5" s="90">
        <v>2700125</v>
      </c>
      <c r="I5" s="176">
        <f>((E5-H5))/E5</f>
        <v>0</v>
      </c>
      <c r="J5" s="160" t="str">
        <f>IF(H5&lt;=E5,"CUMPLE","NO CUMPLE")</f>
        <v>CUMPLE</v>
      </c>
      <c r="K5" s="144" t="str">
        <f>IF(AND(H5&gt;=G5,H5&lt;=F5),"CUMPLE","NO CUMPLE")</f>
        <v>CUMPLE</v>
      </c>
      <c r="L5" s="144" t="str">
        <f>IF(AND((H5&gt;=(G5*0.8)),H5&lt;=F5),"CUMPLE","NO CUMPLE")</f>
        <v>CUMPLE</v>
      </c>
      <c r="M5" s="144">
        <f t="shared" ref="M5:M8" si="0">C5*H5</f>
        <v>24301125</v>
      </c>
      <c r="N5" s="161">
        <f>D5*M5</f>
        <v>97204500</v>
      </c>
      <c r="P5" s="9"/>
      <c r="Q5" s="145"/>
    </row>
    <row r="6" spans="1:17" s="64" customFormat="1" ht="45" customHeight="1" x14ac:dyDescent="0.25">
      <c r="A6" s="150">
        <v>3</v>
      </c>
      <c r="B6" s="143" t="s">
        <v>160</v>
      </c>
      <c r="C6" s="142">
        <v>2</v>
      </c>
      <c r="D6" s="151">
        <v>4</v>
      </c>
      <c r="E6" s="147">
        <v>2700125</v>
      </c>
      <c r="F6" s="90">
        <v>2991803</v>
      </c>
      <c r="G6" s="90">
        <v>2700125</v>
      </c>
      <c r="H6" s="90">
        <v>2700125</v>
      </c>
      <c r="I6" s="176">
        <f>((E6-H6))/E6</f>
        <v>0</v>
      </c>
      <c r="J6" s="160" t="str">
        <f>IF(H6&lt;=E6,"CUMPLE","NO CUMPLE")</f>
        <v>CUMPLE</v>
      </c>
      <c r="K6" s="144" t="str">
        <f>IF(AND(H6&gt;=G6,H6&lt;=F6),"CUMPLE","NO CUMPLE")</f>
        <v>CUMPLE</v>
      </c>
      <c r="L6" s="144" t="str">
        <f>IF(AND((H6&gt;=(G6*0.8)),H6&lt;=F6),"CUMPLE","NO CUMPLE")</f>
        <v>CUMPLE</v>
      </c>
      <c r="M6" s="144">
        <f t="shared" si="0"/>
        <v>5400250</v>
      </c>
      <c r="N6" s="161">
        <f>D6*M6</f>
        <v>21601000</v>
      </c>
      <c r="P6" s="9"/>
      <c r="Q6" s="145"/>
    </row>
    <row r="7" spans="1:17" s="64" customFormat="1" ht="45" customHeight="1" x14ac:dyDescent="0.25">
      <c r="A7" s="150">
        <v>4</v>
      </c>
      <c r="B7" s="143" t="s">
        <v>161</v>
      </c>
      <c r="C7" s="142">
        <v>1</v>
      </c>
      <c r="D7" s="151">
        <v>4</v>
      </c>
      <c r="E7" s="147">
        <v>2700125</v>
      </c>
      <c r="F7" s="90">
        <v>4066672</v>
      </c>
      <c r="G7" s="90">
        <v>2700125</v>
      </c>
      <c r="H7" s="90">
        <v>2700125</v>
      </c>
      <c r="I7" s="176">
        <f>((E7-H7))/E7</f>
        <v>0</v>
      </c>
      <c r="J7" s="160" t="str">
        <f>IF(H7&lt;=E7,"CUMPLE","NO CUMPLE")</f>
        <v>CUMPLE</v>
      </c>
      <c r="K7" s="144" t="str">
        <f>IF(AND(H7&gt;=G7,H7&lt;=F7),"CUMPLE","NO CUMPLE")</f>
        <v>CUMPLE</v>
      </c>
      <c r="L7" s="144" t="str">
        <f>IF(AND((H7&gt;=(G7*0.8)),H7&lt;=F7),"CUMPLE","NO CUMPLE")</f>
        <v>CUMPLE</v>
      </c>
      <c r="M7" s="144">
        <f t="shared" si="0"/>
        <v>2700125</v>
      </c>
      <c r="N7" s="161">
        <f>D7*M7</f>
        <v>10800500</v>
      </c>
      <c r="P7" s="9"/>
      <c r="Q7" s="145"/>
    </row>
    <row r="8" spans="1:17" s="64" customFormat="1" ht="45" customHeight="1" x14ac:dyDescent="0.25">
      <c r="A8" s="150">
        <v>5</v>
      </c>
      <c r="B8" s="143" t="s">
        <v>162</v>
      </c>
      <c r="C8" s="142">
        <v>5</v>
      </c>
      <c r="D8" s="151">
        <v>4</v>
      </c>
      <c r="E8" s="147">
        <v>2700125</v>
      </c>
      <c r="F8" s="90">
        <v>3522437</v>
      </c>
      <c r="G8" s="90">
        <v>2700125</v>
      </c>
      <c r="H8" s="90">
        <v>2700125</v>
      </c>
      <c r="I8" s="176">
        <f t="shared" ref="I8" si="1">((E8-H8))/E8</f>
        <v>0</v>
      </c>
      <c r="J8" s="160" t="str">
        <f>IF(H8&lt;=E8,"CUMPLE","NO CUMPLE")</f>
        <v>CUMPLE</v>
      </c>
      <c r="K8" s="144" t="str">
        <f>IF(AND(H8&gt;=G8,H8&lt;=F8),"CUMPLE","NO CUMPLE")</f>
        <v>CUMPLE</v>
      </c>
      <c r="L8" s="144" t="str">
        <f>IF(AND((H8&gt;=(G8*0.8)),H8&lt;=F8),"CUMPLE","NO CUMPLE")</f>
        <v>CUMPLE</v>
      </c>
      <c r="M8" s="144">
        <f t="shared" si="0"/>
        <v>13500625</v>
      </c>
      <c r="N8" s="161">
        <f>D8*M8</f>
        <v>54002500</v>
      </c>
      <c r="P8" s="9"/>
      <c r="Q8" s="145"/>
    </row>
    <row r="9" spans="1:17" s="64" customFormat="1" ht="45" customHeight="1" thickBot="1" x14ac:dyDescent="0.3">
      <c r="A9" s="152">
        <v>5</v>
      </c>
      <c r="B9" s="153" t="s">
        <v>5</v>
      </c>
      <c r="C9" s="154"/>
      <c r="D9" s="155">
        <v>4</v>
      </c>
      <c r="E9" s="148"/>
      <c r="F9" s="149"/>
      <c r="G9" s="149"/>
      <c r="H9" s="149"/>
      <c r="I9" s="158"/>
      <c r="J9" s="168"/>
      <c r="K9" s="169"/>
      <c r="L9" s="170"/>
      <c r="M9" s="169">
        <f>K104</f>
        <v>48911375</v>
      </c>
      <c r="N9" s="171">
        <f>M9*D9</f>
        <v>195645500</v>
      </c>
      <c r="P9" s="308"/>
      <c r="Q9" s="308"/>
    </row>
    <row r="10" spans="1:17" ht="22.5" customHeight="1" x14ac:dyDescent="0.25">
      <c r="A10" s="44"/>
      <c r="B10" s="45"/>
      <c r="C10" s="45"/>
      <c r="D10" s="45"/>
      <c r="E10" s="45"/>
      <c r="F10" s="45"/>
      <c r="G10" s="45"/>
      <c r="H10" s="93"/>
      <c r="I10" s="93"/>
      <c r="J10" s="305" t="s">
        <v>22</v>
      </c>
      <c r="K10" s="306"/>
      <c r="L10" s="306"/>
      <c r="M10" s="307"/>
      <c r="N10" s="172">
        <f>SUM(N4:N9)</f>
        <v>752070972</v>
      </c>
      <c r="P10" s="308"/>
      <c r="Q10" s="308"/>
    </row>
    <row r="11" spans="1:17" ht="22.5" customHeight="1" x14ac:dyDescent="0.25">
      <c r="A11" s="44"/>
      <c r="B11" s="3"/>
      <c r="C11" s="4"/>
      <c r="D11" s="4"/>
      <c r="E11" s="57"/>
      <c r="F11" s="4"/>
      <c r="G11" s="4"/>
      <c r="H11" s="93"/>
      <c r="I11" s="93"/>
      <c r="J11" s="309" t="s">
        <v>42</v>
      </c>
      <c r="K11" s="310"/>
      <c r="L11" s="310"/>
      <c r="M11" s="311"/>
      <c r="N11" s="162">
        <f>N10*0.1</f>
        <v>75207097.200000003</v>
      </c>
      <c r="P11" s="10"/>
      <c r="Q11" s="11"/>
    </row>
    <row r="12" spans="1:17" ht="22.5" customHeight="1" x14ac:dyDescent="0.25">
      <c r="A12" s="44"/>
      <c r="B12" s="46"/>
      <c r="C12" s="47"/>
      <c r="D12" s="47"/>
      <c r="E12" s="58"/>
      <c r="F12" s="47"/>
      <c r="G12" s="46"/>
      <c r="H12" s="93"/>
      <c r="I12" s="93"/>
      <c r="J12" s="309" t="s">
        <v>23</v>
      </c>
      <c r="K12" s="310"/>
      <c r="L12" s="310"/>
      <c r="M12" s="311"/>
      <c r="N12" s="162">
        <f>(N10*0.1)*0.19</f>
        <v>14289348.468</v>
      </c>
      <c r="P12" s="308"/>
      <c r="Q12" s="308"/>
    </row>
    <row r="13" spans="1:17" ht="22.5" customHeight="1" x14ac:dyDescent="0.25">
      <c r="A13" s="44"/>
      <c r="B13" s="5"/>
      <c r="C13" s="29"/>
      <c r="D13" s="29"/>
      <c r="E13" s="29"/>
      <c r="F13" s="29"/>
      <c r="G13" s="6"/>
      <c r="H13" s="94"/>
      <c r="I13" s="93"/>
      <c r="J13" s="338" t="s">
        <v>18</v>
      </c>
      <c r="K13" s="339"/>
      <c r="L13" s="339"/>
      <c r="M13" s="340"/>
      <c r="N13" s="175">
        <f>N10+N11+N12</f>
        <v>841567417.6680001</v>
      </c>
      <c r="P13" s="308"/>
      <c r="Q13" s="308"/>
    </row>
    <row r="14" spans="1:17" ht="22.5" customHeight="1" x14ac:dyDescent="0.25">
      <c r="A14" s="44"/>
      <c r="B14" s="48"/>
      <c r="C14" s="48"/>
      <c r="D14" s="44"/>
      <c r="E14" s="59"/>
      <c r="F14" s="44"/>
      <c r="G14" s="44"/>
      <c r="H14" s="95"/>
      <c r="I14" s="96"/>
      <c r="J14" s="302" t="s">
        <v>24</v>
      </c>
      <c r="K14" s="303"/>
      <c r="L14" s="303"/>
      <c r="M14" s="304"/>
      <c r="N14" s="163">
        <v>841567417.67000008</v>
      </c>
      <c r="O14" s="97"/>
    </row>
    <row r="15" spans="1:17" ht="22.5" customHeight="1" x14ac:dyDescent="0.25">
      <c r="A15" s="44"/>
      <c r="B15" s="48"/>
      <c r="C15" s="48"/>
      <c r="D15" s="44"/>
      <c r="E15" s="59"/>
      <c r="F15" s="44"/>
      <c r="G15" s="44"/>
      <c r="H15" s="96"/>
      <c r="I15" s="96"/>
      <c r="J15" s="302" t="s">
        <v>43</v>
      </c>
      <c r="K15" s="303"/>
      <c r="L15" s="303"/>
      <c r="M15" s="304"/>
      <c r="N15" s="164">
        <f>N13-N14</f>
        <v>-1.999974250793457E-3</v>
      </c>
      <c r="O15" s="41"/>
    </row>
    <row r="16" spans="1:17" ht="22.5" customHeight="1" x14ac:dyDescent="0.25">
      <c r="A16" s="44"/>
      <c r="B16" s="48"/>
      <c r="C16" s="48"/>
      <c r="D16" s="44"/>
      <c r="E16" s="59"/>
      <c r="F16" s="44"/>
      <c r="G16" s="44"/>
      <c r="H16" s="96"/>
      <c r="I16" s="96"/>
      <c r="J16" s="302" t="s">
        <v>129</v>
      </c>
      <c r="K16" s="303"/>
      <c r="L16" s="303"/>
      <c r="M16" s="304"/>
      <c r="N16" s="164">
        <v>933010061.09000003</v>
      </c>
      <c r="O16" s="41"/>
    </row>
    <row r="17" spans="1:16" ht="22.5" customHeight="1" x14ac:dyDescent="0.25">
      <c r="A17" s="44"/>
      <c r="B17" s="48"/>
      <c r="C17" s="48"/>
      <c r="D17" s="44"/>
      <c r="E17" s="59"/>
      <c r="F17" s="44"/>
      <c r="G17" s="44"/>
      <c r="H17" s="96"/>
      <c r="I17" s="96"/>
      <c r="J17" s="302" t="s">
        <v>44</v>
      </c>
      <c r="K17" s="303"/>
      <c r="L17" s="303"/>
      <c r="M17" s="304"/>
      <c r="N17" s="165">
        <f>+N16-N13</f>
        <v>91442643.421999931</v>
      </c>
    </row>
    <row r="18" spans="1:16" ht="22.5" customHeight="1" thickBot="1" x14ac:dyDescent="0.3">
      <c r="A18" s="44"/>
      <c r="B18" s="48"/>
      <c r="C18" s="48"/>
      <c r="D18" s="44"/>
      <c r="E18" s="59"/>
      <c r="F18" s="44"/>
      <c r="G18" s="44"/>
      <c r="H18" s="96"/>
      <c r="I18" s="96"/>
      <c r="J18" s="342" t="s">
        <v>128</v>
      </c>
      <c r="K18" s="343"/>
      <c r="L18" s="343"/>
      <c r="M18" s="344"/>
      <c r="N18" s="183">
        <f>+N17/N16</f>
        <v>9.8008207237520018E-2</v>
      </c>
    </row>
    <row r="19" spans="1:16" ht="22.5" customHeight="1" thickBot="1" x14ac:dyDescent="0.3">
      <c r="A19" s="44"/>
      <c r="B19" s="48"/>
      <c r="C19" s="48"/>
      <c r="D19" s="44"/>
      <c r="E19" s="59"/>
      <c r="F19" s="44"/>
      <c r="G19" s="44"/>
      <c r="H19" s="96"/>
      <c r="I19" s="96"/>
      <c r="J19" s="345" t="s">
        <v>25</v>
      </c>
      <c r="K19" s="346"/>
      <c r="L19" s="346"/>
      <c r="M19" s="347"/>
      <c r="N19" s="184" t="str">
        <f>IF((N14)&gt;$N16,"NO CUMPLE","SI CUMPLE")</f>
        <v>SI CUMPLE</v>
      </c>
    </row>
    <row r="20" spans="1:16" x14ac:dyDescent="0.25">
      <c r="H20" s="98"/>
      <c r="I20" s="98"/>
      <c r="J20" s="99"/>
      <c r="K20" s="98"/>
      <c r="N20"/>
    </row>
    <row r="21" spans="1:16" ht="15.75" thickBot="1" x14ac:dyDescent="0.3">
      <c r="H21" s="98"/>
      <c r="I21" s="98"/>
      <c r="J21" s="99"/>
      <c r="K21" s="98"/>
    </row>
    <row r="22" spans="1:16" s="267" customFormat="1" ht="30" customHeight="1" thickBot="1" x14ac:dyDescent="0.3">
      <c r="A22" s="315" t="s">
        <v>3</v>
      </c>
      <c r="B22" s="317"/>
      <c r="D22" s="266"/>
      <c r="E22" s="265"/>
      <c r="F22" s="315" t="s">
        <v>207</v>
      </c>
      <c r="G22" s="316"/>
      <c r="H22" s="317"/>
      <c r="I22" s="264"/>
      <c r="J22" s="263"/>
      <c r="K22" s="264"/>
      <c r="N22" s="266"/>
    </row>
    <row r="23" spans="1:16" ht="73.5" customHeight="1" thickBot="1" x14ac:dyDescent="0.3">
      <c r="A23" s="216" t="s">
        <v>0</v>
      </c>
      <c r="B23" s="217" t="s">
        <v>76</v>
      </c>
      <c r="C23" s="217" t="s">
        <v>41</v>
      </c>
      <c r="D23" s="218" t="s">
        <v>75</v>
      </c>
      <c r="E23" s="219" t="s">
        <v>201</v>
      </c>
      <c r="F23" s="220" t="s">
        <v>204</v>
      </c>
      <c r="G23" s="221" t="s">
        <v>205</v>
      </c>
      <c r="H23" s="219" t="s">
        <v>206</v>
      </c>
      <c r="I23" s="249" t="s">
        <v>200</v>
      </c>
      <c r="J23" s="245" t="s">
        <v>77</v>
      </c>
      <c r="K23" s="222" t="s">
        <v>74</v>
      </c>
      <c r="L23" s="218" t="s">
        <v>127</v>
      </c>
      <c r="M23" s="217" t="s">
        <v>208</v>
      </c>
      <c r="N23" s="217" t="s">
        <v>213</v>
      </c>
      <c r="O23" s="194" t="s">
        <v>9</v>
      </c>
      <c r="P23" s="194" t="s">
        <v>209</v>
      </c>
    </row>
    <row r="24" spans="1:16" s="64" customFormat="1" ht="36.75" customHeight="1" x14ac:dyDescent="0.25">
      <c r="A24" s="196">
        <v>6</v>
      </c>
      <c r="B24" s="197" t="s">
        <v>84</v>
      </c>
      <c r="C24" s="198" t="s">
        <v>39</v>
      </c>
      <c r="D24" s="199">
        <v>38</v>
      </c>
      <c r="E24" s="200">
        <v>15780</v>
      </c>
      <c r="F24" s="201">
        <v>31560</v>
      </c>
      <c r="G24" s="202">
        <v>13333</v>
      </c>
      <c r="H24" s="203">
        <f>+F24-G24</f>
        <v>18227</v>
      </c>
      <c r="I24" s="250">
        <v>13333</v>
      </c>
      <c r="J24" s="246">
        <f>((E24-I24)/E24)</f>
        <v>0.15506970849176172</v>
      </c>
      <c r="K24" s="206">
        <f t="shared" ref="K24:K55" si="2">I24*D24</f>
        <v>506654</v>
      </c>
      <c r="L24" s="207">
        <f t="shared" ref="L24:L55" si="3">K24*O24</f>
        <v>2026616</v>
      </c>
      <c r="M24" s="208" t="str">
        <f t="shared" ref="M24:M55" si="4">IF((I24)&gt;$E24,"NO CUMPLE","SI CUMPLE")</f>
        <v>SI CUMPLE</v>
      </c>
      <c r="N24" s="208" t="str">
        <f>IF((I24)&lt;$G24,"NO CUMPLE","SI CUMPLE")</f>
        <v>SI CUMPLE</v>
      </c>
      <c r="O24" s="254">
        <v>4</v>
      </c>
      <c r="P24" s="210"/>
    </row>
    <row r="25" spans="1:16" s="64" customFormat="1" ht="36.75" customHeight="1" x14ac:dyDescent="0.25">
      <c r="A25" s="101">
        <v>7</v>
      </c>
      <c r="B25" s="102" t="s">
        <v>85</v>
      </c>
      <c r="C25" s="103" t="s">
        <v>39</v>
      </c>
      <c r="D25" s="104">
        <v>54</v>
      </c>
      <c r="E25" s="105">
        <v>10730</v>
      </c>
      <c r="F25" s="173">
        <v>19462</v>
      </c>
      <c r="G25" s="61">
        <v>6365</v>
      </c>
      <c r="H25" s="88">
        <f t="shared" ref="H25:H88" si="5">+F25-G25</f>
        <v>13097</v>
      </c>
      <c r="I25" s="251">
        <v>6365</v>
      </c>
      <c r="J25" s="247">
        <f t="shared" ref="J25:J88" si="6">((E25-I25)/E25)</f>
        <v>0.40680335507921717</v>
      </c>
      <c r="K25" s="136">
        <f t="shared" si="2"/>
        <v>343710</v>
      </c>
      <c r="L25" s="107">
        <f t="shared" si="3"/>
        <v>1374840</v>
      </c>
      <c r="M25" s="100" t="str">
        <f t="shared" si="4"/>
        <v>SI CUMPLE</v>
      </c>
      <c r="N25" s="100" t="str">
        <f t="shared" ref="N25:N88" si="7">IF((I25)&lt;$G25,"NO CUMPLE","SI CUMPLE")</f>
        <v>SI CUMPLE</v>
      </c>
      <c r="O25" s="137">
        <v>4</v>
      </c>
      <c r="P25" s="211"/>
    </row>
    <row r="26" spans="1:16" s="64" customFormat="1" ht="36.75" customHeight="1" x14ac:dyDescent="0.25">
      <c r="A26" s="101">
        <v>8</v>
      </c>
      <c r="B26" s="102" t="s">
        <v>86</v>
      </c>
      <c r="C26" s="103" t="s">
        <v>39</v>
      </c>
      <c r="D26" s="104">
        <v>140</v>
      </c>
      <c r="E26" s="105">
        <v>12834</v>
      </c>
      <c r="F26" s="173">
        <v>32134</v>
      </c>
      <c r="G26" s="61">
        <v>11831</v>
      </c>
      <c r="H26" s="88">
        <f t="shared" si="5"/>
        <v>20303</v>
      </c>
      <c r="I26" s="251">
        <v>11831</v>
      </c>
      <c r="J26" s="247">
        <f t="shared" si="6"/>
        <v>7.8151784322892312E-2</v>
      </c>
      <c r="K26" s="136">
        <f t="shared" si="2"/>
        <v>1656340</v>
      </c>
      <c r="L26" s="107">
        <f t="shared" si="3"/>
        <v>6625360</v>
      </c>
      <c r="M26" s="100" t="str">
        <f t="shared" si="4"/>
        <v>SI CUMPLE</v>
      </c>
      <c r="N26" s="100" t="str">
        <f t="shared" si="7"/>
        <v>SI CUMPLE</v>
      </c>
      <c r="O26" s="137">
        <v>4</v>
      </c>
      <c r="P26" s="211"/>
    </row>
    <row r="27" spans="1:16" s="64" customFormat="1" ht="36.75" customHeight="1" x14ac:dyDescent="0.25">
      <c r="A27" s="101">
        <v>9</v>
      </c>
      <c r="B27" s="102" t="s">
        <v>163</v>
      </c>
      <c r="C27" s="103" t="s">
        <v>39</v>
      </c>
      <c r="D27" s="104">
        <v>104</v>
      </c>
      <c r="E27" s="105">
        <v>11730</v>
      </c>
      <c r="F27" s="173">
        <v>38942</v>
      </c>
      <c r="G27" s="61">
        <v>8679</v>
      </c>
      <c r="H27" s="88">
        <f t="shared" si="5"/>
        <v>30263</v>
      </c>
      <c r="I27" s="251">
        <v>8679</v>
      </c>
      <c r="J27" s="247">
        <f t="shared" si="6"/>
        <v>0.26010230179028132</v>
      </c>
      <c r="K27" s="136">
        <f t="shared" si="2"/>
        <v>902616</v>
      </c>
      <c r="L27" s="107">
        <f t="shared" si="3"/>
        <v>3610464</v>
      </c>
      <c r="M27" s="100" t="str">
        <f t="shared" si="4"/>
        <v>SI CUMPLE</v>
      </c>
      <c r="N27" s="100" t="str">
        <f t="shared" si="7"/>
        <v>SI CUMPLE</v>
      </c>
      <c r="O27" s="137">
        <v>4</v>
      </c>
      <c r="P27" s="211"/>
    </row>
    <row r="28" spans="1:16" s="64" customFormat="1" ht="36.75" customHeight="1" x14ac:dyDescent="0.25">
      <c r="A28" s="101">
        <v>10</v>
      </c>
      <c r="B28" s="102" t="s">
        <v>164</v>
      </c>
      <c r="C28" s="103" t="s">
        <v>39</v>
      </c>
      <c r="D28" s="104">
        <v>104</v>
      </c>
      <c r="E28" s="105">
        <v>9363</v>
      </c>
      <c r="F28" s="173">
        <v>21667</v>
      </c>
      <c r="G28" s="61">
        <v>5684</v>
      </c>
      <c r="H28" s="88">
        <f t="shared" si="5"/>
        <v>15983</v>
      </c>
      <c r="I28" s="251">
        <v>5684</v>
      </c>
      <c r="J28" s="247">
        <f t="shared" si="6"/>
        <v>0.39292961657588382</v>
      </c>
      <c r="K28" s="136">
        <f t="shared" si="2"/>
        <v>591136</v>
      </c>
      <c r="L28" s="107">
        <f t="shared" si="3"/>
        <v>2364544</v>
      </c>
      <c r="M28" s="100" t="str">
        <f t="shared" si="4"/>
        <v>SI CUMPLE</v>
      </c>
      <c r="N28" s="100" t="str">
        <f t="shared" si="7"/>
        <v>SI CUMPLE</v>
      </c>
      <c r="O28" s="137">
        <v>4</v>
      </c>
      <c r="P28" s="211"/>
    </row>
    <row r="29" spans="1:16" s="64" customFormat="1" ht="36.75" customHeight="1" x14ac:dyDescent="0.25">
      <c r="A29" s="101">
        <v>11</v>
      </c>
      <c r="B29" s="102" t="s">
        <v>87</v>
      </c>
      <c r="C29" s="103" t="s">
        <v>39</v>
      </c>
      <c r="D29" s="104">
        <v>110</v>
      </c>
      <c r="E29" s="105">
        <v>11046</v>
      </c>
      <c r="F29" s="173">
        <v>129425</v>
      </c>
      <c r="G29" s="61">
        <v>11046</v>
      </c>
      <c r="H29" s="88">
        <f t="shared" si="5"/>
        <v>118379</v>
      </c>
      <c r="I29" s="251">
        <v>11046</v>
      </c>
      <c r="J29" s="247">
        <f t="shared" si="6"/>
        <v>0</v>
      </c>
      <c r="K29" s="136">
        <f t="shared" si="2"/>
        <v>1215060</v>
      </c>
      <c r="L29" s="107">
        <f t="shared" si="3"/>
        <v>4860240</v>
      </c>
      <c r="M29" s="100" t="str">
        <f t="shared" si="4"/>
        <v>SI CUMPLE</v>
      </c>
      <c r="N29" s="100" t="str">
        <f t="shared" si="7"/>
        <v>SI CUMPLE</v>
      </c>
      <c r="O29" s="137">
        <v>4</v>
      </c>
      <c r="P29" s="211"/>
    </row>
    <row r="30" spans="1:16" s="64" customFormat="1" ht="36.75" customHeight="1" x14ac:dyDescent="0.25">
      <c r="A30" s="101">
        <v>12</v>
      </c>
      <c r="B30" s="102" t="s">
        <v>165</v>
      </c>
      <c r="C30" s="103" t="s">
        <v>39</v>
      </c>
      <c r="D30" s="104">
        <v>58</v>
      </c>
      <c r="E30" s="105">
        <v>8100</v>
      </c>
      <c r="F30" s="173">
        <v>20598</v>
      </c>
      <c r="G30" s="61">
        <v>7136</v>
      </c>
      <c r="H30" s="88">
        <f t="shared" si="5"/>
        <v>13462</v>
      </c>
      <c r="I30" s="251">
        <v>7136</v>
      </c>
      <c r="J30" s="247">
        <f t="shared" si="6"/>
        <v>0.11901234567901235</v>
      </c>
      <c r="K30" s="136">
        <f t="shared" si="2"/>
        <v>413888</v>
      </c>
      <c r="L30" s="107">
        <f t="shared" si="3"/>
        <v>1655552</v>
      </c>
      <c r="M30" s="100" t="str">
        <f t="shared" si="4"/>
        <v>SI CUMPLE</v>
      </c>
      <c r="N30" s="100" t="str">
        <f t="shared" si="7"/>
        <v>SI CUMPLE</v>
      </c>
      <c r="O30" s="137">
        <v>4</v>
      </c>
      <c r="P30" s="211"/>
    </row>
    <row r="31" spans="1:16" s="64" customFormat="1" ht="36.75" customHeight="1" x14ac:dyDescent="0.25">
      <c r="A31" s="101">
        <v>13</v>
      </c>
      <c r="B31" s="102" t="s">
        <v>88</v>
      </c>
      <c r="C31" s="103" t="s">
        <v>39</v>
      </c>
      <c r="D31" s="104">
        <v>72</v>
      </c>
      <c r="E31" s="105">
        <v>7206</v>
      </c>
      <c r="F31" s="173">
        <v>19494</v>
      </c>
      <c r="G31" s="61">
        <v>6359</v>
      </c>
      <c r="H31" s="88">
        <f t="shared" si="5"/>
        <v>13135</v>
      </c>
      <c r="I31" s="251">
        <v>6359</v>
      </c>
      <c r="J31" s="247">
        <f t="shared" si="6"/>
        <v>0.11754093810713294</v>
      </c>
      <c r="K31" s="136">
        <f t="shared" si="2"/>
        <v>457848</v>
      </c>
      <c r="L31" s="107">
        <f t="shared" si="3"/>
        <v>1831392</v>
      </c>
      <c r="M31" s="100" t="str">
        <f t="shared" si="4"/>
        <v>SI CUMPLE</v>
      </c>
      <c r="N31" s="100" t="str">
        <f t="shared" si="7"/>
        <v>SI CUMPLE</v>
      </c>
      <c r="O31" s="137">
        <v>4</v>
      </c>
      <c r="P31" s="211"/>
    </row>
    <row r="32" spans="1:16" s="64" customFormat="1" ht="36.75" customHeight="1" x14ac:dyDescent="0.25">
      <c r="A32" s="101">
        <v>14</v>
      </c>
      <c r="B32" s="102" t="s">
        <v>166</v>
      </c>
      <c r="C32" s="103" t="s">
        <v>39</v>
      </c>
      <c r="D32" s="104">
        <v>66</v>
      </c>
      <c r="E32" s="105">
        <v>24827</v>
      </c>
      <c r="F32" s="173">
        <v>53132</v>
      </c>
      <c r="G32" s="61">
        <v>22874</v>
      </c>
      <c r="H32" s="88">
        <f t="shared" si="5"/>
        <v>30258</v>
      </c>
      <c r="I32" s="251">
        <v>22874</v>
      </c>
      <c r="J32" s="247">
        <f t="shared" si="6"/>
        <v>7.8664357352881936E-2</v>
      </c>
      <c r="K32" s="136">
        <f t="shared" si="2"/>
        <v>1509684</v>
      </c>
      <c r="L32" s="107">
        <f t="shared" si="3"/>
        <v>6038736</v>
      </c>
      <c r="M32" s="100" t="str">
        <f t="shared" si="4"/>
        <v>SI CUMPLE</v>
      </c>
      <c r="N32" s="100" t="str">
        <f t="shared" si="7"/>
        <v>SI CUMPLE</v>
      </c>
      <c r="O32" s="137">
        <v>4</v>
      </c>
      <c r="P32" s="211"/>
    </row>
    <row r="33" spans="1:16" s="64" customFormat="1" ht="36.75" customHeight="1" x14ac:dyDescent="0.25">
      <c r="A33" s="101">
        <v>15</v>
      </c>
      <c r="B33" s="102" t="s">
        <v>89</v>
      </c>
      <c r="C33" s="103" t="s">
        <v>39</v>
      </c>
      <c r="D33" s="104">
        <v>66</v>
      </c>
      <c r="E33" s="105">
        <v>16832</v>
      </c>
      <c r="F33" s="173">
        <v>51540</v>
      </c>
      <c r="G33" s="61">
        <v>13886</v>
      </c>
      <c r="H33" s="88">
        <f t="shared" si="5"/>
        <v>37654</v>
      </c>
      <c r="I33" s="251">
        <v>13886</v>
      </c>
      <c r="J33" s="247">
        <f t="shared" si="6"/>
        <v>0.17502376425855512</v>
      </c>
      <c r="K33" s="136">
        <f t="shared" si="2"/>
        <v>916476</v>
      </c>
      <c r="L33" s="107">
        <f t="shared" si="3"/>
        <v>3665904</v>
      </c>
      <c r="M33" s="100" t="str">
        <f t="shared" si="4"/>
        <v>SI CUMPLE</v>
      </c>
      <c r="N33" s="100" t="str">
        <f t="shared" si="7"/>
        <v>SI CUMPLE</v>
      </c>
      <c r="O33" s="137">
        <v>4</v>
      </c>
      <c r="P33" s="211"/>
    </row>
    <row r="34" spans="1:16" s="64" customFormat="1" ht="36.75" customHeight="1" x14ac:dyDescent="0.25">
      <c r="A34" s="101">
        <v>16</v>
      </c>
      <c r="B34" s="102" t="s">
        <v>167</v>
      </c>
      <c r="C34" s="103" t="s">
        <v>39</v>
      </c>
      <c r="D34" s="104">
        <v>2</v>
      </c>
      <c r="E34" s="105">
        <v>13413</v>
      </c>
      <c r="F34" s="173">
        <v>51684</v>
      </c>
      <c r="G34" s="61">
        <v>8100</v>
      </c>
      <c r="H34" s="88">
        <f t="shared" si="5"/>
        <v>43584</v>
      </c>
      <c r="I34" s="251">
        <v>8100</v>
      </c>
      <c r="J34" s="247">
        <f t="shared" si="6"/>
        <v>0.39610825318720644</v>
      </c>
      <c r="K34" s="136">
        <f t="shared" si="2"/>
        <v>16200</v>
      </c>
      <c r="L34" s="107">
        <f t="shared" si="3"/>
        <v>64800</v>
      </c>
      <c r="M34" s="100" t="str">
        <f t="shared" si="4"/>
        <v>SI CUMPLE</v>
      </c>
      <c r="N34" s="100" t="str">
        <f t="shared" si="7"/>
        <v>SI CUMPLE</v>
      </c>
      <c r="O34" s="137">
        <v>4</v>
      </c>
      <c r="P34" s="211"/>
    </row>
    <row r="35" spans="1:16" s="64" customFormat="1" ht="36.75" customHeight="1" x14ac:dyDescent="0.25">
      <c r="A35" s="101">
        <v>17</v>
      </c>
      <c r="B35" s="102" t="s">
        <v>90</v>
      </c>
      <c r="C35" s="103" t="s">
        <v>39</v>
      </c>
      <c r="D35" s="104">
        <v>25</v>
      </c>
      <c r="E35" s="105">
        <v>51706</v>
      </c>
      <c r="F35" s="173">
        <v>230346</v>
      </c>
      <c r="G35" s="61">
        <v>47321</v>
      </c>
      <c r="H35" s="88">
        <f t="shared" si="5"/>
        <v>183025</v>
      </c>
      <c r="I35" s="251">
        <v>47321</v>
      </c>
      <c r="J35" s="247">
        <f t="shared" si="6"/>
        <v>8.4806405446176458E-2</v>
      </c>
      <c r="K35" s="136">
        <f t="shared" si="2"/>
        <v>1183025</v>
      </c>
      <c r="L35" s="107">
        <f t="shared" si="3"/>
        <v>4732100</v>
      </c>
      <c r="M35" s="100" t="str">
        <f t="shared" si="4"/>
        <v>SI CUMPLE</v>
      </c>
      <c r="N35" s="100" t="str">
        <f t="shared" si="7"/>
        <v>SI CUMPLE</v>
      </c>
      <c r="O35" s="137">
        <v>4</v>
      </c>
      <c r="P35" s="211"/>
    </row>
    <row r="36" spans="1:16" s="108" customFormat="1" ht="36.75" customHeight="1" x14ac:dyDescent="0.25">
      <c r="A36" s="101">
        <v>18</v>
      </c>
      <c r="B36" s="102" t="s">
        <v>91</v>
      </c>
      <c r="C36" s="103" t="s">
        <v>39</v>
      </c>
      <c r="D36" s="104">
        <v>50</v>
      </c>
      <c r="E36" s="105">
        <v>12045</v>
      </c>
      <c r="F36" s="173">
        <v>65507</v>
      </c>
      <c r="G36" s="61">
        <v>12045</v>
      </c>
      <c r="H36" s="88">
        <f t="shared" si="5"/>
        <v>53462</v>
      </c>
      <c r="I36" s="251">
        <v>12045</v>
      </c>
      <c r="J36" s="247">
        <f t="shared" si="6"/>
        <v>0</v>
      </c>
      <c r="K36" s="136">
        <f t="shared" si="2"/>
        <v>602250</v>
      </c>
      <c r="L36" s="107">
        <f t="shared" si="3"/>
        <v>2409000</v>
      </c>
      <c r="M36" s="100" t="str">
        <f t="shared" si="4"/>
        <v>SI CUMPLE</v>
      </c>
      <c r="N36" s="100" t="str">
        <f t="shared" si="7"/>
        <v>SI CUMPLE</v>
      </c>
      <c r="O36" s="137">
        <v>4</v>
      </c>
      <c r="P36" s="211"/>
    </row>
    <row r="37" spans="1:16" s="64" customFormat="1" ht="36.75" customHeight="1" x14ac:dyDescent="0.25">
      <c r="A37" s="101">
        <v>19</v>
      </c>
      <c r="B37" s="102" t="s">
        <v>92</v>
      </c>
      <c r="C37" s="103" t="s">
        <v>39</v>
      </c>
      <c r="D37" s="104">
        <v>54</v>
      </c>
      <c r="E37" s="105">
        <v>29456</v>
      </c>
      <c r="F37" s="173">
        <v>59618</v>
      </c>
      <c r="G37" s="61">
        <v>23433</v>
      </c>
      <c r="H37" s="88">
        <f t="shared" si="5"/>
        <v>36185</v>
      </c>
      <c r="I37" s="251">
        <v>23433</v>
      </c>
      <c r="J37" s="247">
        <f t="shared" si="6"/>
        <v>0.20447447039652364</v>
      </c>
      <c r="K37" s="136">
        <f t="shared" si="2"/>
        <v>1265382</v>
      </c>
      <c r="L37" s="107">
        <f t="shared" si="3"/>
        <v>5061528</v>
      </c>
      <c r="M37" s="100" t="str">
        <f t="shared" si="4"/>
        <v>SI CUMPLE</v>
      </c>
      <c r="N37" s="100" t="str">
        <f t="shared" si="7"/>
        <v>SI CUMPLE</v>
      </c>
      <c r="O37" s="137">
        <v>4</v>
      </c>
      <c r="P37" s="211"/>
    </row>
    <row r="38" spans="1:16" s="108" customFormat="1" ht="36.75" customHeight="1" x14ac:dyDescent="0.25">
      <c r="A38" s="101">
        <v>20</v>
      </c>
      <c r="B38" s="102" t="s">
        <v>93</v>
      </c>
      <c r="C38" s="103" t="s">
        <v>39</v>
      </c>
      <c r="D38" s="104">
        <v>64</v>
      </c>
      <c r="E38" s="105">
        <v>10836</v>
      </c>
      <c r="F38" s="173">
        <v>305522</v>
      </c>
      <c r="G38" s="61">
        <v>8100</v>
      </c>
      <c r="H38" s="88">
        <f t="shared" si="5"/>
        <v>297422</v>
      </c>
      <c r="I38" s="251">
        <v>8100</v>
      </c>
      <c r="J38" s="247">
        <f t="shared" si="6"/>
        <v>0.25249169435215946</v>
      </c>
      <c r="K38" s="136">
        <f t="shared" si="2"/>
        <v>518400</v>
      </c>
      <c r="L38" s="107">
        <f t="shared" si="3"/>
        <v>2073600</v>
      </c>
      <c r="M38" s="100" t="str">
        <f t="shared" si="4"/>
        <v>SI CUMPLE</v>
      </c>
      <c r="N38" s="100" t="str">
        <f t="shared" si="7"/>
        <v>SI CUMPLE</v>
      </c>
      <c r="O38" s="137">
        <v>4</v>
      </c>
      <c r="P38" s="211"/>
    </row>
    <row r="39" spans="1:16" s="108" customFormat="1" ht="36.75" customHeight="1" x14ac:dyDescent="0.25">
      <c r="A39" s="101">
        <v>21</v>
      </c>
      <c r="B39" s="102" t="s">
        <v>168</v>
      </c>
      <c r="C39" s="103" t="s">
        <v>39</v>
      </c>
      <c r="D39" s="104">
        <v>30</v>
      </c>
      <c r="E39" s="105">
        <v>21882</v>
      </c>
      <c r="F39" s="173">
        <v>49041</v>
      </c>
      <c r="G39" s="61">
        <v>13508</v>
      </c>
      <c r="H39" s="88">
        <f t="shared" si="5"/>
        <v>35533</v>
      </c>
      <c r="I39" s="251">
        <v>13508</v>
      </c>
      <c r="J39" s="247">
        <f t="shared" si="6"/>
        <v>0.38268896810163605</v>
      </c>
      <c r="K39" s="136">
        <f t="shared" si="2"/>
        <v>405240</v>
      </c>
      <c r="L39" s="107">
        <f t="shared" si="3"/>
        <v>1620960</v>
      </c>
      <c r="M39" s="100" t="str">
        <f t="shared" si="4"/>
        <v>SI CUMPLE</v>
      </c>
      <c r="N39" s="100" t="str">
        <f t="shared" si="7"/>
        <v>SI CUMPLE</v>
      </c>
      <c r="O39" s="137">
        <v>4</v>
      </c>
      <c r="P39" s="211"/>
    </row>
    <row r="40" spans="1:16" s="108" customFormat="1" ht="36.75" customHeight="1" x14ac:dyDescent="0.25">
      <c r="A40" s="101">
        <v>22</v>
      </c>
      <c r="B40" s="102" t="s">
        <v>169</v>
      </c>
      <c r="C40" s="103" t="s">
        <v>39</v>
      </c>
      <c r="D40" s="104">
        <v>30</v>
      </c>
      <c r="E40" s="105">
        <v>22828</v>
      </c>
      <c r="F40" s="173">
        <v>154734</v>
      </c>
      <c r="G40" s="61">
        <v>13508</v>
      </c>
      <c r="H40" s="88">
        <f t="shared" si="5"/>
        <v>141226</v>
      </c>
      <c r="I40" s="251">
        <v>13508</v>
      </c>
      <c r="J40" s="247">
        <f t="shared" si="6"/>
        <v>0.40827054494480464</v>
      </c>
      <c r="K40" s="136">
        <f t="shared" si="2"/>
        <v>405240</v>
      </c>
      <c r="L40" s="107">
        <f t="shared" si="3"/>
        <v>1620960</v>
      </c>
      <c r="M40" s="100" t="str">
        <f t="shared" si="4"/>
        <v>SI CUMPLE</v>
      </c>
      <c r="N40" s="100" t="str">
        <f t="shared" si="7"/>
        <v>SI CUMPLE</v>
      </c>
      <c r="O40" s="137">
        <v>4</v>
      </c>
      <c r="P40" s="211"/>
    </row>
    <row r="41" spans="1:16" s="108" customFormat="1" ht="36.75" customHeight="1" x14ac:dyDescent="0.25">
      <c r="A41" s="101">
        <v>23</v>
      </c>
      <c r="B41" s="102" t="s">
        <v>94</v>
      </c>
      <c r="C41" s="103" t="s">
        <v>39</v>
      </c>
      <c r="D41" s="104">
        <v>68</v>
      </c>
      <c r="E41" s="105">
        <v>13992</v>
      </c>
      <c r="F41" s="173">
        <v>25770</v>
      </c>
      <c r="G41" s="61">
        <v>10415</v>
      </c>
      <c r="H41" s="88">
        <f t="shared" si="5"/>
        <v>15355</v>
      </c>
      <c r="I41" s="251">
        <v>10415</v>
      </c>
      <c r="J41" s="247">
        <f t="shared" si="6"/>
        <v>0.25564608347627216</v>
      </c>
      <c r="K41" s="136">
        <f t="shared" si="2"/>
        <v>708220</v>
      </c>
      <c r="L41" s="107">
        <f t="shared" si="3"/>
        <v>2832880</v>
      </c>
      <c r="M41" s="100" t="str">
        <f t="shared" si="4"/>
        <v>SI CUMPLE</v>
      </c>
      <c r="N41" s="100" t="str">
        <f t="shared" si="7"/>
        <v>SI CUMPLE</v>
      </c>
      <c r="O41" s="137">
        <v>4</v>
      </c>
      <c r="P41" s="211"/>
    </row>
    <row r="42" spans="1:16" s="64" customFormat="1" ht="36.75" customHeight="1" x14ac:dyDescent="0.25">
      <c r="A42" s="101">
        <v>24</v>
      </c>
      <c r="B42" s="102" t="s">
        <v>95</v>
      </c>
      <c r="C42" s="103" t="s">
        <v>39</v>
      </c>
      <c r="D42" s="104">
        <v>68</v>
      </c>
      <c r="E42" s="105">
        <v>8574</v>
      </c>
      <c r="F42" s="173">
        <v>20687</v>
      </c>
      <c r="G42" s="61">
        <v>5439</v>
      </c>
      <c r="H42" s="88">
        <f t="shared" si="5"/>
        <v>15248</v>
      </c>
      <c r="I42" s="251">
        <v>5439</v>
      </c>
      <c r="J42" s="247">
        <f t="shared" si="6"/>
        <v>0.36564030790762769</v>
      </c>
      <c r="K42" s="136">
        <f t="shared" si="2"/>
        <v>369852</v>
      </c>
      <c r="L42" s="107">
        <f t="shared" si="3"/>
        <v>1479408</v>
      </c>
      <c r="M42" s="100" t="str">
        <f t="shared" si="4"/>
        <v>SI CUMPLE</v>
      </c>
      <c r="N42" s="100" t="str">
        <f t="shared" si="7"/>
        <v>SI CUMPLE</v>
      </c>
      <c r="O42" s="137">
        <v>4</v>
      </c>
      <c r="P42" s="211"/>
    </row>
    <row r="43" spans="1:16" s="108" customFormat="1" ht="36.75" customHeight="1" x14ac:dyDescent="0.25">
      <c r="A43" s="101">
        <v>25</v>
      </c>
      <c r="B43" s="102" t="s">
        <v>96</v>
      </c>
      <c r="C43" s="103" t="s">
        <v>39</v>
      </c>
      <c r="D43" s="104">
        <v>70</v>
      </c>
      <c r="E43" s="105">
        <v>652</v>
      </c>
      <c r="F43" s="173">
        <v>2630</v>
      </c>
      <c r="G43" s="61">
        <v>453</v>
      </c>
      <c r="H43" s="88">
        <f t="shared" si="5"/>
        <v>2177</v>
      </c>
      <c r="I43" s="251">
        <v>453</v>
      </c>
      <c r="J43" s="247">
        <f t="shared" si="6"/>
        <v>0.30521472392638038</v>
      </c>
      <c r="K43" s="136">
        <f t="shared" si="2"/>
        <v>31710</v>
      </c>
      <c r="L43" s="107">
        <f t="shared" si="3"/>
        <v>126840</v>
      </c>
      <c r="M43" s="100" t="str">
        <f t="shared" si="4"/>
        <v>SI CUMPLE</v>
      </c>
      <c r="N43" s="100" t="str">
        <f t="shared" si="7"/>
        <v>SI CUMPLE</v>
      </c>
      <c r="O43" s="137">
        <v>4</v>
      </c>
      <c r="P43" s="211"/>
    </row>
    <row r="44" spans="1:16" s="108" customFormat="1" ht="36.75" customHeight="1" x14ac:dyDescent="0.25">
      <c r="A44" s="101">
        <v>26</v>
      </c>
      <c r="B44" s="102" t="s">
        <v>97</v>
      </c>
      <c r="C44" s="103" t="s">
        <v>39</v>
      </c>
      <c r="D44" s="104">
        <v>110</v>
      </c>
      <c r="E44" s="105">
        <v>421</v>
      </c>
      <c r="F44" s="173">
        <v>3262</v>
      </c>
      <c r="G44" s="61">
        <v>221</v>
      </c>
      <c r="H44" s="88">
        <f t="shared" si="5"/>
        <v>3041</v>
      </c>
      <c r="I44" s="251">
        <v>221</v>
      </c>
      <c r="J44" s="247">
        <f t="shared" si="6"/>
        <v>0.47505938242280282</v>
      </c>
      <c r="K44" s="136">
        <f t="shared" si="2"/>
        <v>24310</v>
      </c>
      <c r="L44" s="107">
        <f t="shared" si="3"/>
        <v>97240</v>
      </c>
      <c r="M44" s="100" t="str">
        <f t="shared" si="4"/>
        <v>SI CUMPLE</v>
      </c>
      <c r="N44" s="100" t="str">
        <f t="shared" si="7"/>
        <v>SI CUMPLE</v>
      </c>
      <c r="O44" s="137">
        <v>4</v>
      </c>
      <c r="P44" s="211"/>
    </row>
    <row r="45" spans="1:16" s="64" customFormat="1" ht="36.75" customHeight="1" x14ac:dyDescent="0.25">
      <c r="A45" s="101">
        <v>27</v>
      </c>
      <c r="B45" s="102" t="s">
        <v>98</v>
      </c>
      <c r="C45" s="103" t="s">
        <v>39</v>
      </c>
      <c r="D45" s="104">
        <v>62</v>
      </c>
      <c r="E45" s="105">
        <v>8837</v>
      </c>
      <c r="F45" s="173">
        <v>91278</v>
      </c>
      <c r="G45" s="61">
        <v>5483</v>
      </c>
      <c r="H45" s="88">
        <f t="shared" si="5"/>
        <v>85795</v>
      </c>
      <c r="I45" s="251">
        <v>5483</v>
      </c>
      <c r="J45" s="247">
        <f t="shared" si="6"/>
        <v>0.37954056806608577</v>
      </c>
      <c r="K45" s="136">
        <f t="shared" si="2"/>
        <v>339946</v>
      </c>
      <c r="L45" s="107">
        <f t="shared" si="3"/>
        <v>1359784</v>
      </c>
      <c r="M45" s="100" t="str">
        <f t="shared" si="4"/>
        <v>SI CUMPLE</v>
      </c>
      <c r="N45" s="100" t="str">
        <f t="shared" si="7"/>
        <v>SI CUMPLE</v>
      </c>
      <c r="O45" s="137">
        <v>4</v>
      </c>
      <c r="P45" s="211"/>
    </row>
    <row r="46" spans="1:16" s="108" customFormat="1" ht="36.75" customHeight="1" x14ac:dyDescent="0.25">
      <c r="A46" s="101">
        <v>28</v>
      </c>
      <c r="B46" s="102" t="s">
        <v>99</v>
      </c>
      <c r="C46" s="103" t="s">
        <v>39</v>
      </c>
      <c r="D46" s="104">
        <v>62</v>
      </c>
      <c r="E46" s="105">
        <v>14833</v>
      </c>
      <c r="F46" s="173">
        <v>96784</v>
      </c>
      <c r="G46" s="61">
        <v>8607</v>
      </c>
      <c r="H46" s="88">
        <f t="shared" si="5"/>
        <v>88177</v>
      </c>
      <c r="I46" s="251">
        <v>8607</v>
      </c>
      <c r="J46" s="247">
        <f t="shared" si="6"/>
        <v>0.41973976943302099</v>
      </c>
      <c r="K46" s="136">
        <f t="shared" si="2"/>
        <v>533634</v>
      </c>
      <c r="L46" s="107">
        <f t="shared" si="3"/>
        <v>2134536</v>
      </c>
      <c r="M46" s="100" t="str">
        <f t="shared" si="4"/>
        <v>SI CUMPLE</v>
      </c>
      <c r="N46" s="100" t="str">
        <f t="shared" si="7"/>
        <v>SI CUMPLE</v>
      </c>
      <c r="O46" s="137">
        <v>4</v>
      </c>
      <c r="P46" s="211"/>
    </row>
    <row r="47" spans="1:16" s="108" customFormat="1" ht="36.75" customHeight="1" x14ac:dyDescent="0.25">
      <c r="A47" s="101">
        <v>29</v>
      </c>
      <c r="B47" s="102" t="s">
        <v>100</v>
      </c>
      <c r="C47" s="103" t="s">
        <v>39</v>
      </c>
      <c r="D47" s="104">
        <v>35</v>
      </c>
      <c r="E47" s="105">
        <v>9047</v>
      </c>
      <c r="F47" s="173">
        <v>15736</v>
      </c>
      <c r="G47" s="61">
        <v>4569</v>
      </c>
      <c r="H47" s="88">
        <f t="shared" si="5"/>
        <v>11167</v>
      </c>
      <c r="I47" s="251">
        <v>4569</v>
      </c>
      <c r="J47" s="247">
        <f t="shared" si="6"/>
        <v>0.49497070852216202</v>
      </c>
      <c r="K47" s="136">
        <f t="shared" si="2"/>
        <v>159915</v>
      </c>
      <c r="L47" s="107">
        <f t="shared" si="3"/>
        <v>639660</v>
      </c>
      <c r="M47" s="100" t="str">
        <f t="shared" si="4"/>
        <v>SI CUMPLE</v>
      </c>
      <c r="N47" s="100" t="str">
        <f t="shared" si="7"/>
        <v>SI CUMPLE</v>
      </c>
      <c r="O47" s="137">
        <v>4</v>
      </c>
      <c r="P47" s="211"/>
    </row>
    <row r="48" spans="1:16" s="108" customFormat="1" ht="36.75" customHeight="1" x14ac:dyDescent="0.25">
      <c r="A48" s="101">
        <v>30</v>
      </c>
      <c r="B48" s="102" t="s">
        <v>101</v>
      </c>
      <c r="C48" s="103" t="s">
        <v>39</v>
      </c>
      <c r="D48" s="104">
        <v>6</v>
      </c>
      <c r="E48" s="105">
        <v>5786</v>
      </c>
      <c r="F48" s="173">
        <v>11549</v>
      </c>
      <c r="G48" s="61">
        <v>3505</v>
      </c>
      <c r="H48" s="88">
        <f t="shared" si="5"/>
        <v>8044</v>
      </c>
      <c r="I48" s="251">
        <v>3505</v>
      </c>
      <c r="J48" s="247">
        <f t="shared" si="6"/>
        <v>0.39422744555824402</v>
      </c>
      <c r="K48" s="136">
        <f t="shared" si="2"/>
        <v>21030</v>
      </c>
      <c r="L48" s="107">
        <f t="shared" si="3"/>
        <v>84120</v>
      </c>
      <c r="M48" s="100" t="str">
        <f t="shared" si="4"/>
        <v>SI CUMPLE</v>
      </c>
      <c r="N48" s="100" t="str">
        <f t="shared" si="7"/>
        <v>SI CUMPLE</v>
      </c>
      <c r="O48" s="137">
        <v>4</v>
      </c>
      <c r="P48" s="211"/>
    </row>
    <row r="49" spans="1:16" s="108" customFormat="1" ht="36.75" customHeight="1" x14ac:dyDescent="0.25">
      <c r="A49" s="101">
        <v>31</v>
      </c>
      <c r="B49" s="102" t="s">
        <v>102</v>
      </c>
      <c r="C49" s="103" t="s">
        <v>39</v>
      </c>
      <c r="D49" s="104">
        <v>2</v>
      </c>
      <c r="E49" s="105">
        <v>29246</v>
      </c>
      <c r="F49" s="173">
        <v>54818</v>
      </c>
      <c r="G49" s="61">
        <v>25714</v>
      </c>
      <c r="H49" s="88">
        <f t="shared" si="5"/>
        <v>29104</v>
      </c>
      <c r="I49" s="251">
        <v>0</v>
      </c>
      <c r="J49" s="247">
        <f t="shared" si="6"/>
        <v>1</v>
      </c>
      <c r="K49" s="136">
        <f t="shared" si="2"/>
        <v>0</v>
      </c>
      <c r="L49" s="107">
        <f t="shared" si="3"/>
        <v>0</v>
      </c>
      <c r="M49" s="100" t="str">
        <f t="shared" si="4"/>
        <v>SI CUMPLE</v>
      </c>
      <c r="N49" s="100" t="s">
        <v>212</v>
      </c>
      <c r="O49" s="137">
        <v>4</v>
      </c>
      <c r="P49" s="212" t="s">
        <v>211</v>
      </c>
    </row>
    <row r="50" spans="1:16" s="64" customFormat="1" ht="36.75" customHeight="1" x14ac:dyDescent="0.25">
      <c r="A50" s="101">
        <v>32</v>
      </c>
      <c r="B50" s="102" t="s">
        <v>103</v>
      </c>
      <c r="C50" s="103" t="s">
        <v>39</v>
      </c>
      <c r="D50" s="104">
        <v>134</v>
      </c>
      <c r="E50" s="105">
        <v>1546</v>
      </c>
      <c r="F50" s="173">
        <v>3600</v>
      </c>
      <c r="G50" s="61">
        <v>493</v>
      </c>
      <c r="H50" s="88">
        <f t="shared" si="5"/>
        <v>3107</v>
      </c>
      <c r="I50" s="251">
        <v>493</v>
      </c>
      <c r="J50" s="247">
        <f t="shared" si="6"/>
        <v>0.68111254851228975</v>
      </c>
      <c r="K50" s="136">
        <f t="shared" si="2"/>
        <v>66062</v>
      </c>
      <c r="L50" s="107">
        <f t="shared" si="3"/>
        <v>264248</v>
      </c>
      <c r="M50" s="100" t="str">
        <f t="shared" si="4"/>
        <v>SI CUMPLE</v>
      </c>
      <c r="N50" s="100" t="str">
        <f t="shared" si="7"/>
        <v>SI CUMPLE</v>
      </c>
      <c r="O50" s="137">
        <v>4</v>
      </c>
      <c r="P50" s="211"/>
    </row>
    <row r="51" spans="1:16" s="64" customFormat="1" ht="36.75" customHeight="1" x14ac:dyDescent="0.25">
      <c r="A51" s="101">
        <v>33</v>
      </c>
      <c r="B51" s="102" t="s">
        <v>104</v>
      </c>
      <c r="C51" s="103" t="s">
        <v>39</v>
      </c>
      <c r="D51" s="104">
        <v>134</v>
      </c>
      <c r="E51" s="105">
        <v>1567</v>
      </c>
      <c r="F51" s="173">
        <v>3600</v>
      </c>
      <c r="G51" s="61">
        <v>569</v>
      </c>
      <c r="H51" s="88">
        <f t="shared" si="5"/>
        <v>3031</v>
      </c>
      <c r="I51" s="251">
        <v>569</v>
      </c>
      <c r="J51" s="247">
        <f t="shared" si="6"/>
        <v>0.63688576898532223</v>
      </c>
      <c r="K51" s="136">
        <f t="shared" si="2"/>
        <v>76246</v>
      </c>
      <c r="L51" s="107">
        <f t="shared" si="3"/>
        <v>304984</v>
      </c>
      <c r="M51" s="100" t="str">
        <f t="shared" si="4"/>
        <v>SI CUMPLE</v>
      </c>
      <c r="N51" s="100" t="str">
        <f t="shared" si="7"/>
        <v>SI CUMPLE</v>
      </c>
      <c r="O51" s="137">
        <v>4</v>
      </c>
      <c r="P51" s="211"/>
    </row>
    <row r="52" spans="1:16" s="64" customFormat="1" ht="36.75" customHeight="1" x14ac:dyDescent="0.25">
      <c r="A52" s="101">
        <v>34</v>
      </c>
      <c r="B52" s="102" t="s">
        <v>105</v>
      </c>
      <c r="C52" s="103" t="s">
        <v>39</v>
      </c>
      <c r="D52" s="104">
        <v>134</v>
      </c>
      <c r="E52" s="105">
        <v>1567</v>
      </c>
      <c r="F52" s="173">
        <v>3600</v>
      </c>
      <c r="G52" s="61">
        <v>569</v>
      </c>
      <c r="H52" s="88">
        <f t="shared" si="5"/>
        <v>3031</v>
      </c>
      <c r="I52" s="251">
        <v>569</v>
      </c>
      <c r="J52" s="247">
        <f t="shared" si="6"/>
        <v>0.63688576898532223</v>
      </c>
      <c r="K52" s="136">
        <f t="shared" si="2"/>
        <v>76246</v>
      </c>
      <c r="L52" s="107">
        <f t="shared" si="3"/>
        <v>304984</v>
      </c>
      <c r="M52" s="100" t="str">
        <f t="shared" si="4"/>
        <v>SI CUMPLE</v>
      </c>
      <c r="N52" s="100" t="str">
        <f t="shared" si="7"/>
        <v>SI CUMPLE</v>
      </c>
      <c r="O52" s="137">
        <v>4</v>
      </c>
      <c r="P52" s="211"/>
    </row>
    <row r="53" spans="1:16" s="64" customFormat="1" ht="36.75" customHeight="1" x14ac:dyDescent="0.25">
      <c r="A53" s="101">
        <v>35</v>
      </c>
      <c r="B53" s="102" t="s">
        <v>106</v>
      </c>
      <c r="C53" s="103" t="s">
        <v>39</v>
      </c>
      <c r="D53" s="104">
        <v>270</v>
      </c>
      <c r="E53" s="105">
        <v>4408</v>
      </c>
      <c r="F53" s="173">
        <v>12995</v>
      </c>
      <c r="G53" s="61">
        <v>1553</v>
      </c>
      <c r="H53" s="88">
        <f t="shared" si="5"/>
        <v>11442</v>
      </c>
      <c r="I53" s="251">
        <v>1553</v>
      </c>
      <c r="J53" s="247">
        <f t="shared" si="6"/>
        <v>0.64768602540834841</v>
      </c>
      <c r="K53" s="136">
        <f t="shared" si="2"/>
        <v>419310</v>
      </c>
      <c r="L53" s="107">
        <f t="shared" si="3"/>
        <v>1677240</v>
      </c>
      <c r="M53" s="100" t="str">
        <f t="shared" si="4"/>
        <v>SI CUMPLE</v>
      </c>
      <c r="N53" s="100" t="str">
        <f t="shared" si="7"/>
        <v>SI CUMPLE</v>
      </c>
      <c r="O53" s="137">
        <v>4</v>
      </c>
      <c r="P53" s="211"/>
    </row>
    <row r="54" spans="1:16" s="64" customFormat="1" ht="36.75" customHeight="1" x14ac:dyDescent="0.25">
      <c r="A54" s="101">
        <v>36</v>
      </c>
      <c r="B54" s="102" t="s">
        <v>107</v>
      </c>
      <c r="C54" s="103" t="s">
        <v>39</v>
      </c>
      <c r="D54" s="104">
        <v>270</v>
      </c>
      <c r="E54" s="105">
        <v>4576</v>
      </c>
      <c r="F54" s="173">
        <v>63880</v>
      </c>
      <c r="G54" s="61">
        <v>1640</v>
      </c>
      <c r="H54" s="88">
        <f t="shared" si="5"/>
        <v>62240</v>
      </c>
      <c r="I54" s="251">
        <v>1640</v>
      </c>
      <c r="J54" s="247">
        <f t="shared" si="6"/>
        <v>0.64160839160839156</v>
      </c>
      <c r="K54" s="136">
        <f t="shared" si="2"/>
        <v>442800</v>
      </c>
      <c r="L54" s="107">
        <f t="shared" si="3"/>
        <v>1771200</v>
      </c>
      <c r="M54" s="100" t="str">
        <f t="shared" si="4"/>
        <v>SI CUMPLE</v>
      </c>
      <c r="N54" s="100" t="str">
        <f t="shared" si="7"/>
        <v>SI CUMPLE</v>
      </c>
      <c r="O54" s="137">
        <v>4</v>
      </c>
      <c r="P54" s="211"/>
    </row>
    <row r="55" spans="1:16" s="64" customFormat="1" ht="36.75" customHeight="1" x14ac:dyDescent="0.25">
      <c r="A55" s="101">
        <v>37</v>
      </c>
      <c r="B55" s="102" t="s">
        <v>108</v>
      </c>
      <c r="C55" s="103" t="s">
        <v>39</v>
      </c>
      <c r="D55" s="104">
        <v>270</v>
      </c>
      <c r="E55" s="105">
        <v>4576</v>
      </c>
      <c r="F55" s="173">
        <v>12995</v>
      </c>
      <c r="G55" s="61">
        <v>1640</v>
      </c>
      <c r="H55" s="88">
        <f t="shared" si="5"/>
        <v>11355</v>
      </c>
      <c r="I55" s="251">
        <v>1640</v>
      </c>
      <c r="J55" s="247">
        <f t="shared" si="6"/>
        <v>0.64160839160839156</v>
      </c>
      <c r="K55" s="136">
        <f t="shared" si="2"/>
        <v>442800</v>
      </c>
      <c r="L55" s="107">
        <f t="shared" si="3"/>
        <v>1771200</v>
      </c>
      <c r="M55" s="100" t="str">
        <f t="shared" si="4"/>
        <v>SI CUMPLE</v>
      </c>
      <c r="N55" s="100" t="str">
        <f t="shared" si="7"/>
        <v>SI CUMPLE</v>
      </c>
      <c r="O55" s="137">
        <v>4</v>
      </c>
      <c r="P55" s="211"/>
    </row>
    <row r="56" spans="1:16" s="64" customFormat="1" ht="36.75" customHeight="1" x14ac:dyDescent="0.25">
      <c r="A56" s="101">
        <v>38</v>
      </c>
      <c r="B56" s="102" t="s">
        <v>109</v>
      </c>
      <c r="C56" s="103" t="s">
        <v>39</v>
      </c>
      <c r="D56" s="104">
        <v>330</v>
      </c>
      <c r="E56" s="105">
        <v>6354</v>
      </c>
      <c r="F56" s="173">
        <v>27051</v>
      </c>
      <c r="G56" s="61">
        <v>3005</v>
      </c>
      <c r="H56" s="88">
        <f t="shared" si="5"/>
        <v>24046</v>
      </c>
      <c r="I56" s="251">
        <v>3005</v>
      </c>
      <c r="J56" s="247">
        <f t="shared" si="6"/>
        <v>0.52706956248032732</v>
      </c>
      <c r="K56" s="136">
        <f t="shared" ref="K56:K87" si="8">I56*D56</f>
        <v>991650</v>
      </c>
      <c r="L56" s="107">
        <f t="shared" ref="L56:L87" si="9">K56*O56</f>
        <v>3966600</v>
      </c>
      <c r="M56" s="100" t="str">
        <f t="shared" ref="M56:M87" si="10">IF((I56)&gt;$E56,"NO CUMPLE","SI CUMPLE")</f>
        <v>SI CUMPLE</v>
      </c>
      <c r="N56" s="100" t="str">
        <f t="shared" si="7"/>
        <v>SI CUMPLE</v>
      </c>
      <c r="O56" s="137">
        <v>4</v>
      </c>
      <c r="P56" s="211"/>
    </row>
    <row r="57" spans="1:16" s="64" customFormat="1" ht="36.75" customHeight="1" x14ac:dyDescent="0.25">
      <c r="A57" s="101">
        <v>39</v>
      </c>
      <c r="B57" s="102" t="s">
        <v>110</v>
      </c>
      <c r="C57" s="103" t="s">
        <v>39</v>
      </c>
      <c r="D57" s="104">
        <v>330</v>
      </c>
      <c r="E57" s="105">
        <v>6628</v>
      </c>
      <c r="F57" s="173">
        <v>27051</v>
      </c>
      <c r="G57" s="61">
        <v>3255</v>
      </c>
      <c r="H57" s="88">
        <f t="shared" si="5"/>
        <v>23796</v>
      </c>
      <c r="I57" s="251">
        <v>3255</v>
      </c>
      <c r="J57" s="247">
        <f t="shared" si="6"/>
        <v>0.50890162945081474</v>
      </c>
      <c r="K57" s="136">
        <f t="shared" si="8"/>
        <v>1074150</v>
      </c>
      <c r="L57" s="107">
        <f t="shared" si="9"/>
        <v>4296600</v>
      </c>
      <c r="M57" s="100" t="str">
        <f t="shared" si="10"/>
        <v>SI CUMPLE</v>
      </c>
      <c r="N57" s="100" t="str">
        <f t="shared" si="7"/>
        <v>SI CUMPLE</v>
      </c>
      <c r="O57" s="137">
        <v>4</v>
      </c>
      <c r="P57" s="211"/>
    </row>
    <row r="58" spans="1:16" s="64" customFormat="1" ht="36.75" customHeight="1" x14ac:dyDescent="0.25">
      <c r="A58" s="101">
        <v>40</v>
      </c>
      <c r="B58" s="102" t="s">
        <v>111</v>
      </c>
      <c r="C58" s="103" t="s">
        <v>39</v>
      </c>
      <c r="D58" s="104">
        <v>330</v>
      </c>
      <c r="E58" s="105">
        <v>6628</v>
      </c>
      <c r="F58" s="173">
        <v>27051</v>
      </c>
      <c r="G58" s="61">
        <v>3255</v>
      </c>
      <c r="H58" s="88">
        <f t="shared" si="5"/>
        <v>23796</v>
      </c>
      <c r="I58" s="251">
        <v>3255</v>
      </c>
      <c r="J58" s="247">
        <f t="shared" si="6"/>
        <v>0.50890162945081474</v>
      </c>
      <c r="K58" s="136">
        <f t="shared" si="8"/>
        <v>1074150</v>
      </c>
      <c r="L58" s="107">
        <f t="shared" si="9"/>
        <v>4296600</v>
      </c>
      <c r="M58" s="100" t="str">
        <f t="shared" si="10"/>
        <v>SI CUMPLE</v>
      </c>
      <c r="N58" s="100" t="str">
        <f t="shared" si="7"/>
        <v>SI CUMPLE</v>
      </c>
      <c r="O58" s="137">
        <v>4</v>
      </c>
      <c r="P58" s="211"/>
    </row>
    <row r="59" spans="1:16" s="108" customFormat="1" ht="36.75" customHeight="1" x14ac:dyDescent="0.25">
      <c r="A59" s="101">
        <v>41</v>
      </c>
      <c r="B59" s="102" t="s">
        <v>170</v>
      </c>
      <c r="C59" s="103" t="s">
        <v>39</v>
      </c>
      <c r="D59" s="104">
        <v>310</v>
      </c>
      <c r="E59" s="105">
        <v>14518</v>
      </c>
      <c r="F59" s="173">
        <v>32044</v>
      </c>
      <c r="G59" s="61">
        <v>8100</v>
      </c>
      <c r="H59" s="88">
        <f t="shared" si="5"/>
        <v>23944</v>
      </c>
      <c r="I59" s="251">
        <v>8100</v>
      </c>
      <c r="J59" s="247">
        <f t="shared" si="6"/>
        <v>0.4420719107315057</v>
      </c>
      <c r="K59" s="136">
        <f t="shared" si="8"/>
        <v>2511000</v>
      </c>
      <c r="L59" s="107">
        <f t="shared" si="9"/>
        <v>10044000</v>
      </c>
      <c r="M59" s="100" t="str">
        <f t="shared" si="10"/>
        <v>SI CUMPLE</v>
      </c>
      <c r="N59" s="100" t="str">
        <f t="shared" si="7"/>
        <v>SI CUMPLE</v>
      </c>
      <c r="O59" s="137">
        <v>4</v>
      </c>
      <c r="P59" s="211"/>
    </row>
    <row r="60" spans="1:16" s="108" customFormat="1" ht="36.75" customHeight="1" x14ac:dyDescent="0.25">
      <c r="A60" s="101">
        <v>42</v>
      </c>
      <c r="B60" s="102" t="s">
        <v>112</v>
      </c>
      <c r="C60" s="103" t="s">
        <v>39</v>
      </c>
      <c r="D60" s="104">
        <v>165</v>
      </c>
      <c r="E60" s="105">
        <v>42290</v>
      </c>
      <c r="F60" s="173">
        <v>63746</v>
      </c>
      <c r="G60" s="61">
        <v>14850</v>
      </c>
      <c r="H60" s="88">
        <f t="shared" si="5"/>
        <v>48896</v>
      </c>
      <c r="I60" s="251">
        <v>14850</v>
      </c>
      <c r="J60" s="247">
        <f t="shared" si="6"/>
        <v>0.64885315677465116</v>
      </c>
      <c r="K60" s="136">
        <f t="shared" si="8"/>
        <v>2450250</v>
      </c>
      <c r="L60" s="107">
        <f t="shared" si="9"/>
        <v>9801000</v>
      </c>
      <c r="M60" s="100" t="str">
        <f t="shared" si="10"/>
        <v>SI CUMPLE</v>
      </c>
      <c r="N60" s="100" t="str">
        <f t="shared" si="7"/>
        <v>SI CUMPLE</v>
      </c>
      <c r="O60" s="137">
        <v>4</v>
      </c>
      <c r="P60" s="211"/>
    </row>
    <row r="61" spans="1:16" s="108" customFormat="1" ht="36.75" customHeight="1" x14ac:dyDescent="0.25">
      <c r="A61" s="101">
        <v>43</v>
      </c>
      <c r="B61" s="102" t="s">
        <v>113</v>
      </c>
      <c r="C61" s="103" t="s">
        <v>39</v>
      </c>
      <c r="D61" s="104">
        <v>180</v>
      </c>
      <c r="E61" s="105">
        <v>8258</v>
      </c>
      <c r="F61" s="173">
        <v>18918</v>
      </c>
      <c r="G61" s="61">
        <v>4629</v>
      </c>
      <c r="H61" s="88">
        <f t="shared" si="5"/>
        <v>14289</v>
      </c>
      <c r="I61" s="251">
        <v>4629</v>
      </c>
      <c r="J61" s="247">
        <f t="shared" si="6"/>
        <v>0.43945265197384353</v>
      </c>
      <c r="K61" s="136">
        <f t="shared" si="8"/>
        <v>833220</v>
      </c>
      <c r="L61" s="107">
        <f t="shared" si="9"/>
        <v>3332880</v>
      </c>
      <c r="M61" s="100" t="str">
        <f t="shared" si="10"/>
        <v>SI CUMPLE</v>
      </c>
      <c r="N61" s="100" t="str">
        <f t="shared" si="7"/>
        <v>SI CUMPLE</v>
      </c>
      <c r="O61" s="137">
        <v>4</v>
      </c>
      <c r="P61" s="211"/>
    </row>
    <row r="62" spans="1:16" s="108" customFormat="1" ht="36.75" customHeight="1" x14ac:dyDescent="0.25">
      <c r="A62" s="101">
        <v>44</v>
      </c>
      <c r="B62" s="102" t="s">
        <v>171</v>
      </c>
      <c r="C62" s="103" t="s">
        <v>39</v>
      </c>
      <c r="D62" s="104">
        <v>100</v>
      </c>
      <c r="E62" s="105">
        <v>9868</v>
      </c>
      <c r="F62" s="173">
        <v>28720</v>
      </c>
      <c r="G62" s="61">
        <v>6396</v>
      </c>
      <c r="H62" s="88">
        <f t="shared" si="5"/>
        <v>22324</v>
      </c>
      <c r="I62" s="251">
        <v>6396</v>
      </c>
      <c r="J62" s="247">
        <f t="shared" si="6"/>
        <v>0.35184434535873532</v>
      </c>
      <c r="K62" s="136">
        <f t="shared" si="8"/>
        <v>639600</v>
      </c>
      <c r="L62" s="107">
        <f t="shared" si="9"/>
        <v>2558400</v>
      </c>
      <c r="M62" s="100" t="str">
        <f t="shared" si="10"/>
        <v>SI CUMPLE</v>
      </c>
      <c r="N62" s="100" t="str">
        <f t="shared" si="7"/>
        <v>SI CUMPLE</v>
      </c>
      <c r="O62" s="137">
        <v>4</v>
      </c>
      <c r="P62" s="211"/>
    </row>
    <row r="63" spans="1:16" s="64" customFormat="1" ht="36.75" customHeight="1" x14ac:dyDescent="0.25">
      <c r="A63" s="101">
        <v>45</v>
      </c>
      <c r="B63" s="102" t="s">
        <v>114</v>
      </c>
      <c r="C63" s="103" t="s">
        <v>39</v>
      </c>
      <c r="D63" s="104">
        <v>34</v>
      </c>
      <c r="E63" s="105">
        <v>7206</v>
      </c>
      <c r="F63" s="173">
        <v>14252</v>
      </c>
      <c r="G63" s="61">
        <v>2449</v>
      </c>
      <c r="H63" s="88">
        <f t="shared" si="5"/>
        <v>11803</v>
      </c>
      <c r="I63" s="251">
        <v>0</v>
      </c>
      <c r="J63" s="247">
        <f t="shared" si="6"/>
        <v>1</v>
      </c>
      <c r="K63" s="136">
        <f t="shared" si="8"/>
        <v>0</v>
      </c>
      <c r="L63" s="107">
        <f t="shared" si="9"/>
        <v>0</v>
      </c>
      <c r="M63" s="100" t="str">
        <f t="shared" si="10"/>
        <v>SI CUMPLE</v>
      </c>
      <c r="N63" s="100" t="s">
        <v>212</v>
      </c>
      <c r="O63" s="137">
        <v>4</v>
      </c>
      <c r="P63" s="212" t="s">
        <v>211</v>
      </c>
    </row>
    <row r="64" spans="1:16" s="108" customFormat="1" ht="36.75" customHeight="1" x14ac:dyDescent="0.25">
      <c r="A64" s="101">
        <v>46</v>
      </c>
      <c r="B64" s="102" t="s">
        <v>115</v>
      </c>
      <c r="C64" s="103" t="s">
        <v>39</v>
      </c>
      <c r="D64" s="104">
        <v>34</v>
      </c>
      <c r="E64" s="105">
        <v>3261</v>
      </c>
      <c r="F64" s="173">
        <v>5786</v>
      </c>
      <c r="G64" s="61">
        <v>2266</v>
      </c>
      <c r="H64" s="88">
        <f t="shared" si="5"/>
        <v>3520</v>
      </c>
      <c r="I64" s="251">
        <v>2266</v>
      </c>
      <c r="J64" s="247">
        <f t="shared" si="6"/>
        <v>0.30512112848819378</v>
      </c>
      <c r="K64" s="136">
        <f t="shared" si="8"/>
        <v>77044</v>
      </c>
      <c r="L64" s="107">
        <f t="shared" si="9"/>
        <v>308176</v>
      </c>
      <c r="M64" s="100" t="str">
        <f t="shared" si="10"/>
        <v>SI CUMPLE</v>
      </c>
      <c r="N64" s="100" t="str">
        <f t="shared" si="7"/>
        <v>SI CUMPLE</v>
      </c>
      <c r="O64" s="137">
        <v>4</v>
      </c>
      <c r="P64" s="211"/>
    </row>
    <row r="65" spans="1:16" s="64" customFormat="1" ht="36.75" customHeight="1" x14ac:dyDescent="0.25">
      <c r="A65" s="101">
        <v>47</v>
      </c>
      <c r="B65" s="102" t="s">
        <v>172</v>
      </c>
      <c r="C65" s="103" t="s">
        <v>39</v>
      </c>
      <c r="D65" s="104">
        <v>6</v>
      </c>
      <c r="E65" s="105">
        <v>4313</v>
      </c>
      <c r="F65" s="173">
        <v>16885</v>
      </c>
      <c r="G65" s="61">
        <v>2893</v>
      </c>
      <c r="H65" s="88">
        <f t="shared" si="5"/>
        <v>13992</v>
      </c>
      <c r="I65" s="251">
        <v>2893</v>
      </c>
      <c r="J65" s="247">
        <f t="shared" si="6"/>
        <v>0.32923718989102713</v>
      </c>
      <c r="K65" s="136">
        <f t="shared" si="8"/>
        <v>17358</v>
      </c>
      <c r="L65" s="107">
        <f t="shared" si="9"/>
        <v>69432</v>
      </c>
      <c r="M65" s="100" t="str">
        <f t="shared" si="10"/>
        <v>SI CUMPLE</v>
      </c>
      <c r="N65" s="100" t="str">
        <f t="shared" si="7"/>
        <v>SI CUMPLE</v>
      </c>
      <c r="O65" s="137">
        <v>4</v>
      </c>
      <c r="P65" s="211"/>
    </row>
    <row r="66" spans="1:16" s="64" customFormat="1" ht="36.75" customHeight="1" x14ac:dyDescent="0.25">
      <c r="A66" s="101">
        <v>48</v>
      </c>
      <c r="B66" s="102" t="s">
        <v>173</v>
      </c>
      <c r="C66" s="103" t="s">
        <v>39</v>
      </c>
      <c r="D66" s="104">
        <v>3</v>
      </c>
      <c r="E66" s="105">
        <v>6207</v>
      </c>
      <c r="F66" s="173">
        <v>16885</v>
      </c>
      <c r="G66" s="61">
        <v>4584</v>
      </c>
      <c r="H66" s="88">
        <f t="shared" si="5"/>
        <v>12301</v>
      </c>
      <c r="I66" s="251">
        <v>4584</v>
      </c>
      <c r="J66" s="247">
        <f t="shared" si="6"/>
        <v>0.26147897535041081</v>
      </c>
      <c r="K66" s="136">
        <f t="shared" si="8"/>
        <v>13752</v>
      </c>
      <c r="L66" s="107">
        <f t="shared" si="9"/>
        <v>55008</v>
      </c>
      <c r="M66" s="100" t="str">
        <f t="shared" si="10"/>
        <v>SI CUMPLE</v>
      </c>
      <c r="N66" s="100" t="str">
        <f t="shared" si="7"/>
        <v>SI CUMPLE</v>
      </c>
      <c r="O66" s="137">
        <v>4</v>
      </c>
      <c r="P66" s="211"/>
    </row>
    <row r="67" spans="1:16" s="64" customFormat="1" ht="36.75" customHeight="1" x14ac:dyDescent="0.25">
      <c r="A67" s="101">
        <v>49</v>
      </c>
      <c r="B67" s="102" t="s">
        <v>116</v>
      </c>
      <c r="C67" s="103" t="s">
        <v>39</v>
      </c>
      <c r="D67" s="104">
        <v>4</v>
      </c>
      <c r="E67" s="105">
        <v>7048</v>
      </c>
      <c r="F67" s="173">
        <v>25770</v>
      </c>
      <c r="G67" s="61">
        <v>1736</v>
      </c>
      <c r="H67" s="88">
        <f t="shared" si="5"/>
        <v>24034</v>
      </c>
      <c r="I67" s="251">
        <v>1736</v>
      </c>
      <c r="J67" s="247">
        <f t="shared" si="6"/>
        <v>0.75368898978433596</v>
      </c>
      <c r="K67" s="136">
        <f t="shared" si="8"/>
        <v>6944</v>
      </c>
      <c r="L67" s="107">
        <f t="shared" si="9"/>
        <v>27776</v>
      </c>
      <c r="M67" s="100" t="str">
        <f t="shared" si="10"/>
        <v>SI CUMPLE</v>
      </c>
      <c r="N67" s="100" t="str">
        <f t="shared" si="7"/>
        <v>SI CUMPLE</v>
      </c>
      <c r="O67" s="137">
        <v>4</v>
      </c>
      <c r="P67" s="211"/>
    </row>
    <row r="68" spans="1:16" s="64" customFormat="1" ht="36.75" customHeight="1" x14ac:dyDescent="0.25">
      <c r="A68" s="101">
        <v>50</v>
      </c>
      <c r="B68" s="102" t="s">
        <v>117</v>
      </c>
      <c r="C68" s="103" t="s">
        <v>39</v>
      </c>
      <c r="D68" s="104">
        <v>4</v>
      </c>
      <c r="E68" s="105">
        <v>168110</v>
      </c>
      <c r="F68" s="173">
        <v>256751</v>
      </c>
      <c r="G68" s="61">
        <v>89902</v>
      </c>
      <c r="H68" s="88">
        <f t="shared" si="5"/>
        <v>166849</v>
      </c>
      <c r="I68" s="251">
        <v>89902</v>
      </c>
      <c r="J68" s="247">
        <f t="shared" si="6"/>
        <v>0.465219201713164</v>
      </c>
      <c r="K68" s="136">
        <f t="shared" si="8"/>
        <v>359608</v>
      </c>
      <c r="L68" s="107">
        <f t="shared" si="9"/>
        <v>1438432</v>
      </c>
      <c r="M68" s="100" t="str">
        <f t="shared" si="10"/>
        <v>SI CUMPLE</v>
      </c>
      <c r="N68" s="100" t="str">
        <f t="shared" si="7"/>
        <v>SI CUMPLE</v>
      </c>
      <c r="O68" s="137">
        <v>4</v>
      </c>
      <c r="P68" s="211"/>
    </row>
    <row r="69" spans="1:16" s="108" customFormat="1" ht="36.75" customHeight="1" x14ac:dyDescent="0.25">
      <c r="A69" s="101">
        <v>51</v>
      </c>
      <c r="B69" s="102" t="s">
        <v>174</v>
      </c>
      <c r="C69" s="103" t="s">
        <v>39</v>
      </c>
      <c r="D69" s="104">
        <v>190</v>
      </c>
      <c r="E69" s="105">
        <v>49023</v>
      </c>
      <c r="F69" s="173">
        <v>64785</v>
      </c>
      <c r="G69" s="61">
        <v>18464</v>
      </c>
      <c r="H69" s="88">
        <f t="shared" si="5"/>
        <v>46321</v>
      </c>
      <c r="I69" s="251">
        <v>18464</v>
      </c>
      <c r="J69" s="247">
        <f t="shared" si="6"/>
        <v>0.62336046345592888</v>
      </c>
      <c r="K69" s="136">
        <f t="shared" si="8"/>
        <v>3508160</v>
      </c>
      <c r="L69" s="107">
        <f t="shared" si="9"/>
        <v>14032640</v>
      </c>
      <c r="M69" s="100" t="str">
        <f t="shared" si="10"/>
        <v>SI CUMPLE</v>
      </c>
      <c r="N69" s="100" t="str">
        <f t="shared" si="7"/>
        <v>SI CUMPLE</v>
      </c>
      <c r="O69" s="137">
        <v>4</v>
      </c>
      <c r="P69" s="211"/>
    </row>
    <row r="70" spans="1:16" s="108" customFormat="1" ht="36.75" customHeight="1" x14ac:dyDescent="0.25">
      <c r="A70" s="101">
        <v>52</v>
      </c>
      <c r="B70" s="102" t="s">
        <v>175</v>
      </c>
      <c r="C70" s="103" t="s">
        <v>39</v>
      </c>
      <c r="D70" s="104">
        <v>90</v>
      </c>
      <c r="E70" s="105">
        <v>10783</v>
      </c>
      <c r="F70" s="173">
        <v>18572</v>
      </c>
      <c r="G70" s="61">
        <v>6365</v>
      </c>
      <c r="H70" s="88">
        <f t="shared" si="5"/>
        <v>12207</v>
      </c>
      <c r="I70" s="251">
        <v>6365</v>
      </c>
      <c r="J70" s="247">
        <f t="shared" si="6"/>
        <v>0.40971900213298712</v>
      </c>
      <c r="K70" s="136">
        <f t="shared" si="8"/>
        <v>572850</v>
      </c>
      <c r="L70" s="107">
        <f t="shared" si="9"/>
        <v>2291400</v>
      </c>
      <c r="M70" s="100" t="str">
        <f t="shared" si="10"/>
        <v>SI CUMPLE</v>
      </c>
      <c r="N70" s="100" t="str">
        <f t="shared" si="7"/>
        <v>SI CUMPLE</v>
      </c>
      <c r="O70" s="137">
        <v>4</v>
      </c>
      <c r="P70" s="211"/>
    </row>
    <row r="71" spans="1:16" s="108" customFormat="1" ht="36.75" customHeight="1" x14ac:dyDescent="0.25">
      <c r="A71" s="101">
        <v>53</v>
      </c>
      <c r="B71" s="102" t="s">
        <v>176</v>
      </c>
      <c r="C71" s="103" t="s">
        <v>39</v>
      </c>
      <c r="D71" s="104">
        <v>70</v>
      </c>
      <c r="E71" s="105">
        <v>56177</v>
      </c>
      <c r="F71" s="173">
        <v>166237</v>
      </c>
      <c r="G71" s="61">
        <v>23670</v>
      </c>
      <c r="H71" s="88">
        <f t="shared" si="5"/>
        <v>142567</v>
      </c>
      <c r="I71" s="251">
        <v>23670</v>
      </c>
      <c r="J71" s="247">
        <f t="shared" si="6"/>
        <v>0.57865318546736211</v>
      </c>
      <c r="K71" s="136">
        <f t="shared" si="8"/>
        <v>1656900</v>
      </c>
      <c r="L71" s="107">
        <f t="shared" si="9"/>
        <v>6627600</v>
      </c>
      <c r="M71" s="100" t="str">
        <f t="shared" si="10"/>
        <v>SI CUMPLE</v>
      </c>
      <c r="N71" s="100" t="str">
        <f t="shared" si="7"/>
        <v>SI CUMPLE</v>
      </c>
      <c r="O71" s="137">
        <v>4</v>
      </c>
      <c r="P71" s="211"/>
    </row>
    <row r="72" spans="1:16" s="108" customFormat="1" ht="36.75" customHeight="1" x14ac:dyDescent="0.25">
      <c r="A72" s="101">
        <v>54</v>
      </c>
      <c r="B72" s="102" t="s">
        <v>118</v>
      </c>
      <c r="C72" s="103" t="s">
        <v>39</v>
      </c>
      <c r="D72" s="104">
        <v>74</v>
      </c>
      <c r="E72" s="105">
        <v>27510</v>
      </c>
      <c r="F72" s="173">
        <v>61942</v>
      </c>
      <c r="G72" s="61">
        <v>15449</v>
      </c>
      <c r="H72" s="88">
        <f t="shared" si="5"/>
        <v>46493</v>
      </c>
      <c r="I72" s="251">
        <v>15449</v>
      </c>
      <c r="J72" s="247">
        <f t="shared" si="6"/>
        <v>0.43842239185750637</v>
      </c>
      <c r="K72" s="136">
        <f t="shared" si="8"/>
        <v>1143226</v>
      </c>
      <c r="L72" s="107">
        <f t="shared" si="9"/>
        <v>4572904</v>
      </c>
      <c r="M72" s="100" t="str">
        <f t="shared" si="10"/>
        <v>SI CUMPLE</v>
      </c>
      <c r="N72" s="100" t="str">
        <f t="shared" si="7"/>
        <v>SI CUMPLE</v>
      </c>
      <c r="O72" s="137">
        <v>4</v>
      </c>
      <c r="P72" s="211"/>
    </row>
    <row r="73" spans="1:16" s="64" customFormat="1" ht="36.75" customHeight="1" x14ac:dyDescent="0.25">
      <c r="A73" s="101">
        <v>55</v>
      </c>
      <c r="B73" s="102" t="s">
        <v>119</v>
      </c>
      <c r="C73" s="103" t="s">
        <v>39</v>
      </c>
      <c r="D73" s="104">
        <v>4</v>
      </c>
      <c r="E73" s="105">
        <v>8784</v>
      </c>
      <c r="F73" s="173">
        <v>32074</v>
      </c>
      <c r="G73" s="61">
        <v>7522</v>
      </c>
      <c r="H73" s="88">
        <f t="shared" si="5"/>
        <v>24552</v>
      </c>
      <c r="I73" s="251">
        <v>7522</v>
      </c>
      <c r="J73" s="247">
        <f t="shared" si="6"/>
        <v>0.14367030965391622</v>
      </c>
      <c r="K73" s="136">
        <f t="shared" si="8"/>
        <v>30088</v>
      </c>
      <c r="L73" s="107">
        <f t="shared" si="9"/>
        <v>120352</v>
      </c>
      <c r="M73" s="100" t="str">
        <f t="shared" si="10"/>
        <v>SI CUMPLE</v>
      </c>
      <c r="N73" s="100" t="str">
        <f t="shared" si="7"/>
        <v>SI CUMPLE</v>
      </c>
      <c r="O73" s="137">
        <v>4</v>
      </c>
      <c r="P73" s="211"/>
    </row>
    <row r="74" spans="1:16" s="64" customFormat="1" ht="36.75" customHeight="1" x14ac:dyDescent="0.25">
      <c r="A74" s="101">
        <v>56</v>
      </c>
      <c r="B74" s="102" t="s">
        <v>177</v>
      </c>
      <c r="C74" s="103" t="s">
        <v>39</v>
      </c>
      <c r="D74" s="104">
        <v>1</v>
      </c>
      <c r="E74" s="105">
        <v>55335</v>
      </c>
      <c r="F74" s="173">
        <v>133941</v>
      </c>
      <c r="G74" s="61">
        <v>39100</v>
      </c>
      <c r="H74" s="88">
        <f t="shared" si="5"/>
        <v>94841</v>
      </c>
      <c r="I74" s="251">
        <v>39100</v>
      </c>
      <c r="J74" s="247">
        <f t="shared" si="6"/>
        <v>0.29339477726574503</v>
      </c>
      <c r="K74" s="136">
        <f t="shared" si="8"/>
        <v>39100</v>
      </c>
      <c r="L74" s="107">
        <f t="shared" si="9"/>
        <v>156400</v>
      </c>
      <c r="M74" s="100" t="str">
        <f t="shared" si="10"/>
        <v>SI CUMPLE</v>
      </c>
      <c r="N74" s="100" t="str">
        <f t="shared" si="7"/>
        <v>SI CUMPLE</v>
      </c>
      <c r="O74" s="137">
        <v>4</v>
      </c>
      <c r="P74" s="211"/>
    </row>
    <row r="75" spans="1:16" s="108" customFormat="1" ht="36.75" customHeight="1" x14ac:dyDescent="0.25">
      <c r="A75" s="101">
        <v>57</v>
      </c>
      <c r="B75" s="102" t="s">
        <v>178</v>
      </c>
      <c r="C75" s="103" t="s">
        <v>39</v>
      </c>
      <c r="D75" s="104">
        <v>1</v>
      </c>
      <c r="E75" s="105">
        <v>31665</v>
      </c>
      <c r="F75" s="173">
        <v>89331</v>
      </c>
      <c r="G75" s="61">
        <v>16737</v>
      </c>
      <c r="H75" s="88">
        <f t="shared" si="5"/>
        <v>72594</v>
      </c>
      <c r="I75" s="251">
        <v>16737</v>
      </c>
      <c r="J75" s="247">
        <f t="shared" si="6"/>
        <v>0.47143533870203697</v>
      </c>
      <c r="K75" s="136">
        <f t="shared" si="8"/>
        <v>16737</v>
      </c>
      <c r="L75" s="107">
        <f t="shared" si="9"/>
        <v>66948</v>
      </c>
      <c r="M75" s="100" t="str">
        <f t="shared" si="10"/>
        <v>SI CUMPLE</v>
      </c>
      <c r="N75" s="100" t="str">
        <f t="shared" si="7"/>
        <v>SI CUMPLE</v>
      </c>
      <c r="O75" s="137">
        <v>4</v>
      </c>
      <c r="P75" s="211"/>
    </row>
    <row r="76" spans="1:16" s="108" customFormat="1" ht="36.75" customHeight="1" x14ac:dyDescent="0.25">
      <c r="A76" s="101">
        <v>58</v>
      </c>
      <c r="B76" s="102" t="s">
        <v>120</v>
      </c>
      <c r="C76" s="103" t="s">
        <v>39</v>
      </c>
      <c r="D76" s="104">
        <v>4</v>
      </c>
      <c r="E76" s="105">
        <v>3577</v>
      </c>
      <c r="F76" s="173">
        <v>26677</v>
      </c>
      <c r="G76" s="61">
        <v>2629</v>
      </c>
      <c r="H76" s="88">
        <f t="shared" si="5"/>
        <v>24048</v>
      </c>
      <c r="I76" s="251">
        <v>2629</v>
      </c>
      <c r="J76" s="247">
        <f t="shared" si="6"/>
        <v>0.26502655856863294</v>
      </c>
      <c r="K76" s="136">
        <f t="shared" si="8"/>
        <v>10516</v>
      </c>
      <c r="L76" s="107">
        <f t="shared" si="9"/>
        <v>42064</v>
      </c>
      <c r="M76" s="100" t="str">
        <f t="shared" si="10"/>
        <v>SI CUMPLE</v>
      </c>
      <c r="N76" s="100" t="str">
        <f t="shared" si="7"/>
        <v>SI CUMPLE</v>
      </c>
      <c r="O76" s="137">
        <v>4</v>
      </c>
      <c r="P76" s="211"/>
    </row>
    <row r="77" spans="1:16" s="108" customFormat="1" ht="36.75" customHeight="1" x14ac:dyDescent="0.25">
      <c r="A77" s="101">
        <v>59</v>
      </c>
      <c r="B77" s="102" t="s">
        <v>179</v>
      </c>
      <c r="C77" s="103" t="s">
        <v>39</v>
      </c>
      <c r="D77" s="104">
        <v>11</v>
      </c>
      <c r="E77" s="105">
        <v>14097</v>
      </c>
      <c r="F77" s="173">
        <v>71839</v>
      </c>
      <c r="G77" s="61">
        <v>7487</v>
      </c>
      <c r="H77" s="88">
        <f t="shared" si="5"/>
        <v>64352</v>
      </c>
      <c r="I77" s="251">
        <v>7487</v>
      </c>
      <c r="J77" s="247">
        <f t="shared" si="6"/>
        <v>0.46889409094133505</v>
      </c>
      <c r="K77" s="136">
        <f t="shared" si="8"/>
        <v>82357</v>
      </c>
      <c r="L77" s="107">
        <f t="shared" si="9"/>
        <v>329428</v>
      </c>
      <c r="M77" s="100" t="str">
        <f t="shared" si="10"/>
        <v>SI CUMPLE</v>
      </c>
      <c r="N77" s="100" t="str">
        <f t="shared" si="7"/>
        <v>SI CUMPLE</v>
      </c>
      <c r="O77" s="137">
        <v>4</v>
      </c>
      <c r="P77" s="211"/>
    </row>
    <row r="78" spans="1:16" s="108" customFormat="1" ht="36.75" customHeight="1" x14ac:dyDescent="0.25">
      <c r="A78" s="101">
        <v>60</v>
      </c>
      <c r="B78" s="102" t="s">
        <v>121</v>
      </c>
      <c r="C78" s="103" t="s">
        <v>39</v>
      </c>
      <c r="D78" s="104">
        <v>11</v>
      </c>
      <c r="E78" s="105">
        <v>34085</v>
      </c>
      <c r="F78" s="173">
        <v>71839</v>
      </c>
      <c r="G78" s="61">
        <v>10965</v>
      </c>
      <c r="H78" s="88">
        <f t="shared" si="5"/>
        <v>60874</v>
      </c>
      <c r="I78" s="251">
        <v>10965</v>
      </c>
      <c r="J78" s="247">
        <f t="shared" si="6"/>
        <v>0.67830423940149631</v>
      </c>
      <c r="K78" s="136">
        <f t="shared" si="8"/>
        <v>120615</v>
      </c>
      <c r="L78" s="107">
        <f t="shared" si="9"/>
        <v>482460</v>
      </c>
      <c r="M78" s="100" t="str">
        <f t="shared" si="10"/>
        <v>SI CUMPLE</v>
      </c>
      <c r="N78" s="100" t="str">
        <f t="shared" si="7"/>
        <v>SI CUMPLE</v>
      </c>
      <c r="O78" s="137">
        <v>4</v>
      </c>
      <c r="P78" s="211"/>
    </row>
    <row r="79" spans="1:16" s="108" customFormat="1" ht="36.75" customHeight="1" x14ac:dyDescent="0.25">
      <c r="A79" s="101">
        <v>61</v>
      </c>
      <c r="B79" s="102" t="s">
        <v>180</v>
      </c>
      <c r="C79" s="103" t="s">
        <v>39</v>
      </c>
      <c r="D79" s="104">
        <v>5</v>
      </c>
      <c r="E79" s="105">
        <v>5470</v>
      </c>
      <c r="F79" s="173">
        <v>26299</v>
      </c>
      <c r="G79" s="61">
        <v>2892</v>
      </c>
      <c r="H79" s="88">
        <f t="shared" si="5"/>
        <v>23407</v>
      </c>
      <c r="I79" s="251">
        <v>2892</v>
      </c>
      <c r="J79" s="247">
        <f t="shared" si="6"/>
        <v>0.47129798903107861</v>
      </c>
      <c r="K79" s="136">
        <f t="shared" si="8"/>
        <v>14460</v>
      </c>
      <c r="L79" s="107">
        <f t="shared" si="9"/>
        <v>57840</v>
      </c>
      <c r="M79" s="100" t="str">
        <f t="shared" si="10"/>
        <v>SI CUMPLE</v>
      </c>
      <c r="N79" s="100" t="str">
        <f t="shared" si="7"/>
        <v>SI CUMPLE</v>
      </c>
      <c r="O79" s="137">
        <v>4</v>
      </c>
      <c r="P79" s="211"/>
    </row>
    <row r="80" spans="1:16" s="108" customFormat="1" ht="36.75" customHeight="1" x14ac:dyDescent="0.25">
      <c r="A80" s="101">
        <v>62</v>
      </c>
      <c r="B80" s="102" t="s">
        <v>181</v>
      </c>
      <c r="C80" s="103" t="s">
        <v>39</v>
      </c>
      <c r="D80" s="104">
        <v>12</v>
      </c>
      <c r="E80" s="105">
        <v>2788</v>
      </c>
      <c r="F80" s="173">
        <v>18716</v>
      </c>
      <c r="G80" s="61">
        <v>1504</v>
      </c>
      <c r="H80" s="88">
        <f t="shared" si="5"/>
        <v>17212</v>
      </c>
      <c r="I80" s="251">
        <v>1504</v>
      </c>
      <c r="J80" s="247">
        <f t="shared" si="6"/>
        <v>0.46054519368723101</v>
      </c>
      <c r="K80" s="136">
        <f t="shared" si="8"/>
        <v>18048</v>
      </c>
      <c r="L80" s="107">
        <f t="shared" si="9"/>
        <v>72192</v>
      </c>
      <c r="M80" s="100" t="str">
        <f t="shared" si="10"/>
        <v>SI CUMPLE</v>
      </c>
      <c r="N80" s="100" t="str">
        <f t="shared" si="7"/>
        <v>SI CUMPLE</v>
      </c>
      <c r="O80" s="137">
        <v>4</v>
      </c>
      <c r="P80" s="211"/>
    </row>
    <row r="81" spans="1:16" s="108" customFormat="1" ht="36.75" customHeight="1" x14ac:dyDescent="0.25">
      <c r="A81" s="101">
        <v>63</v>
      </c>
      <c r="B81" s="102" t="s">
        <v>182</v>
      </c>
      <c r="C81" s="103" t="s">
        <v>39</v>
      </c>
      <c r="D81" s="104">
        <v>30</v>
      </c>
      <c r="E81" s="105">
        <v>4313</v>
      </c>
      <c r="F81" s="173">
        <v>8638</v>
      </c>
      <c r="G81" s="61">
        <v>1909</v>
      </c>
      <c r="H81" s="88">
        <f t="shared" si="5"/>
        <v>6729</v>
      </c>
      <c r="I81" s="251">
        <v>1909</v>
      </c>
      <c r="J81" s="247">
        <f t="shared" si="6"/>
        <v>0.55738465105495016</v>
      </c>
      <c r="K81" s="136">
        <f t="shared" si="8"/>
        <v>57270</v>
      </c>
      <c r="L81" s="107">
        <f t="shared" si="9"/>
        <v>229080</v>
      </c>
      <c r="M81" s="100" t="str">
        <f t="shared" si="10"/>
        <v>SI CUMPLE</v>
      </c>
      <c r="N81" s="100" t="str">
        <f t="shared" si="7"/>
        <v>SI CUMPLE</v>
      </c>
      <c r="O81" s="137">
        <v>4</v>
      </c>
      <c r="P81" s="211"/>
    </row>
    <row r="82" spans="1:16" s="108" customFormat="1" ht="36.75" customHeight="1" x14ac:dyDescent="0.25">
      <c r="A82" s="101">
        <v>64</v>
      </c>
      <c r="B82" s="102" t="s">
        <v>122</v>
      </c>
      <c r="C82" s="103" t="s">
        <v>39</v>
      </c>
      <c r="D82" s="104">
        <v>9</v>
      </c>
      <c r="E82" s="105">
        <v>24722</v>
      </c>
      <c r="F82" s="173">
        <v>40870</v>
      </c>
      <c r="G82" s="61">
        <v>2999</v>
      </c>
      <c r="H82" s="88">
        <f t="shared" si="5"/>
        <v>37871</v>
      </c>
      <c r="I82" s="251">
        <v>2999</v>
      </c>
      <c r="J82" s="247">
        <f t="shared" si="6"/>
        <v>0.87869104441388235</v>
      </c>
      <c r="K82" s="136">
        <f t="shared" si="8"/>
        <v>26991</v>
      </c>
      <c r="L82" s="107">
        <f t="shared" si="9"/>
        <v>107964</v>
      </c>
      <c r="M82" s="100" t="str">
        <f t="shared" si="10"/>
        <v>SI CUMPLE</v>
      </c>
      <c r="N82" s="100" t="str">
        <f t="shared" si="7"/>
        <v>SI CUMPLE</v>
      </c>
      <c r="O82" s="137">
        <v>4</v>
      </c>
      <c r="P82" s="211"/>
    </row>
    <row r="83" spans="1:16" s="108" customFormat="1" ht="36.75" customHeight="1" x14ac:dyDescent="0.25">
      <c r="A83" s="101">
        <v>65</v>
      </c>
      <c r="B83" s="102" t="s">
        <v>183</v>
      </c>
      <c r="C83" s="103" t="s">
        <v>39</v>
      </c>
      <c r="D83" s="104">
        <v>4</v>
      </c>
      <c r="E83" s="105">
        <v>3682</v>
      </c>
      <c r="F83" s="173">
        <v>43190</v>
      </c>
      <c r="G83" s="61">
        <v>2704</v>
      </c>
      <c r="H83" s="88">
        <f t="shared" si="5"/>
        <v>40486</v>
      </c>
      <c r="I83" s="251">
        <v>2704</v>
      </c>
      <c r="J83" s="247">
        <f t="shared" si="6"/>
        <v>0.26561651276480175</v>
      </c>
      <c r="K83" s="136">
        <f t="shared" si="8"/>
        <v>10816</v>
      </c>
      <c r="L83" s="107">
        <f t="shared" si="9"/>
        <v>43264</v>
      </c>
      <c r="M83" s="100" t="str">
        <f t="shared" si="10"/>
        <v>SI CUMPLE</v>
      </c>
      <c r="N83" s="100" t="str">
        <f t="shared" si="7"/>
        <v>SI CUMPLE</v>
      </c>
      <c r="O83" s="137">
        <v>4</v>
      </c>
      <c r="P83" s="211"/>
    </row>
    <row r="84" spans="1:16" s="108" customFormat="1" ht="36.75" customHeight="1" x14ac:dyDescent="0.25">
      <c r="A84" s="101">
        <v>66</v>
      </c>
      <c r="B84" s="102" t="s">
        <v>184</v>
      </c>
      <c r="C84" s="103" t="s">
        <v>39</v>
      </c>
      <c r="D84" s="104">
        <v>9</v>
      </c>
      <c r="E84" s="105">
        <v>9100</v>
      </c>
      <c r="F84" s="173">
        <v>25899</v>
      </c>
      <c r="G84" s="61">
        <v>4232</v>
      </c>
      <c r="H84" s="88">
        <f t="shared" si="5"/>
        <v>21667</v>
      </c>
      <c r="I84" s="251">
        <v>4232</v>
      </c>
      <c r="J84" s="247">
        <f t="shared" si="6"/>
        <v>0.53494505494505495</v>
      </c>
      <c r="K84" s="136">
        <f t="shared" si="8"/>
        <v>38088</v>
      </c>
      <c r="L84" s="107">
        <f t="shared" si="9"/>
        <v>152352</v>
      </c>
      <c r="M84" s="100" t="str">
        <f t="shared" si="10"/>
        <v>SI CUMPLE</v>
      </c>
      <c r="N84" s="100" t="str">
        <f t="shared" si="7"/>
        <v>SI CUMPLE</v>
      </c>
      <c r="O84" s="137">
        <v>4</v>
      </c>
      <c r="P84" s="211"/>
    </row>
    <row r="85" spans="1:16" s="108" customFormat="1" ht="36.75" customHeight="1" x14ac:dyDescent="0.25">
      <c r="A85" s="101">
        <v>67</v>
      </c>
      <c r="B85" s="102" t="s">
        <v>185</v>
      </c>
      <c r="C85" s="103" t="s">
        <v>39</v>
      </c>
      <c r="D85" s="104">
        <v>12</v>
      </c>
      <c r="E85" s="105">
        <v>70484</v>
      </c>
      <c r="F85" s="173">
        <v>125251</v>
      </c>
      <c r="G85" s="61">
        <v>19462</v>
      </c>
      <c r="H85" s="88">
        <f t="shared" si="5"/>
        <v>105789</v>
      </c>
      <c r="I85" s="251">
        <v>19462</v>
      </c>
      <c r="J85" s="247">
        <f t="shared" si="6"/>
        <v>0.72388059701492535</v>
      </c>
      <c r="K85" s="136">
        <f t="shared" si="8"/>
        <v>233544</v>
      </c>
      <c r="L85" s="107">
        <f t="shared" si="9"/>
        <v>934176</v>
      </c>
      <c r="M85" s="100" t="str">
        <f t="shared" si="10"/>
        <v>SI CUMPLE</v>
      </c>
      <c r="N85" s="100" t="str">
        <f t="shared" si="7"/>
        <v>SI CUMPLE</v>
      </c>
      <c r="O85" s="137">
        <v>4</v>
      </c>
      <c r="P85" s="211"/>
    </row>
    <row r="86" spans="1:16" s="108" customFormat="1" ht="36.75" customHeight="1" x14ac:dyDescent="0.25">
      <c r="A86" s="101">
        <v>68</v>
      </c>
      <c r="B86" s="102" t="s">
        <v>186</v>
      </c>
      <c r="C86" s="103" t="s">
        <v>39</v>
      </c>
      <c r="D86" s="104">
        <v>16</v>
      </c>
      <c r="E86" s="105">
        <v>265525</v>
      </c>
      <c r="F86" s="173">
        <v>608615</v>
      </c>
      <c r="G86" s="61">
        <v>23144</v>
      </c>
      <c r="H86" s="88">
        <f t="shared" si="5"/>
        <v>585471</v>
      </c>
      <c r="I86" s="251">
        <v>23144</v>
      </c>
      <c r="J86" s="247">
        <f t="shared" si="6"/>
        <v>0.91283683268995386</v>
      </c>
      <c r="K86" s="136">
        <f t="shared" si="8"/>
        <v>370304</v>
      </c>
      <c r="L86" s="107">
        <f t="shared" si="9"/>
        <v>1481216</v>
      </c>
      <c r="M86" s="100" t="str">
        <f t="shared" si="10"/>
        <v>SI CUMPLE</v>
      </c>
      <c r="N86" s="100" t="str">
        <f t="shared" si="7"/>
        <v>SI CUMPLE</v>
      </c>
      <c r="O86" s="137">
        <v>4</v>
      </c>
      <c r="P86" s="211"/>
    </row>
    <row r="87" spans="1:16" s="108" customFormat="1" ht="36.75" customHeight="1" x14ac:dyDescent="0.25">
      <c r="A87" s="101">
        <v>69</v>
      </c>
      <c r="B87" s="102" t="s">
        <v>187</v>
      </c>
      <c r="C87" s="103" t="s">
        <v>39</v>
      </c>
      <c r="D87" s="104">
        <v>10</v>
      </c>
      <c r="E87" s="105">
        <v>876316</v>
      </c>
      <c r="F87" s="173">
        <v>1799578</v>
      </c>
      <c r="G87" s="61">
        <v>447100</v>
      </c>
      <c r="H87" s="88">
        <f t="shared" si="5"/>
        <v>1352478</v>
      </c>
      <c r="I87" s="251">
        <v>447100</v>
      </c>
      <c r="J87" s="247">
        <f t="shared" si="6"/>
        <v>0.48979591836734693</v>
      </c>
      <c r="K87" s="136">
        <f t="shared" si="8"/>
        <v>4471000</v>
      </c>
      <c r="L87" s="107">
        <f t="shared" si="9"/>
        <v>17884000</v>
      </c>
      <c r="M87" s="100" t="str">
        <f t="shared" si="10"/>
        <v>SI CUMPLE</v>
      </c>
      <c r="N87" s="100" t="str">
        <f t="shared" si="7"/>
        <v>SI CUMPLE</v>
      </c>
      <c r="O87" s="137">
        <v>4</v>
      </c>
      <c r="P87" s="211"/>
    </row>
    <row r="88" spans="1:16" s="108" customFormat="1" ht="36.75" customHeight="1" x14ac:dyDescent="0.25">
      <c r="A88" s="101">
        <v>70</v>
      </c>
      <c r="B88" s="102" t="s">
        <v>123</v>
      </c>
      <c r="C88" s="103" t="s">
        <v>40</v>
      </c>
      <c r="D88" s="104">
        <v>6</v>
      </c>
      <c r="E88" s="105">
        <v>88894</v>
      </c>
      <c r="F88" s="173">
        <v>336725</v>
      </c>
      <c r="G88" s="61">
        <v>33439</v>
      </c>
      <c r="H88" s="88">
        <f t="shared" si="5"/>
        <v>303286</v>
      </c>
      <c r="I88" s="251">
        <v>33439</v>
      </c>
      <c r="J88" s="247">
        <f t="shared" si="6"/>
        <v>0.62383287960942246</v>
      </c>
      <c r="K88" s="136">
        <f t="shared" ref="K88:K103" si="11">I88*D88</f>
        <v>200634</v>
      </c>
      <c r="L88" s="107">
        <f t="shared" ref="L88:L119" si="12">K88*O88</f>
        <v>802536</v>
      </c>
      <c r="M88" s="100" t="str">
        <f t="shared" ref="M88:M103" si="13">IF((I88)&gt;$E88,"NO CUMPLE","SI CUMPLE")</f>
        <v>SI CUMPLE</v>
      </c>
      <c r="N88" s="100" t="str">
        <f t="shared" si="7"/>
        <v>SI CUMPLE</v>
      </c>
      <c r="O88" s="137">
        <v>4</v>
      </c>
      <c r="P88" s="211"/>
    </row>
    <row r="89" spans="1:16" s="108" customFormat="1" ht="36.75" customHeight="1" x14ac:dyDescent="0.25">
      <c r="A89" s="101">
        <v>71</v>
      </c>
      <c r="B89" s="102" t="s">
        <v>188</v>
      </c>
      <c r="C89" s="103" t="s">
        <v>39</v>
      </c>
      <c r="D89" s="104">
        <v>5</v>
      </c>
      <c r="E89" s="105">
        <v>80688</v>
      </c>
      <c r="F89" s="173">
        <v>137516</v>
      </c>
      <c r="G89" s="61">
        <v>35550</v>
      </c>
      <c r="H89" s="88">
        <f t="shared" ref="H89:H103" si="14">+F89-G89</f>
        <v>101966</v>
      </c>
      <c r="I89" s="251">
        <v>35550</v>
      </c>
      <c r="J89" s="247">
        <f t="shared" ref="J89:J103" si="15">((E89-I89)/E89)</f>
        <v>0.5594140392623439</v>
      </c>
      <c r="K89" s="136">
        <f t="shared" si="11"/>
        <v>177750</v>
      </c>
      <c r="L89" s="107">
        <f t="shared" si="12"/>
        <v>711000</v>
      </c>
      <c r="M89" s="100" t="str">
        <f t="shared" si="13"/>
        <v>SI CUMPLE</v>
      </c>
      <c r="N89" s="100" t="str">
        <f t="shared" ref="N89:N103" si="16">IF((I89)&lt;$G89,"NO CUMPLE","SI CUMPLE")</f>
        <v>SI CUMPLE</v>
      </c>
      <c r="O89" s="137">
        <v>4</v>
      </c>
      <c r="P89" s="211"/>
    </row>
    <row r="90" spans="1:16" s="108" customFormat="1" ht="36.75" customHeight="1" x14ac:dyDescent="0.25">
      <c r="A90" s="101">
        <v>72</v>
      </c>
      <c r="B90" s="102" t="s">
        <v>189</v>
      </c>
      <c r="C90" s="103" t="s">
        <v>39</v>
      </c>
      <c r="D90" s="104">
        <v>5</v>
      </c>
      <c r="E90" s="105">
        <v>397972</v>
      </c>
      <c r="F90" s="173">
        <v>692239</v>
      </c>
      <c r="G90" s="61">
        <v>147227</v>
      </c>
      <c r="H90" s="88">
        <f t="shared" si="14"/>
        <v>545012</v>
      </c>
      <c r="I90" s="251">
        <v>147227</v>
      </c>
      <c r="J90" s="247">
        <f t="shared" si="15"/>
        <v>0.63005688842431129</v>
      </c>
      <c r="K90" s="136">
        <f t="shared" si="11"/>
        <v>736135</v>
      </c>
      <c r="L90" s="107">
        <f t="shared" si="12"/>
        <v>2944540</v>
      </c>
      <c r="M90" s="100" t="str">
        <f t="shared" si="13"/>
        <v>SI CUMPLE</v>
      </c>
      <c r="N90" s="100" t="str">
        <f t="shared" si="16"/>
        <v>SI CUMPLE</v>
      </c>
      <c r="O90" s="137">
        <v>4</v>
      </c>
      <c r="P90" s="211"/>
    </row>
    <row r="91" spans="1:16" s="108" customFormat="1" ht="36.75" customHeight="1" x14ac:dyDescent="0.25">
      <c r="A91" s="101">
        <v>73</v>
      </c>
      <c r="B91" s="102" t="s">
        <v>190</v>
      </c>
      <c r="C91" s="103" t="s">
        <v>39</v>
      </c>
      <c r="D91" s="104">
        <v>5</v>
      </c>
      <c r="E91" s="105">
        <v>284566</v>
      </c>
      <c r="F91" s="173">
        <v>412549</v>
      </c>
      <c r="G91" s="61">
        <v>82056</v>
      </c>
      <c r="H91" s="88">
        <f t="shared" si="14"/>
        <v>330493</v>
      </c>
      <c r="I91" s="251">
        <v>82056</v>
      </c>
      <c r="J91" s="247">
        <f t="shared" si="15"/>
        <v>0.71164510166358597</v>
      </c>
      <c r="K91" s="136">
        <f t="shared" si="11"/>
        <v>410280</v>
      </c>
      <c r="L91" s="107">
        <f t="shared" si="12"/>
        <v>1641120</v>
      </c>
      <c r="M91" s="100" t="str">
        <f t="shared" si="13"/>
        <v>SI CUMPLE</v>
      </c>
      <c r="N91" s="100" t="str">
        <f t="shared" si="16"/>
        <v>SI CUMPLE</v>
      </c>
      <c r="O91" s="137">
        <v>4</v>
      </c>
      <c r="P91" s="211"/>
    </row>
    <row r="92" spans="1:16" s="108" customFormat="1" ht="36.75" customHeight="1" x14ac:dyDescent="0.25">
      <c r="A92" s="101">
        <v>74</v>
      </c>
      <c r="B92" s="102" t="s">
        <v>191</v>
      </c>
      <c r="C92" s="103" t="s">
        <v>39</v>
      </c>
      <c r="D92" s="104">
        <v>60</v>
      </c>
      <c r="E92" s="105">
        <v>36925</v>
      </c>
      <c r="F92" s="173">
        <v>129281</v>
      </c>
      <c r="G92" s="61">
        <v>17327</v>
      </c>
      <c r="H92" s="88">
        <f t="shared" si="14"/>
        <v>111954</v>
      </c>
      <c r="I92" s="251">
        <v>17327</v>
      </c>
      <c r="J92" s="247">
        <f t="shared" si="15"/>
        <v>0.53075152335815845</v>
      </c>
      <c r="K92" s="136">
        <f t="shared" si="11"/>
        <v>1039620</v>
      </c>
      <c r="L92" s="107">
        <f t="shared" si="12"/>
        <v>4158480</v>
      </c>
      <c r="M92" s="100" t="str">
        <f t="shared" si="13"/>
        <v>SI CUMPLE</v>
      </c>
      <c r="N92" s="100" t="str">
        <f t="shared" si="16"/>
        <v>SI CUMPLE</v>
      </c>
      <c r="O92" s="137">
        <v>4</v>
      </c>
      <c r="P92" s="211"/>
    </row>
    <row r="93" spans="1:16" s="108" customFormat="1" ht="36.75" customHeight="1" x14ac:dyDescent="0.25">
      <c r="A93" s="101">
        <v>75</v>
      </c>
      <c r="B93" s="102" t="s">
        <v>192</v>
      </c>
      <c r="C93" s="103" t="s">
        <v>39</v>
      </c>
      <c r="D93" s="104">
        <v>19</v>
      </c>
      <c r="E93" s="105">
        <v>2256540</v>
      </c>
      <c r="F93" s="173">
        <v>3742495</v>
      </c>
      <c r="G93" s="61">
        <v>277635</v>
      </c>
      <c r="H93" s="88">
        <f t="shared" si="14"/>
        <v>3464860</v>
      </c>
      <c r="I93" s="251">
        <v>277635</v>
      </c>
      <c r="J93" s="247">
        <f t="shared" si="15"/>
        <v>0.87696429046238933</v>
      </c>
      <c r="K93" s="136">
        <f t="shared" si="11"/>
        <v>5275065</v>
      </c>
      <c r="L93" s="107">
        <f t="shared" si="12"/>
        <v>21100260</v>
      </c>
      <c r="M93" s="100" t="str">
        <f t="shared" si="13"/>
        <v>SI CUMPLE</v>
      </c>
      <c r="N93" s="100" t="str">
        <f t="shared" si="16"/>
        <v>SI CUMPLE</v>
      </c>
      <c r="O93" s="137">
        <v>4</v>
      </c>
      <c r="P93" s="211"/>
    </row>
    <row r="94" spans="1:16" s="108" customFormat="1" ht="36.75" customHeight="1" x14ac:dyDescent="0.25">
      <c r="A94" s="101">
        <v>76</v>
      </c>
      <c r="B94" s="102" t="s">
        <v>124</v>
      </c>
      <c r="C94" s="103" t="s">
        <v>40</v>
      </c>
      <c r="D94" s="104">
        <v>5</v>
      </c>
      <c r="E94" s="105">
        <v>64277</v>
      </c>
      <c r="F94" s="173">
        <v>281305</v>
      </c>
      <c r="G94" s="61">
        <v>30541</v>
      </c>
      <c r="H94" s="88">
        <f t="shared" si="14"/>
        <v>250764</v>
      </c>
      <c r="I94" s="251">
        <v>30541</v>
      </c>
      <c r="J94" s="247">
        <f t="shared" si="15"/>
        <v>0.52485336901224389</v>
      </c>
      <c r="K94" s="136">
        <f t="shared" si="11"/>
        <v>152705</v>
      </c>
      <c r="L94" s="107">
        <f t="shared" si="12"/>
        <v>610820</v>
      </c>
      <c r="M94" s="100" t="str">
        <f t="shared" si="13"/>
        <v>SI CUMPLE</v>
      </c>
      <c r="N94" s="100" t="str">
        <f t="shared" si="16"/>
        <v>SI CUMPLE</v>
      </c>
      <c r="O94" s="137">
        <v>4</v>
      </c>
      <c r="P94" s="211"/>
    </row>
    <row r="95" spans="1:16" s="108" customFormat="1" ht="36.75" customHeight="1" x14ac:dyDescent="0.25">
      <c r="A95" s="101">
        <v>77</v>
      </c>
      <c r="B95" s="102" t="s">
        <v>193</v>
      </c>
      <c r="C95" s="103" t="s">
        <v>40</v>
      </c>
      <c r="D95" s="104">
        <v>7</v>
      </c>
      <c r="E95" s="105">
        <v>71115</v>
      </c>
      <c r="F95" s="173">
        <v>330275</v>
      </c>
      <c r="G95" s="61">
        <v>34397</v>
      </c>
      <c r="H95" s="88">
        <f t="shared" si="14"/>
        <v>295878</v>
      </c>
      <c r="I95" s="251">
        <v>34397</v>
      </c>
      <c r="J95" s="247">
        <f t="shared" si="15"/>
        <v>0.51631863882443929</v>
      </c>
      <c r="K95" s="136">
        <f t="shared" si="11"/>
        <v>240779</v>
      </c>
      <c r="L95" s="107">
        <f t="shared" si="12"/>
        <v>963116</v>
      </c>
      <c r="M95" s="100" t="str">
        <f t="shared" si="13"/>
        <v>SI CUMPLE</v>
      </c>
      <c r="N95" s="100" t="str">
        <f t="shared" si="16"/>
        <v>SI CUMPLE</v>
      </c>
      <c r="O95" s="137">
        <v>4</v>
      </c>
      <c r="P95" s="211"/>
    </row>
    <row r="96" spans="1:16" s="108" customFormat="1" ht="36.75" customHeight="1" x14ac:dyDescent="0.25">
      <c r="A96" s="101">
        <v>78</v>
      </c>
      <c r="B96" s="102" t="s">
        <v>194</v>
      </c>
      <c r="C96" s="103" t="s">
        <v>40</v>
      </c>
      <c r="D96" s="104">
        <v>2</v>
      </c>
      <c r="E96" s="105">
        <v>86159</v>
      </c>
      <c r="F96" s="173">
        <v>399760</v>
      </c>
      <c r="G96" s="61">
        <v>38270</v>
      </c>
      <c r="H96" s="88">
        <f t="shared" si="14"/>
        <v>361490</v>
      </c>
      <c r="I96" s="251">
        <v>38270</v>
      </c>
      <c r="J96" s="247">
        <f t="shared" si="15"/>
        <v>0.55582121426664655</v>
      </c>
      <c r="K96" s="136">
        <f t="shared" si="11"/>
        <v>76540</v>
      </c>
      <c r="L96" s="107">
        <f t="shared" si="12"/>
        <v>306160</v>
      </c>
      <c r="M96" s="100" t="str">
        <f t="shared" si="13"/>
        <v>SI CUMPLE</v>
      </c>
      <c r="N96" s="100" t="str">
        <f t="shared" si="16"/>
        <v>SI CUMPLE</v>
      </c>
      <c r="O96" s="137">
        <v>4</v>
      </c>
      <c r="P96" s="211"/>
    </row>
    <row r="97" spans="1:16" s="108" customFormat="1" ht="36.75" customHeight="1" x14ac:dyDescent="0.25">
      <c r="A97" s="101">
        <v>79</v>
      </c>
      <c r="B97" s="102" t="s">
        <v>195</v>
      </c>
      <c r="C97" s="103" t="s">
        <v>40</v>
      </c>
      <c r="D97" s="104">
        <v>1</v>
      </c>
      <c r="E97" s="105">
        <v>175053</v>
      </c>
      <c r="F97" s="173">
        <v>634635</v>
      </c>
      <c r="G97" s="61">
        <v>102833</v>
      </c>
      <c r="H97" s="88">
        <f t="shared" si="14"/>
        <v>531802</v>
      </c>
      <c r="I97" s="251">
        <v>102833</v>
      </c>
      <c r="J97" s="247">
        <f t="shared" si="15"/>
        <v>0.4125607673104717</v>
      </c>
      <c r="K97" s="136">
        <f t="shared" si="11"/>
        <v>102833</v>
      </c>
      <c r="L97" s="107">
        <f t="shared" si="12"/>
        <v>411332</v>
      </c>
      <c r="M97" s="100" t="str">
        <f t="shared" si="13"/>
        <v>SI CUMPLE</v>
      </c>
      <c r="N97" s="100" t="str">
        <f t="shared" si="16"/>
        <v>SI CUMPLE</v>
      </c>
      <c r="O97" s="137">
        <v>4</v>
      </c>
      <c r="P97" s="211"/>
    </row>
    <row r="98" spans="1:16" s="64" customFormat="1" ht="36.75" customHeight="1" x14ac:dyDescent="0.25">
      <c r="A98" s="101">
        <v>80</v>
      </c>
      <c r="B98" s="102" t="s">
        <v>196</v>
      </c>
      <c r="C98" s="103" t="s">
        <v>40</v>
      </c>
      <c r="D98" s="104">
        <v>2</v>
      </c>
      <c r="E98" s="105">
        <v>180523</v>
      </c>
      <c r="F98" s="173">
        <v>719100</v>
      </c>
      <c r="G98" s="61">
        <v>117824</v>
      </c>
      <c r="H98" s="88">
        <f t="shared" si="14"/>
        <v>601276</v>
      </c>
      <c r="I98" s="251">
        <v>117824</v>
      </c>
      <c r="J98" s="247">
        <f t="shared" si="15"/>
        <v>0.3473186242196285</v>
      </c>
      <c r="K98" s="136">
        <f t="shared" si="11"/>
        <v>235648</v>
      </c>
      <c r="L98" s="107">
        <f t="shared" si="12"/>
        <v>942592</v>
      </c>
      <c r="M98" s="100" t="str">
        <f t="shared" si="13"/>
        <v>SI CUMPLE</v>
      </c>
      <c r="N98" s="100" t="str">
        <f t="shared" si="16"/>
        <v>SI CUMPLE</v>
      </c>
      <c r="O98" s="137">
        <v>4</v>
      </c>
      <c r="P98" s="211"/>
    </row>
    <row r="99" spans="1:16" s="108" customFormat="1" ht="36.75" customHeight="1" x14ac:dyDescent="0.25">
      <c r="A99" s="101">
        <v>81</v>
      </c>
      <c r="B99" s="102" t="s">
        <v>125</v>
      </c>
      <c r="C99" s="103" t="s">
        <v>40</v>
      </c>
      <c r="D99" s="104">
        <v>4</v>
      </c>
      <c r="E99" s="105">
        <v>157274</v>
      </c>
      <c r="F99" s="173">
        <v>479373</v>
      </c>
      <c r="G99" s="61">
        <v>57860</v>
      </c>
      <c r="H99" s="88">
        <f t="shared" si="14"/>
        <v>421513</v>
      </c>
      <c r="I99" s="251">
        <v>57860</v>
      </c>
      <c r="J99" s="247">
        <f t="shared" si="15"/>
        <v>0.63210702341137126</v>
      </c>
      <c r="K99" s="136">
        <f t="shared" si="11"/>
        <v>231440</v>
      </c>
      <c r="L99" s="107">
        <f t="shared" si="12"/>
        <v>925760</v>
      </c>
      <c r="M99" s="100" t="str">
        <f t="shared" si="13"/>
        <v>SI CUMPLE</v>
      </c>
      <c r="N99" s="100" t="str">
        <f t="shared" si="16"/>
        <v>SI CUMPLE</v>
      </c>
      <c r="O99" s="137">
        <v>4</v>
      </c>
      <c r="P99" s="211"/>
    </row>
    <row r="100" spans="1:16" s="108" customFormat="1" ht="36.75" customHeight="1" x14ac:dyDescent="0.25">
      <c r="A100" s="101">
        <v>82</v>
      </c>
      <c r="B100" s="102" t="s">
        <v>197</v>
      </c>
      <c r="C100" s="103" t="s">
        <v>40</v>
      </c>
      <c r="D100" s="104">
        <v>4</v>
      </c>
      <c r="E100" s="105">
        <v>129922</v>
      </c>
      <c r="F100" s="173">
        <v>369378</v>
      </c>
      <c r="G100" s="61">
        <v>26521</v>
      </c>
      <c r="H100" s="88">
        <f t="shared" si="14"/>
        <v>342857</v>
      </c>
      <c r="I100" s="251">
        <v>26521</v>
      </c>
      <c r="J100" s="247">
        <f t="shared" si="15"/>
        <v>0.79586982959006169</v>
      </c>
      <c r="K100" s="136">
        <f t="shared" si="11"/>
        <v>106084</v>
      </c>
      <c r="L100" s="107">
        <f t="shared" si="12"/>
        <v>424336</v>
      </c>
      <c r="M100" s="100" t="str">
        <f t="shared" si="13"/>
        <v>SI CUMPLE</v>
      </c>
      <c r="N100" s="100" t="str">
        <f t="shared" si="16"/>
        <v>SI CUMPLE</v>
      </c>
      <c r="O100" s="137">
        <v>4</v>
      </c>
      <c r="P100" s="211"/>
    </row>
    <row r="101" spans="1:16" s="64" customFormat="1" ht="36.75" customHeight="1" x14ac:dyDescent="0.25">
      <c r="A101" s="101">
        <v>83</v>
      </c>
      <c r="B101" s="102" t="s">
        <v>198</v>
      </c>
      <c r="C101" s="103" t="s">
        <v>39</v>
      </c>
      <c r="D101" s="104">
        <v>2</v>
      </c>
      <c r="E101" s="105">
        <v>116246</v>
      </c>
      <c r="F101" s="173">
        <v>4894200</v>
      </c>
      <c r="G101" s="61">
        <v>35242</v>
      </c>
      <c r="H101" s="88">
        <f t="shared" si="14"/>
        <v>4858958</v>
      </c>
      <c r="I101" s="251">
        <v>35242</v>
      </c>
      <c r="J101" s="247">
        <f t="shared" si="15"/>
        <v>0.69683257918552033</v>
      </c>
      <c r="K101" s="136">
        <f t="shared" si="11"/>
        <v>70484</v>
      </c>
      <c r="L101" s="107">
        <f t="shared" si="12"/>
        <v>281936</v>
      </c>
      <c r="M101" s="100" t="str">
        <f t="shared" si="13"/>
        <v>SI CUMPLE</v>
      </c>
      <c r="N101" s="100" t="str">
        <f t="shared" si="16"/>
        <v>SI CUMPLE</v>
      </c>
      <c r="O101" s="137">
        <v>4</v>
      </c>
      <c r="P101" s="211"/>
    </row>
    <row r="102" spans="1:16" s="64" customFormat="1" ht="36.75" customHeight="1" x14ac:dyDescent="0.25">
      <c r="A102" s="101">
        <v>84</v>
      </c>
      <c r="B102" s="102" t="s">
        <v>199</v>
      </c>
      <c r="C102" s="103" t="s">
        <v>39</v>
      </c>
      <c r="D102" s="104">
        <v>6</v>
      </c>
      <c r="E102" s="105">
        <v>4896008</v>
      </c>
      <c r="F102" s="173">
        <v>9675397</v>
      </c>
      <c r="G102" s="61">
        <v>56224</v>
      </c>
      <c r="H102" s="88">
        <f t="shared" si="14"/>
        <v>9619173</v>
      </c>
      <c r="I102" s="251">
        <v>56224</v>
      </c>
      <c r="J102" s="247">
        <f t="shared" si="15"/>
        <v>0.98851635863340093</v>
      </c>
      <c r="K102" s="136">
        <f t="shared" si="11"/>
        <v>337344</v>
      </c>
      <c r="L102" s="107">
        <f t="shared" si="12"/>
        <v>1349376</v>
      </c>
      <c r="M102" s="100" t="str">
        <f t="shared" si="13"/>
        <v>SI CUMPLE</v>
      </c>
      <c r="N102" s="100" t="str">
        <f t="shared" si="16"/>
        <v>SI CUMPLE</v>
      </c>
      <c r="O102" s="137">
        <v>4</v>
      </c>
      <c r="P102" s="211"/>
    </row>
    <row r="103" spans="1:16" s="64" customFormat="1" ht="36.75" customHeight="1" thickBot="1" x14ac:dyDescent="0.3">
      <c r="A103" s="116">
        <v>85</v>
      </c>
      <c r="B103" s="111" t="s">
        <v>126</v>
      </c>
      <c r="C103" s="112" t="s">
        <v>40</v>
      </c>
      <c r="D103" s="113">
        <v>6</v>
      </c>
      <c r="E103" s="114">
        <v>184626</v>
      </c>
      <c r="F103" s="174">
        <v>2226455</v>
      </c>
      <c r="G103" s="190">
        <v>71168</v>
      </c>
      <c r="H103" s="89">
        <f t="shared" si="14"/>
        <v>2155287</v>
      </c>
      <c r="I103" s="252">
        <v>71168</v>
      </c>
      <c r="J103" s="248">
        <f t="shared" si="15"/>
        <v>0.61452883125886926</v>
      </c>
      <c r="K103" s="138">
        <f t="shared" si="11"/>
        <v>427008</v>
      </c>
      <c r="L103" s="139">
        <f t="shared" si="12"/>
        <v>1708032</v>
      </c>
      <c r="M103" s="140" t="str">
        <f t="shared" si="13"/>
        <v>SI CUMPLE</v>
      </c>
      <c r="N103" s="140" t="str">
        <f t="shared" si="16"/>
        <v>SI CUMPLE</v>
      </c>
      <c r="O103" s="141">
        <v>4</v>
      </c>
      <c r="P103" s="215"/>
    </row>
    <row r="104" spans="1:16" s="68" customFormat="1" ht="35.25" customHeight="1" thickBot="1" x14ac:dyDescent="0.3">
      <c r="A104" s="262"/>
      <c r="D104" s="262"/>
      <c r="E104" s="277">
        <f>SUM(E24:E103)</f>
        <v>11451155</v>
      </c>
      <c r="F104" s="265"/>
      <c r="G104" s="278">
        <f>SUM(G24:G103)</f>
        <v>2269846</v>
      </c>
      <c r="H104" s="108"/>
      <c r="I104" s="279" t="s">
        <v>14</v>
      </c>
      <c r="J104" s="262"/>
      <c r="K104" s="275">
        <f>SUM(K24:K103)</f>
        <v>48911375</v>
      </c>
      <c r="L104" s="276">
        <f>SUM(L24:L103)</f>
        <v>195645500</v>
      </c>
      <c r="M104" s="262"/>
    </row>
    <row r="105" spans="1:16" x14ac:dyDescent="0.25">
      <c r="H105" s="98"/>
      <c r="I105" s="98"/>
      <c r="J105" s="99"/>
      <c r="K105" s="98"/>
    </row>
    <row r="106" spans="1:16" ht="15" customHeight="1" x14ac:dyDescent="0.25">
      <c r="A106" s="127"/>
      <c r="B106" s="128"/>
      <c r="C106" s="128"/>
      <c r="D106" s="128"/>
      <c r="E106" s="129"/>
      <c r="F106" s="128"/>
      <c r="G106" s="128"/>
      <c r="H106" s="130"/>
      <c r="I106" s="131"/>
      <c r="J106" s="99"/>
      <c r="K106" s="98"/>
    </row>
    <row r="107" spans="1:16" x14ac:dyDescent="0.25">
      <c r="H107" s="98"/>
      <c r="I107" s="98"/>
      <c r="J107" s="99"/>
      <c r="K107" s="98"/>
    </row>
    <row r="108" spans="1:16" s="2" customFormat="1" ht="18.75" x14ac:dyDescent="0.3">
      <c r="B108"/>
      <c r="C108"/>
      <c r="D108" s="301" t="s">
        <v>4</v>
      </c>
      <c r="E108" s="301"/>
      <c r="F108" s="132" t="s">
        <v>82</v>
      </c>
      <c r="H108" s="98"/>
      <c r="I108" s="98"/>
      <c r="J108" s="99"/>
      <c r="K108" s="98"/>
      <c r="L108"/>
      <c r="M108"/>
      <c r="O108"/>
      <c r="P108"/>
    </row>
    <row r="109" spans="1:16" x14ac:dyDescent="0.25">
      <c r="H109" s="98"/>
      <c r="I109" s="98"/>
      <c r="J109" s="99"/>
      <c r="K109" s="98"/>
    </row>
    <row r="110" spans="1:16" x14ac:dyDescent="0.25">
      <c r="H110" s="98"/>
      <c r="I110" s="98"/>
      <c r="J110" s="99"/>
      <c r="K110" s="98"/>
    </row>
    <row r="111" spans="1:16" x14ac:dyDescent="0.25">
      <c r="H111" s="98"/>
      <c r="I111" s="98"/>
      <c r="J111" s="99"/>
      <c r="K111" s="98"/>
    </row>
    <row r="112" spans="1:16" x14ac:dyDescent="0.25">
      <c r="H112" s="98"/>
      <c r="I112" s="98"/>
      <c r="J112" s="99"/>
      <c r="K112" s="98"/>
    </row>
    <row r="113" spans="8:11" x14ac:dyDescent="0.25">
      <c r="H113" s="98"/>
      <c r="I113" s="98"/>
      <c r="J113" s="99"/>
      <c r="K113" s="98"/>
    </row>
    <row r="114" spans="8:11" x14ac:dyDescent="0.25">
      <c r="H114" s="98"/>
      <c r="I114" s="98"/>
      <c r="J114" s="99"/>
      <c r="K114" s="98"/>
    </row>
    <row r="115" spans="8:11" x14ac:dyDescent="0.25">
      <c r="H115" s="98"/>
      <c r="I115" s="98"/>
      <c r="J115" s="99"/>
      <c r="K115" s="98"/>
    </row>
    <row r="116" spans="8:11" x14ac:dyDescent="0.25">
      <c r="H116" s="98"/>
      <c r="I116" s="98"/>
      <c r="J116" s="99"/>
      <c r="K116" s="98"/>
    </row>
    <row r="117" spans="8:11" x14ac:dyDescent="0.25">
      <c r="H117" s="98"/>
      <c r="I117" s="98"/>
      <c r="J117" s="99"/>
      <c r="K117" s="98"/>
    </row>
    <row r="118" spans="8:11" x14ac:dyDescent="0.25">
      <c r="H118" s="98"/>
      <c r="I118" s="98"/>
      <c r="J118" s="99"/>
      <c r="K118" s="98"/>
    </row>
    <row r="119" spans="8:11" x14ac:dyDescent="0.25">
      <c r="H119" s="98"/>
      <c r="I119" s="98"/>
      <c r="J119" s="99"/>
      <c r="K119" s="98"/>
    </row>
    <row r="120" spans="8:11" x14ac:dyDescent="0.25">
      <c r="H120" s="98"/>
      <c r="I120" s="98"/>
      <c r="J120" s="99"/>
      <c r="K120" s="98"/>
    </row>
    <row r="121" spans="8:11" x14ac:dyDescent="0.25">
      <c r="H121" s="98"/>
      <c r="I121" s="98"/>
      <c r="J121" s="99"/>
      <c r="K121" s="98"/>
    </row>
    <row r="122" spans="8:11" x14ac:dyDescent="0.25">
      <c r="H122" s="98"/>
      <c r="I122" s="98"/>
      <c r="J122" s="99"/>
      <c r="K122" s="98"/>
    </row>
    <row r="123" spans="8:11" x14ac:dyDescent="0.25">
      <c r="H123" s="98"/>
      <c r="I123" s="98"/>
      <c r="J123" s="99"/>
      <c r="K123" s="98"/>
    </row>
    <row r="124" spans="8:11" x14ac:dyDescent="0.25">
      <c r="H124" s="98"/>
      <c r="I124" s="98"/>
      <c r="J124" s="99"/>
      <c r="K124" s="98"/>
    </row>
    <row r="125" spans="8:11" x14ac:dyDescent="0.25">
      <c r="H125" s="98"/>
      <c r="I125" s="98"/>
      <c r="J125" s="99"/>
      <c r="K125" s="98"/>
    </row>
    <row r="126" spans="8:11" x14ac:dyDescent="0.25">
      <c r="H126" s="98"/>
      <c r="I126" s="98"/>
      <c r="J126" s="99"/>
      <c r="K126" s="98"/>
    </row>
    <row r="127" spans="8:11" x14ac:dyDescent="0.25">
      <c r="H127" s="98"/>
      <c r="I127" s="98"/>
      <c r="J127" s="99"/>
      <c r="K127" s="98"/>
    </row>
    <row r="128" spans="8:11" x14ac:dyDescent="0.25">
      <c r="H128" s="98"/>
      <c r="I128" s="98"/>
      <c r="J128" s="99"/>
      <c r="K128" s="98"/>
    </row>
    <row r="129" spans="8:11" x14ac:dyDescent="0.25">
      <c r="H129" s="98"/>
      <c r="I129" s="98"/>
      <c r="J129" s="99"/>
      <c r="K129" s="98"/>
    </row>
    <row r="130" spans="8:11" x14ac:dyDescent="0.25">
      <c r="H130" s="98"/>
      <c r="I130" s="98"/>
      <c r="J130" s="99"/>
      <c r="K130" s="98"/>
    </row>
    <row r="131" spans="8:11" x14ac:dyDescent="0.25">
      <c r="H131" s="98"/>
      <c r="I131" s="98"/>
      <c r="J131" s="99"/>
      <c r="K131" s="98"/>
    </row>
    <row r="132" spans="8:11" x14ac:dyDescent="0.25">
      <c r="H132" s="98"/>
      <c r="I132" s="98"/>
      <c r="J132" s="99"/>
      <c r="K132" s="98"/>
    </row>
    <row r="133" spans="8:11" x14ac:dyDescent="0.25">
      <c r="H133" s="98"/>
      <c r="I133" s="98"/>
      <c r="J133" s="99"/>
      <c r="K133" s="98"/>
    </row>
    <row r="134" spans="8:11" x14ac:dyDescent="0.25">
      <c r="H134" s="98"/>
      <c r="I134" s="98"/>
      <c r="J134" s="99"/>
      <c r="K134" s="98"/>
    </row>
    <row r="135" spans="8:11" x14ac:dyDescent="0.25">
      <c r="H135" s="98"/>
      <c r="I135" s="98"/>
      <c r="J135" s="99"/>
      <c r="K135" s="98"/>
    </row>
    <row r="136" spans="8:11" x14ac:dyDescent="0.25">
      <c r="H136" s="98"/>
      <c r="I136" s="98"/>
      <c r="J136" s="99"/>
      <c r="K136" s="98"/>
    </row>
    <row r="137" spans="8:11" x14ac:dyDescent="0.25">
      <c r="H137" s="98"/>
      <c r="I137" s="98"/>
      <c r="J137" s="99"/>
      <c r="K137" s="98"/>
    </row>
    <row r="138" spans="8:11" x14ac:dyDescent="0.25">
      <c r="H138" s="98"/>
      <c r="I138" s="98"/>
      <c r="J138" s="99"/>
      <c r="K138" s="98"/>
    </row>
    <row r="139" spans="8:11" x14ac:dyDescent="0.25">
      <c r="H139" s="98"/>
      <c r="I139" s="98"/>
      <c r="J139" s="99"/>
      <c r="K139" s="98"/>
    </row>
    <row r="140" spans="8:11" x14ac:dyDescent="0.25">
      <c r="H140" s="98"/>
      <c r="I140" s="98"/>
      <c r="J140" s="99"/>
      <c r="K140" s="98"/>
    </row>
    <row r="141" spans="8:11" x14ac:dyDescent="0.25">
      <c r="H141" s="98"/>
      <c r="I141" s="98"/>
      <c r="J141" s="99"/>
      <c r="K141" s="98"/>
    </row>
    <row r="142" spans="8:11" x14ac:dyDescent="0.25">
      <c r="H142" s="98"/>
      <c r="I142" s="98"/>
      <c r="J142" s="99"/>
      <c r="K142" s="98"/>
    </row>
    <row r="143" spans="8:11" x14ac:dyDescent="0.25">
      <c r="H143" s="98"/>
      <c r="I143" s="98"/>
      <c r="J143" s="99"/>
      <c r="K143" s="98"/>
    </row>
    <row r="144" spans="8:11" x14ac:dyDescent="0.25">
      <c r="H144" s="98"/>
      <c r="I144" s="98"/>
      <c r="J144" s="99"/>
      <c r="K144" s="98"/>
    </row>
    <row r="145" spans="8:11" x14ac:dyDescent="0.25">
      <c r="H145" s="98"/>
      <c r="I145" s="98"/>
      <c r="J145" s="99"/>
      <c r="K145" s="98"/>
    </row>
    <row r="146" spans="8:11" x14ac:dyDescent="0.25">
      <c r="H146" s="98"/>
      <c r="I146" s="98"/>
      <c r="J146" s="99"/>
      <c r="K146" s="98"/>
    </row>
    <row r="147" spans="8:11" x14ac:dyDescent="0.25">
      <c r="H147" s="98"/>
      <c r="I147" s="98"/>
      <c r="J147" s="99"/>
      <c r="K147" s="98"/>
    </row>
    <row r="148" spans="8:11" x14ac:dyDescent="0.25">
      <c r="H148" s="98"/>
      <c r="I148" s="98"/>
      <c r="J148" s="99"/>
      <c r="K148" s="98"/>
    </row>
    <row r="149" spans="8:11" x14ac:dyDescent="0.25">
      <c r="H149" s="98"/>
      <c r="I149" s="98"/>
      <c r="J149" s="99"/>
      <c r="K149" s="98"/>
    </row>
    <row r="150" spans="8:11" x14ac:dyDescent="0.25">
      <c r="H150" s="98"/>
      <c r="I150" s="98"/>
      <c r="J150" s="99"/>
      <c r="K150" s="98"/>
    </row>
    <row r="151" spans="8:11" x14ac:dyDescent="0.25">
      <c r="H151" s="98"/>
      <c r="I151" s="98"/>
      <c r="J151" s="99"/>
      <c r="K151" s="98"/>
    </row>
    <row r="152" spans="8:11" x14ac:dyDescent="0.25">
      <c r="H152" s="98"/>
      <c r="I152" s="98"/>
      <c r="J152" s="99"/>
      <c r="K152" s="98"/>
    </row>
    <row r="153" spans="8:11" x14ac:dyDescent="0.25">
      <c r="H153" s="98"/>
      <c r="I153" s="98"/>
      <c r="J153" s="99"/>
      <c r="K153" s="98"/>
    </row>
    <row r="154" spans="8:11" x14ac:dyDescent="0.25">
      <c r="H154" s="98"/>
      <c r="I154" s="98"/>
      <c r="J154" s="99"/>
      <c r="K154" s="98"/>
    </row>
    <row r="155" spans="8:11" x14ac:dyDescent="0.25">
      <c r="H155" s="98"/>
      <c r="I155" s="98"/>
      <c r="J155" s="99"/>
      <c r="K155" s="98"/>
    </row>
    <row r="156" spans="8:11" x14ac:dyDescent="0.25">
      <c r="H156" s="98"/>
      <c r="I156" s="98"/>
      <c r="J156" s="99"/>
      <c r="K156" s="98"/>
    </row>
    <row r="157" spans="8:11" x14ac:dyDescent="0.25">
      <c r="H157" s="98"/>
      <c r="I157" s="98"/>
      <c r="J157" s="99"/>
      <c r="K157" s="98"/>
    </row>
    <row r="158" spans="8:11" x14ac:dyDescent="0.25">
      <c r="H158" s="98"/>
      <c r="I158" s="98"/>
      <c r="J158" s="99"/>
      <c r="K158" s="98"/>
    </row>
    <row r="159" spans="8:11" x14ac:dyDescent="0.25">
      <c r="H159" s="98"/>
      <c r="I159" s="98"/>
      <c r="J159" s="99"/>
      <c r="K159" s="98"/>
    </row>
    <row r="160" spans="8:11" x14ac:dyDescent="0.25">
      <c r="H160" s="98"/>
      <c r="I160" s="98"/>
      <c r="J160" s="99"/>
      <c r="K160" s="98"/>
    </row>
    <row r="161" spans="8:11" x14ac:dyDescent="0.25">
      <c r="H161" s="98"/>
      <c r="I161" s="98"/>
      <c r="J161" s="99"/>
      <c r="K161" s="98"/>
    </row>
    <row r="162" spans="8:11" x14ac:dyDescent="0.25">
      <c r="H162" s="98"/>
      <c r="I162" s="98"/>
      <c r="J162" s="99"/>
      <c r="K162" s="98"/>
    </row>
    <row r="163" spans="8:11" x14ac:dyDescent="0.25">
      <c r="H163" s="98"/>
      <c r="I163" s="98"/>
      <c r="J163" s="99"/>
      <c r="K163" s="98"/>
    </row>
    <row r="164" spans="8:11" x14ac:dyDescent="0.25">
      <c r="H164" s="98"/>
      <c r="I164" s="98"/>
      <c r="J164" s="99"/>
      <c r="K164" s="98"/>
    </row>
    <row r="165" spans="8:11" x14ac:dyDescent="0.25">
      <c r="H165" s="98"/>
      <c r="I165" s="98"/>
      <c r="J165" s="99"/>
      <c r="K165" s="98"/>
    </row>
    <row r="166" spans="8:11" x14ac:dyDescent="0.25">
      <c r="H166" s="98"/>
      <c r="I166" s="98"/>
      <c r="J166" s="99"/>
      <c r="K166" s="98"/>
    </row>
    <row r="167" spans="8:11" x14ac:dyDescent="0.25">
      <c r="H167" s="98"/>
      <c r="I167" s="98"/>
      <c r="J167" s="99"/>
      <c r="K167" s="98"/>
    </row>
    <row r="168" spans="8:11" x14ac:dyDescent="0.25">
      <c r="H168" s="98"/>
      <c r="I168" s="98"/>
      <c r="J168" s="99"/>
      <c r="K168" s="98"/>
    </row>
    <row r="169" spans="8:11" x14ac:dyDescent="0.25">
      <c r="H169" s="98"/>
      <c r="I169" s="98"/>
      <c r="J169" s="99"/>
      <c r="K169" s="98"/>
    </row>
    <row r="170" spans="8:11" x14ac:dyDescent="0.25">
      <c r="H170" s="98"/>
      <c r="I170" s="98"/>
      <c r="J170" s="99"/>
      <c r="K170" s="98"/>
    </row>
    <row r="171" spans="8:11" x14ac:dyDescent="0.25">
      <c r="H171" s="98"/>
      <c r="I171" s="98"/>
      <c r="J171" s="99"/>
      <c r="K171" s="98"/>
    </row>
    <row r="172" spans="8:11" x14ac:dyDescent="0.25">
      <c r="H172" s="98"/>
      <c r="I172" s="98"/>
      <c r="J172" s="99"/>
      <c r="K172" s="98"/>
    </row>
    <row r="173" spans="8:11" x14ac:dyDescent="0.25">
      <c r="H173" s="98"/>
      <c r="I173" s="98"/>
      <c r="J173" s="99"/>
      <c r="K173" s="98"/>
    </row>
    <row r="174" spans="8:11" x14ac:dyDescent="0.25">
      <c r="H174" s="98"/>
      <c r="I174" s="98"/>
      <c r="J174" s="99"/>
      <c r="K174" s="98"/>
    </row>
    <row r="175" spans="8:11" x14ac:dyDescent="0.25">
      <c r="H175" s="98"/>
      <c r="I175" s="98"/>
      <c r="J175" s="99"/>
      <c r="K175" s="98"/>
    </row>
    <row r="176" spans="8:11" x14ac:dyDescent="0.25">
      <c r="H176" s="98"/>
      <c r="I176" s="98"/>
      <c r="J176" s="99"/>
      <c r="K176" s="98"/>
    </row>
    <row r="177" spans="8:11" x14ac:dyDescent="0.25">
      <c r="H177" s="98"/>
      <c r="I177" s="98"/>
      <c r="J177" s="99"/>
      <c r="K177" s="98"/>
    </row>
    <row r="178" spans="8:11" x14ac:dyDescent="0.25">
      <c r="H178" s="98"/>
      <c r="I178" s="98"/>
      <c r="J178" s="99"/>
      <c r="K178" s="98"/>
    </row>
    <row r="179" spans="8:11" x14ac:dyDescent="0.25">
      <c r="H179" s="98"/>
      <c r="I179" s="98"/>
      <c r="J179" s="99"/>
      <c r="K179" s="98"/>
    </row>
    <row r="180" spans="8:11" x14ac:dyDescent="0.25">
      <c r="H180" s="98"/>
      <c r="I180" s="98"/>
      <c r="J180" s="99"/>
      <c r="K180" s="98"/>
    </row>
    <row r="181" spans="8:11" x14ac:dyDescent="0.25">
      <c r="H181" s="98"/>
      <c r="I181" s="98"/>
      <c r="J181" s="99"/>
      <c r="K181" s="98"/>
    </row>
    <row r="182" spans="8:11" x14ac:dyDescent="0.25">
      <c r="H182" s="98"/>
      <c r="I182" s="98"/>
      <c r="J182" s="99"/>
      <c r="K182" s="98"/>
    </row>
    <row r="183" spans="8:11" x14ac:dyDescent="0.25">
      <c r="H183" s="98"/>
      <c r="I183" s="98"/>
      <c r="J183" s="99"/>
      <c r="K183" s="98"/>
    </row>
    <row r="184" spans="8:11" x14ac:dyDescent="0.25">
      <c r="H184" s="98"/>
      <c r="I184" s="98"/>
      <c r="J184" s="99"/>
      <c r="K184" s="98"/>
    </row>
    <row r="185" spans="8:11" x14ac:dyDescent="0.25">
      <c r="H185" s="98"/>
      <c r="I185" s="98"/>
      <c r="J185" s="99"/>
      <c r="K185" s="98"/>
    </row>
    <row r="186" spans="8:11" x14ac:dyDescent="0.25">
      <c r="H186" s="98"/>
      <c r="I186" s="98"/>
      <c r="J186" s="99"/>
      <c r="K186" s="98"/>
    </row>
    <row r="187" spans="8:11" x14ac:dyDescent="0.25">
      <c r="H187" s="98"/>
      <c r="I187" s="98"/>
      <c r="J187" s="99"/>
      <c r="K187" s="98"/>
    </row>
    <row r="188" spans="8:11" x14ac:dyDescent="0.25">
      <c r="H188" s="98"/>
      <c r="I188" s="98"/>
      <c r="J188" s="99"/>
      <c r="K188" s="98"/>
    </row>
    <row r="189" spans="8:11" x14ac:dyDescent="0.25">
      <c r="H189" s="98"/>
      <c r="I189" s="98"/>
      <c r="J189" s="99"/>
      <c r="K189" s="98"/>
    </row>
    <row r="190" spans="8:11" x14ac:dyDescent="0.25">
      <c r="H190" s="98"/>
      <c r="I190" s="98"/>
      <c r="J190" s="99"/>
      <c r="K190" s="98"/>
    </row>
    <row r="191" spans="8:11" x14ac:dyDescent="0.25">
      <c r="H191" s="98"/>
      <c r="I191" s="98"/>
      <c r="J191" s="99"/>
      <c r="K191" s="98"/>
    </row>
    <row r="192" spans="8:11" x14ac:dyDescent="0.25">
      <c r="H192" s="98"/>
      <c r="I192" s="98"/>
      <c r="J192" s="99"/>
      <c r="K192" s="98"/>
    </row>
    <row r="193" spans="8:11" x14ac:dyDescent="0.25">
      <c r="H193" s="98"/>
      <c r="I193" s="98"/>
      <c r="J193" s="99"/>
      <c r="K193" s="98"/>
    </row>
    <row r="194" spans="8:11" x14ac:dyDescent="0.25">
      <c r="H194" s="98"/>
      <c r="I194" s="98"/>
      <c r="J194" s="99"/>
      <c r="K194" s="98"/>
    </row>
    <row r="195" spans="8:11" x14ac:dyDescent="0.25">
      <c r="H195" s="98"/>
      <c r="I195" s="98"/>
      <c r="J195" s="99"/>
      <c r="K195" s="98"/>
    </row>
    <row r="196" spans="8:11" x14ac:dyDescent="0.25">
      <c r="H196" s="98"/>
      <c r="I196" s="98"/>
      <c r="J196" s="99"/>
      <c r="K196" s="98"/>
    </row>
    <row r="197" spans="8:11" x14ac:dyDescent="0.25">
      <c r="H197" s="98"/>
      <c r="I197" s="98"/>
      <c r="J197" s="99"/>
      <c r="K197" s="98"/>
    </row>
    <row r="198" spans="8:11" x14ac:dyDescent="0.25">
      <c r="H198" s="98"/>
      <c r="I198" s="98"/>
      <c r="J198" s="99"/>
      <c r="K198" s="98"/>
    </row>
    <row r="199" spans="8:11" x14ac:dyDescent="0.25">
      <c r="H199" s="98"/>
      <c r="I199" s="98"/>
      <c r="J199" s="99"/>
      <c r="K199" s="98"/>
    </row>
    <row r="200" spans="8:11" x14ac:dyDescent="0.25">
      <c r="H200" s="98"/>
      <c r="I200" s="98"/>
      <c r="J200" s="99"/>
      <c r="K200" s="98"/>
    </row>
    <row r="201" spans="8:11" x14ac:dyDescent="0.25">
      <c r="H201" s="98"/>
      <c r="I201" s="98"/>
      <c r="J201" s="99"/>
      <c r="K201" s="98"/>
    </row>
    <row r="202" spans="8:11" x14ac:dyDescent="0.25">
      <c r="H202" s="98"/>
      <c r="I202" s="98"/>
      <c r="J202" s="99"/>
      <c r="K202" s="98"/>
    </row>
    <row r="203" spans="8:11" x14ac:dyDescent="0.25">
      <c r="H203" s="98"/>
      <c r="I203" s="98"/>
      <c r="J203" s="99"/>
      <c r="K203" s="98"/>
    </row>
    <row r="204" spans="8:11" x14ac:dyDescent="0.25">
      <c r="H204" s="98"/>
      <c r="I204" s="98"/>
      <c r="J204" s="99"/>
      <c r="K204" s="98"/>
    </row>
    <row r="205" spans="8:11" x14ac:dyDescent="0.25">
      <c r="H205" s="98"/>
      <c r="I205" s="98"/>
      <c r="J205" s="99"/>
      <c r="K205" s="98"/>
    </row>
    <row r="206" spans="8:11" x14ac:dyDescent="0.25">
      <c r="H206" s="98"/>
      <c r="I206" s="98"/>
      <c r="J206" s="99"/>
      <c r="K206" s="98"/>
    </row>
    <row r="207" spans="8:11" x14ac:dyDescent="0.25">
      <c r="H207" s="98"/>
      <c r="I207" s="98"/>
      <c r="J207" s="99"/>
      <c r="K207" s="98"/>
    </row>
    <row r="208" spans="8:11" x14ac:dyDescent="0.25">
      <c r="H208" s="98"/>
      <c r="I208" s="98"/>
      <c r="J208" s="99"/>
      <c r="K208" s="98"/>
    </row>
    <row r="209" spans="8:11" x14ac:dyDescent="0.25">
      <c r="H209" s="98"/>
      <c r="I209" s="98"/>
      <c r="J209" s="99"/>
      <c r="K209" s="98"/>
    </row>
    <row r="210" spans="8:11" x14ac:dyDescent="0.25">
      <c r="H210" s="98"/>
      <c r="I210" s="98"/>
      <c r="J210" s="99"/>
      <c r="K210" s="98"/>
    </row>
    <row r="211" spans="8:11" x14ac:dyDescent="0.25">
      <c r="H211" s="98"/>
      <c r="I211" s="98"/>
      <c r="J211" s="99"/>
      <c r="K211" s="98"/>
    </row>
    <row r="212" spans="8:11" x14ac:dyDescent="0.25">
      <c r="H212" s="98"/>
      <c r="I212" s="98"/>
      <c r="J212" s="99"/>
      <c r="K212" s="98"/>
    </row>
    <row r="213" spans="8:11" x14ac:dyDescent="0.25">
      <c r="H213" s="98"/>
      <c r="I213" s="98"/>
      <c r="J213" s="99"/>
      <c r="K213" s="98"/>
    </row>
    <row r="214" spans="8:11" x14ac:dyDescent="0.25">
      <c r="H214" s="98"/>
      <c r="I214" s="98"/>
      <c r="J214" s="99"/>
      <c r="K214" s="98"/>
    </row>
    <row r="215" spans="8:11" x14ac:dyDescent="0.25">
      <c r="H215" s="98"/>
      <c r="I215" s="98"/>
      <c r="J215" s="99"/>
      <c r="K215" s="98"/>
    </row>
    <row r="216" spans="8:11" x14ac:dyDescent="0.25">
      <c r="H216" s="98"/>
      <c r="I216" s="98"/>
      <c r="J216" s="99"/>
      <c r="K216" s="98"/>
    </row>
    <row r="217" spans="8:11" x14ac:dyDescent="0.25">
      <c r="H217" s="98"/>
      <c r="I217" s="98"/>
      <c r="J217" s="99"/>
      <c r="K217" s="98"/>
    </row>
    <row r="218" spans="8:11" x14ac:dyDescent="0.25">
      <c r="H218" s="98"/>
      <c r="I218" s="98"/>
      <c r="J218" s="99"/>
      <c r="K218" s="98"/>
    </row>
    <row r="219" spans="8:11" x14ac:dyDescent="0.25">
      <c r="H219" s="98"/>
      <c r="I219" s="98"/>
      <c r="J219" s="99"/>
      <c r="K219" s="98"/>
    </row>
    <row r="220" spans="8:11" x14ac:dyDescent="0.25">
      <c r="H220" s="98"/>
      <c r="I220" s="98"/>
      <c r="J220" s="99"/>
      <c r="K220" s="98"/>
    </row>
    <row r="221" spans="8:11" x14ac:dyDescent="0.25">
      <c r="H221" s="98"/>
      <c r="I221" s="98"/>
      <c r="J221" s="99"/>
      <c r="K221" s="98"/>
    </row>
    <row r="222" spans="8:11" x14ac:dyDescent="0.25">
      <c r="H222" s="98"/>
      <c r="I222" s="98"/>
      <c r="J222" s="99"/>
      <c r="K222" s="98"/>
    </row>
    <row r="223" spans="8:11" x14ac:dyDescent="0.25">
      <c r="H223" s="98"/>
      <c r="I223" s="98"/>
      <c r="J223" s="99"/>
      <c r="K223" s="98"/>
    </row>
    <row r="224" spans="8:11" x14ac:dyDescent="0.25">
      <c r="H224" s="98"/>
      <c r="I224" s="98"/>
      <c r="J224" s="99"/>
      <c r="K224" s="98"/>
    </row>
    <row r="225" spans="8:11" x14ac:dyDescent="0.25">
      <c r="H225" s="98"/>
      <c r="I225" s="98"/>
      <c r="J225" s="99"/>
      <c r="K225" s="98"/>
    </row>
    <row r="226" spans="8:11" x14ac:dyDescent="0.25">
      <c r="H226" s="98"/>
      <c r="I226" s="98"/>
      <c r="J226" s="99"/>
      <c r="K226" s="98"/>
    </row>
    <row r="227" spans="8:11" x14ac:dyDescent="0.25">
      <c r="H227" s="98"/>
      <c r="I227" s="98"/>
      <c r="J227" s="99"/>
      <c r="K227" s="98"/>
    </row>
    <row r="228" spans="8:11" x14ac:dyDescent="0.25">
      <c r="H228" s="98"/>
      <c r="I228" s="98"/>
      <c r="J228" s="99"/>
      <c r="K228" s="98"/>
    </row>
    <row r="229" spans="8:11" x14ac:dyDescent="0.25">
      <c r="H229" s="98"/>
      <c r="I229" s="98"/>
      <c r="J229" s="99"/>
      <c r="K229" s="98"/>
    </row>
    <row r="230" spans="8:11" x14ac:dyDescent="0.25">
      <c r="H230" s="98"/>
      <c r="I230" s="98"/>
      <c r="J230" s="99"/>
      <c r="K230" s="98"/>
    </row>
    <row r="231" spans="8:11" x14ac:dyDescent="0.25">
      <c r="H231" s="98"/>
      <c r="I231" s="98"/>
      <c r="J231" s="99"/>
      <c r="K231" s="98"/>
    </row>
    <row r="232" spans="8:11" x14ac:dyDescent="0.25">
      <c r="H232" s="98"/>
      <c r="I232" s="98"/>
      <c r="J232" s="99"/>
      <c r="K232" s="98"/>
    </row>
    <row r="233" spans="8:11" x14ac:dyDescent="0.25">
      <c r="H233" s="98"/>
      <c r="I233" s="98"/>
      <c r="J233" s="99"/>
      <c r="K233" s="98"/>
    </row>
    <row r="234" spans="8:11" x14ac:dyDescent="0.25">
      <c r="H234" s="98"/>
      <c r="I234" s="98"/>
      <c r="J234" s="99"/>
      <c r="K234" s="98"/>
    </row>
    <row r="235" spans="8:11" x14ac:dyDescent="0.25">
      <c r="H235" s="98"/>
      <c r="I235" s="98"/>
      <c r="J235" s="99"/>
      <c r="K235" s="98"/>
    </row>
    <row r="236" spans="8:11" x14ac:dyDescent="0.25">
      <c r="H236" s="98"/>
      <c r="I236" s="98"/>
      <c r="J236" s="99"/>
      <c r="K236" s="98"/>
    </row>
    <row r="237" spans="8:11" x14ac:dyDescent="0.25">
      <c r="H237" s="98"/>
      <c r="I237" s="98"/>
      <c r="J237" s="99"/>
      <c r="K237" s="98"/>
    </row>
    <row r="238" spans="8:11" x14ac:dyDescent="0.25">
      <c r="H238" s="98"/>
      <c r="I238" s="98"/>
      <c r="J238" s="99"/>
      <c r="K238" s="98"/>
    </row>
    <row r="239" spans="8:11" x14ac:dyDescent="0.25">
      <c r="H239" s="98"/>
      <c r="I239" s="98"/>
      <c r="J239" s="99"/>
      <c r="K239" s="98"/>
    </row>
    <row r="240" spans="8:11" x14ac:dyDescent="0.25">
      <c r="H240" s="98"/>
      <c r="I240" s="98"/>
      <c r="J240" s="99"/>
      <c r="K240" s="98"/>
    </row>
    <row r="241" spans="8:11" x14ac:dyDescent="0.25">
      <c r="H241" s="98"/>
      <c r="I241" s="98"/>
      <c r="J241" s="99"/>
      <c r="K241" s="98"/>
    </row>
    <row r="242" spans="8:11" x14ac:dyDescent="0.25">
      <c r="H242" s="98"/>
      <c r="I242" s="98"/>
      <c r="J242" s="99"/>
      <c r="K242" s="98"/>
    </row>
    <row r="243" spans="8:11" x14ac:dyDescent="0.25">
      <c r="H243" s="98"/>
      <c r="I243" s="98"/>
      <c r="J243" s="99"/>
      <c r="K243" s="98"/>
    </row>
    <row r="244" spans="8:11" x14ac:dyDescent="0.25">
      <c r="H244" s="98"/>
      <c r="I244" s="98"/>
      <c r="J244" s="99"/>
      <c r="K244" s="98"/>
    </row>
    <row r="245" spans="8:11" x14ac:dyDescent="0.25">
      <c r="H245" s="98"/>
      <c r="I245" s="98"/>
      <c r="J245" s="99"/>
      <c r="K245" s="98"/>
    </row>
    <row r="246" spans="8:11" x14ac:dyDescent="0.25">
      <c r="H246" s="98"/>
      <c r="I246" s="98"/>
      <c r="J246" s="99"/>
      <c r="K246" s="98"/>
    </row>
    <row r="247" spans="8:11" x14ac:dyDescent="0.25">
      <c r="H247" s="98"/>
      <c r="I247" s="98"/>
      <c r="J247" s="99"/>
      <c r="K247" s="98"/>
    </row>
    <row r="248" spans="8:11" x14ac:dyDescent="0.25">
      <c r="H248" s="98"/>
      <c r="I248" s="98"/>
      <c r="J248" s="99"/>
      <c r="K248" s="98"/>
    </row>
    <row r="249" spans="8:11" x14ac:dyDescent="0.25">
      <c r="H249" s="98"/>
      <c r="I249" s="98"/>
      <c r="J249" s="99"/>
      <c r="K249" s="98"/>
    </row>
    <row r="250" spans="8:11" x14ac:dyDescent="0.25">
      <c r="H250" s="98"/>
      <c r="I250" s="98"/>
      <c r="J250" s="99"/>
      <c r="K250" s="98"/>
    </row>
    <row r="251" spans="8:11" x14ac:dyDescent="0.25">
      <c r="H251" s="98"/>
      <c r="I251" s="98"/>
      <c r="J251" s="99"/>
      <c r="K251" s="98"/>
    </row>
    <row r="252" spans="8:11" x14ac:dyDescent="0.25">
      <c r="H252" s="98"/>
      <c r="I252" s="98"/>
      <c r="J252" s="99"/>
      <c r="K252" s="98"/>
    </row>
    <row r="253" spans="8:11" x14ac:dyDescent="0.25">
      <c r="H253" s="98"/>
      <c r="I253" s="98"/>
      <c r="J253" s="99"/>
      <c r="K253" s="98"/>
    </row>
    <row r="254" spans="8:11" x14ac:dyDescent="0.25">
      <c r="H254" s="98"/>
      <c r="I254" s="98"/>
      <c r="J254" s="99"/>
      <c r="K254" s="98"/>
    </row>
    <row r="255" spans="8:11" x14ac:dyDescent="0.25">
      <c r="H255" s="98"/>
      <c r="I255" s="98"/>
      <c r="J255" s="99"/>
      <c r="K255" s="98"/>
    </row>
    <row r="256" spans="8:11" x14ac:dyDescent="0.25">
      <c r="H256" s="98"/>
      <c r="I256" s="98"/>
      <c r="J256" s="99"/>
      <c r="K256" s="98"/>
    </row>
    <row r="257" spans="8:11" x14ac:dyDescent="0.25">
      <c r="H257" s="98"/>
      <c r="I257" s="98"/>
      <c r="J257" s="99"/>
      <c r="K257" s="98"/>
    </row>
    <row r="258" spans="8:11" x14ac:dyDescent="0.25">
      <c r="H258" s="98"/>
      <c r="I258" s="98"/>
      <c r="J258" s="99"/>
      <c r="K258" s="98"/>
    </row>
    <row r="259" spans="8:11" x14ac:dyDescent="0.25">
      <c r="H259" s="98"/>
      <c r="I259" s="98"/>
      <c r="J259" s="99"/>
      <c r="K259" s="98"/>
    </row>
    <row r="260" spans="8:11" x14ac:dyDescent="0.25">
      <c r="H260" s="98"/>
      <c r="I260" s="98"/>
      <c r="J260" s="99"/>
      <c r="K260" s="98"/>
    </row>
    <row r="261" spans="8:11" x14ac:dyDescent="0.25">
      <c r="H261" s="98"/>
      <c r="I261" s="98"/>
      <c r="J261" s="99"/>
      <c r="K261" s="98"/>
    </row>
    <row r="262" spans="8:11" x14ac:dyDescent="0.25">
      <c r="H262" s="98"/>
      <c r="I262" s="98"/>
      <c r="J262" s="99"/>
      <c r="K262" s="98"/>
    </row>
    <row r="263" spans="8:11" x14ac:dyDescent="0.25">
      <c r="H263" s="98"/>
      <c r="I263" s="98"/>
      <c r="J263" s="99"/>
      <c r="K263" s="98"/>
    </row>
    <row r="264" spans="8:11" x14ac:dyDescent="0.25">
      <c r="H264" s="98"/>
      <c r="I264" s="98"/>
      <c r="J264" s="99"/>
      <c r="K264" s="98"/>
    </row>
    <row r="265" spans="8:11" x14ac:dyDescent="0.25">
      <c r="H265" s="98"/>
      <c r="I265" s="98"/>
      <c r="J265" s="99"/>
      <c r="K265" s="98"/>
    </row>
    <row r="266" spans="8:11" x14ac:dyDescent="0.25">
      <c r="H266" s="98"/>
      <c r="I266" s="98"/>
      <c r="J266" s="99"/>
      <c r="K266" s="98"/>
    </row>
    <row r="267" spans="8:11" x14ac:dyDescent="0.25">
      <c r="H267" s="98"/>
      <c r="I267" s="98"/>
      <c r="J267" s="99"/>
      <c r="K267" s="98"/>
    </row>
    <row r="268" spans="8:11" x14ac:dyDescent="0.25">
      <c r="H268" s="98"/>
      <c r="I268" s="98"/>
      <c r="J268" s="99"/>
      <c r="K268" s="98"/>
    </row>
    <row r="269" spans="8:11" x14ac:dyDescent="0.25">
      <c r="H269" s="98"/>
      <c r="I269" s="98"/>
      <c r="J269" s="99"/>
      <c r="K269" s="98"/>
    </row>
    <row r="270" spans="8:11" x14ac:dyDescent="0.25">
      <c r="H270" s="98"/>
      <c r="I270" s="98"/>
      <c r="J270" s="99"/>
      <c r="K270" s="98"/>
    </row>
    <row r="271" spans="8:11" x14ac:dyDescent="0.25">
      <c r="H271" s="98"/>
      <c r="I271" s="98"/>
      <c r="J271" s="99"/>
      <c r="K271" s="98"/>
    </row>
    <row r="272" spans="8:11" x14ac:dyDescent="0.25">
      <c r="H272" s="98"/>
      <c r="I272" s="98"/>
      <c r="J272" s="99"/>
      <c r="K272" s="98"/>
    </row>
    <row r="273" spans="8:11" x14ac:dyDescent="0.25">
      <c r="H273" s="98"/>
      <c r="I273" s="98"/>
      <c r="J273" s="99"/>
      <c r="K273" s="98"/>
    </row>
    <row r="274" spans="8:11" x14ac:dyDescent="0.25">
      <c r="H274" s="98"/>
      <c r="I274" s="98"/>
      <c r="J274" s="99"/>
      <c r="K274" s="98"/>
    </row>
    <row r="275" spans="8:11" x14ac:dyDescent="0.25">
      <c r="H275" s="98"/>
      <c r="I275" s="98"/>
      <c r="J275" s="99"/>
      <c r="K275" s="98"/>
    </row>
    <row r="276" spans="8:11" x14ac:dyDescent="0.25">
      <c r="H276" s="98"/>
      <c r="I276" s="98"/>
      <c r="J276" s="99"/>
      <c r="K276" s="98"/>
    </row>
    <row r="277" spans="8:11" x14ac:dyDescent="0.25">
      <c r="H277" s="98"/>
      <c r="I277" s="98"/>
      <c r="J277" s="99"/>
      <c r="K277" s="98"/>
    </row>
    <row r="278" spans="8:11" x14ac:dyDescent="0.25">
      <c r="H278" s="98"/>
      <c r="I278" s="98"/>
      <c r="J278" s="99"/>
      <c r="K278" s="98"/>
    </row>
    <row r="279" spans="8:11" x14ac:dyDescent="0.25">
      <c r="H279" s="98"/>
      <c r="I279" s="98"/>
      <c r="J279" s="99"/>
      <c r="K279" s="98"/>
    </row>
    <row r="280" spans="8:11" x14ac:dyDescent="0.25">
      <c r="H280" s="98"/>
      <c r="I280" s="98"/>
      <c r="J280" s="99"/>
      <c r="K280" s="98"/>
    </row>
    <row r="281" spans="8:11" x14ac:dyDescent="0.25">
      <c r="H281" s="98"/>
      <c r="I281" s="98"/>
      <c r="J281" s="99"/>
      <c r="K281" s="98"/>
    </row>
    <row r="282" spans="8:11" x14ac:dyDescent="0.25">
      <c r="H282" s="98"/>
      <c r="I282" s="98"/>
      <c r="J282" s="99"/>
      <c r="K282" s="98"/>
    </row>
    <row r="283" spans="8:11" x14ac:dyDescent="0.25">
      <c r="H283" s="98"/>
      <c r="I283" s="98"/>
      <c r="J283" s="99"/>
      <c r="K283" s="98"/>
    </row>
    <row r="284" spans="8:11" x14ac:dyDescent="0.25">
      <c r="H284" s="98"/>
      <c r="I284" s="98"/>
      <c r="J284" s="99"/>
      <c r="K284" s="98"/>
    </row>
    <row r="285" spans="8:11" x14ac:dyDescent="0.25">
      <c r="H285" s="98"/>
      <c r="I285" s="98"/>
      <c r="J285" s="99"/>
      <c r="K285" s="98"/>
    </row>
    <row r="286" spans="8:11" x14ac:dyDescent="0.25">
      <c r="H286" s="98"/>
      <c r="I286" s="98"/>
      <c r="J286" s="99"/>
      <c r="K286" s="98"/>
    </row>
    <row r="287" spans="8:11" x14ac:dyDescent="0.25">
      <c r="H287" s="98"/>
      <c r="I287" s="98"/>
      <c r="J287" s="99"/>
      <c r="K287" s="98"/>
    </row>
    <row r="288" spans="8:11" x14ac:dyDescent="0.25">
      <c r="H288" s="98"/>
      <c r="I288" s="98"/>
      <c r="J288" s="99"/>
      <c r="K288" s="98"/>
    </row>
    <row r="289" spans="8:11" x14ac:dyDescent="0.25">
      <c r="H289" s="98"/>
      <c r="I289" s="98"/>
      <c r="J289" s="99"/>
      <c r="K289" s="98"/>
    </row>
    <row r="290" spans="8:11" x14ac:dyDescent="0.25">
      <c r="H290" s="98"/>
      <c r="I290" s="98"/>
      <c r="J290" s="99"/>
      <c r="K290" s="98"/>
    </row>
    <row r="291" spans="8:11" x14ac:dyDescent="0.25">
      <c r="H291" s="98"/>
      <c r="I291" s="98"/>
      <c r="J291" s="99"/>
      <c r="K291" s="98"/>
    </row>
    <row r="292" spans="8:11" x14ac:dyDescent="0.25">
      <c r="H292" s="98"/>
      <c r="I292" s="98"/>
      <c r="J292" s="99"/>
      <c r="K292" s="98"/>
    </row>
    <row r="293" spans="8:11" x14ac:dyDescent="0.25">
      <c r="H293" s="98"/>
      <c r="I293" s="98"/>
      <c r="J293" s="99"/>
      <c r="K293" s="98"/>
    </row>
    <row r="294" spans="8:11" x14ac:dyDescent="0.25">
      <c r="H294" s="98"/>
      <c r="I294" s="98"/>
      <c r="J294" s="99"/>
      <c r="K294" s="98"/>
    </row>
    <row r="295" spans="8:11" x14ac:dyDescent="0.25">
      <c r="H295" s="98"/>
      <c r="I295" s="98"/>
      <c r="J295" s="99"/>
      <c r="K295" s="98"/>
    </row>
    <row r="296" spans="8:11" x14ac:dyDescent="0.25">
      <c r="H296" s="98"/>
      <c r="I296" s="98"/>
      <c r="J296" s="99"/>
      <c r="K296" s="98"/>
    </row>
    <row r="297" spans="8:11" x14ac:dyDescent="0.25">
      <c r="H297" s="98"/>
      <c r="I297" s="98"/>
      <c r="J297" s="99"/>
      <c r="K297" s="98"/>
    </row>
    <row r="298" spans="8:11" x14ac:dyDescent="0.25">
      <c r="H298" s="98"/>
      <c r="I298" s="98"/>
      <c r="J298" s="99"/>
      <c r="K298" s="98"/>
    </row>
    <row r="299" spans="8:11" x14ac:dyDescent="0.25">
      <c r="H299" s="98"/>
      <c r="I299" s="98"/>
      <c r="J299" s="99"/>
      <c r="K299" s="98"/>
    </row>
    <row r="300" spans="8:11" x14ac:dyDescent="0.25">
      <c r="H300" s="98"/>
      <c r="I300" s="98"/>
      <c r="J300" s="99"/>
      <c r="K300" s="98"/>
    </row>
    <row r="301" spans="8:11" x14ac:dyDescent="0.25">
      <c r="H301" s="98"/>
      <c r="I301" s="98"/>
      <c r="J301" s="99"/>
      <c r="K301" s="98"/>
    </row>
    <row r="302" spans="8:11" x14ac:dyDescent="0.25">
      <c r="H302" s="98"/>
      <c r="I302" s="98"/>
      <c r="J302" s="99"/>
      <c r="K302" s="98"/>
    </row>
    <row r="303" spans="8:11" x14ac:dyDescent="0.25">
      <c r="H303" s="98"/>
      <c r="I303" s="98"/>
      <c r="J303" s="99"/>
      <c r="K303" s="98"/>
    </row>
    <row r="304" spans="8:11" x14ac:dyDescent="0.25">
      <c r="H304" s="98"/>
      <c r="I304" s="98"/>
      <c r="J304" s="99"/>
      <c r="K304" s="98"/>
    </row>
    <row r="305" spans="8:11" x14ac:dyDescent="0.25">
      <c r="H305" s="98"/>
      <c r="I305" s="98"/>
      <c r="J305" s="99"/>
      <c r="K305" s="98"/>
    </row>
    <row r="306" spans="8:11" x14ac:dyDescent="0.25">
      <c r="H306" s="98"/>
      <c r="I306" s="98"/>
      <c r="J306" s="99"/>
      <c r="K306" s="98"/>
    </row>
    <row r="307" spans="8:11" x14ac:dyDescent="0.25">
      <c r="H307" s="98"/>
      <c r="I307" s="98"/>
      <c r="J307" s="99"/>
      <c r="K307" s="98"/>
    </row>
    <row r="308" spans="8:11" x14ac:dyDescent="0.25">
      <c r="H308" s="98"/>
      <c r="I308" s="98"/>
      <c r="J308" s="99"/>
      <c r="K308" s="98"/>
    </row>
    <row r="309" spans="8:11" x14ac:dyDescent="0.25">
      <c r="H309" s="98"/>
      <c r="I309" s="98"/>
      <c r="J309" s="99"/>
      <c r="K309" s="98"/>
    </row>
    <row r="310" spans="8:11" x14ac:dyDescent="0.25">
      <c r="H310" s="98"/>
      <c r="I310" s="98"/>
      <c r="J310" s="99"/>
      <c r="K310" s="98"/>
    </row>
    <row r="311" spans="8:11" x14ac:dyDescent="0.25">
      <c r="H311" s="98"/>
      <c r="I311" s="98"/>
      <c r="J311" s="99"/>
      <c r="K311" s="98"/>
    </row>
    <row r="312" spans="8:11" x14ac:dyDescent="0.25">
      <c r="H312" s="98"/>
      <c r="I312" s="98"/>
      <c r="J312" s="99"/>
      <c r="K312" s="98"/>
    </row>
    <row r="313" spans="8:11" x14ac:dyDescent="0.25">
      <c r="H313" s="98"/>
      <c r="I313" s="98"/>
      <c r="J313" s="99"/>
      <c r="K313" s="98"/>
    </row>
    <row r="314" spans="8:11" x14ac:dyDescent="0.25">
      <c r="H314" s="98"/>
      <c r="I314" s="98"/>
      <c r="J314" s="99"/>
      <c r="K314" s="98"/>
    </row>
    <row r="315" spans="8:11" x14ac:dyDescent="0.25">
      <c r="H315" s="98"/>
      <c r="I315" s="98"/>
      <c r="J315" s="99"/>
      <c r="K315" s="98"/>
    </row>
    <row r="316" spans="8:11" x14ac:dyDescent="0.25">
      <c r="H316" s="98"/>
      <c r="I316" s="98"/>
      <c r="J316" s="99"/>
      <c r="K316" s="98"/>
    </row>
    <row r="317" spans="8:11" x14ac:dyDescent="0.25">
      <c r="H317" s="98"/>
      <c r="I317" s="98"/>
      <c r="J317" s="99"/>
      <c r="K317" s="98"/>
    </row>
    <row r="318" spans="8:11" x14ac:dyDescent="0.25">
      <c r="H318" s="98"/>
      <c r="I318" s="98"/>
      <c r="J318" s="99"/>
      <c r="K318" s="98"/>
    </row>
    <row r="319" spans="8:11" x14ac:dyDescent="0.25">
      <c r="H319" s="98"/>
      <c r="I319" s="98"/>
      <c r="J319" s="99"/>
      <c r="K319" s="98"/>
    </row>
    <row r="320" spans="8:11" x14ac:dyDescent="0.25">
      <c r="H320" s="98"/>
      <c r="I320" s="98"/>
      <c r="J320" s="99"/>
      <c r="K320" s="98"/>
    </row>
    <row r="321" spans="8:11" x14ac:dyDescent="0.25">
      <c r="H321" s="98"/>
      <c r="I321" s="98"/>
      <c r="J321" s="99"/>
      <c r="K321" s="98"/>
    </row>
    <row r="322" spans="8:11" x14ac:dyDescent="0.25">
      <c r="H322" s="98"/>
      <c r="I322" s="98"/>
      <c r="J322" s="99"/>
      <c r="K322" s="98"/>
    </row>
    <row r="323" spans="8:11" x14ac:dyDescent="0.25">
      <c r="H323" s="98"/>
      <c r="I323" s="98"/>
      <c r="J323" s="99"/>
      <c r="K323" s="98"/>
    </row>
    <row r="324" spans="8:11" x14ac:dyDescent="0.25">
      <c r="H324" s="98"/>
      <c r="I324" s="98"/>
      <c r="J324" s="99"/>
      <c r="K324" s="98"/>
    </row>
    <row r="325" spans="8:11" x14ac:dyDescent="0.25">
      <c r="H325" s="98"/>
      <c r="I325" s="98"/>
      <c r="J325" s="99"/>
      <c r="K325" s="98"/>
    </row>
    <row r="326" spans="8:11" x14ac:dyDescent="0.25">
      <c r="H326" s="98"/>
      <c r="I326" s="98"/>
      <c r="J326" s="99"/>
      <c r="K326" s="98"/>
    </row>
    <row r="327" spans="8:11" x14ac:dyDescent="0.25">
      <c r="H327" s="98"/>
      <c r="I327" s="98"/>
      <c r="J327" s="99"/>
      <c r="K327" s="98"/>
    </row>
    <row r="328" spans="8:11" x14ac:dyDescent="0.25">
      <c r="H328" s="98"/>
      <c r="I328" s="98"/>
      <c r="J328" s="99"/>
      <c r="K328" s="98"/>
    </row>
    <row r="329" spans="8:11" x14ac:dyDescent="0.25">
      <c r="H329" s="98"/>
      <c r="I329" s="98"/>
      <c r="J329" s="99"/>
      <c r="K329" s="98"/>
    </row>
    <row r="330" spans="8:11" x14ac:dyDescent="0.25">
      <c r="H330" s="98"/>
      <c r="I330" s="98"/>
      <c r="J330" s="99"/>
      <c r="K330" s="98"/>
    </row>
    <row r="331" spans="8:11" x14ac:dyDescent="0.25">
      <c r="H331" s="98"/>
      <c r="I331" s="98"/>
      <c r="J331" s="99"/>
      <c r="K331" s="98"/>
    </row>
    <row r="332" spans="8:11" x14ac:dyDescent="0.25">
      <c r="H332" s="98"/>
      <c r="I332" s="98"/>
      <c r="J332" s="99"/>
      <c r="K332" s="98"/>
    </row>
    <row r="333" spans="8:11" x14ac:dyDescent="0.25">
      <c r="H333" s="98"/>
      <c r="I333" s="98"/>
      <c r="J333" s="99"/>
      <c r="K333" s="98"/>
    </row>
    <row r="334" spans="8:11" x14ac:dyDescent="0.25">
      <c r="H334" s="98"/>
      <c r="I334" s="98"/>
      <c r="J334" s="99"/>
      <c r="K334" s="98"/>
    </row>
    <row r="335" spans="8:11" x14ac:dyDescent="0.25">
      <c r="H335" s="98"/>
      <c r="I335" s="98"/>
      <c r="J335" s="99"/>
      <c r="K335" s="98"/>
    </row>
    <row r="336" spans="8:11" x14ac:dyDescent="0.25">
      <c r="H336" s="98"/>
      <c r="I336" s="98"/>
      <c r="J336" s="99"/>
      <c r="K336" s="98"/>
    </row>
    <row r="337" spans="8:11" x14ac:dyDescent="0.25">
      <c r="H337" s="98"/>
      <c r="I337" s="98"/>
      <c r="J337" s="99"/>
      <c r="K337" s="98"/>
    </row>
    <row r="338" spans="8:11" x14ac:dyDescent="0.25">
      <c r="H338" s="98"/>
      <c r="I338" s="98"/>
      <c r="J338" s="99"/>
      <c r="K338" s="98"/>
    </row>
    <row r="339" spans="8:11" x14ac:dyDescent="0.25">
      <c r="H339" s="98"/>
      <c r="I339" s="98"/>
      <c r="J339" s="99"/>
      <c r="K339" s="98"/>
    </row>
    <row r="340" spans="8:11" x14ac:dyDescent="0.25">
      <c r="H340" s="98"/>
      <c r="I340" s="98"/>
      <c r="J340" s="99"/>
      <c r="K340" s="98"/>
    </row>
    <row r="341" spans="8:11" x14ac:dyDescent="0.25">
      <c r="H341" s="98"/>
      <c r="I341" s="98"/>
      <c r="J341" s="99"/>
      <c r="K341" s="98"/>
    </row>
    <row r="342" spans="8:11" x14ac:dyDescent="0.25">
      <c r="H342" s="98"/>
      <c r="I342" s="98"/>
      <c r="J342" s="99"/>
      <c r="K342" s="98"/>
    </row>
    <row r="343" spans="8:11" x14ac:dyDescent="0.25">
      <c r="H343" s="98"/>
      <c r="I343" s="98"/>
      <c r="J343" s="99"/>
      <c r="K343" s="98"/>
    </row>
    <row r="344" spans="8:11" x14ac:dyDescent="0.25">
      <c r="H344" s="98"/>
      <c r="I344" s="98"/>
      <c r="J344" s="99"/>
      <c r="K344" s="98"/>
    </row>
    <row r="345" spans="8:11" x14ac:dyDescent="0.25">
      <c r="H345" s="98"/>
      <c r="I345" s="98"/>
      <c r="J345" s="99"/>
      <c r="K345" s="98"/>
    </row>
    <row r="346" spans="8:11" x14ac:dyDescent="0.25">
      <c r="H346" s="98"/>
      <c r="I346" s="98"/>
      <c r="J346" s="99"/>
      <c r="K346" s="98"/>
    </row>
    <row r="347" spans="8:11" x14ac:dyDescent="0.25">
      <c r="H347" s="98"/>
      <c r="I347" s="98"/>
      <c r="J347" s="99"/>
      <c r="K347" s="98"/>
    </row>
    <row r="348" spans="8:11" x14ac:dyDescent="0.25">
      <c r="H348" s="98"/>
      <c r="I348" s="98"/>
      <c r="J348" s="99"/>
      <c r="K348" s="98"/>
    </row>
    <row r="349" spans="8:11" x14ac:dyDescent="0.25">
      <c r="H349" s="98"/>
      <c r="I349" s="98"/>
      <c r="J349" s="99"/>
      <c r="K349" s="98"/>
    </row>
    <row r="350" spans="8:11" x14ac:dyDescent="0.25">
      <c r="H350" s="98"/>
      <c r="I350" s="98"/>
      <c r="J350" s="99"/>
      <c r="K350" s="98"/>
    </row>
    <row r="351" spans="8:11" x14ac:dyDescent="0.25">
      <c r="H351" s="98"/>
      <c r="I351" s="98"/>
      <c r="J351" s="99"/>
      <c r="K351" s="98"/>
    </row>
    <row r="352" spans="8:11" x14ac:dyDescent="0.25">
      <c r="H352" s="98"/>
      <c r="I352" s="98"/>
      <c r="J352" s="99"/>
      <c r="K352" s="98"/>
    </row>
    <row r="353" spans="8:11" x14ac:dyDescent="0.25">
      <c r="H353" s="98"/>
      <c r="I353" s="98"/>
      <c r="J353" s="99"/>
      <c r="K353" s="98"/>
    </row>
    <row r="354" spans="8:11" x14ac:dyDescent="0.25">
      <c r="H354" s="98"/>
      <c r="I354" s="98"/>
      <c r="J354" s="99"/>
      <c r="K354" s="98"/>
    </row>
    <row r="355" spans="8:11" x14ac:dyDescent="0.25">
      <c r="H355" s="98"/>
      <c r="I355" s="98"/>
      <c r="J355" s="99"/>
      <c r="K355" s="98"/>
    </row>
    <row r="356" spans="8:11" x14ac:dyDescent="0.25">
      <c r="H356" s="98"/>
      <c r="I356" s="98"/>
      <c r="J356" s="99"/>
      <c r="K356" s="98"/>
    </row>
    <row r="357" spans="8:11" x14ac:dyDescent="0.25">
      <c r="H357" s="98"/>
      <c r="I357" s="98"/>
      <c r="J357" s="99"/>
      <c r="K357" s="98"/>
    </row>
    <row r="358" spans="8:11" x14ac:dyDescent="0.25">
      <c r="H358" s="98"/>
      <c r="I358" s="98"/>
      <c r="J358" s="99"/>
      <c r="K358" s="98"/>
    </row>
    <row r="359" spans="8:11" x14ac:dyDescent="0.25">
      <c r="H359" s="98"/>
      <c r="I359" s="98"/>
      <c r="J359" s="99"/>
      <c r="K359" s="98"/>
    </row>
    <row r="360" spans="8:11" x14ac:dyDescent="0.25">
      <c r="H360" s="98"/>
      <c r="I360" s="98"/>
      <c r="J360" s="99"/>
      <c r="K360" s="98"/>
    </row>
    <row r="361" spans="8:11" x14ac:dyDescent="0.25">
      <c r="H361" s="98"/>
      <c r="I361" s="98"/>
      <c r="J361" s="99"/>
      <c r="K361" s="98"/>
    </row>
    <row r="362" spans="8:11" x14ac:dyDescent="0.25">
      <c r="H362" s="98"/>
      <c r="I362" s="98"/>
      <c r="J362" s="99"/>
      <c r="K362" s="98"/>
    </row>
    <row r="363" spans="8:11" x14ac:dyDescent="0.25">
      <c r="H363" s="98"/>
      <c r="I363" s="98"/>
      <c r="J363" s="99"/>
      <c r="K363" s="98"/>
    </row>
    <row r="364" spans="8:11" x14ac:dyDescent="0.25">
      <c r="H364" s="98"/>
      <c r="I364" s="98"/>
      <c r="J364" s="99"/>
      <c r="K364" s="98"/>
    </row>
    <row r="365" spans="8:11" x14ac:dyDescent="0.25">
      <c r="H365" s="98"/>
      <c r="I365" s="98"/>
      <c r="J365" s="99"/>
      <c r="K365" s="98"/>
    </row>
    <row r="366" spans="8:11" x14ac:dyDescent="0.25">
      <c r="H366" s="98"/>
      <c r="I366" s="98"/>
      <c r="J366" s="99"/>
      <c r="K366" s="98"/>
    </row>
    <row r="367" spans="8:11" x14ac:dyDescent="0.25">
      <c r="H367" s="98"/>
      <c r="I367" s="98"/>
      <c r="J367" s="99"/>
      <c r="K367" s="98"/>
    </row>
    <row r="368" spans="8:11" x14ac:dyDescent="0.25">
      <c r="H368" s="98"/>
      <c r="I368" s="98"/>
      <c r="J368" s="99"/>
      <c r="K368" s="98"/>
    </row>
    <row r="369" spans="8:11" x14ac:dyDescent="0.25">
      <c r="H369" s="98"/>
      <c r="I369" s="98"/>
      <c r="J369" s="99"/>
      <c r="K369" s="98"/>
    </row>
    <row r="370" spans="8:11" x14ac:dyDescent="0.25">
      <c r="H370" s="98"/>
      <c r="I370" s="98"/>
      <c r="J370" s="99"/>
      <c r="K370" s="98"/>
    </row>
    <row r="371" spans="8:11" x14ac:dyDescent="0.25">
      <c r="H371" s="98"/>
      <c r="I371" s="98"/>
      <c r="J371" s="99"/>
      <c r="K371" s="98"/>
    </row>
    <row r="372" spans="8:11" x14ac:dyDescent="0.25">
      <c r="H372" s="98"/>
      <c r="I372" s="98"/>
      <c r="J372" s="99"/>
      <c r="K372" s="98"/>
    </row>
    <row r="373" spans="8:11" x14ac:dyDescent="0.25">
      <c r="H373" s="98"/>
      <c r="I373" s="98"/>
      <c r="J373" s="99"/>
      <c r="K373" s="98"/>
    </row>
    <row r="374" spans="8:11" x14ac:dyDescent="0.25">
      <c r="H374" s="98"/>
      <c r="I374" s="98"/>
      <c r="J374" s="99"/>
      <c r="K374" s="98"/>
    </row>
    <row r="375" spans="8:11" x14ac:dyDescent="0.25">
      <c r="H375" s="98"/>
      <c r="I375" s="98"/>
      <c r="J375" s="99"/>
      <c r="K375" s="98"/>
    </row>
    <row r="376" spans="8:11" x14ac:dyDescent="0.25">
      <c r="H376" s="98"/>
      <c r="I376" s="98"/>
      <c r="J376" s="99"/>
      <c r="K376" s="98"/>
    </row>
    <row r="377" spans="8:11" x14ac:dyDescent="0.25">
      <c r="H377" s="98"/>
      <c r="I377" s="98"/>
      <c r="J377" s="99"/>
      <c r="K377" s="98"/>
    </row>
    <row r="378" spans="8:11" x14ac:dyDescent="0.25">
      <c r="H378" s="98"/>
      <c r="I378" s="98"/>
      <c r="J378" s="99"/>
      <c r="K378" s="98"/>
    </row>
    <row r="379" spans="8:11" x14ac:dyDescent="0.25">
      <c r="H379" s="98"/>
      <c r="I379" s="98"/>
      <c r="J379" s="99"/>
      <c r="K379" s="98"/>
    </row>
    <row r="380" spans="8:11" x14ac:dyDescent="0.25">
      <c r="H380" s="98"/>
      <c r="I380" s="98"/>
      <c r="J380" s="99"/>
      <c r="K380" s="98"/>
    </row>
    <row r="381" spans="8:11" x14ac:dyDescent="0.25">
      <c r="H381" s="98"/>
      <c r="I381" s="98"/>
      <c r="J381" s="99"/>
      <c r="K381" s="98"/>
    </row>
    <row r="382" spans="8:11" x14ac:dyDescent="0.25">
      <c r="H382" s="98"/>
      <c r="I382" s="98"/>
      <c r="J382" s="99"/>
      <c r="K382" s="98"/>
    </row>
    <row r="383" spans="8:11" x14ac:dyDescent="0.25">
      <c r="H383" s="98"/>
      <c r="I383" s="98"/>
      <c r="J383" s="99"/>
      <c r="K383" s="98"/>
    </row>
    <row r="384" spans="8:11" x14ac:dyDescent="0.25">
      <c r="H384" s="98"/>
      <c r="I384" s="98"/>
      <c r="J384" s="99"/>
      <c r="K384" s="98"/>
    </row>
    <row r="385" spans="8:11" x14ac:dyDescent="0.25">
      <c r="H385" s="98"/>
      <c r="I385" s="98"/>
      <c r="J385" s="99"/>
      <c r="K385" s="98"/>
    </row>
    <row r="386" spans="8:11" x14ac:dyDescent="0.25">
      <c r="H386" s="98"/>
      <c r="I386" s="98"/>
      <c r="J386" s="99"/>
      <c r="K386" s="98"/>
    </row>
    <row r="387" spans="8:11" x14ac:dyDescent="0.25">
      <c r="H387" s="98"/>
      <c r="I387" s="98"/>
      <c r="J387" s="99"/>
      <c r="K387" s="98"/>
    </row>
    <row r="388" spans="8:11" x14ac:dyDescent="0.25">
      <c r="H388" s="98"/>
      <c r="I388" s="98"/>
      <c r="J388" s="99"/>
      <c r="K388" s="98"/>
    </row>
    <row r="389" spans="8:11" x14ac:dyDescent="0.25">
      <c r="H389" s="98"/>
      <c r="I389" s="98"/>
      <c r="J389" s="99"/>
      <c r="K389" s="98"/>
    </row>
    <row r="390" spans="8:11" x14ac:dyDescent="0.25">
      <c r="H390" s="98"/>
      <c r="I390" s="98"/>
      <c r="J390" s="99"/>
      <c r="K390" s="98"/>
    </row>
    <row r="391" spans="8:11" x14ac:dyDescent="0.25">
      <c r="H391" s="98"/>
      <c r="I391" s="98"/>
      <c r="J391" s="99"/>
      <c r="K391" s="98"/>
    </row>
    <row r="392" spans="8:11" x14ac:dyDescent="0.25">
      <c r="H392" s="98"/>
      <c r="I392" s="98"/>
      <c r="J392" s="99"/>
      <c r="K392" s="98"/>
    </row>
    <row r="393" spans="8:11" x14ac:dyDescent="0.25">
      <c r="H393" s="98"/>
      <c r="I393" s="98"/>
      <c r="J393" s="99"/>
      <c r="K393" s="98"/>
    </row>
    <row r="394" spans="8:11" x14ac:dyDescent="0.25">
      <c r="H394" s="98"/>
      <c r="I394" s="98"/>
      <c r="J394" s="99"/>
      <c r="K394" s="98"/>
    </row>
    <row r="395" spans="8:11" x14ac:dyDescent="0.25">
      <c r="H395" s="98"/>
      <c r="I395" s="98"/>
      <c r="J395" s="99"/>
      <c r="K395" s="98"/>
    </row>
    <row r="396" spans="8:11" x14ac:dyDescent="0.25">
      <c r="H396" s="98"/>
      <c r="I396" s="98"/>
      <c r="J396" s="99"/>
      <c r="K396" s="98"/>
    </row>
    <row r="397" spans="8:11" x14ac:dyDescent="0.25">
      <c r="H397" s="98"/>
      <c r="I397" s="98"/>
      <c r="J397" s="99"/>
      <c r="K397" s="98"/>
    </row>
    <row r="398" spans="8:11" x14ac:dyDescent="0.25">
      <c r="H398" s="98"/>
      <c r="I398" s="98"/>
      <c r="J398" s="99"/>
      <c r="K398" s="98"/>
    </row>
    <row r="399" spans="8:11" x14ac:dyDescent="0.25">
      <c r="H399" s="98"/>
      <c r="I399" s="98"/>
      <c r="J399" s="99"/>
      <c r="K399" s="98"/>
    </row>
    <row r="400" spans="8:11" x14ac:dyDescent="0.25">
      <c r="H400" s="98"/>
      <c r="I400" s="98"/>
      <c r="J400" s="99"/>
      <c r="K400" s="98"/>
    </row>
    <row r="401" spans="8:11" x14ac:dyDescent="0.25">
      <c r="H401" s="98"/>
      <c r="I401" s="98"/>
      <c r="J401" s="99"/>
      <c r="K401" s="98"/>
    </row>
    <row r="402" spans="8:11" x14ac:dyDescent="0.25">
      <c r="H402" s="98"/>
      <c r="I402" s="98"/>
      <c r="J402" s="99"/>
      <c r="K402" s="98"/>
    </row>
    <row r="403" spans="8:11" x14ac:dyDescent="0.25">
      <c r="H403" s="98"/>
      <c r="I403" s="98"/>
      <c r="J403" s="99"/>
      <c r="K403" s="98"/>
    </row>
    <row r="404" spans="8:11" x14ac:dyDescent="0.25">
      <c r="H404" s="98"/>
      <c r="I404" s="98"/>
      <c r="J404" s="99"/>
      <c r="K404" s="98"/>
    </row>
    <row r="405" spans="8:11" x14ac:dyDescent="0.25">
      <c r="H405" s="98"/>
      <c r="I405" s="98"/>
      <c r="J405" s="99"/>
      <c r="K405" s="98"/>
    </row>
    <row r="406" spans="8:11" x14ac:dyDescent="0.25">
      <c r="H406" s="98"/>
      <c r="I406" s="98"/>
      <c r="J406" s="99"/>
      <c r="K406" s="98"/>
    </row>
    <row r="407" spans="8:11" x14ac:dyDescent="0.25">
      <c r="H407" s="98"/>
      <c r="I407" s="98"/>
      <c r="J407" s="99"/>
      <c r="K407" s="98"/>
    </row>
    <row r="408" spans="8:11" x14ac:dyDescent="0.25">
      <c r="H408" s="98"/>
      <c r="I408" s="98"/>
      <c r="J408" s="99"/>
      <c r="K408" s="98"/>
    </row>
    <row r="409" spans="8:11" x14ac:dyDescent="0.25">
      <c r="H409" s="98"/>
      <c r="I409" s="98"/>
      <c r="J409" s="99"/>
      <c r="K409" s="98"/>
    </row>
    <row r="410" spans="8:11" x14ac:dyDescent="0.25">
      <c r="H410" s="98"/>
      <c r="I410" s="98"/>
      <c r="J410" s="99"/>
      <c r="K410" s="98"/>
    </row>
    <row r="411" spans="8:11" x14ac:dyDescent="0.25">
      <c r="H411" s="98"/>
      <c r="I411" s="98"/>
      <c r="J411" s="99"/>
      <c r="K411" s="98"/>
    </row>
    <row r="412" spans="8:11" x14ac:dyDescent="0.25">
      <c r="H412" s="98"/>
      <c r="I412" s="98"/>
      <c r="J412" s="99"/>
      <c r="K412" s="98"/>
    </row>
    <row r="413" spans="8:11" x14ac:dyDescent="0.25">
      <c r="H413" s="98"/>
      <c r="I413" s="98"/>
      <c r="J413" s="99"/>
      <c r="K413" s="98"/>
    </row>
    <row r="414" spans="8:11" x14ac:dyDescent="0.25">
      <c r="H414" s="98"/>
      <c r="I414" s="98"/>
      <c r="J414" s="99"/>
      <c r="K414" s="98"/>
    </row>
    <row r="415" spans="8:11" x14ac:dyDescent="0.25">
      <c r="H415" s="98"/>
      <c r="I415" s="98"/>
      <c r="J415" s="99"/>
      <c r="K415" s="98"/>
    </row>
    <row r="416" spans="8:11" x14ac:dyDescent="0.25">
      <c r="H416" s="98"/>
      <c r="I416" s="98"/>
      <c r="J416" s="99"/>
      <c r="K416" s="98"/>
    </row>
    <row r="417" spans="8:11" x14ac:dyDescent="0.25">
      <c r="H417" s="98"/>
      <c r="I417" s="98"/>
      <c r="J417" s="99"/>
      <c r="K417" s="98"/>
    </row>
    <row r="418" spans="8:11" x14ac:dyDescent="0.25">
      <c r="H418" s="98"/>
      <c r="I418" s="98"/>
      <c r="J418" s="99"/>
      <c r="K418" s="98"/>
    </row>
    <row r="419" spans="8:11" x14ac:dyDescent="0.25">
      <c r="H419" s="98"/>
      <c r="I419" s="98"/>
      <c r="J419" s="99"/>
      <c r="K419" s="98"/>
    </row>
    <row r="420" spans="8:11" x14ac:dyDescent="0.25">
      <c r="H420" s="98"/>
      <c r="I420" s="98"/>
      <c r="J420" s="99"/>
      <c r="K420" s="98"/>
    </row>
    <row r="421" spans="8:11" x14ac:dyDescent="0.25">
      <c r="H421" s="98"/>
      <c r="I421" s="98"/>
      <c r="J421" s="99"/>
      <c r="K421" s="98"/>
    </row>
    <row r="422" spans="8:11" x14ac:dyDescent="0.25">
      <c r="H422" s="98"/>
      <c r="I422" s="98"/>
      <c r="J422" s="99"/>
      <c r="K422" s="98"/>
    </row>
    <row r="423" spans="8:11" x14ac:dyDescent="0.25">
      <c r="H423" s="98"/>
      <c r="I423" s="98"/>
      <c r="J423" s="99"/>
      <c r="K423" s="98"/>
    </row>
    <row r="424" spans="8:11" x14ac:dyDescent="0.25">
      <c r="H424" s="98"/>
      <c r="I424" s="98"/>
      <c r="J424" s="99"/>
      <c r="K424" s="98"/>
    </row>
    <row r="425" spans="8:11" x14ac:dyDescent="0.25">
      <c r="H425" s="98"/>
      <c r="I425" s="98"/>
      <c r="J425" s="99"/>
      <c r="K425" s="98"/>
    </row>
    <row r="426" spans="8:11" x14ac:dyDescent="0.25">
      <c r="H426" s="98"/>
      <c r="I426" s="98"/>
      <c r="J426" s="99"/>
      <c r="K426" s="98"/>
    </row>
    <row r="427" spans="8:11" x14ac:dyDescent="0.25">
      <c r="H427" s="98"/>
      <c r="I427" s="98"/>
      <c r="J427" s="99"/>
      <c r="K427" s="98"/>
    </row>
    <row r="428" spans="8:11" x14ac:dyDescent="0.25">
      <c r="H428" s="98"/>
      <c r="I428" s="98"/>
      <c r="J428" s="99"/>
      <c r="K428" s="98"/>
    </row>
    <row r="429" spans="8:11" x14ac:dyDescent="0.25">
      <c r="H429" s="98"/>
      <c r="I429" s="98"/>
      <c r="J429" s="99"/>
      <c r="K429" s="98"/>
    </row>
    <row r="430" spans="8:11" x14ac:dyDescent="0.25">
      <c r="H430" s="98"/>
      <c r="I430" s="98"/>
      <c r="J430" s="99"/>
      <c r="K430" s="98"/>
    </row>
    <row r="431" spans="8:11" x14ac:dyDescent="0.25">
      <c r="H431" s="98"/>
      <c r="I431" s="98"/>
      <c r="J431" s="99"/>
      <c r="K431" s="98"/>
    </row>
    <row r="432" spans="8:11" x14ac:dyDescent="0.25">
      <c r="H432" s="98"/>
      <c r="I432" s="98"/>
      <c r="J432" s="99"/>
      <c r="K432" s="98"/>
    </row>
    <row r="433" spans="8:11" x14ac:dyDescent="0.25">
      <c r="H433" s="98"/>
      <c r="I433" s="98"/>
      <c r="J433" s="99"/>
      <c r="K433" s="98"/>
    </row>
    <row r="434" spans="8:11" x14ac:dyDescent="0.25">
      <c r="H434" s="98"/>
      <c r="I434" s="98"/>
      <c r="J434" s="99"/>
      <c r="K434" s="98"/>
    </row>
    <row r="435" spans="8:11" x14ac:dyDescent="0.25">
      <c r="H435" s="98"/>
      <c r="I435" s="98"/>
      <c r="J435" s="99"/>
      <c r="K435" s="98"/>
    </row>
    <row r="436" spans="8:11" x14ac:dyDescent="0.25">
      <c r="H436" s="98"/>
      <c r="I436" s="98"/>
      <c r="J436" s="99"/>
      <c r="K436" s="98"/>
    </row>
    <row r="437" spans="8:11" x14ac:dyDescent="0.25">
      <c r="H437" s="98"/>
      <c r="I437" s="98"/>
      <c r="J437" s="99"/>
      <c r="K437" s="98"/>
    </row>
    <row r="438" spans="8:11" x14ac:dyDescent="0.25">
      <c r="H438" s="98"/>
      <c r="I438" s="98"/>
      <c r="J438" s="99"/>
      <c r="K438" s="98"/>
    </row>
    <row r="439" spans="8:11" x14ac:dyDescent="0.25">
      <c r="H439" s="98"/>
      <c r="I439" s="98"/>
      <c r="J439" s="99"/>
      <c r="K439" s="98"/>
    </row>
    <row r="440" spans="8:11" x14ac:dyDescent="0.25">
      <c r="H440" s="98"/>
      <c r="I440" s="98"/>
      <c r="J440" s="99"/>
      <c r="K440" s="98"/>
    </row>
    <row r="441" spans="8:11" x14ac:dyDescent="0.25">
      <c r="H441" s="98"/>
      <c r="I441" s="98"/>
      <c r="J441" s="99"/>
      <c r="K441" s="98"/>
    </row>
    <row r="442" spans="8:11" x14ac:dyDescent="0.25">
      <c r="H442" s="98"/>
      <c r="I442" s="98"/>
      <c r="J442" s="99"/>
      <c r="K442" s="98"/>
    </row>
    <row r="443" spans="8:11" x14ac:dyDescent="0.25">
      <c r="H443" s="98"/>
      <c r="I443" s="98"/>
      <c r="J443" s="99"/>
      <c r="K443" s="98"/>
    </row>
    <row r="444" spans="8:11" x14ac:dyDescent="0.25">
      <c r="H444" s="98"/>
      <c r="I444" s="98"/>
      <c r="J444" s="99"/>
      <c r="K444" s="98"/>
    </row>
    <row r="445" spans="8:11" x14ac:dyDescent="0.25">
      <c r="H445" s="98"/>
      <c r="I445" s="98"/>
      <c r="J445" s="99"/>
      <c r="K445" s="98"/>
    </row>
    <row r="446" spans="8:11" x14ac:dyDescent="0.25">
      <c r="H446" s="98"/>
      <c r="I446" s="98"/>
      <c r="J446" s="99"/>
      <c r="K446" s="98"/>
    </row>
    <row r="447" spans="8:11" x14ac:dyDescent="0.25">
      <c r="H447" s="98"/>
      <c r="I447" s="98"/>
      <c r="J447" s="99"/>
      <c r="K447" s="98"/>
    </row>
    <row r="448" spans="8:11" x14ac:dyDescent="0.25">
      <c r="H448" s="98"/>
      <c r="I448" s="98"/>
      <c r="J448" s="99"/>
      <c r="K448" s="98"/>
    </row>
    <row r="449" spans="8:11" x14ac:dyDescent="0.25">
      <c r="H449" s="98"/>
      <c r="I449" s="98"/>
      <c r="J449" s="99"/>
      <c r="K449" s="98"/>
    </row>
    <row r="450" spans="8:11" x14ac:dyDescent="0.25">
      <c r="H450" s="98"/>
      <c r="I450" s="98"/>
      <c r="J450" s="99"/>
      <c r="K450" s="98"/>
    </row>
    <row r="451" spans="8:11" x14ac:dyDescent="0.25">
      <c r="H451" s="98"/>
      <c r="I451" s="98"/>
      <c r="J451" s="99"/>
      <c r="K451" s="98"/>
    </row>
    <row r="452" spans="8:11" x14ac:dyDescent="0.25">
      <c r="H452" s="98"/>
      <c r="I452" s="98"/>
      <c r="J452" s="99"/>
      <c r="K452" s="98"/>
    </row>
    <row r="453" spans="8:11" x14ac:dyDescent="0.25">
      <c r="H453" s="98"/>
      <c r="I453" s="98"/>
      <c r="J453" s="99"/>
      <c r="K453" s="98"/>
    </row>
    <row r="454" spans="8:11" x14ac:dyDescent="0.25">
      <c r="H454" s="98"/>
      <c r="I454" s="98"/>
      <c r="J454" s="99"/>
      <c r="K454" s="98"/>
    </row>
    <row r="455" spans="8:11" x14ac:dyDescent="0.25">
      <c r="H455" s="98"/>
      <c r="I455" s="98"/>
      <c r="J455" s="99"/>
      <c r="K455" s="98"/>
    </row>
    <row r="456" spans="8:11" x14ac:dyDescent="0.25">
      <c r="H456" s="98"/>
      <c r="I456" s="98"/>
      <c r="J456" s="99"/>
      <c r="K456" s="98"/>
    </row>
    <row r="457" spans="8:11" x14ac:dyDescent="0.25">
      <c r="H457" s="98"/>
      <c r="I457" s="98"/>
      <c r="J457" s="99"/>
      <c r="K457" s="98"/>
    </row>
    <row r="458" spans="8:11" x14ac:dyDescent="0.25">
      <c r="H458" s="98"/>
      <c r="I458" s="98"/>
      <c r="J458" s="99"/>
      <c r="K458" s="98"/>
    </row>
    <row r="459" spans="8:11" x14ac:dyDescent="0.25">
      <c r="H459" s="98"/>
      <c r="I459" s="98"/>
      <c r="J459" s="99"/>
      <c r="K459" s="98"/>
    </row>
    <row r="460" spans="8:11" x14ac:dyDescent="0.25">
      <c r="H460" s="98"/>
      <c r="I460" s="98"/>
      <c r="J460" s="99"/>
      <c r="K460" s="98"/>
    </row>
    <row r="461" spans="8:11" x14ac:dyDescent="0.25">
      <c r="H461" s="98"/>
      <c r="I461" s="98"/>
      <c r="J461" s="99"/>
      <c r="K461" s="98"/>
    </row>
    <row r="462" spans="8:11" x14ac:dyDescent="0.25">
      <c r="H462" s="98"/>
      <c r="I462" s="98"/>
      <c r="J462" s="99"/>
      <c r="K462" s="98"/>
    </row>
    <row r="463" spans="8:11" x14ac:dyDescent="0.25">
      <c r="H463" s="98"/>
      <c r="I463" s="98"/>
      <c r="J463" s="99"/>
      <c r="K463" s="98"/>
    </row>
    <row r="464" spans="8:11" x14ac:dyDescent="0.25">
      <c r="H464" s="98"/>
      <c r="I464" s="98"/>
      <c r="J464" s="99"/>
      <c r="K464" s="98"/>
    </row>
    <row r="465" spans="8:11" x14ac:dyDescent="0.25">
      <c r="H465" s="98"/>
      <c r="I465" s="98"/>
      <c r="J465" s="99"/>
      <c r="K465" s="98"/>
    </row>
    <row r="466" spans="8:11" x14ac:dyDescent="0.25">
      <c r="H466" s="98"/>
      <c r="I466" s="98"/>
      <c r="J466" s="99"/>
      <c r="K466" s="98"/>
    </row>
    <row r="467" spans="8:11" x14ac:dyDescent="0.25">
      <c r="H467" s="98"/>
      <c r="I467" s="98"/>
      <c r="J467" s="99"/>
      <c r="K467" s="98"/>
    </row>
    <row r="468" spans="8:11" x14ac:dyDescent="0.25">
      <c r="H468" s="98"/>
      <c r="I468" s="98"/>
      <c r="J468" s="99"/>
      <c r="K468" s="98"/>
    </row>
    <row r="469" spans="8:11" x14ac:dyDescent="0.25">
      <c r="H469" s="98"/>
      <c r="I469" s="98"/>
      <c r="J469" s="99"/>
      <c r="K469" s="98"/>
    </row>
    <row r="470" spans="8:11" x14ac:dyDescent="0.25">
      <c r="H470" s="98"/>
      <c r="I470" s="98"/>
      <c r="J470" s="99"/>
      <c r="K470" s="98"/>
    </row>
    <row r="471" spans="8:11" x14ac:dyDescent="0.25">
      <c r="H471" s="98"/>
      <c r="I471" s="98"/>
      <c r="J471" s="99"/>
      <c r="K471" s="98"/>
    </row>
    <row r="472" spans="8:11" x14ac:dyDescent="0.25">
      <c r="H472" s="98"/>
      <c r="I472" s="98"/>
      <c r="J472" s="99"/>
      <c r="K472" s="98"/>
    </row>
    <row r="473" spans="8:11" x14ac:dyDescent="0.25">
      <c r="H473" s="98"/>
      <c r="I473" s="98"/>
      <c r="J473" s="99"/>
      <c r="K473" s="98"/>
    </row>
    <row r="474" spans="8:11" x14ac:dyDescent="0.25">
      <c r="H474" s="98"/>
      <c r="I474" s="98"/>
      <c r="J474" s="99"/>
      <c r="K474" s="98"/>
    </row>
    <row r="475" spans="8:11" x14ac:dyDescent="0.25">
      <c r="H475" s="98"/>
      <c r="I475" s="98"/>
      <c r="J475" s="99"/>
      <c r="K475" s="98"/>
    </row>
    <row r="476" spans="8:11" x14ac:dyDescent="0.25">
      <c r="H476" s="98"/>
      <c r="I476" s="98"/>
      <c r="J476" s="99"/>
      <c r="K476" s="98"/>
    </row>
    <row r="477" spans="8:11" x14ac:dyDescent="0.25">
      <c r="H477" s="98"/>
      <c r="I477" s="98"/>
      <c r="J477" s="99"/>
      <c r="K477" s="98"/>
    </row>
    <row r="478" spans="8:11" x14ac:dyDescent="0.25">
      <c r="H478" s="98"/>
      <c r="I478" s="98"/>
      <c r="J478" s="99"/>
      <c r="K478" s="98"/>
    </row>
    <row r="479" spans="8:11" x14ac:dyDescent="0.25">
      <c r="H479" s="98"/>
      <c r="I479" s="98"/>
      <c r="J479" s="99"/>
      <c r="K479" s="98"/>
    </row>
    <row r="480" spans="8:11" x14ac:dyDescent="0.25">
      <c r="H480" s="98"/>
      <c r="I480" s="98"/>
      <c r="J480" s="99"/>
      <c r="K480" s="98"/>
    </row>
    <row r="481" spans="8:11" x14ac:dyDescent="0.25">
      <c r="H481" s="98"/>
      <c r="I481" s="98"/>
      <c r="J481" s="99"/>
      <c r="K481" s="98"/>
    </row>
    <row r="482" spans="8:11" x14ac:dyDescent="0.25">
      <c r="H482" s="98"/>
      <c r="I482" s="98"/>
      <c r="J482" s="99"/>
      <c r="K482" s="98"/>
    </row>
    <row r="483" spans="8:11" x14ac:dyDescent="0.25">
      <c r="H483" s="98"/>
      <c r="I483" s="98"/>
      <c r="J483" s="99"/>
      <c r="K483" s="98"/>
    </row>
    <row r="484" spans="8:11" x14ac:dyDescent="0.25">
      <c r="H484" s="98"/>
      <c r="I484" s="98"/>
      <c r="J484" s="99"/>
      <c r="K484" s="98"/>
    </row>
    <row r="485" spans="8:11" x14ac:dyDescent="0.25">
      <c r="H485" s="98"/>
      <c r="I485" s="98"/>
      <c r="J485" s="99"/>
      <c r="K485" s="98"/>
    </row>
    <row r="486" spans="8:11" x14ac:dyDescent="0.25">
      <c r="H486" s="98"/>
      <c r="I486" s="98"/>
      <c r="J486" s="99"/>
      <c r="K486" s="98"/>
    </row>
    <row r="487" spans="8:11" x14ac:dyDescent="0.25">
      <c r="H487" s="98"/>
      <c r="I487" s="98"/>
      <c r="J487" s="99"/>
      <c r="K487" s="98"/>
    </row>
    <row r="488" spans="8:11" x14ac:dyDescent="0.25">
      <c r="H488" s="98"/>
      <c r="I488" s="98"/>
      <c r="J488" s="99"/>
      <c r="K488" s="98"/>
    </row>
    <row r="489" spans="8:11" x14ac:dyDescent="0.25">
      <c r="H489" s="98"/>
      <c r="I489" s="98"/>
      <c r="J489" s="99"/>
      <c r="K489" s="98"/>
    </row>
    <row r="490" spans="8:11" x14ac:dyDescent="0.25">
      <c r="H490" s="98"/>
      <c r="I490" s="98"/>
      <c r="J490" s="99"/>
      <c r="K490" s="98"/>
    </row>
    <row r="491" spans="8:11" x14ac:dyDescent="0.25">
      <c r="H491" s="98"/>
      <c r="I491" s="98"/>
      <c r="J491" s="99"/>
      <c r="K491" s="98"/>
    </row>
    <row r="492" spans="8:11" x14ac:dyDescent="0.25">
      <c r="H492" s="98"/>
      <c r="I492" s="98"/>
      <c r="J492" s="99"/>
      <c r="K492" s="98"/>
    </row>
    <row r="493" spans="8:11" x14ac:dyDescent="0.25">
      <c r="H493" s="98"/>
      <c r="I493" s="98"/>
      <c r="J493" s="99"/>
      <c r="K493" s="98"/>
    </row>
    <row r="494" spans="8:11" x14ac:dyDescent="0.25">
      <c r="H494" s="98"/>
      <c r="I494" s="98"/>
      <c r="J494" s="99"/>
      <c r="K494" s="98"/>
    </row>
    <row r="495" spans="8:11" x14ac:dyDescent="0.25">
      <c r="H495" s="98"/>
      <c r="I495" s="98"/>
      <c r="J495" s="99"/>
      <c r="K495" s="98"/>
    </row>
    <row r="496" spans="8:11" x14ac:dyDescent="0.25">
      <c r="H496" s="98"/>
      <c r="I496" s="98"/>
      <c r="J496" s="99"/>
      <c r="K496" s="98"/>
    </row>
    <row r="497" spans="8:11" x14ac:dyDescent="0.25">
      <c r="H497" s="98"/>
      <c r="I497" s="98"/>
      <c r="J497" s="99"/>
      <c r="K497" s="98"/>
    </row>
    <row r="498" spans="8:11" x14ac:dyDescent="0.25">
      <c r="H498" s="98"/>
      <c r="I498" s="98"/>
      <c r="J498" s="99"/>
      <c r="K498" s="98"/>
    </row>
    <row r="499" spans="8:11" x14ac:dyDescent="0.25">
      <c r="H499" s="98"/>
      <c r="I499" s="98"/>
      <c r="J499" s="99"/>
      <c r="K499" s="98"/>
    </row>
    <row r="500" spans="8:11" x14ac:dyDescent="0.25">
      <c r="H500" s="98"/>
      <c r="I500" s="98"/>
      <c r="J500" s="99"/>
      <c r="K500" s="98"/>
    </row>
    <row r="501" spans="8:11" x14ac:dyDescent="0.25">
      <c r="H501" s="98"/>
      <c r="I501" s="98"/>
      <c r="J501" s="99"/>
      <c r="K501" s="98"/>
    </row>
    <row r="502" spans="8:11" x14ac:dyDescent="0.25">
      <c r="H502" s="98"/>
      <c r="I502" s="98"/>
      <c r="J502" s="99"/>
      <c r="K502" s="98"/>
    </row>
    <row r="503" spans="8:11" x14ac:dyDescent="0.25">
      <c r="H503" s="98"/>
      <c r="I503" s="98"/>
      <c r="J503" s="99"/>
      <c r="K503" s="98"/>
    </row>
    <row r="504" spans="8:11" x14ac:dyDescent="0.25">
      <c r="H504" s="98"/>
      <c r="I504" s="98"/>
      <c r="J504" s="99"/>
      <c r="K504" s="98"/>
    </row>
    <row r="505" spans="8:11" x14ac:dyDescent="0.25">
      <c r="H505" s="98"/>
      <c r="I505" s="98"/>
      <c r="J505" s="99"/>
      <c r="K505" s="98"/>
    </row>
    <row r="506" spans="8:11" x14ac:dyDescent="0.25">
      <c r="H506" s="98"/>
      <c r="I506" s="98"/>
      <c r="J506" s="99"/>
      <c r="K506" s="98"/>
    </row>
    <row r="507" spans="8:11" x14ac:dyDescent="0.25">
      <c r="H507" s="98"/>
      <c r="I507" s="98"/>
      <c r="J507" s="99"/>
      <c r="K507" s="98"/>
    </row>
    <row r="508" spans="8:11" x14ac:dyDescent="0.25">
      <c r="H508" s="98"/>
      <c r="I508" s="98"/>
      <c r="J508" s="99"/>
      <c r="K508" s="98"/>
    </row>
    <row r="509" spans="8:11" x14ac:dyDescent="0.25">
      <c r="H509" s="98"/>
      <c r="I509" s="98"/>
      <c r="J509" s="99"/>
      <c r="K509" s="98"/>
    </row>
    <row r="510" spans="8:11" x14ac:dyDescent="0.25">
      <c r="H510" s="98"/>
      <c r="I510" s="98"/>
      <c r="J510" s="99"/>
      <c r="K510" s="98"/>
    </row>
    <row r="511" spans="8:11" x14ac:dyDescent="0.25">
      <c r="H511" s="98"/>
      <c r="I511" s="98"/>
      <c r="J511" s="99"/>
      <c r="K511" s="98"/>
    </row>
    <row r="512" spans="8:11" x14ac:dyDescent="0.25">
      <c r="H512" s="98"/>
      <c r="I512" s="98"/>
      <c r="J512" s="99"/>
      <c r="K512" s="98"/>
    </row>
    <row r="513" spans="8:11" x14ac:dyDescent="0.25">
      <c r="H513" s="98"/>
      <c r="I513" s="98"/>
      <c r="J513" s="99"/>
      <c r="K513" s="98"/>
    </row>
    <row r="514" spans="8:11" x14ac:dyDescent="0.25">
      <c r="H514" s="98"/>
      <c r="I514" s="98"/>
      <c r="J514" s="99"/>
      <c r="K514" s="98"/>
    </row>
    <row r="515" spans="8:11" x14ac:dyDescent="0.25">
      <c r="H515" s="98"/>
      <c r="I515" s="98"/>
      <c r="J515" s="99"/>
      <c r="K515" s="98"/>
    </row>
    <row r="516" spans="8:11" x14ac:dyDescent="0.25">
      <c r="H516" s="98"/>
      <c r="I516" s="98"/>
      <c r="J516" s="99"/>
      <c r="K516" s="98"/>
    </row>
    <row r="517" spans="8:11" x14ac:dyDescent="0.25">
      <c r="H517" s="98"/>
      <c r="I517" s="98"/>
      <c r="J517" s="99"/>
      <c r="K517" s="98"/>
    </row>
    <row r="518" spans="8:11" x14ac:dyDescent="0.25">
      <c r="H518" s="98"/>
      <c r="I518" s="98"/>
      <c r="J518" s="99"/>
      <c r="K518" s="98"/>
    </row>
    <row r="519" spans="8:11" x14ac:dyDescent="0.25">
      <c r="H519" s="98"/>
      <c r="I519" s="98"/>
      <c r="J519" s="99"/>
      <c r="K519" s="98"/>
    </row>
    <row r="520" spans="8:11" x14ac:dyDescent="0.25">
      <c r="H520" s="98"/>
      <c r="I520" s="98"/>
      <c r="J520" s="99"/>
      <c r="K520" s="98"/>
    </row>
    <row r="521" spans="8:11" x14ac:dyDescent="0.25">
      <c r="H521" s="98"/>
      <c r="I521" s="98"/>
      <c r="J521" s="99"/>
      <c r="K521" s="98"/>
    </row>
    <row r="522" spans="8:11" x14ac:dyDescent="0.25">
      <c r="H522" s="98"/>
      <c r="I522" s="98"/>
      <c r="J522" s="99"/>
      <c r="K522" s="98"/>
    </row>
    <row r="523" spans="8:11" x14ac:dyDescent="0.25">
      <c r="H523" s="98"/>
      <c r="I523" s="98"/>
      <c r="J523" s="99"/>
      <c r="K523" s="98"/>
    </row>
    <row r="524" spans="8:11" x14ac:dyDescent="0.25">
      <c r="H524" s="98"/>
      <c r="I524" s="98"/>
      <c r="J524" s="99"/>
      <c r="K524" s="98"/>
    </row>
    <row r="525" spans="8:11" x14ac:dyDescent="0.25">
      <c r="H525" s="98"/>
      <c r="I525" s="98"/>
      <c r="J525" s="99"/>
      <c r="K525" s="98"/>
    </row>
    <row r="526" spans="8:11" x14ac:dyDescent="0.25">
      <c r="H526" s="98"/>
      <c r="I526" s="98"/>
      <c r="J526" s="99"/>
      <c r="K526" s="98"/>
    </row>
    <row r="527" spans="8:11" x14ac:dyDescent="0.25">
      <c r="H527" s="98"/>
      <c r="I527" s="98"/>
      <c r="J527" s="99"/>
      <c r="K527" s="98"/>
    </row>
    <row r="528" spans="8:11" x14ac:dyDescent="0.25">
      <c r="H528" s="98"/>
      <c r="I528" s="98"/>
      <c r="J528" s="99"/>
      <c r="K528" s="98"/>
    </row>
    <row r="529" spans="8:11" x14ac:dyDescent="0.25">
      <c r="H529" s="98"/>
      <c r="I529" s="98"/>
      <c r="J529" s="99"/>
      <c r="K529" s="98"/>
    </row>
    <row r="530" spans="8:11" x14ac:dyDescent="0.25">
      <c r="H530" s="98"/>
      <c r="I530" s="98"/>
      <c r="J530" s="99"/>
      <c r="K530" s="98"/>
    </row>
    <row r="531" spans="8:11" x14ac:dyDescent="0.25">
      <c r="H531" s="98"/>
      <c r="I531" s="98"/>
      <c r="J531" s="99"/>
      <c r="K531" s="98"/>
    </row>
    <row r="532" spans="8:11" x14ac:dyDescent="0.25">
      <c r="H532" s="98"/>
      <c r="I532" s="98"/>
      <c r="J532" s="99"/>
      <c r="K532" s="98"/>
    </row>
    <row r="533" spans="8:11" x14ac:dyDescent="0.25">
      <c r="H533" s="98"/>
      <c r="I533" s="98"/>
      <c r="J533" s="99"/>
      <c r="K533" s="98"/>
    </row>
    <row r="534" spans="8:11" x14ac:dyDescent="0.25">
      <c r="H534" s="98"/>
      <c r="I534" s="98"/>
      <c r="J534" s="99"/>
      <c r="K534" s="98"/>
    </row>
    <row r="535" spans="8:11" x14ac:dyDescent="0.25">
      <c r="H535" s="98"/>
      <c r="I535" s="98"/>
      <c r="J535" s="99"/>
      <c r="K535" s="98"/>
    </row>
    <row r="536" spans="8:11" x14ac:dyDescent="0.25">
      <c r="H536" s="98"/>
      <c r="I536" s="98"/>
      <c r="J536" s="99"/>
      <c r="K536" s="98"/>
    </row>
    <row r="537" spans="8:11" x14ac:dyDescent="0.25">
      <c r="H537" s="98"/>
      <c r="I537" s="98"/>
      <c r="J537" s="99"/>
      <c r="K537" s="98"/>
    </row>
    <row r="538" spans="8:11" x14ac:dyDescent="0.25">
      <c r="H538" s="98"/>
      <c r="I538" s="98"/>
      <c r="J538" s="99"/>
      <c r="K538" s="98"/>
    </row>
    <row r="539" spans="8:11" x14ac:dyDescent="0.25">
      <c r="H539" s="98"/>
      <c r="I539" s="98"/>
      <c r="J539" s="99"/>
      <c r="K539" s="98"/>
    </row>
    <row r="540" spans="8:11" x14ac:dyDescent="0.25">
      <c r="H540" s="98"/>
      <c r="I540" s="98"/>
      <c r="J540" s="99"/>
      <c r="K540" s="98"/>
    </row>
    <row r="541" spans="8:11" x14ac:dyDescent="0.25">
      <c r="H541" s="98"/>
      <c r="I541" s="98"/>
      <c r="J541" s="99"/>
      <c r="K541" s="98"/>
    </row>
    <row r="542" spans="8:11" x14ac:dyDescent="0.25">
      <c r="H542" s="98"/>
      <c r="I542" s="98"/>
      <c r="J542" s="99"/>
      <c r="K542" s="98"/>
    </row>
    <row r="543" spans="8:11" x14ac:dyDescent="0.25">
      <c r="H543" s="98"/>
      <c r="I543" s="98"/>
      <c r="J543" s="99"/>
      <c r="K543" s="98"/>
    </row>
    <row r="544" spans="8:11" x14ac:dyDescent="0.25">
      <c r="H544" s="98"/>
      <c r="I544" s="98"/>
      <c r="J544" s="99"/>
      <c r="K544" s="98"/>
    </row>
    <row r="545" spans="8:11" x14ac:dyDescent="0.25">
      <c r="H545" s="98"/>
      <c r="I545" s="98"/>
      <c r="J545" s="99"/>
      <c r="K545" s="98"/>
    </row>
    <row r="546" spans="8:11" x14ac:dyDescent="0.25">
      <c r="H546" s="98"/>
      <c r="I546" s="98"/>
      <c r="J546" s="99"/>
      <c r="K546" s="98"/>
    </row>
    <row r="547" spans="8:11" x14ac:dyDescent="0.25">
      <c r="H547" s="98"/>
      <c r="I547" s="98"/>
      <c r="J547" s="99"/>
      <c r="K547" s="98"/>
    </row>
    <row r="548" spans="8:11" x14ac:dyDescent="0.25">
      <c r="H548" s="98"/>
      <c r="I548" s="98"/>
      <c r="J548" s="99"/>
      <c r="K548" s="98"/>
    </row>
    <row r="549" spans="8:11" x14ac:dyDescent="0.25">
      <c r="H549" s="98"/>
      <c r="I549" s="98"/>
      <c r="J549" s="99"/>
      <c r="K549" s="98"/>
    </row>
    <row r="550" spans="8:11" x14ac:dyDescent="0.25">
      <c r="H550" s="98"/>
      <c r="I550" s="98"/>
      <c r="J550" s="99"/>
      <c r="K550" s="98"/>
    </row>
    <row r="551" spans="8:11" x14ac:dyDescent="0.25">
      <c r="H551" s="98"/>
      <c r="I551" s="98"/>
      <c r="J551" s="99"/>
      <c r="K551" s="98"/>
    </row>
    <row r="552" spans="8:11" x14ac:dyDescent="0.25">
      <c r="H552" s="98"/>
      <c r="I552" s="98"/>
      <c r="J552" s="99"/>
      <c r="K552" s="98"/>
    </row>
    <row r="553" spans="8:11" x14ac:dyDescent="0.25">
      <c r="H553" s="98"/>
      <c r="I553" s="98"/>
      <c r="J553" s="99"/>
      <c r="K553" s="98"/>
    </row>
    <row r="554" spans="8:11" x14ac:dyDescent="0.25">
      <c r="H554" s="98"/>
      <c r="I554" s="98"/>
      <c r="J554" s="99"/>
      <c r="K554" s="98"/>
    </row>
    <row r="555" spans="8:11" x14ac:dyDescent="0.25">
      <c r="H555" s="98"/>
      <c r="I555" s="98"/>
      <c r="J555" s="99"/>
      <c r="K555" s="98"/>
    </row>
    <row r="556" spans="8:11" x14ac:dyDescent="0.25">
      <c r="H556" s="98"/>
      <c r="I556" s="98"/>
      <c r="J556" s="99"/>
      <c r="K556" s="98"/>
    </row>
    <row r="557" spans="8:11" x14ac:dyDescent="0.25">
      <c r="H557" s="98"/>
      <c r="I557" s="98"/>
      <c r="J557" s="99"/>
      <c r="K557" s="98"/>
    </row>
    <row r="558" spans="8:11" x14ac:dyDescent="0.25">
      <c r="H558" s="98"/>
      <c r="I558" s="98"/>
      <c r="J558" s="99"/>
      <c r="K558" s="98"/>
    </row>
    <row r="559" spans="8:11" x14ac:dyDescent="0.25">
      <c r="H559" s="98"/>
      <c r="I559" s="98"/>
      <c r="J559" s="99"/>
      <c r="K559" s="98"/>
    </row>
    <row r="560" spans="8:11" x14ac:dyDescent="0.25">
      <c r="H560" s="98"/>
      <c r="I560" s="98"/>
      <c r="J560" s="99"/>
      <c r="K560" s="98"/>
    </row>
    <row r="561" spans="8:11" x14ac:dyDescent="0.25">
      <c r="H561" s="98"/>
      <c r="I561" s="98"/>
      <c r="J561" s="99"/>
      <c r="K561" s="98"/>
    </row>
    <row r="562" spans="8:11" x14ac:dyDescent="0.25">
      <c r="H562" s="98"/>
      <c r="I562" s="98"/>
      <c r="J562" s="99"/>
      <c r="K562" s="98"/>
    </row>
    <row r="563" spans="8:11" x14ac:dyDescent="0.25">
      <c r="H563" s="98"/>
      <c r="I563" s="98"/>
      <c r="J563" s="99"/>
      <c r="K563" s="98"/>
    </row>
    <row r="564" spans="8:11" x14ac:dyDescent="0.25">
      <c r="H564" s="98"/>
      <c r="I564" s="98"/>
      <c r="J564" s="99"/>
      <c r="K564" s="98"/>
    </row>
    <row r="565" spans="8:11" x14ac:dyDescent="0.25">
      <c r="H565" s="98"/>
      <c r="I565" s="98"/>
      <c r="J565" s="99"/>
      <c r="K565" s="98"/>
    </row>
    <row r="566" spans="8:11" x14ac:dyDescent="0.25">
      <c r="H566" s="98"/>
      <c r="I566" s="98"/>
      <c r="J566" s="99"/>
      <c r="K566" s="98"/>
    </row>
    <row r="567" spans="8:11" x14ac:dyDescent="0.25">
      <c r="H567" s="98"/>
      <c r="I567" s="98"/>
      <c r="J567" s="99"/>
      <c r="K567" s="98"/>
    </row>
    <row r="568" spans="8:11" x14ac:dyDescent="0.25">
      <c r="H568" s="98"/>
      <c r="I568" s="98"/>
      <c r="J568" s="99"/>
      <c r="K568" s="98"/>
    </row>
    <row r="569" spans="8:11" x14ac:dyDescent="0.25">
      <c r="H569" s="98"/>
      <c r="I569" s="98"/>
      <c r="J569" s="99"/>
      <c r="K569" s="98"/>
    </row>
    <row r="570" spans="8:11" x14ac:dyDescent="0.25">
      <c r="H570" s="98"/>
      <c r="I570" s="98"/>
      <c r="J570" s="99"/>
      <c r="K570" s="98"/>
    </row>
    <row r="571" spans="8:11" x14ac:dyDescent="0.25">
      <c r="H571" s="98"/>
      <c r="I571" s="98"/>
      <c r="J571" s="99"/>
      <c r="K571" s="98"/>
    </row>
    <row r="572" spans="8:11" x14ac:dyDescent="0.25">
      <c r="H572" s="98"/>
      <c r="I572" s="98"/>
      <c r="J572" s="99"/>
      <c r="K572" s="98"/>
    </row>
    <row r="573" spans="8:11" x14ac:dyDescent="0.25">
      <c r="H573" s="98"/>
      <c r="I573" s="98"/>
      <c r="J573" s="99"/>
      <c r="K573" s="98"/>
    </row>
    <row r="574" spans="8:11" x14ac:dyDescent="0.25">
      <c r="H574" s="98"/>
      <c r="I574" s="98"/>
      <c r="J574" s="99"/>
      <c r="K574" s="98"/>
    </row>
    <row r="575" spans="8:11" x14ac:dyDescent="0.25">
      <c r="H575" s="98"/>
      <c r="I575" s="98"/>
      <c r="J575" s="99"/>
      <c r="K575" s="98"/>
    </row>
    <row r="576" spans="8:11" x14ac:dyDescent="0.25">
      <c r="H576" s="98"/>
      <c r="I576" s="98"/>
      <c r="J576" s="99"/>
      <c r="K576" s="98"/>
    </row>
    <row r="577" spans="8:11" x14ac:dyDescent="0.25">
      <c r="H577" s="98"/>
      <c r="I577" s="98"/>
      <c r="J577" s="99"/>
      <c r="K577" s="98"/>
    </row>
    <row r="578" spans="8:11" x14ac:dyDescent="0.25">
      <c r="H578" s="98"/>
      <c r="I578" s="98"/>
      <c r="J578" s="99"/>
      <c r="K578" s="98"/>
    </row>
    <row r="579" spans="8:11" x14ac:dyDescent="0.25">
      <c r="H579" s="98"/>
      <c r="I579" s="98"/>
      <c r="J579" s="99"/>
      <c r="K579" s="98"/>
    </row>
    <row r="580" spans="8:11" x14ac:dyDescent="0.25">
      <c r="H580" s="98"/>
      <c r="I580" s="98"/>
      <c r="J580" s="99"/>
      <c r="K580" s="98"/>
    </row>
    <row r="581" spans="8:11" x14ac:dyDescent="0.25">
      <c r="H581" s="98"/>
      <c r="I581" s="98"/>
      <c r="J581" s="99"/>
      <c r="K581" s="98"/>
    </row>
    <row r="582" spans="8:11" x14ac:dyDescent="0.25">
      <c r="H582" s="98"/>
      <c r="I582" s="98"/>
      <c r="J582" s="99"/>
      <c r="K582" s="98"/>
    </row>
    <row r="583" spans="8:11" x14ac:dyDescent="0.25">
      <c r="H583" s="98"/>
      <c r="I583" s="98"/>
      <c r="J583" s="99"/>
      <c r="K583" s="98"/>
    </row>
    <row r="584" spans="8:11" x14ac:dyDescent="0.25">
      <c r="H584" s="98"/>
      <c r="I584" s="98"/>
      <c r="J584" s="99"/>
      <c r="K584" s="98"/>
    </row>
    <row r="585" spans="8:11" x14ac:dyDescent="0.25">
      <c r="H585" s="98"/>
      <c r="I585" s="98"/>
      <c r="J585" s="99"/>
      <c r="K585" s="98"/>
    </row>
    <row r="586" spans="8:11" x14ac:dyDescent="0.25">
      <c r="H586" s="98"/>
      <c r="I586" s="98"/>
      <c r="J586" s="99"/>
      <c r="K586" s="98"/>
    </row>
    <row r="587" spans="8:11" x14ac:dyDescent="0.25">
      <c r="H587" s="98"/>
      <c r="I587" s="98"/>
      <c r="J587" s="99"/>
      <c r="K587" s="98"/>
    </row>
    <row r="588" spans="8:11" x14ac:dyDescent="0.25">
      <c r="H588" s="98"/>
      <c r="I588" s="98"/>
      <c r="J588" s="99"/>
      <c r="K588" s="98"/>
    </row>
    <row r="589" spans="8:11" x14ac:dyDescent="0.25">
      <c r="H589" s="98"/>
      <c r="I589" s="98"/>
      <c r="J589" s="99"/>
      <c r="K589" s="98"/>
    </row>
    <row r="590" spans="8:11" x14ac:dyDescent="0.25">
      <c r="H590" s="98"/>
      <c r="I590" s="98"/>
      <c r="J590" s="99"/>
      <c r="K590" s="98"/>
    </row>
    <row r="591" spans="8:11" x14ac:dyDescent="0.25">
      <c r="H591" s="98"/>
      <c r="I591" s="98"/>
      <c r="J591" s="99"/>
      <c r="K591" s="98"/>
    </row>
    <row r="592" spans="8:11" x14ac:dyDescent="0.25">
      <c r="H592" s="98"/>
      <c r="I592" s="98"/>
      <c r="J592" s="99"/>
      <c r="K592" s="98"/>
    </row>
    <row r="593" spans="8:11" x14ac:dyDescent="0.25">
      <c r="H593" s="98"/>
      <c r="I593" s="98"/>
      <c r="J593" s="99"/>
      <c r="K593" s="98"/>
    </row>
    <row r="594" spans="8:11" x14ac:dyDescent="0.25">
      <c r="H594" s="98"/>
      <c r="I594" s="98"/>
      <c r="J594" s="99"/>
      <c r="K594" s="98"/>
    </row>
    <row r="595" spans="8:11" x14ac:dyDescent="0.25">
      <c r="H595" s="98"/>
      <c r="I595" s="98"/>
      <c r="J595" s="99"/>
      <c r="K595" s="98"/>
    </row>
    <row r="596" spans="8:11" x14ac:dyDescent="0.25">
      <c r="H596" s="98"/>
      <c r="I596" s="98"/>
      <c r="J596" s="99"/>
      <c r="K596" s="98"/>
    </row>
    <row r="597" spans="8:11" x14ac:dyDescent="0.25">
      <c r="H597" s="98"/>
      <c r="I597" s="98"/>
      <c r="J597" s="99"/>
      <c r="K597" s="98"/>
    </row>
  </sheetData>
  <autoFilter ref="A23:R104" xr:uid="{19190751-D2D8-43EE-9114-35FE7AAB3A31}"/>
  <mergeCells count="28">
    <mergeCell ref="F2:G2"/>
    <mergeCell ref="H2:I2"/>
    <mergeCell ref="P9:Q9"/>
    <mergeCell ref="A1:A3"/>
    <mergeCell ref="B1:B3"/>
    <mergeCell ref="C1:C3"/>
    <mergeCell ref="D1:D3"/>
    <mergeCell ref="E1:I1"/>
    <mergeCell ref="J1:J3"/>
    <mergeCell ref="J13:M13"/>
    <mergeCell ref="P13:Q13"/>
    <mergeCell ref="K1:K3"/>
    <mergeCell ref="L1:L3"/>
    <mergeCell ref="M1:N1"/>
    <mergeCell ref="J10:M10"/>
    <mergeCell ref="P10:Q10"/>
    <mergeCell ref="J11:M11"/>
    <mergeCell ref="J12:M12"/>
    <mergeCell ref="P12:Q12"/>
    <mergeCell ref="A22:B22"/>
    <mergeCell ref="F22:H22"/>
    <mergeCell ref="D108:E108"/>
    <mergeCell ref="J14:M14"/>
    <mergeCell ref="J15:M15"/>
    <mergeCell ref="J16:M16"/>
    <mergeCell ref="J17:M17"/>
    <mergeCell ref="J18:M18"/>
    <mergeCell ref="J19:M19"/>
  </mergeCells>
  <conditionalFormatting sqref="Q11">
    <cfRule type="expression" dxfId="0" priority="1">
      <formula>ISERROR($Q11)</formula>
    </cfRule>
  </conditionalFormatting>
  <dataValidations count="8">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J24:J103" xr:uid="{35CB7CD9-1CC9-45D3-A15E-C86D820FA7E9}">
      <formula1>F24&lt;$J$11</formula1>
    </dataValidation>
    <dataValidation type="decimal" allowBlank="1" showInputMessage="1" showErrorMessage="1" errorTitle="Error" error="Mayor a 1" promptTitle="Porcentaje de AIU" prompt="Mayor a 1" sqref="R9" xr:uid="{5992B07B-8294-42D3-90F9-97F61F518106}">
      <formula1>0.011</formula1>
      <formula2>AH12</formula2>
    </dataValidation>
    <dataValidation type="decimal" allowBlank="1" showInputMessage="1" showErrorMessage="1" errorTitle="Error" error="Mayor o igual a 1 y Menor al Ofertado" promptTitle="Porcentaje de AIU" prompt="Mayor o igual a 1 y Menor al Ofertado" sqref="Q11" xr:uid="{979ED00B-0C85-4B89-BA4A-8D2ADDDDDB2B}">
      <formula1>0.01</formula1>
      <formula2>S11</formula2>
    </dataValidation>
    <dataValidation type="custom" operator="greaterThanOrEqual" allowBlank="1" showInputMessage="1" showErrorMessage="1" errorTitle="Error" error="El porcentaje que ingreso no esta en este rango 0%-100%, o el resultado del descuento en menor al precio piso $ 1,608,377" promptTitle="Porcentaje Descuento" prompt="Ingrese % de descuento de 0%-100% y el resultado del descuento no puede ser menor al precio piso $ 1,608,377" sqref="K4" xr:uid="{BCDE24E8-1DE8-49B4-BDF9-5BFBBDABC9A6}">
      <formula1>A4</formula1>
    </dataValidation>
    <dataValidation type="custom" operator="greaterThanOrEqual" allowBlank="1" showInputMessage="1" showErrorMessage="1" errorTitle="Error" error="El porcentaje que ingreso no esta en este rango 0%-100%, o el resultado del descuento en menor al precio piso $ 1,650,451" promptTitle="Porcentaje Descuento" prompt="Ingrese % de descuento de 0%-100% y el resultado del descuento no puede ser menor al precio piso $ 1,650,451" sqref="K5:K6" xr:uid="{362B7A86-A675-4CFA-9A07-4ABD91386446}">
      <formula1>A5</formula1>
    </dataValidation>
    <dataValidation operator="greaterThanOrEqual" allowBlank="1" showInputMessage="1" showErrorMessage="1" sqref="K7:K8" xr:uid="{9CD969B1-D88B-46FB-AA06-D738E89E581D}"/>
    <dataValidation type="decimal" operator="greaterThan" allowBlank="1" showInputMessage="1" showErrorMessage="1" sqref="P2:P8 Q2:Q3" xr:uid="{D5133BFE-ED56-4BFE-99A7-1C5C1E2F7A1F}">
      <formula1>0</formula1>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4:I8" xr:uid="{9612C5B7-8F11-4E6C-B129-987565496E3E}">
      <formula1>F4&lt;$J$11</formula1>
    </dataValidation>
  </dataValidations>
  <printOptions horizontalCentered="1"/>
  <pageMargins left="0.31496062992125984" right="0.31496062992125984" top="0.35433070866141736" bottom="0.35433070866141736" header="0.31496062992125984" footer="0.31496062992125984"/>
  <pageSetup scale="30" fitToHeight="2" orientation="landscape" horizontalDpi="1200" verticalDpi="1200" r:id="rId1"/>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95FB4-4ECA-41DA-A19E-E5DE6F2B142D}">
  <sheetPr>
    <tabColor theme="5" tint="-0.249977111117893"/>
  </sheetPr>
  <dimension ref="A1:I48"/>
  <sheetViews>
    <sheetView view="pageBreakPreview" topLeftCell="A11" zoomScale="85" zoomScaleNormal="100" zoomScaleSheetLayoutView="85" workbookViewId="0">
      <selection activeCell="A32" sqref="A32:H32"/>
    </sheetView>
  </sheetViews>
  <sheetFormatPr baseColWidth="10" defaultRowHeight="15" x14ac:dyDescent="0.25"/>
  <cols>
    <col min="2" max="2" width="69.5703125" customWidth="1"/>
    <col min="3" max="3" width="22.7109375" customWidth="1"/>
    <col min="4" max="4" width="27.7109375" customWidth="1"/>
    <col min="5" max="5" width="18.140625" style="2" bestFit="1" customWidth="1"/>
    <col min="6" max="6" width="18.5703125" customWidth="1"/>
    <col min="7" max="7" width="16.7109375" customWidth="1"/>
    <col min="8" max="8" width="18.7109375" customWidth="1"/>
    <col min="9" max="9" width="77.42578125" customWidth="1"/>
    <col min="11" max="11" width="16.42578125" customWidth="1"/>
  </cols>
  <sheetData>
    <row r="1" spans="1:9" x14ac:dyDescent="0.25">
      <c r="A1" s="16" t="s">
        <v>26</v>
      </c>
      <c r="B1" s="12"/>
      <c r="C1" s="12"/>
      <c r="D1" s="12"/>
      <c r="E1" s="38"/>
      <c r="F1" s="12"/>
      <c r="G1" s="12"/>
      <c r="H1" s="12"/>
      <c r="I1" s="12"/>
    </row>
    <row r="2" spans="1:9" x14ac:dyDescent="0.25">
      <c r="A2" s="16" t="s">
        <v>35</v>
      </c>
      <c r="B2" s="12"/>
      <c r="C2" s="12"/>
      <c r="D2" s="12"/>
      <c r="E2" s="38"/>
      <c r="F2" s="12"/>
      <c r="G2" s="12"/>
      <c r="H2" s="12"/>
      <c r="I2" s="12"/>
    </row>
    <row r="3" spans="1:9" x14ac:dyDescent="0.25">
      <c r="A3" s="16" t="s">
        <v>36</v>
      </c>
      <c r="B3" s="12"/>
      <c r="C3" s="12"/>
      <c r="D3" s="12"/>
      <c r="E3" s="38"/>
      <c r="F3" s="12"/>
      <c r="G3" s="12"/>
      <c r="H3" s="12"/>
      <c r="I3" s="12"/>
    </row>
    <row r="4" spans="1:9" x14ac:dyDescent="0.25">
      <c r="A4" s="16"/>
      <c r="B4" s="12"/>
      <c r="C4" s="12"/>
      <c r="D4" s="12"/>
      <c r="E4" s="38"/>
      <c r="F4" s="12"/>
      <c r="G4" s="12"/>
      <c r="H4" s="12"/>
      <c r="I4" s="12"/>
    </row>
    <row r="5" spans="1:9" x14ac:dyDescent="0.25">
      <c r="A5" s="16" t="s">
        <v>37</v>
      </c>
      <c r="B5" s="12" t="s">
        <v>38</v>
      </c>
      <c r="C5" s="12"/>
      <c r="D5" s="12"/>
      <c r="E5" s="38"/>
      <c r="F5" s="12"/>
      <c r="G5" s="12"/>
      <c r="H5" s="12"/>
      <c r="I5" s="12"/>
    </row>
    <row r="6" spans="1:9" x14ac:dyDescent="0.25">
      <c r="A6" s="12"/>
      <c r="B6" s="12"/>
      <c r="C6" s="12"/>
      <c r="D6" s="12"/>
      <c r="E6" s="38"/>
      <c r="F6" s="12"/>
      <c r="G6" s="12"/>
      <c r="H6" s="12"/>
      <c r="I6" s="12"/>
    </row>
    <row r="7" spans="1:9" x14ac:dyDescent="0.25">
      <c r="A7" s="12"/>
      <c r="B7" s="12"/>
      <c r="C7" s="12"/>
      <c r="D7" s="12"/>
      <c r="E7" s="38"/>
      <c r="F7" s="12"/>
      <c r="G7" s="12"/>
      <c r="H7" s="12"/>
      <c r="I7" s="12"/>
    </row>
    <row r="8" spans="1:9" ht="41.25" customHeight="1" x14ac:dyDescent="0.25">
      <c r="A8" s="1" t="s">
        <v>0</v>
      </c>
      <c r="B8" s="1" t="s">
        <v>27</v>
      </c>
      <c r="C8" s="1" t="s">
        <v>28</v>
      </c>
      <c r="D8" s="1" t="s">
        <v>29</v>
      </c>
      <c r="E8" s="1" t="s">
        <v>30</v>
      </c>
      <c r="F8" s="1" t="s">
        <v>31</v>
      </c>
      <c r="G8" s="1" t="s">
        <v>32</v>
      </c>
      <c r="H8" s="1" t="s">
        <v>33</v>
      </c>
      <c r="I8" s="13" t="s">
        <v>34</v>
      </c>
    </row>
    <row r="9" spans="1:9" x14ac:dyDescent="0.25">
      <c r="A9" s="13">
        <v>1</v>
      </c>
      <c r="B9" s="31" t="s">
        <v>51</v>
      </c>
      <c r="C9" s="35">
        <v>45278.395138888889</v>
      </c>
      <c r="D9" s="17">
        <v>1383226695</v>
      </c>
      <c r="E9" s="39">
        <v>1826823065.0599999</v>
      </c>
      <c r="F9" s="37">
        <v>-443596370.06</v>
      </c>
      <c r="G9" s="20"/>
      <c r="H9" s="18"/>
      <c r="I9" s="15"/>
    </row>
    <row r="10" spans="1:9" ht="17.25" customHeight="1" x14ac:dyDescent="0.25">
      <c r="A10" s="13">
        <f>A9+1</f>
        <v>2</v>
      </c>
      <c r="B10" s="31" t="s">
        <v>52</v>
      </c>
      <c r="C10" s="32">
        <v>45278.678472222222</v>
      </c>
      <c r="D10" s="17">
        <v>1383226695</v>
      </c>
      <c r="E10" s="33">
        <v>1310959022.4000001</v>
      </c>
      <c r="F10" s="36">
        <v>72267672.599999994</v>
      </c>
      <c r="G10" s="20"/>
      <c r="H10" s="34"/>
      <c r="I10" s="15"/>
    </row>
    <row r="11" spans="1:9" ht="17.25" customHeight="1" x14ac:dyDescent="0.25">
      <c r="A11" s="13">
        <f t="shared" ref="A11:A30" si="0">A10+1</f>
        <v>3</v>
      </c>
      <c r="B11" s="31" t="s">
        <v>53</v>
      </c>
      <c r="C11" s="32">
        <v>45272.707638888889</v>
      </c>
      <c r="D11" s="17">
        <v>1383226695</v>
      </c>
      <c r="E11" s="33">
        <v>1407801733.3399999</v>
      </c>
      <c r="F11" s="19">
        <v>-24575038.34</v>
      </c>
      <c r="G11" s="20"/>
      <c r="H11" s="18"/>
      <c r="I11" s="15"/>
    </row>
    <row r="12" spans="1:9" ht="17.25" customHeight="1" x14ac:dyDescent="0.25">
      <c r="A12" s="13">
        <f t="shared" si="0"/>
        <v>4</v>
      </c>
      <c r="B12" s="31" t="s">
        <v>54</v>
      </c>
      <c r="C12" s="32">
        <v>45275.740277777775</v>
      </c>
      <c r="D12" s="17">
        <v>1383226695</v>
      </c>
      <c r="E12" s="33">
        <v>1579247331.8900001</v>
      </c>
      <c r="F12" s="19">
        <v>-196020636.88999999</v>
      </c>
      <c r="G12" s="20"/>
      <c r="H12" s="18"/>
      <c r="I12" s="15"/>
    </row>
    <row r="13" spans="1:9" ht="17.25" customHeight="1" x14ac:dyDescent="0.25">
      <c r="A13" s="13">
        <f t="shared" si="0"/>
        <v>5</v>
      </c>
      <c r="B13" s="31" t="s">
        <v>55</v>
      </c>
      <c r="C13" s="32">
        <v>45278.640277777777</v>
      </c>
      <c r="D13" s="17">
        <v>1383226695</v>
      </c>
      <c r="E13" s="33">
        <v>0</v>
      </c>
      <c r="F13" s="19">
        <v>0</v>
      </c>
      <c r="G13" s="20"/>
      <c r="H13" s="34"/>
      <c r="I13" s="15"/>
    </row>
    <row r="14" spans="1:9" ht="17.25" customHeight="1" x14ac:dyDescent="0.25">
      <c r="A14" s="13">
        <f t="shared" si="0"/>
        <v>6</v>
      </c>
      <c r="B14" s="31" t="s">
        <v>56</v>
      </c>
      <c r="C14" s="32">
        <v>45278.666666666664</v>
      </c>
      <c r="D14" s="17">
        <v>1383226695</v>
      </c>
      <c r="E14" s="33">
        <v>1310959022.4000001</v>
      </c>
      <c r="F14" s="36">
        <v>72267672.599999994</v>
      </c>
      <c r="G14" s="20"/>
      <c r="H14" s="18"/>
      <c r="I14" s="15"/>
    </row>
    <row r="15" spans="1:9" ht="17.25" customHeight="1" x14ac:dyDescent="0.25">
      <c r="A15" s="13">
        <f t="shared" si="0"/>
        <v>7</v>
      </c>
      <c r="B15" s="31" t="s">
        <v>57</v>
      </c>
      <c r="C15" s="32">
        <v>45278.688194444447</v>
      </c>
      <c r="D15" s="17">
        <v>1383226695</v>
      </c>
      <c r="E15" s="33">
        <v>1310959022.4000001</v>
      </c>
      <c r="F15" s="36">
        <v>72267672.599999994</v>
      </c>
      <c r="G15" s="20"/>
      <c r="H15" s="18"/>
      <c r="I15" s="15"/>
    </row>
    <row r="16" spans="1:9" ht="17.25" customHeight="1" x14ac:dyDescent="0.25">
      <c r="A16" s="13">
        <f t="shared" si="0"/>
        <v>8</v>
      </c>
      <c r="B16" s="31" t="s">
        <v>58</v>
      </c>
      <c r="C16" s="32">
        <v>45278.682638888888</v>
      </c>
      <c r="D16" s="17">
        <v>1383226695</v>
      </c>
      <c r="E16" s="33">
        <v>1310959022.4000001</v>
      </c>
      <c r="F16" s="36">
        <v>72267672.599999994</v>
      </c>
      <c r="G16" s="20"/>
      <c r="H16" s="18"/>
      <c r="I16" s="15"/>
    </row>
    <row r="17" spans="1:9" ht="71.25" customHeight="1" x14ac:dyDescent="0.25">
      <c r="A17" s="13">
        <f t="shared" si="0"/>
        <v>9</v>
      </c>
      <c r="B17" s="40" t="s">
        <v>59</v>
      </c>
      <c r="C17" s="42">
        <v>45278.655555555553</v>
      </c>
      <c r="D17" s="17">
        <v>1383226695</v>
      </c>
      <c r="E17" s="43">
        <v>1310958586.99</v>
      </c>
      <c r="F17" s="36">
        <v>72268108.010000005</v>
      </c>
      <c r="G17" s="56">
        <f>+F17/D17</f>
        <v>5.2246033330060913E-2</v>
      </c>
      <c r="H17" s="18"/>
      <c r="I17" s="14" t="s">
        <v>73</v>
      </c>
    </row>
    <row r="18" spans="1:9" ht="15.75" customHeight="1" x14ac:dyDescent="0.25">
      <c r="A18" s="13">
        <f t="shared" si="0"/>
        <v>10</v>
      </c>
      <c r="B18" s="31" t="s">
        <v>60</v>
      </c>
      <c r="C18" s="32">
        <v>45278.490277777775</v>
      </c>
      <c r="D18" s="17">
        <v>1383226695</v>
      </c>
      <c r="E18" s="33">
        <v>1606165467.72</v>
      </c>
      <c r="F18" s="19">
        <v>-222938772.72</v>
      </c>
      <c r="G18" s="20"/>
      <c r="H18" s="34"/>
      <c r="I18" s="15"/>
    </row>
    <row r="19" spans="1:9" ht="15.75" customHeight="1" x14ac:dyDescent="0.25">
      <c r="A19" s="13">
        <f t="shared" si="0"/>
        <v>11</v>
      </c>
      <c r="B19" s="31" t="s">
        <v>61</v>
      </c>
      <c r="C19" s="32">
        <v>45274.451388888891</v>
      </c>
      <c r="D19" s="17">
        <v>1383226695</v>
      </c>
      <c r="E19" s="33">
        <v>1310959022.4000001</v>
      </c>
      <c r="F19" s="36">
        <v>72267672.599999994</v>
      </c>
      <c r="G19" s="20"/>
      <c r="H19" s="18"/>
      <c r="I19" s="15"/>
    </row>
    <row r="20" spans="1:9" ht="17.25" customHeight="1" x14ac:dyDescent="0.25">
      <c r="A20" s="13">
        <f t="shared" si="0"/>
        <v>12</v>
      </c>
      <c r="B20" s="31" t="s">
        <v>62</v>
      </c>
      <c r="C20" s="32">
        <v>45276.517361111109</v>
      </c>
      <c r="D20" s="17">
        <v>1383226695</v>
      </c>
      <c r="E20" s="33">
        <v>1693341234.3399999</v>
      </c>
      <c r="F20" s="19">
        <v>-310114539.33999997</v>
      </c>
      <c r="G20" s="20"/>
      <c r="H20" s="34"/>
      <c r="I20" s="21"/>
    </row>
    <row r="21" spans="1:9" ht="17.25" customHeight="1" x14ac:dyDescent="0.25">
      <c r="A21" s="13">
        <f t="shared" si="0"/>
        <v>13</v>
      </c>
      <c r="B21" s="31" t="s">
        <v>63</v>
      </c>
      <c r="C21" s="32">
        <v>45278.665972222225</v>
      </c>
      <c r="D21" s="17">
        <v>1383226695</v>
      </c>
      <c r="E21" s="33">
        <v>1310959022.4000001</v>
      </c>
      <c r="F21" s="36">
        <v>72267672.599999994</v>
      </c>
      <c r="G21" s="20"/>
      <c r="H21" s="34"/>
      <c r="I21" s="21"/>
    </row>
    <row r="22" spans="1:9" ht="17.25" customHeight="1" x14ac:dyDescent="0.25">
      <c r="A22" s="13">
        <f t="shared" si="0"/>
        <v>14</v>
      </c>
      <c r="B22" s="31" t="s">
        <v>64</v>
      </c>
      <c r="C22" s="32">
        <v>45278.379166666666</v>
      </c>
      <c r="D22" s="17">
        <v>1383226695</v>
      </c>
      <c r="E22" s="33">
        <v>1591283501.78</v>
      </c>
      <c r="F22" s="19">
        <v>-208056806.78</v>
      </c>
      <c r="G22" s="20"/>
      <c r="H22" s="34"/>
      <c r="I22" s="15"/>
    </row>
    <row r="23" spans="1:9" ht="17.25" customHeight="1" x14ac:dyDescent="0.25">
      <c r="A23" s="13">
        <f t="shared" si="0"/>
        <v>15</v>
      </c>
      <c r="B23" s="31" t="s">
        <v>65</v>
      </c>
      <c r="C23" s="32">
        <v>45278.611111111109</v>
      </c>
      <c r="D23" s="17">
        <v>1383226695</v>
      </c>
      <c r="E23" s="33">
        <v>1561608311.0899999</v>
      </c>
      <c r="F23" s="17">
        <v>-178381616.09</v>
      </c>
      <c r="G23" s="20"/>
      <c r="H23" s="34"/>
      <c r="I23" s="15"/>
    </row>
    <row r="24" spans="1:9" ht="17.25" customHeight="1" x14ac:dyDescent="0.25">
      <c r="A24" s="13">
        <f t="shared" si="0"/>
        <v>16</v>
      </c>
      <c r="B24" s="31" t="s">
        <v>66</v>
      </c>
      <c r="C24" s="32">
        <v>45278.459027777775</v>
      </c>
      <c r="D24" s="17">
        <v>1383226695</v>
      </c>
      <c r="E24" s="33">
        <v>1310959022.4000001</v>
      </c>
      <c r="F24" s="36">
        <v>72267672.599999994</v>
      </c>
      <c r="G24" s="20"/>
      <c r="H24" s="34"/>
      <c r="I24" s="15"/>
    </row>
    <row r="25" spans="1:9" ht="17.25" customHeight="1" x14ac:dyDescent="0.25">
      <c r="A25" s="13">
        <f t="shared" si="0"/>
        <v>17</v>
      </c>
      <c r="B25" s="31" t="s">
        <v>67</v>
      </c>
      <c r="C25" s="32">
        <v>45278.458333333336</v>
      </c>
      <c r="D25" s="17">
        <v>1383226695</v>
      </c>
      <c r="E25" s="33">
        <v>1310959022.4000001</v>
      </c>
      <c r="F25" s="36">
        <v>72267672.599999994</v>
      </c>
      <c r="G25" s="20"/>
      <c r="H25" s="34"/>
      <c r="I25" s="15"/>
    </row>
    <row r="26" spans="1:9" ht="17.25" customHeight="1" x14ac:dyDescent="0.25">
      <c r="A26" s="13">
        <f t="shared" si="0"/>
        <v>18</v>
      </c>
      <c r="B26" s="31" t="s">
        <v>68</v>
      </c>
      <c r="C26" s="32">
        <v>45278.494444444441</v>
      </c>
      <c r="D26" s="17">
        <v>1383226695</v>
      </c>
      <c r="E26" s="33">
        <v>1438798544.5</v>
      </c>
      <c r="F26" s="19">
        <v>-55571849.5</v>
      </c>
      <c r="G26" s="20"/>
      <c r="H26" s="34"/>
      <c r="I26" s="15"/>
    </row>
    <row r="27" spans="1:9" ht="17.25" customHeight="1" x14ac:dyDescent="0.25">
      <c r="A27" s="13">
        <f t="shared" si="0"/>
        <v>19</v>
      </c>
      <c r="B27" s="31" t="s">
        <v>69</v>
      </c>
      <c r="C27" s="32">
        <v>45278.550694444442</v>
      </c>
      <c r="D27" s="17">
        <v>1383226695</v>
      </c>
      <c r="E27" s="33">
        <v>1435529533.7</v>
      </c>
      <c r="F27" s="19">
        <v>-52302838.700000003</v>
      </c>
      <c r="G27" s="20"/>
      <c r="H27" s="34"/>
      <c r="I27" s="15"/>
    </row>
    <row r="28" spans="1:9" ht="17.25" customHeight="1" x14ac:dyDescent="0.25">
      <c r="A28" s="13">
        <f t="shared" si="0"/>
        <v>20</v>
      </c>
      <c r="B28" s="31" t="s">
        <v>70</v>
      </c>
      <c r="C28" s="32">
        <v>45278.606249999997</v>
      </c>
      <c r="D28" s="17">
        <v>1383226695</v>
      </c>
      <c r="E28" s="33">
        <v>1478726773.3800001</v>
      </c>
      <c r="F28" s="19">
        <v>-95500078.379999995</v>
      </c>
      <c r="G28" s="20"/>
      <c r="H28" s="34"/>
      <c r="I28" s="15"/>
    </row>
    <row r="29" spans="1:9" ht="17.25" customHeight="1" x14ac:dyDescent="0.25">
      <c r="A29" s="13">
        <f t="shared" si="0"/>
        <v>21</v>
      </c>
      <c r="B29" s="31" t="s">
        <v>71</v>
      </c>
      <c r="C29" s="32">
        <v>45278.65</v>
      </c>
      <c r="D29" s="17">
        <v>1383226695</v>
      </c>
      <c r="E29" s="33">
        <v>1497051509.1600001</v>
      </c>
      <c r="F29" s="19">
        <v>-113824814.16</v>
      </c>
      <c r="G29" s="20"/>
      <c r="H29" s="34"/>
      <c r="I29" s="15"/>
    </row>
    <row r="30" spans="1:9" ht="17.25" customHeight="1" x14ac:dyDescent="0.25">
      <c r="A30" s="13">
        <f t="shared" si="0"/>
        <v>22</v>
      </c>
      <c r="B30" s="31" t="s">
        <v>72</v>
      </c>
      <c r="C30" s="32">
        <v>45278.663888888892</v>
      </c>
      <c r="D30" s="17">
        <v>1383226695</v>
      </c>
      <c r="E30" s="33">
        <v>1310959022.4000001</v>
      </c>
      <c r="F30" s="36">
        <v>72267672.599999994</v>
      </c>
      <c r="G30" s="20"/>
      <c r="H30" s="34"/>
      <c r="I30" s="15"/>
    </row>
    <row r="31" spans="1:9" ht="17.25" customHeight="1" x14ac:dyDescent="0.25">
      <c r="A31" s="22"/>
      <c r="B31" s="23"/>
      <c r="C31" s="24"/>
      <c r="D31" s="25"/>
      <c r="E31" s="25"/>
      <c r="F31" s="26"/>
      <c r="G31" s="27"/>
      <c r="H31" s="28"/>
      <c r="I31" s="12"/>
    </row>
    <row r="32" spans="1:9" ht="195" customHeight="1" x14ac:dyDescent="0.25">
      <c r="A32" s="299" t="s">
        <v>78</v>
      </c>
      <c r="B32" s="300"/>
      <c r="C32" s="300"/>
      <c r="D32" s="300"/>
      <c r="E32" s="300"/>
      <c r="F32" s="300"/>
      <c r="G32" s="300"/>
      <c r="H32" s="300"/>
    </row>
    <row r="34" spans="1:9" ht="23.25" x14ac:dyDescent="0.35">
      <c r="A34" s="30" t="s">
        <v>45</v>
      </c>
    </row>
    <row r="35" spans="1:9" ht="23.25" customHeight="1" x14ac:dyDescent="0.25">
      <c r="A35" s="298" t="s">
        <v>81</v>
      </c>
      <c r="B35" s="298"/>
      <c r="C35" s="298"/>
      <c r="D35" s="298"/>
      <c r="E35" s="298"/>
      <c r="F35" s="298"/>
      <c r="G35" s="298"/>
      <c r="H35" s="298"/>
      <c r="I35" s="298"/>
    </row>
    <row r="36" spans="1:9" x14ac:dyDescent="0.25">
      <c r="A36" s="298"/>
      <c r="B36" s="298"/>
      <c r="C36" s="298"/>
      <c r="D36" s="298"/>
      <c r="E36" s="298"/>
      <c r="F36" s="298"/>
      <c r="G36" s="298"/>
      <c r="H36" s="298"/>
      <c r="I36" s="298"/>
    </row>
    <row r="37" spans="1:9" x14ac:dyDescent="0.25">
      <c r="A37" s="298"/>
      <c r="B37" s="298"/>
      <c r="C37" s="298"/>
      <c r="D37" s="298"/>
      <c r="E37" s="298"/>
      <c r="F37" s="298"/>
      <c r="G37" s="298"/>
      <c r="H37" s="298"/>
      <c r="I37" s="298"/>
    </row>
    <row r="38" spans="1:9" x14ac:dyDescent="0.25">
      <c r="A38" s="298"/>
      <c r="B38" s="298"/>
      <c r="C38" s="298"/>
      <c r="D38" s="298"/>
      <c r="E38" s="298"/>
      <c r="F38" s="298"/>
      <c r="G38" s="298"/>
      <c r="H38" s="298"/>
      <c r="I38" s="298"/>
    </row>
    <row r="41" spans="1:9" x14ac:dyDescent="0.25">
      <c r="A41" t="s">
        <v>46</v>
      </c>
    </row>
    <row r="47" spans="1:9" x14ac:dyDescent="0.25">
      <c r="A47" s="49" t="s">
        <v>79</v>
      </c>
      <c r="B47" s="49"/>
      <c r="C47" s="49" t="s">
        <v>47</v>
      </c>
      <c r="D47" s="49"/>
      <c r="E47" s="50"/>
      <c r="F47" s="49" t="s">
        <v>80</v>
      </c>
      <c r="G47" s="51"/>
    </row>
    <row r="48" spans="1:9" x14ac:dyDescent="0.25">
      <c r="A48" s="51" t="s">
        <v>48</v>
      </c>
      <c r="B48" s="51"/>
      <c r="C48" s="51" t="s">
        <v>49</v>
      </c>
      <c r="D48" s="51"/>
      <c r="E48" s="52"/>
      <c r="F48" s="51" t="s">
        <v>50</v>
      </c>
      <c r="G48" s="51"/>
    </row>
  </sheetData>
  <autoFilter ref="A8:K30" xr:uid="{00000000-0001-0000-0000-000000000000}"/>
  <mergeCells count="2">
    <mergeCell ref="A32:H32"/>
    <mergeCell ref="A35:I38"/>
  </mergeCells>
  <pageMargins left="0.7" right="0.7" top="0.75" bottom="0.75" header="0.3" footer="0.3"/>
  <pageSetup scale="31"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90751-D2D8-43EE-9114-35FE7AAB3A31}">
  <sheetPr>
    <tabColor theme="9" tint="-0.249977111117893"/>
    <pageSetUpPr fitToPage="1"/>
  </sheetPr>
  <dimension ref="A1:Q108"/>
  <sheetViews>
    <sheetView topLeftCell="A100" zoomScale="70" zoomScaleNormal="70" zoomScaleSheetLayoutView="85" workbookViewId="0">
      <selection activeCell="F75" sqref="F75"/>
    </sheetView>
  </sheetViews>
  <sheetFormatPr baseColWidth="10" defaultRowHeight="15" x14ac:dyDescent="0.25"/>
  <cols>
    <col min="1" max="1" width="11.42578125" style="2"/>
    <col min="2" max="2" width="24.140625" customWidth="1"/>
    <col min="3" max="3" width="7.85546875" customWidth="1"/>
    <col min="4" max="4" width="13" style="2" bestFit="1" customWidth="1"/>
    <col min="5" max="5" width="21.5703125" style="60" bestFit="1" customWidth="1"/>
    <col min="6" max="6" width="21.5703125" style="2" bestFit="1" customWidth="1"/>
    <col min="7" max="7" width="19" style="2" bestFit="1" customWidth="1"/>
    <col min="8" max="8" width="23" style="86" bestFit="1" customWidth="1"/>
    <col min="9" max="9" width="23.7109375" style="86" bestFit="1" customWidth="1"/>
    <col min="10" max="10" width="22.5703125" style="87" bestFit="1" customWidth="1"/>
    <col min="11" max="11" width="27.42578125" style="86" bestFit="1" customWidth="1"/>
    <col min="12" max="12" width="24.140625" customWidth="1"/>
    <col min="13" max="13" width="24.85546875" customWidth="1"/>
    <col min="14" max="14" width="27" style="2" customWidth="1"/>
    <col min="15" max="15" width="16" bestFit="1" customWidth="1"/>
    <col min="16" max="16" width="38.85546875" customWidth="1"/>
    <col min="17" max="17" width="18.5703125" customWidth="1"/>
    <col min="18" max="18" width="18.85546875" customWidth="1"/>
  </cols>
  <sheetData>
    <row r="1" spans="1:17" ht="36.75" customHeight="1" x14ac:dyDescent="0.25">
      <c r="A1" s="318" t="s">
        <v>7</v>
      </c>
      <c r="B1" s="320" t="s">
        <v>8</v>
      </c>
      <c r="C1" s="320" t="s">
        <v>14</v>
      </c>
      <c r="D1" s="322" t="s">
        <v>9</v>
      </c>
      <c r="E1" s="324" t="str">
        <f>+'VERIFICACIÓN 2025'!B10</f>
        <v>Union Temporal zone clean - #1218324</v>
      </c>
      <c r="F1" s="325"/>
      <c r="G1" s="325"/>
      <c r="H1" s="325"/>
      <c r="I1" s="326"/>
      <c r="J1" s="327" t="s">
        <v>10</v>
      </c>
      <c r="K1" s="329" t="s">
        <v>11</v>
      </c>
      <c r="L1" s="331" t="s">
        <v>12</v>
      </c>
      <c r="M1" s="333" t="s">
        <v>13</v>
      </c>
      <c r="N1" s="334"/>
      <c r="P1" s="7"/>
      <c r="Q1" s="7"/>
    </row>
    <row r="2" spans="1:17" ht="51" customHeight="1" x14ac:dyDescent="0.25">
      <c r="A2" s="319"/>
      <c r="B2" s="321"/>
      <c r="C2" s="321"/>
      <c r="D2" s="323"/>
      <c r="E2" s="146" t="s">
        <v>6</v>
      </c>
      <c r="F2" s="332" t="s">
        <v>15</v>
      </c>
      <c r="G2" s="332"/>
      <c r="H2" s="332" t="s">
        <v>16</v>
      </c>
      <c r="I2" s="335"/>
      <c r="J2" s="328"/>
      <c r="K2" s="330"/>
      <c r="L2" s="332"/>
      <c r="M2" s="92" t="s">
        <v>17</v>
      </c>
      <c r="N2" s="159" t="s">
        <v>18</v>
      </c>
      <c r="P2" s="9"/>
      <c r="Q2" s="8"/>
    </row>
    <row r="3" spans="1:17" ht="41.25" customHeight="1" x14ac:dyDescent="0.25">
      <c r="A3" s="319"/>
      <c r="B3" s="321"/>
      <c r="C3" s="321"/>
      <c r="D3" s="323"/>
      <c r="E3" s="146" t="s">
        <v>19</v>
      </c>
      <c r="F3" s="63" t="s">
        <v>1</v>
      </c>
      <c r="G3" s="63" t="s">
        <v>2</v>
      </c>
      <c r="H3" s="91" t="s">
        <v>20</v>
      </c>
      <c r="I3" s="156" t="s">
        <v>21</v>
      </c>
      <c r="J3" s="328"/>
      <c r="K3" s="330"/>
      <c r="L3" s="332"/>
      <c r="M3" s="92"/>
      <c r="N3" s="159"/>
      <c r="P3" s="9"/>
      <c r="Q3" s="8"/>
    </row>
    <row r="4" spans="1:17" s="64" customFormat="1" ht="66.75" customHeight="1" x14ac:dyDescent="0.25">
      <c r="A4" s="150">
        <v>1</v>
      </c>
      <c r="B4" s="143" t="s">
        <v>158</v>
      </c>
      <c r="C4" s="142">
        <v>33</v>
      </c>
      <c r="D4" s="151">
        <v>4</v>
      </c>
      <c r="E4" s="147">
        <v>2824371</v>
      </c>
      <c r="F4" s="90">
        <v>2988634</v>
      </c>
      <c r="G4" s="90">
        <v>2824371</v>
      </c>
      <c r="H4" s="90">
        <v>2824371</v>
      </c>
      <c r="I4" s="157">
        <v>0</v>
      </c>
      <c r="J4" s="160" t="str">
        <f>IF(H4&lt;=E4,"CUMPLE","NO CUMPLE")</f>
        <v>CUMPLE</v>
      </c>
      <c r="K4" s="144" t="str">
        <f>IF(AND(H4&gt;=G4,H4&lt;=F4),"CUMPLE","NO CUMPLE")</f>
        <v>CUMPLE</v>
      </c>
      <c r="L4" s="144" t="str">
        <f>IF(AND((H4&gt;=(G4*0.8)),H4&lt;=F4),"CUMPLE","NO CUMPLE")</f>
        <v>CUMPLE</v>
      </c>
      <c r="M4" s="144">
        <f>C4*H4</f>
        <v>93204243</v>
      </c>
      <c r="N4" s="161">
        <f>D4*M4</f>
        <v>372816972</v>
      </c>
      <c r="P4" s="9"/>
      <c r="Q4" s="145"/>
    </row>
    <row r="5" spans="1:17" s="64" customFormat="1" ht="66.75" customHeight="1" x14ac:dyDescent="0.25">
      <c r="A5" s="150">
        <v>2</v>
      </c>
      <c r="B5" s="143" t="s">
        <v>159</v>
      </c>
      <c r="C5" s="142">
        <v>9</v>
      </c>
      <c r="D5" s="151">
        <v>4</v>
      </c>
      <c r="E5" s="147">
        <v>2700125</v>
      </c>
      <c r="F5" s="90">
        <v>3412711</v>
      </c>
      <c r="G5" s="90">
        <v>2700125</v>
      </c>
      <c r="H5" s="90">
        <v>2700125</v>
      </c>
      <c r="I5" s="157">
        <v>0</v>
      </c>
      <c r="J5" s="160" t="str">
        <f>IF(H5&lt;=E5,"CUMPLE","NO CUMPLE")</f>
        <v>CUMPLE</v>
      </c>
      <c r="K5" s="144" t="str">
        <f>IF(AND(H5&gt;=G5,H5&lt;=F5),"CUMPLE","NO CUMPLE")</f>
        <v>CUMPLE</v>
      </c>
      <c r="L5" s="144" t="str">
        <f>IF(AND((H5&gt;=(G5*0.8)),H5&lt;=F5),"CUMPLE","NO CUMPLE")</f>
        <v>CUMPLE</v>
      </c>
      <c r="M5" s="144">
        <f t="shared" ref="M5:M7" si="0">C5*H5</f>
        <v>24301125</v>
      </c>
      <c r="N5" s="161">
        <f>D5*M5</f>
        <v>97204500</v>
      </c>
      <c r="P5" s="9"/>
      <c r="Q5" s="145"/>
    </row>
    <row r="6" spans="1:17" s="64" customFormat="1" ht="66.75" customHeight="1" x14ac:dyDescent="0.25">
      <c r="A6" s="150">
        <v>3</v>
      </c>
      <c r="B6" s="143" t="s">
        <v>160</v>
      </c>
      <c r="C6" s="142">
        <v>2</v>
      </c>
      <c r="D6" s="151">
        <v>4</v>
      </c>
      <c r="E6" s="147">
        <v>2700125</v>
      </c>
      <c r="F6" s="90">
        <v>2991803</v>
      </c>
      <c r="G6" s="90">
        <v>2700125</v>
      </c>
      <c r="H6" s="90">
        <v>2700125</v>
      </c>
      <c r="I6" s="157">
        <v>0</v>
      </c>
      <c r="J6" s="160" t="str">
        <f>IF(H6&lt;=E6,"CUMPLE","NO CUMPLE")</f>
        <v>CUMPLE</v>
      </c>
      <c r="K6" s="144" t="str">
        <f>IF(AND(H6&gt;=G6,H6&lt;=F6),"CUMPLE","NO CUMPLE")</f>
        <v>CUMPLE</v>
      </c>
      <c r="L6" s="144" t="str">
        <f>IF(AND((H6&gt;=(G6*0.8)),H6&lt;=F6),"CUMPLE","NO CUMPLE")</f>
        <v>CUMPLE</v>
      </c>
      <c r="M6" s="144">
        <f t="shared" si="0"/>
        <v>5400250</v>
      </c>
      <c r="N6" s="161">
        <f>D6*M6</f>
        <v>21601000</v>
      </c>
      <c r="P6" s="9"/>
      <c r="Q6" s="145"/>
    </row>
    <row r="7" spans="1:17" s="64" customFormat="1" ht="66.75" customHeight="1" x14ac:dyDescent="0.25">
      <c r="A7" s="150">
        <v>4</v>
      </c>
      <c r="B7" s="143" t="s">
        <v>161</v>
      </c>
      <c r="C7" s="142">
        <v>1</v>
      </c>
      <c r="D7" s="151">
        <v>4</v>
      </c>
      <c r="E7" s="147">
        <v>2700125</v>
      </c>
      <c r="F7" s="90">
        <v>4066672</v>
      </c>
      <c r="G7" s="90">
        <v>2700125</v>
      </c>
      <c r="H7" s="90">
        <v>2700125</v>
      </c>
      <c r="I7" s="157">
        <v>0</v>
      </c>
      <c r="J7" s="160" t="str">
        <f>IF(H7&lt;=E7,"CUMPLE","NO CUMPLE")</f>
        <v>CUMPLE</v>
      </c>
      <c r="K7" s="144" t="str">
        <f>IF(AND(H7&gt;=G7,H7&lt;=F7),"CUMPLE","NO CUMPLE")</f>
        <v>CUMPLE</v>
      </c>
      <c r="L7" s="144" t="str">
        <f>IF(AND((H7&gt;=(G7*0.8)),H7&lt;=F7),"CUMPLE","NO CUMPLE")</f>
        <v>CUMPLE</v>
      </c>
      <c r="M7" s="144">
        <f t="shared" si="0"/>
        <v>2700125</v>
      </c>
      <c r="N7" s="161">
        <f>D7*M7</f>
        <v>10800500</v>
      </c>
      <c r="P7" s="9"/>
      <c r="Q7" s="145"/>
    </row>
    <row r="8" spans="1:17" s="64" customFormat="1" ht="66.75" customHeight="1" x14ac:dyDescent="0.25">
      <c r="A8" s="150">
        <v>5</v>
      </c>
      <c r="B8" s="143" t="s">
        <v>162</v>
      </c>
      <c r="C8" s="142">
        <v>5</v>
      </c>
      <c r="D8" s="151">
        <v>4</v>
      </c>
      <c r="E8" s="147">
        <v>2700125</v>
      </c>
      <c r="F8" s="90">
        <v>3522437</v>
      </c>
      <c r="G8" s="90">
        <v>2700125</v>
      </c>
      <c r="H8" s="90">
        <v>2700125</v>
      </c>
      <c r="I8" s="157">
        <v>0</v>
      </c>
      <c r="J8" s="160" t="str">
        <f>IF(H8&lt;=E8,"CUMPLE","NO CUMPLE")</f>
        <v>CUMPLE</v>
      </c>
      <c r="K8" s="144" t="str">
        <f>IF(AND(H8&gt;=G8,H8&lt;=F8),"CUMPLE","NO CUMPLE")</f>
        <v>CUMPLE</v>
      </c>
      <c r="L8" s="144" t="str">
        <f>IF(AND((H8&gt;=(G8*0.8)),H8&lt;=F8),"CUMPLE","NO CUMPLE")</f>
        <v>CUMPLE</v>
      </c>
      <c r="M8" s="144">
        <f t="shared" ref="M8" si="1">C8*H8</f>
        <v>13500625</v>
      </c>
      <c r="N8" s="161">
        <f>D8*M8</f>
        <v>54002500</v>
      </c>
      <c r="P8" s="9"/>
      <c r="Q8" s="145"/>
    </row>
    <row r="9" spans="1:17" s="64" customFormat="1" ht="66.75" customHeight="1" thickBot="1" x14ac:dyDescent="0.3">
      <c r="A9" s="152">
        <v>5</v>
      </c>
      <c r="B9" s="153" t="s">
        <v>5</v>
      </c>
      <c r="C9" s="154"/>
      <c r="D9" s="155">
        <v>4</v>
      </c>
      <c r="E9" s="148"/>
      <c r="F9" s="149"/>
      <c r="G9" s="149"/>
      <c r="H9" s="149"/>
      <c r="I9" s="158"/>
      <c r="J9" s="168"/>
      <c r="K9" s="169"/>
      <c r="L9" s="170"/>
      <c r="M9" s="169">
        <f>K104</f>
        <v>48911375</v>
      </c>
      <c r="N9" s="171">
        <f>M9*D9</f>
        <v>195645500</v>
      </c>
      <c r="P9" s="308"/>
      <c r="Q9" s="308"/>
    </row>
    <row r="10" spans="1:17" ht="22.5" customHeight="1" x14ac:dyDescent="0.25">
      <c r="A10" s="44"/>
      <c r="B10" s="45"/>
      <c r="C10" s="45"/>
      <c r="D10" s="45"/>
      <c r="E10" s="45"/>
      <c r="F10" s="45"/>
      <c r="G10" s="45"/>
      <c r="H10" s="93"/>
      <c r="I10" s="93"/>
      <c r="J10" s="305" t="s">
        <v>22</v>
      </c>
      <c r="K10" s="306"/>
      <c r="L10" s="306"/>
      <c r="M10" s="307"/>
      <c r="N10" s="172">
        <f>SUM(N4:N9)</f>
        <v>752070972</v>
      </c>
      <c r="P10" s="308"/>
      <c r="Q10" s="308"/>
    </row>
    <row r="11" spans="1:17" ht="22.5" customHeight="1" x14ac:dyDescent="0.25">
      <c r="A11" s="44"/>
      <c r="B11" s="3"/>
      <c r="C11" s="4"/>
      <c r="D11" s="4"/>
      <c r="E11" s="57"/>
      <c r="F11" s="4"/>
      <c r="G11" s="4"/>
      <c r="H11" s="93"/>
      <c r="I11" s="93"/>
      <c r="J11" s="309" t="s">
        <v>42</v>
      </c>
      <c r="K11" s="310"/>
      <c r="L11" s="310"/>
      <c r="M11" s="311"/>
      <c r="N11" s="162">
        <f>N10*0.1</f>
        <v>75207097.200000003</v>
      </c>
      <c r="P11" s="10"/>
      <c r="Q11" s="11"/>
    </row>
    <row r="12" spans="1:17" ht="22.5" customHeight="1" x14ac:dyDescent="0.25">
      <c r="A12" s="44"/>
      <c r="B12" s="46"/>
      <c r="C12" s="47"/>
      <c r="D12" s="47"/>
      <c r="E12" s="58"/>
      <c r="F12" s="47"/>
      <c r="G12" s="46"/>
      <c r="H12" s="93"/>
      <c r="I12" s="93"/>
      <c r="J12" s="309" t="s">
        <v>23</v>
      </c>
      <c r="K12" s="310"/>
      <c r="L12" s="310"/>
      <c r="M12" s="311"/>
      <c r="N12" s="162">
        <f>(N10*0.1)*0.19</f>
        <v>14289348.468</v>
      </c>
      <c r="P12" s="308"/>
      <c r="Q12" s="308"/>
    </row>
    <row r="13" spans="1:17" ht="22.5" customHeight="1" x14ac:dyDescent="0.25">
      <c r="A13" s="44"/>
      <c r="B13" s="5"/>
      <c r="C13" s="29"/>
      <c r="D13" s="29"/>
      <c r="E13" s="29"/>
      <c r="F13" s="29"/>
      <c r="G13" s="6"/>
      <c r="H13" s="94"/>
      <c r="I13" s="93"/>
      <c r="J13" s="309" t="s">
        <v>18</v>
      </c>
      <c r="K13" s="310"/>
      <c r="L13" s="310"/>
      <c r="M13" s="311"/>
      <c r="N13" s="162">
        <f>N10+N11+N12</f>
        <v>841567417.6680001</v>
      </c>
      <c r="P13" s="308"/>
      <c r="Q13" s="308"/>
    </row>
    <row r="14" spans="1:17" ht="22.5" customHeight="1" x14ac:dyDescent="0.25">
      <c r="A14" s="44"/>
      <c r="B14" s="48"/>
      <c r="C14" s="48"/>
      <c r="D14" s="44"/>
      <c r="E14" s="59"/>
      <c r="F14" s="44"/>
      <c r="G14" s="44"/>
      <c r="H14" s="95"/>
      <c r="I14" s="96"/>
      <c r="J14" s="302" t="s">
        <v>24</v>
      </c>
      <c r="K14" s="303"/>
      <c r="L14" s="303"/>
      <c r="M14" s="304"/>
      <c r="N14" s="163">
        <v>841567417.66999996</v>
      </c>
      <c r="O14" s="97"/>
    </row>
    <row r="15" spans="1:17" ht="22.5" customHeight="1" x14ac:dyDescent="0.25">
      <c r="A15" s="44"/>
      <c r="B15" s="48"/>
      <c r="C15" s="48"/>
      <c r="D15" s="44"/>
      <c r="E15" s="59"/>
      <c r="F15" s="44"/>
      <c r="G15" s="44"/>
      <c r="H15" s="96"/>
      <c r="I15" s="96"/>
      <c r="J15" s="302" t="s">
        <v>43</v>
      </c>
      <c r="K15" s="303"/>
      <c r="L15" s="303"/>
      <c r="M15" s="304"/>
      <c r="N15" s="164">
        <f>N13-N14</f>
        <v>-1.9998550415039063E-3</v>
      </c>
      <c r="O15" s="41"/>
    </row>
    <row r="16" spans="1:17" ht="22.5" customHeight="1" x14ac:dyDescent="0.25">
      <c r="A16" s="44"/>
      <c r="B16" s="48"/>
      <c r="C16" s="48"/>
      <c r="D16" s="44"/>
      <c r="E16" s="59"/>
      <c r="F16" s="44"/>
      <c r="G16" s="44"/>
      <c r="H16" s="96"/>
      <c r="I16" s="96"/>
      <c r="J16" s="302" t="s">
        <v>129</v>
      </c>
      <c r="K16" s="303"/>
      <c r="L16" s="303"/>
      <c r="M16" s="304"/>
      <c r="N16" s="164">
        <v>933010061.09000003</v>
      </c>
      <c r="O16" s="41"/>
    </row>
    <row r="17" spans="1:16" ht="22.5" customHeight="1" x14ac:dyDescent="0.25">
      <c r="A17" s="44"/>
      <c r="B17" s="48"/>
      <c r="C17" s="48"/>
      <c r="D17" s="44"/>
      <c r="E17" s="59"/>
      <c r="F17" s="44"/>
      <c r="G17" s="44"/>
      <c r="H17" s="96"/>
      <c r="I17" s="96"/>
      <c r="J17" s="302" t="s">
        <v>44</v>
      </c>
      <c r="K17" s="303"/>
      <c r="L17" s="303"/>
      <c r="M17" s="304"/>
      <c r="N17" s="165">
        <f>+N16-N13</f>
        <v>91442643.421999931</v>
      </c>
    </row>
    <row r="18" spans="1:16" ht="22.5" customHeight="1" x14ac:dyDescent="0.25">
      <c r="A18" s="44"/>
      <c r="B18" s="48"/>
      <c r="C18" s="48"/>
      <c r="D18" s="44"/>
      <c r="E18" s="59"/>
      <c r="F18" s="44"/>
      <c r="G18" s="44"/>
      <c r="H18" s="96"/>
      <c r="I18" s="96"/>
      <c r="J18" s="302" t="s">
        <v>128</v>
      </c>
      <c r="K18" s="303"/>
      <c r="L18" s="303"/>
      <c r="M18" s="304"/>
      <c r="N18" s="166">
        <f>+N17/N16</f>
        <v>9.8008207237520018E-2</v>
      </c>
    </row>
    <row r="19" spans="1:16" ht="22.5" customHeight="1" thickBot="1" x14ac:dyDescent="0.3">
      <c r="A19" s="44"/>
      <c r="B19" s="48"/>
      <c r="C19" s="48"/>
      <c r="D19" s="44"/>
      <c r="E19" s="59"/>
      <c r="F19" s="44"/>
      <c r="G19" s="44"/>
      <c r="H19" s="96"/>
      <c r="I19" s="96"/>
      <c r="J19" s="312" t="s">
        <v>25</v>
      </c>
      <c r="K19" s="313"/>
      <c r="L19" s="313"/>
      <c r="M19" s="314"/>
      <c r="N19" s="167" t="str">
        <f>IF((N14)&gt;$N16,"NO CUMPLE","SI CUMPLE")</f>
        <v>SI CUMPLE</v>
      </c>
    </row>
    <row r="20" spans="1:16" x14ac:dyDescent="0.25">
      <c r="H20" s="98"/>
      <c r="I20" s="98"/>
      <c r="J20" s="99"/>
      <c r="K20" s="98"/>
      <c r="N20"/>
    </row>
    <row r="21" spans="1:16" ht="15.75" thickBot="1" x14ac:dyDescent="0.3">
      <c r="H21" s="98"/>
      <c r="I21" s="98"/>
      <c r="J21" s="99"/>
      <c r="K21" s="98"/>
    </row>
    <row r="22" spans="1:16" ht="30.75" customHeight="1" thickBot="1" x14ac:dyDescent="0.3">
      <c r="A22" s="336" t="s">
        <v>3</v>
      </c>
      <c r="B22" s="337"/>
      <c r="F22" s="315" t="s">
        <v>207</v>
      </c>
      <c r="G22" s="316"/>
      <c r="H22" s="317"/>
      <c r="I22" s="98"/>
      <c r="J22" s="99"/>
      <c r="K22" s="98"/>
    </row>
    <row r="23" spans="1:16" ht="69" customHeight="1" thickBot="1" x14ac:dyDescent="0.3">
      <c r="A23" s="216" t="s">
        <v>0</v>
      </c>
      <c r="B23" s="217" t="s">
        <v>76</v>
      </c>
      <c r="C23" s="217" t="s">
        <v>41</v>
      </c>
      <c r="D23" s="218" t="s">
        <v>75</v>
      </c>
      <c r="E23" s="219" t="s">
        <v>201</v>
      </c>
      <c r="F23" s="220" t="s">
        <v>204</v>
      </c>
      <c r="G23" s="221" t="s">
        <v>205</v>
      </c>
      <c r="H23" s="219" t="s">
        <v>206</v>
      </c>
      <c r="I23" s="225" t="s">
        <v>200</v>
      </c>
      <c r="J23" s="219" t="s">
        <v>77</v>
      </c>
      <c r="K23" s="222" t="s">
        <v>74</v>
      </c>
      <c r="L23" s="218" t="s">
        <v>127</v>
      </c>
      <c r="M23" s="217" t="s">
        <v>208</v>
      </c>
      <c r="N23" s="217" t="s">
        <v>213</v>
      </c>
      <c r="O23" s="194" t="s">
        <v>9</v>
      </c>
      <c r="P23" s="194" t="s">
        <v>209</v>
      </c>
    </row>
    <row r="24" spans="1:16" s="64" customFormat="1" ht="36.75" customHeight="1" x14ac:dyDescent="0.25">
      <c r="A24" s="196">
        <v>6</v>
      </c>
      <c r="B24" s="197" t="s">
        <v>84</v>
      </c>
      <c r="C24" s="198" t="s">
        <v>39</v>
      </c>
      <c r="D24" s="199">
        <v>38</v>
      </c>
      <c r="E24" s="200">
        <v>21466</v>
      </c>
      <c r="F24" s="201">
        <v>31560</v>
      </c>
      <c r="G24" s="202">
        <v>13333</v>
      </c>
      <c r="H24" s="203">
        <f>+F24-G24</f>
        <v>18227</v>
      </c>
      <c r="I24" s="240">
        <v>13333</v>
      </c>
      <c r="J24" s="205">
        <f>((E24-I24)/E24)</f>
        <v>0.37887822603186433</v>
      </c>
      <c r="K24" s="206">
        <f t="shared" ref="K24:K55" si="2">I24*D24</f>
        <v>506654</v>
      </c>
      <c r="L24" s="207">
        <f t="shared" ref="L24:L55" si="3">K24*O24</f>
        <v>2026616</v>
      </c>
      <c r="M24" s="208" t="str">
        <f t="shared" ref="M24:M55" si="4">IF((I24)&gt;$E24,"NO CUMPLE","SI CUMPLE")</f>
        <v>SI CUMPLE</v>
      </c>
      <c r="N24" s="208" t="str">
        <f>IF((I24)&lt;$G24,"NO CUMPLE","SI CUMPLE")</f>
        <v>SI CUMPLE</v>
      </c>
      <c r="O24" s="209">
        <v>4</v>
      </c>
      <c r="P24" s="210"/>
    </row>
    <row r="25" spans="1:16" s="64" customFormat="1" ht="36.75" customHeight="1" x14ac:dyDescent="0.25">
      <c r="A25" s="101">
        <v>7</v>
      </c>
      <c r="B25" s="102" t="s">
        <v>85</v>
      </c>
      <c r="C25" s="103" t="s">
        <v>39</v>
      </c>
      <c r="D25" s="104">
        <v>54</v>
      </c>
      <c r="E25" s="105">
        <v>12435</v>
      </c>
      <c r="F25" s="173">
        <v>19462</v>
      </c>
      <c r="G25" s="61">
        <v>6365</v>
      </c>
      <c r="H25" s="189">
        <f t="shared" ref="H25:H88" si="5">+F25-G25</f>
        <v>13097</v>
      </c>
      <c r="I25" s="186">
        <v>6365</v>
      </c>
      <c r="J25" s="118">
        <f t="shared" ref="J25:J88" si="6">((E25-I25)/E25)</f>
        <v>0.48813831926015278</v>
      </c>
      <c r="K25" s="136">
        <f t="shared" si="2"/>
        <v>343710</v>
      </c>
      <c r="L25" s="107">
        <f t="shared" si="3"/>
        <v>1374840</v>
      </c>
      <c r="M25" s="100" t="str">
        <f t="shared" si="4"/>
        <v>SI CUMPLE</v>
      </c>
      <c r="N25" s="119" t="str">
        <f t="shared" ref="N25:N88" si="7">IF((I25)&lt;$G25,"NO CUMPLE","SI CUMPLE")</f>
        <v>SI CUMPLE</v>
      </c>
      <c r="O25" s="192">
        <v>4</v>
      </c>
      <c r="P25" s="211"/>
    </row>
    <row r="26" spans="1:16" s="64" customFormat="1" ht="36.75" customHeight="1" x14ac:dyDescent="0.25">
      <c r="A26" s="101">
        <v>8</v>
      </c>
      <c r="B26" s="102" t="s">
        <v>86</v>
      </c>
      <c r="C26" s="103" t="s">
        <v>39</v>
      </c>
      <c r="D26" s="104">
        <v>140</v>
      </c>
      <c r="E26" s="105">
        <v>23426</v>
      </c>
      <c r="F26" s="173">
        <v>32134</v>
      </c>
      <c r="G26" s="61">
        <v>11831</v>
      </c>
      <c r="H26" s="189">
        <f t="shared" si="5"/>
        <v>20303</v>
      </c>
      <c r="I26" s="186">
        <v>11831</v>
      </c>
      <c r="J26" s="118">
        <f t="shared" si="6"/>
        <v>0.49496286177751214</v>
      </c>
      <c r="K26" s="136">
        <f t="shared" si="2"/>
        <v>1656340</v>
      </c>
      <c r="L26" s="107">
        <f t="shared" si="3"/>
        <v>6625360</v>
      </c>
      <c r="M26" s="100" t="str">
        <f t="shared" si="4"/>
        <v>SI CUMPLE</v>
      </c>
      <c r="N26" s="119" t="str">
        <f t="shared" si="7"/>
        <v>SI CUMPLE</v>
      </c>
      <c r="O26" s="192">
        <v>4</v>
      </c>
      <c r="P26" s="211"/>
    </row>
    <row r="27" spans="1:16" s="64" customFormat="1" ht="36.75" customHeight="1" x14ac:dyDescent="0.25">
      <c r="A27" s="101">
        <v>9</v>
      </c>
      <c r="B27" s="102" t="s">
        <v>163</v>
      </c>
      <c r="C27" s="103" t="s">
        <v>39</v>
      </c>
      <c r="D27" s="104">
        <v>104</v>
      </c>
      <c r="E27" s="105">
        <v>28748</v>
      </c>
      <c r="F27" s="173">
        <v>38942</v>
      </c>
      <c r="G27" s="61">
        <v>8679</v>
      </c>
      <c r="H27" s="189">
        <f t="shared" si="5"/>
        <v>30263</v>
      </c>
      <c r="I27" s="186">
        <v>8679</v>
      </c>
      <c r="J27" s="118">
        <f t="shared" si="6"/>
        <v>0.6981007374426047</v>
      </c>
      <c r="K27" s="136">
        <f t="shared" si="2"/>
        <v>902616</v>
      </c>
      <c r="L27" s="107">
        <f t="shared" si="3"/>
        <v>3610464</v>
      </c>
      <c r="M27" s="100" t="str">
        <f t="shared" si="4"/>
        <v>SI CUMPLE</v>
      </c>
      <c r="N27" s="119" t="str">
        <f t="shared" si="7"/>
        <v>SI CUMPLE</v>
      </c>
      <c r="O27" s="192">
        <v>4</v>
      </c>
      <c r="P27" s="211"/>
    </row>
    <row r="28" spans="1:16" s="64" customFormat="1" ht="36.75" customHeight="1" x14ac:dyDescent="0.25">
      <c r="A28" s="101">
        <v>10</v>
      </c>
      <c r="B28" s="102" t="s">
        <v>164</v>
      </c>
      <c r="C28" s="103" t="s">
        <v>39</v>
      </c>
      <c r="D28" s="104">
        <v>104</v>
      </c>
      <c r="E28" s="105">
        <v>10801</v>
      </c>
      <c r="F28" s="173">
        <v>21667</v>
      </c>
      <c r="G28" s="61">
        <v>5684</v>
      </c>
      <c r="H28" s="189">
        <f t="shared" si="5"/>
        <v>15983</v>
      </c>
      <c r="I28" s="186">
        <v>5684</v>
      </c>
      <c r="J28" s="118">
        <f t="shared" si="6"/>
        <v>0.47375243033052494</v>
      </c>
      <c r="K28" s="136">
        <f t="shared" si="2"/>
        <v>591136</v>
      </c>
      <c r="L28" s="107">
        <f t="shared" si="3"/>
        <v>2364544</v>
      </c>
      <c r="M28" s="100" t="str">
        <f t="shared" si="4"/>
        <v>SI CUMPLE</v>
      </c>
      <c r="N28" s="119" t="str">
        <f t="shared" si="7"/>
        <v>SI CUMPLE</v>
      </c>
      <c r="O28" s="192">
        <v>4</v>
      </c>
      <c r="P28" s="211"/>
    </row>
    <row r="29" spans="1:16" s="64" customFormat="1" ht="36.75" customHeight="1" x14ac:dyDescent="0.25">
      <c r="A29" s="101">
        <v>11</v>
      </c>
      <c r="B29" s="102" t="s">
        <v>87</v>
      </c>
      <c r="C29" s="103" t="s">
        <v>39</v>
      </c>
      <c r="D29" s="104">
        <v>110</v>
      </c>
      <c r="E29" s="105">
        <v>24711</v>
      </c>
      <c r="F29" s="173">
        <v>129425</v>
      </c>
      <c r="G29" s="61">
        <v>11046</v>
      </c>
      <c r="H29" s="189">
        <f t="shared" si="5"/>
        <v>118379</v>
      </c>
      <c r="I29" s="186">
        <v>11046</v>
      </c>
      <c r="J29" s="118">
        <f t="shared" si="6"/>
        <v>0.55299259439116188</v>
      </c>
      <c r="K29" s="136">
        <f t="shared" si="2"/>
        <v>1215060</v>
      </c>
      <c r="L29" s="107">
        <f t="shared" si="3"/>
        <v>4860240</v>
      </c>
      <c r="M29" s="100" t="str">
        <f t="shared" si="4"/>
        <v>SI CUMPLE</v>
      </c>
      <c r="N29" s="119" t="str">
        <f t="shared" si="7"/>
        <v>SI CUMPLE</v>
      </c>
      <c r="O29" s="192">
        <v>4</v>
      </c>
      <c r="P29" s="211"/>
    </row>
    <row r="30" spans="1:16" s="64" customFormat="1" ht="36.75" customHeight="1" x14ac:dyDescent="0.25">
      <c r="A30" s="101">
        <v>12</v>
      </c>
      <c r="B30" s="102" t="s">
        <v>165</v>
      </c>
      <c r="C30" s="103" t="s">
        <v>39</v>
      </c>
      <c r="D30" s="104">
        <v>58</v>
      </c>
      <c r="E30" s="105">
        <v>16569</v>
      </c>
      <c r="F30" s="173">
        <v>20598</v>
      </c>
      <c r="G30" s="61">
        <v>7136</v>
      </c>
      <c r="H30" s="189">
        <f t="shared" si="5"/>
        <v>13462</v>
      </c>
      <c r="I30" s="186">
        <v>7136</v>
      </c>
      <c r="J30" s="118">
        <f t="shared" si="6"/>
        <v>0.56931619289033741</v>
      </c>
      <c r="K30" s="136">
        <f t="shared" si="2"/>
        <v>413888</v>
      </c>
      <c r="L30" s="107">
        <f t="shared" si="3"/>
        <v>1655552</v>
      </c>
      <c r="M30" s="100" t="str">
        <f t="shared" si="4"/>
        <v>SI CUMPLE</v>
      </c>
      <c r="N30" s="119" t="str">
        <f t="shared" si="7"/>
        <v>SI CUMPLE</v>
      </c>
      <c r="O30" s="192">
        <v>4</v>
      </c>
      <c r="P30" s="211"/>
    </row>
    <row r="31" spans="1:16" s="64" customFormat="1" ht="36.75" customHeight="1" x14ac:dyDescent="0.25">
      <c r="A31" s="101">
        <v>13</v>
      </c>
      <c r="B31" s="102" t="s">
        <v>88</v>
      </c>
      <c r="C31" s="103" t="s">
        <v>39</v>
      </c>
      <c r="D31" s="104">
        <v>72</v>
      </c>
      <c r="E31" s="105">
        <v>10574</v>
      </c>
      <c r="F31" s="173">
        <v>19494</v>
      </c>
      <c r="G31" s="61">
        <v>6359</v>
      </c>
      <c r="H31" s="189">
        <f t="shared" si="5"/>
        <v>13135</v>
      </c>
      <c r="I31" s="186">
        <v>6359</v>
      </c>
      <c r="J31" s="118">
        <f t="shared" si="6"/>
        <v>0.39861925477586535</v>
      </c>
      <c r="K31" s="136">
        <f t="shared" si="2"/>
        <v>457848</v>
      </c>
      <c r="L31" s="107">
        <f t="shared" si="3"/>
        <v>1831392</v>
      </c>
      <c r="M31" s="100" t="str">
        <f t="shared" si="4"/>
        <v>SI CUMPLE</v>
      </c>
      <c r="N31" s="119" t="str">
        <f t="shared" si="7"/>
        <v>SI CUMPLE</v>
      </c>
      <c r="O31" s="192">
        <v>4</v>
      </c>
      <c r="P31" s="211"/>
    </row>
    <row r="32" spans="1:16" s="64" customFormat="1" ht="36.75" customHeight="1" x14ac:dyDescent="0.25">
      <c r="A32" s="101">
        <v>14</v>
      </c>
      <c r="B32" s="102" t="s">
        <v>166</v>
      </c>
      <c r="C32" s="103" t="s">
        <v>39</v>
      </c>
      <c r="D32" s="104">
        <v>66</v>
      </c>
      <c r="E32" s="105">
        <v>34280</v>
      </c>
      <c r="F32" s="173">
        <v>53132</v>
      </c>
      <c r="G32" s="61">
        <v>22874</v>
      </c>
      <c r="H32" s="189">
        <f t="shared" si="5"/>
        <v>30258</v>
      </c>
      <c r="I32" s="186">
        <v>22874</v>
      </c>
      <c r="J32" s="118">
        <f t="shared" si="6"/>
        <v>0.33273045507584598</v>
      </c>
      <c r="K32" s="136">
        <f t="shared" si="2"/>
        <v>1509684</v>
      </c>
      <c r="L32" s="107">
        <f t="shared" si="3"/>
        <v>6038736</v>
      </c>
      <c r="M32" s="100" t="str">
        <f t="shared" si="4"/>
        <v>SI CUMPLE</v>
      </c>
      <c r="N32" s="119" t="str">
        <f t="shared" si="7"/>
        <v>SI CUMPLE</v>
      </c>
      <c r="O32" s="192">
        <v>4</v>
      </c>
      <c r="P32" s="211"/>
    </row>
    <row r="33" spans="1:16" s="64" customFormat="1" ht="36.75" customHeight="1" x14ac:dyDescent="0.25">
      <c r="A33" s="101">
        <v>15</v>
      </c>
      <c r="B33" s="102" t="s">
        <v>89</v>
      </c>
      <c r="C33" s="103" t="s">
        <v>39</v>
      </c>
      <c r="D33" s="104">
        <v>66</v>
      </c>
      <c r="E33" s="105">
        <v>18610</v>
      </c>
      <c r="F33" s="173">
        <v>51540</v>
      </c>
      <c r="G33" s="61">
        <v>13886</v>
      </c>
      <c r="H33" s="189">
        <f t="shared" si="5"/>
        <v>37654</v>
      </c>
      <c r="I33" s="186">
        <v>13886</v>
      </c>
      <c r="J33" s="118">
        <f t="shared" si="6"/>
        <v>0.25384202041912951</v>
      </c>
      <c r="K33" s="136">
        <f t="shared" si="2"/>
        <v>916476</v>
      </c>
      <c r="L33" s="107">
        <f t="shared" si="3"/>
        <v>3665904</v>
      </c>
      <c r="M33" s="100" t="str">
        <f t="shared" si="4"/>
        <v>SI CUMPLE</v>
      </c>
      <c r="N33" s="119" t="str">
        <f t="shared" si="7"/>
        <v>SI CUMPLE</v>
      </c>
      <c r="O33" s="192">
        <v>4</v>
      </c>
      <c r="P33" s="211"/>
    </row>
    <row r="34" spans="1:16" s="64" customFormat="1" ht="36.75" customHeight="1" x14ac:dyDescent="0.25">
      <c r="A34" s="101">
        <v>16</v>
      </c>
      <c r="B34" s="102" t="s">
        <v>167</v>
      </c>
      <c r="C34" s="103" t="s">
        <v>39</v>
      </c>
      <c r="D34" s="104">
        <v>2</v>
      </c>
      <c r="E34" s="105">
        <v>14879</v>
      </c>
      <c r="F34" s="173">
        <v>51684</v>
      </c>
      <c r="G34" s="61">
        <v>8100</v>
      </c>
      <c r="H34" s="189">
        <f t="shared" si="5"/>
        <v>43584</v>
      </c>
      <c r="I34" s="186">
        <v>8100</v>
      </c>
      <c r="J34" s="118">
        <f t="shared" si="6"/>
        <v>0.45560857584515091</v>
      </c>
      <c r="K34" s="136">
        <f t="shared" si="2"/>
        <v>16200</v>
      </c>
      <c r="L34" s="107">
        <f t="shared" si="3"/>
        <v>64800</v>
      </c>
      <c r="M34" s="100" t="str">
        <f t="shared" si="4"/>
        <v>SI CUMPLE</v>
      </c>
      <c r="N34" s="119" t="str">
        <f t="shared" si="7"/>
        <v>SI CUMPLE</v>
      </c>
      <c r="O34" s="192">
        <v>4</v>
      </c>
      <c r="P34" s="211"/>
    </row>
    <row r="35" spans="1:16" s="64" customFormat="1" ht="36.75" customHeight="1" x14ac:dyDescent="0.25">
      <c r="A35" s="101">
        <v>17</v>
      </c>
      <c r="B35" s="102" t="s">
        <v>90</v>
      </c>
      <c r="C35" s="103" t="s">
        <v>39</v>
      </c>
      <c r="D35" s="104">
        <v>25</v>
      </c>
      <c r="E35" s="105">
        <v>71090</v>
      </c>
      <c r="F35" s="173">
        <v>230346</v>
      </c>
      <c r="G35" s="61">
        <v>47321</v>
      </c>
      <c r="H35" s="189">
        <f t="shared" si="5"/>
        <v>183025</v>
      </c>
      <c r="I35" s="186">
        <v>47321</v>
      </c>
      <c r="J35" s="118">
        <f t="shared" si="6"/>
        <v>0.33435082290054863</v>
      </c>
      <c r="K35" s="136">
        <f t="shared" si="2"/>
        <v>1183025</v>
      </c>
      <c r="L35" s="107">
        <f t="shared" si="3"/>
        <v>4732100</v>
      </c>
      <c r="M35" s="100" t="str">
        <f t="shared" si="4"/>
        <v>SI CUMPLE</v>
      </c>
      <c r="N35" s="119" t="str">
        <f t="shared" si="7"/>
        <v>SI CUMPLE</v>
      </c>
      <c r="O35" s="192">
        <v>4</v>
      </c>
      <c r="P35" s="211"/>
    </row>
    <row r="36" spans="1:16" s="108" customFormat="1" ht="36.75" customHeight="1" x14ac:dyDescent="0.25">
      <c r="A36" s="101">
        <v>18</v>
      </c>
      <c r="B36" s="102" t="s">
        <v>91</v>
      </c>
      <c r="C36" s="103" t="s">
        <v>39</v>
      </c>
      <c r="D36" s="104">
        <v>50</v>
      </c>
      <c r="E36" s="105">
        <v>14515</v>
      </c>
      <c r="F36" s="173">
        <v>65507</v>
      </c>
      <c r="G36" s="61">
        <v>12045</v>
      </c>
      <c r="H36" s="189">
        <f t="shared" si="5"/>
        <v>53462</v>
      </c>
      <c r="I36" s="186">
        <v>12045</v>
      </c>
      <c r="J36" s="118">
        <f t="shared" si="6"/>
        <v>0.17016879090595935</v>
      </c>
      <c r="K36" s="136">
        <f t="shared" si="2"/>
        <v>602250</v>
      </c>
      <c r="L36" s="107">
        <f t="shared" si="3"/>
        <v>2409000</v>
      </c>
      <c r="M36" s="100" t="str">
        <f t="shared" si="4"/>
        <v>SI CUMPLE</v>
      </c>
      <c r="N36" s="119" t="str">
        <f t="shared" si="7"/>
        <v>SI CUMPLE</v>
      </c>
      <c r="O36" s="192">
        <v>4</v>
      </c>
      <c r="P36" s="211"/>
    </row>
    <row r="37" spans="1:16" s="64" customFormat="1" ht="36.75" customHeight="1" x14ac:dyDescent="0.25">
      <c r="A37" s="101">
        <v>19</v>
      </c>
      <c r="B37" s="102" t="s">
        <v>92</v>
      </c>
      <c r="C37" s="103" t="s">
        <v>39</v>
      </c>
      <c r="D37" s="104">
        <v>54</v>
      </c>
      <c r="E37" s="105">
        <v>39757</v>
      </c>
      <c r="F37" s="173">
        <v>59618</v>
      </c>
      <c r="G37" s="61">
        <v>23433</v>
      </c>
      <c r="H37" s="189">
        <f t="shared" si="5"/>
        <v>36185</v>
      </c>
      <c r="I37" s="186">
        <v>23433</v>
      </c>
      <c r="J37" s="118">
        <f t="shared" si="6"/>
        <v>0.41059436074150463</v>
      </c>
      <c r="K37" s="136">
        <f t="shared" si="2"/>
        <v>1265382</v>
      </c>
      <c r="L37" s="107">
        <f t="shared" si="3"/>
        <v>5061528</v>
      </c>
      <c r="M37" s="100" t="str">
        <f t="shared" si="4"/>
        <v>SI CUMPLE</v>
      </c>
      <c r="N37" s="119" t="str">
        <f t="shared" si="7"/>
        <v>SI CUMPLE</v>
      </c>
      <c r="O37" s="192">
        <v>4</v>
      </c>
      <c r="P37" s="211"/>
    </row>
    <row r="38" spans="1:16" s="108" customFormat="1" ht="36.75" customHeight="1" x14ac:dyDescent="0.25">
      <c r="A38" s="101">
        <v>20</v>
      </c>
      <c r="B38" s="102" t="s">
        <v>93</v>
      </c>
      <c r="C38" s="103" t="s">
        <v>39</v>
      </c>
      <c r="D38" s="104">
        <v>64</v>
      </c>
      <c r="E38" s="105">
        <v>9758</v>
      </c>
      <c r="F38" s="173">
        <v>305522</v>
      </c>
      <c r="G38" s="61">
        <v>8100</v>
      </c>
      <c r="H38" s="189">
        <f t="shared" si="5"/>
        <v>297422</v>
      </c>
      <c r="I38" s="186">
        <v>8100</v>
      </c>
      <c r="J38" s="118">
        <f t="shared" si="6"/>
        <v>0.16991186718589876</v>
      </c>
      <c r="K38" s="136">
        <f t="shared" si="2"/>
        <v>518400</v>
      </c>
      <c r="L38" s="107">
        <f t="shared" si="3"/>
        <v>2073600</v>
      </c>
      <c r="M38" s="100" t="str">
        <f t="shared" si="4"/>
        <v>SI CUMPLE</v>
      </c>
      <c r="N38" s="119" t="str">
        <f t="shared" si="7"/>
        <v>SI CUMPLE</v>
      </c>
      <c r="O38" s="192">
        <v>4</v>
      </c>
      <c r="P38" s="211"/>
    </row>
    <row r="39" spans="1:16" s="108" customFormat="1" ht="36.75" customHeight="1" x14ac:dyDescent="0.25">
      <c r="A39" s="101">
        <v>21</v>
      </c>
      <c r="B39" s="102" t="s">
        <v>168</v>
      </c>
      <c r="C39" s="103" t="s">
        <v>39</v>
      </c>
      <c r="D39" s="104">
        <v>30</v>
      </c>
      <c r="E39" s="105">
        <v>28271</v>
      </c>
      <c r="F39" s="173">
        <v>49041</v>
      </c>
      <c r="G39" s="61">
        <v>13508</v>
      </c>
      <c r="H39" s="189">
        <f t="shared" si="5"/>
        <v>35533</v>
      </c>
      <c r="I39" s="186">
        <v>13508</v>
      </c>
      <c r="J39" s="118">
        <f t="shared" si="6"/>
        <v>0.5221958897810477</v>
      </c>
      <c r="K39" s="136">
        <f t="shared" si="2"/>
        <v>405240</v>
      </c>
      <c r="L39" s="107">
        <f t="shared" si="3"/>
        <v>1620960</v>
      </c>
      <c r="M39" s="100" t="str">
        <f t="shared" si="4"/>
        <v>SI CUMPLE</v>
      </c>
      <c r="N39" s="119" t="str">
        <f t="shared" si="7"/>
        <v>SI CUMPLE</v>
      </c>
      <c r="O39" s="192">
        <v>4</v>
      </c>
      <c r="P39" s="211"/>
    </row>
    <row r="40" spans="1:16" s="108" customFormat="1" ht="36.75" customHeight="1" x14ac:dyDescent="0.25">
      <c r="A40" s="101">
        <v>22</v>
      </c>
      <c r="B40" s="102" t="s">
        <v>169</v>
      </c>
      <c r="C40" s="103" t="s">
        <v>39</v>
      </c>
      <c r="D40" s="104">
        <v>30</v>
      </c>
      <c r="E40" s="105">
        <v>29995</v>
      </c>
      <c r="F40" s="173">
        <v>154734</v>
      </c>
      <c r="G40" s="61">
        <v>13508</v>
      </c>
      <c r="H40" s="189">
        <f t="shared" si="5"/>
        <v>141226</v>
      </c>
      <c r="I40" s="186">
        <v>13508</v>
      </c>
      <c r="J40" s="118">
        <f t="shared" si="6"/>
        <v>0.54965827637939657</v>
      </c>
      <c r="K40" s="136">
        <f t="shared" si="2"/>
        <v>405240</v>
      </c>
      <c r="L40" s="107">
        <f t="shared" si="3"/>
        <v>1620960</v>
      </c>
      <c r="M40" s="100" t="str">
        <f t="shared" si="4"/>
        <v>SI CUMPLE</v>
      </c>
      <c r="N40" s="119" t="str">
        <f t="shared" si="7"/>
        <v>SI CUMPLE</v>
      </c>
      <c r="O40" s="192">
        <v>4</v>
      </c>
      <c r="P40" s="211"/>
    </row>
    <row r="41" spans="1:16" s="108" customFormat="1" ht="36.75" customHeight="1" x14ac:dyDescent="0.25">
      <c r="A41" s="101">
        <v>23</v>
      </c>
      <c r="B41" s="102" t="s">
        <v>94</v>
      </c>
      <c r="C41" s="103" t="s">
        <v>39</v>
      </c>
      <c r="D41" s="104">
        <v>68</v>
      </c>
      <c r="E41" s="105">
        <v>13735</v>
      </c>
      <c r="F41" s="173">
        <v>25770</v>
      </c>
      <c r="G41" s="61">
        <v>10415</v>
      </c>
      <c r="H41" s="189">
        <f t="shared" si="5"/>
        <v>15355</v>
      </c>
      <c r="I41" s="186">
        <v>10415</v>
      </c>
      <c r="J41" s="118">
        <f t="shared" si="6"/>
        <v>0.24171823807790316</v>
      </c>
      <c r="K41" s="136">
        <f t="shared" si="2"/>
        <v>708220</v>
      </c>
      <c r="L41" s="107">
        <f t="shared" si="3"/>
        <v>2832880</v>
      </c>
      <c r="M41" s="100" t="str">
        <f t="shared" si="4"/>
        <v>SI CUMPLE</v>
      </c>
      <c r="N41" s="119" t="str">
        <f t="shared" si="7"/>
        <v>SI CUMPLE</v>
      </c>
      <c r="O41" s="192">
        <v>4</v>
      </c>
      <c r="P41" s="211"/>
    </row>
    <row r="42" spans="1:16" s="64" customFormat="1" ht="36.75" customHeight="1" x14ac:dyDescent="0.25">
      <c r="A42" s="101">
        <v>24</v>
      </c>
      <c r="B42" s="102" t="s">
        <v>95</v>
      </c>
      <c r="C42" s="103" t="s">
        <v>39</v>
      </c>
      <c r="D42" s="104">
        <v>68</v>
      </c>
      <c r="E42" s="105">
        <v>9442</v>
      </c>
      <c r="F42" s="173">
        <v>20687</v>
      </c>
      <c r="G42" s="61">
        <v>5439</v>
      </c>
      <c r="H42" s="189">
        <f t="shared" si="5"/>
        <v>15248</v>
      </c>
      <c r="I42" s="186">
        <v>5439</v>
      </c>
      <c r="J42" s="118">
        <f t="shared" si="6"/>
        <v>0.42395678881592885</v>
      </c>
      <c r="K42" s="136">
        <f t="shared" si="2"/>
        <v>369852</v>
      </c>
      <c r="L42" s="107">
        <f t="shared" si="3"/>
        <v>1479408</v>
      </c>
      <c r="M42" s="100" t="str">
        <f t="shared" si="4"/>
        <v>SI CUMPLE</v>
      </c>
      <c r="N42" s="119" t="str">
        <f t="shared" si="7"/>
        <v>SI CUMPLE</v>
      </c>
      <c r="O42" s="192">
        <v>4</v>
      </c>
      <c r="P42" s="211"/>
    </row>
    <row r="43" spans="1:16" s="108" customFormat="1" ht="36.75" customHeight="1" x14ac:dyDescent="0.25">
      <c r="A43" s="101">
        <v>25</v>
      </c>
      <c r="B43" s="102" t="s">
        <v>96</v>
      </c>
      <c r="C43" s="103" t="s">
        <v>39</v>
      </c>
      <c r="D43" s="104">
        <v>70</v>
      </c>
      <c r="E43" s="105">
        <v>652</v>
      </c>
      <c r="F43" s="173">
        <v>2630</v>
      </c>
      <c r="G43" s="61">
        <v>453</v>
      </c>
      <c r="H43" s="189">
        <f t="shared" si="5"/>
        <v>2177</v>
      </c>
      <c r="I43" s="186">
        <v>453</v>
      </c>
      <c r="J43" s="118">
        <f t="shared" si="6"/>
        <v>0.30521472392638038</v>
      </c>
      <c r="K43" s="136">
        <f t="shared" si="2"/>
        <v>31710</v>
      </c>
      <c r="L43" s="107">
        <f t="shared" si="3"/>
        <v>126840</v>
      </c>
      <c r="M43" s="100" t="str">
        <f t="shared" si="4"/>
        <v>SI CUMPLE</v>
      </c>
      <c r="N43" s="119" t="str">
        <f t="shared" si="7"/>
        <v>SI CUMPLE</v>
      </c>
      <c r="O43" s="192">
        <v>4</v>
      </c>
      <c r="P43" s="211"/>
    </row>
    <row r="44" spans="1:16" s="108" customFormat="1" ht="36.75" customHeight="1" x14ac:dyDescent="0.25">
      <c r="A44" s="101">
        <v>26</v>
      </c>
      <c r="B44" s="102" t="s">
        <v>97</v>
      </c>
      <c r="C44" s="103" t="s">
        <v>39</v>
      </c>
      <c r="D44" s="104">
        <v>110</v>
      </c>
      <c r="E44" s="105">
        <v>349</v>
      </c>
      <c r="F44" s="173">
        <v>3262</v>
      </c>
      <c r="G44" s="61">
        <v>221</v>
      </c>
      <c r="H44" s="189">
        <f t="shared" si="5"/>
        <v>3041</v>
      </c>
      <c r="I44" s="186">
        <v>221</v>
      </c>
      <c r="J44" s="118">
        <f t="shared" si="6"/>
        <v>0.36676217765042979</v>
      </c>
      <c r="K44" s="136">
        <f t="shared" si="2"/>
        <v>24310</v>
      </c>
      <c r="L44" s="107">
        <f t="shared" si="3"/>
        <v>97240</v>
      </c>
      <c r="M44" s="100" t="str">
        <f t="shared" si="4"/>
        <v>SI CUMPLE</v>
      </c>
      <c r="N44" s="119" t="str">
        <f t="shared" si="7"/>
        <v>SI CUMPLE</v>
      </c>
      <c r="O44" s="192">
        <v>4</v>
      </c>
      <c r="P44" s="211"/>
    </row>
    <row r="45" spans="1:16" s="64" customFormat="1" ht="36.75" customHeight="1" x14ac:dyDescent="0.25">
      <c r="A45" s="101">
        <v>27</v>
      </c>
      <c r="B45" s="102" t="s">
        <v>98</v>
      </c>
      <c r="C45" s="103" t="s">
        <v>39</v>
      </c>
      <c r="D45" s="104">
        <v>62</v>
      </c>
      <c r="E45" s="105">
        <v>9334</v>
      </c>
      <c r="F45" s="173">
        <v>91278</v>
      </c>
      <c r="G45" s="61">
        <v>5483</v>
      </c>
      <c r="H45" s="189">
        <f t="shared" si="5"/>
        <v>85795</v>
      </c>
      <c r="I45" s="186">
        <v>5483</v>
      </c>
      <c r="J45" s="118">
        <f t="shared" si="6"/>
        <v>0.41257767302335546</v>
      </c>
      <c r="K45" s="136">
        <f t="shared" si="2"/>
        <v>339946</v>
      </c>
      <c r="L45" s="107">
        <f t="shared" si="3"/>
        <v>1359784</v>
      </c>
      <c r="M45" s="100" t="str">
        <f t="shared" si="4"/>
        <v>SI CUMPLE</v>
      </c>
      <c r="N45" s="119" t="str">
        <f t="shared" si="7"/>
        <v>SI CUMPLE</v>
      </c>
      <c r="O45" s="192">
        <v>4</v>
      </c>
      <c r="P45" s="211"/>
    </row>
    <row r="46" spans="1:16" s="108" customFormat="1" ht="36.75" customHeight="1" x14ac:dyDescent="0.25">
      <c r="A46" s="101">
        <v>28</v>
      </c>
      <c r="B46" s="102" t="s">
        <v>99</v>
      </c>
      <c r="C46" s="103" t="s">
        <v>39</v>
      </c>
      <c r="D46" s="104">
        <v>62</v>
      </c>
      <c r="E46" s="105">
        <v>17585</v>
      </c>
      <c r="F46" s="173">
        <v>96784</v>
      </c>
      <c r="G46" s="61">
        <v>8607</v>
      </c>
      <c r="H46" s="189">
        <f t="shared" si="5"/>
        <v>88177</v>
      </c>
      <c r="I46" s="186">
        <v>8607</v>
      </c>
      <c r="J46" s="118">
        <f t="shared" si="6"/>
        <v>0.51054876315041231</v>
      </c>
      <c r="K46" s="136">
        <f t="shared" si="2"/>
        <v>533634</v>
      </c>
      <c r="L46" s="107">
        <f t="shared" si="3"/>
        <v>2134536</v>
      </c>
      <c r="M46" s="100" t="str">
        <f t="shared" si="4"/>
        <v>SI CUMPLE</v>
      </c>
      <c r="N46" s="119" t="str">
        <f t="shared" si="7"/>
        <v>SI CUMPLE</v>
      </c>
      <c r="O46" s="192">
        <v>4</v>
      </c>
      <c r="P46" s="211"/>
    </row>
    <row r="47" spans="1:16" s="108" customFormat="1" ht="36.75" customHeight="1" x14ac:dyDescent="0.25">
      <c r="A47" s="101">
        <v>29</v>
      </c>
      <c r="B47" s="102" t="s">
        <v>100</v>
      </c>
      <c r="C47" s="103" t="s">
        <v>39</v>
      </c>
      <c r="D47" s="104">
        <v>35</v>
      </c>
      <c r="E47" s="105">
        <v>8352</v>
      </c>
      <c r="F47" s="173">
        <v>15736</v>
      </c>
      <c r="G47" s="61">
        <v>4569</v>
      </c>
      <c r="H47" s="189">
        <f t="shared" si="5"/>
        <v>11167</v>
      </c>
      <c r="I47" s="186">
        <v>4569</v>
      </c>
      <c r="J47" s="118">
        <f t="shared" si="6"/>
        <v>0.45294540229885055</v>
      </c>
      <c r="K47" s="136">
        <f t="shared" si="2"/>
        <v>159915</v>
      </c>
      <c r="L47" s="107">
        <f t="shared" si="3"/>
        <v>639660</v>
      </c>
      <c r="M47" s="100" t="str">
        <f t="shared" si="4"/>
        <v>SI CUMPLE</v>
      </c>
      <c r="N47" s="119" t="str">
        <f t="shared" si="7"/>
        <v>SI CUMPLE</v>
      </c>
      <c r="O47" s="192">
        <v>4</v>
      </c>
      <c r="P47" s="211"/>
    </row>
    <row r="48" spans="1:16" s="108" customFormat="1" ht="36.75" customHeight="1" x14ac:dyDescent="0.25">
      <c r="A48" s="101">
        <v>30</v>
      </c>
      <c r="B48" s="102" t="s">
        <v>101</v>
      </c>
      <c r="C48" s="103" t="s">
        <v>39</v>
      </c>
      <c r="D48" s="104">
        <v>6</v>
      </c>
      <c r="E48" s="105">
        <v>6165</v>
      </c>
      <c r="F48" s="173">
        <v>11549</v>
      </c>
      <c r="G48" s="61">
        <v>3505</v>
      </c>
      <c r="H48" s="189">
        <f t="shared" si="5"/>
        <v>8044</v>
      </c>
      <c r="I48" s="186">
        <v>3505</v>
      </c>
      <c r="J48" s="118">
        <f t="shared" si="6"/>
        <v>0.43146796431467965</v>
      </c>
      <c r="K48" s="136">
        <f t="shared" si="2"/>
        <v>21030</v>
      </c>
      <c r="L48" s="107">
        <f t="shared" si="3"/>
        <v>84120</v>
      </c>
      <c r="M48" s="100" t="str">
        <f t="shared" si="4"/>
        <v>SI CUMPLE</v>
      </c>
      <c r="N48" s="119" t="str">
        <f t="shared" si="7"/>
        <v>SI CUMPLE</v>
      </c>
      <c r="O48" s="192">
        <v>4</v>
      </c>
      <c r="P48" s="211"/>
    </row>
    <row r="49" spans="1:16" s="108" customFormat="1" ht="36.75" customHeight="1" x14ac:dyDescent="0.25">
      <c r="A49" s="101">
        <v>31</v>
      </c>
      <c r="B49" s="102" t="s">
        <v>102</v>
      </c>
      <c r="C49" s="103" t="s">
        <v>39</v>
      </c>
      <c r="D49" s="104">
        <v>2</v>
      </c>
      <c r="E49" s="105">
        <v>42481</v>
      </c>
      <c r="F49" s="173">
        <v>54818</v>
      </c>
      <c r="G49" s="61">
        <v>25714</v>
      </c>
      <c r="H49" s="189">
        <f t="shared" si="5"/>
        <v>29104</v>
      </c>
      <c r="I49" s="186">
        <v>0</v>
      </c>
      <c r="J49" s="118">
        <f t="shared" si="6"/>
        <v>1</v>
      </c>
      <c r="K49" s="136">
        <f t="shared" si="2"/>
        <v>0</v>
      </c>
      <c r="L49" s="107">
        <f t="shared" si="3"/>
        <v>0</v>
      </c>
      <c r="M49" s="100" t="str">
        <f t="shared" si="4"/>
        <v>SI CUMPLE</v>
      </c>
      <c r="N49" s="119" t="s">
        <v>210</v>
      </c>
      <c r="O49" s="192">
        <v>4</v>
      </c>
      <c r="P49" s="212" t="s">
        <v>211</v>
      </c>
    </row>
    <row r="50" spans="1:16" s="64" customFormat="1" ht="36.75" customHeight="1" x14ac:dyDescent="0.25">
      <c r="A50" s="101">
        <v>32</v>
      </c>
      <c r="B50" s="102" t="s">
        <v>103</v>
      </c>
      <c r="C50" s="103" t="s">
        <v>39</v>
      </c>
      <c r="D50" s="104">
        <v>134</v>
      </c>
      <c r="E50" s="105">
        <v>1031</v>
      </c>
      <c r="F50" s="173">
        <v>3600</v>
      </c>
      <c r="G50" s="61">
        <v>493</v>
      </c>
      <c r="H50" s="189">
        <f t="shared" si="5"/>
        <v>3107</v>
      </c>
      <c r="I50" s="186">
        <v>493</v>
      </c>
      <c r="J50" s="118">
        <f t="shared" si="6"/>
        <v>0.52182347235693505</v>
      </c>
      <c r="K50" s="136">
        <f t="shared" si="2"/>
        <v>66062</v>
      </c>
      <c r="L50" s="107">
        <f t="shared" si="3"/>
        <v>264248</v>
      </c>
      <c r="M50" s="100" t="str">
        <f t="shared" si="4"/>
        <v>SI CUMPLE</v>
      </c>
      <c r="N50" s="119" t="str">
        <f t="shared" si="7"/>
        <v>SI CUMPLE</v>
      </c>
      <c r="O50" s="192">
        <v>4</v>
      </c>
      <c r="P50" s="211"/>
    </row>
    <row r="51" spans="1:16" s="64" customFormat="1" ht="36.75" customHeight="1" x14ac:dyDescent="0.25">
      <c r="A51" s="101">
        <v>33</v>
      </c>
      <c r="B51" s="102" t="s">
        <v>104</v>
      </c>
      <c r="C51" s="103" t="s">
        <v>39</v>
      </c>
      <c r="D51" s="104">
        <v>134</v>
      </c>
      <c r="E51" s="105">
        <v>1064</v>
      </c>
      <c r="F51" s="173">
        <v>3600</v>
      </c>
      <c r="G51" s="61">
        <v>569</v>
      </c>
      <c r="H51" s="189">
        <f t="shared" si="5"/>
        <v>3031</v>
      </c>
      <c r="I51" s="186">
        <v>569</v>
      </c>
      <c r="J51" s="118">
        <f t="shared" si="6"/>
        <v>0.46522556390977443</v>
      </c>
      <c r="K51" s="136">
        <f t="shared" si="2"/>
        <v>76246</v>
      </c>
      <c r="L51" s="107">
        <f t="shared" si="3"/>
        <v>304984</v>
      </c>
      <c r="M51" s="100" t="str">
        <f t="shared" si="4"/>
        <v>SI CUMPLE</v>
      </c>
      <c r="N51" s="119" t="str">
        <f t="shared" si="7"/>
        <v>SI CUMPLE</v>
      </c>
      <c r="O51" s="192">
        <v>4</v>
      </c>
      <c r="P51" s="211"/>
    </row>
    <row r="52" spans="1:16" s="64" customFormat="1" ht="36.75" customHeight="1" x14ac:dyDescent="0.25">
      <c r="A52" s="101">
        <v>34</v>
      </c>
      <c r="B52" s="102" t="s">
        <v>105</v>
      </c>
      <c r="C52" s="103" t="s">
        <v>39</v>
      </c>
      <c r="D52" s="104">
        <v>134</v>
      </c>
      <c r="E52" s="105">
        <v>1061</v>
      </c>
      <c r="F52" s="173">
        <v>3600</v>
      </c>
      <c r="G52" s="61">
        <v>569</v>
      </c>
      <c r="H52" s="189">
        <f t="shared" si="5"/>
        <v>3031</v>
      </c>
      <c r="I52" s="186">
        <v>569</v>
      </c>
      <c r="J52" s="118">
        <f t="shared" si="6"/>
        <v>0.46371347785108391</v>
      </c>
      <c r="K52" s="136">
        <f t="shared" si="2"/>
        <v>76246</v>
      </c>
      <c r="L52" s="107">
        <f t="shared" si="3"/>
        <v>304984</v>
      </c>
      <c r="M52" s="100" t="str">
        <f t="shared" si="4"/>
        <v>SI CUMPLE</v>
      </c>
      <c r="N52" s="119" t="str">
        <f t="shared" si="7"/>
        <v>SI CUMPLE</v>
      </c>
      <c r="O52" s="192">
        <v>4</v>
      </c>
      <c r="P52" s="211"/>
    </row>
    <row r="53" spans="1:16" s="64" customFormat="1" ht="36.75" customHeight="1" x14ac:dyDescent="0.25">
      <c r="A53" s="101">
        <v>35</v>
      </c>
      <c r="B53" s="102" t="s">
        <v>106</v>
      </c>
      <c r="C53" s="103" t="s">
        <v>39</v>
      </c>
      <c r="D53" s="104">
        <v>270</v>
      </c>
      <c r="E53" s="105">
        <v>3236</v>
      </c>
      <c r="F53" s="173">
        <v>12995</v>
      </c>
      <c r="G53" s="61">
        <v>1553</v>
      </c>
      <c r="H53" s="189">
        <f t="shared" si="5"/>
        <v>11442</v>
      </c>
      <c r="I53" s="186">
        <v>1553</v>
      </c>
      <c r="J53" s="118">
        <f t="shared" si="6"/>
        <v>0.52008652657601973</v>
      </c>
      <c r="K53" s="136">
        <f t="shared" si="2"/>
        <v>419310</v>
      </c>
      <c r="L53" s="107">
        <f t="shared" si="3"/>
        <v>1677240</v>
      </c>
      <c r="M53" s="100" t="str">
        <f t="shared" si="4"/>
        <v>SI CUMPLE</v>
      </c>
      <c r="N53" s="119" t="str">
        <f t="shared" si="7"/>
        <v>SI CUMPLE</v>
      </c>
      <c r="O53" s="192">
        <v>4</v>
      </c>
      <c r="P53" s="211"/>
    </row>
    <row r="54" spans="1:16" s="64" customFormat="1" ht="36.75" customHeight="1" x14ac:dyDescent="0.25">
      <c r="A54" s="101">
        <v>36</v>
      </c>
      <c r="B54" s="102" t="s">
        <v>107</v>
      </c>
      <c r="C54" s="103" t="s">
        <v>39</v>
      </c>
      <c r="D54" s="104">
        <v>270</v>
      </c>
      <c r="E54" s="105">
        <v>3764</v>
      </c>
      <c r="F54" s="173">
        <v>63880</v>
      </c>
      <c r="G54" s="61">
        <v>1640</v>
      </c>
      <c r="H54" s="189">
        <f t="shared" si="5"/>
        <v>62240</v>
      </c>
      <c r="I54" s="186">
        <v>1640</v>
      </c>
      <c r="J54" s="118">
        <f t="shared" si="6"/>
        <v>0.56429330499468655</v>
      </c>
      <c r="K54" s="136">
        <f t="shared" si="2"/>
        <v>442800</v>
      </c>
      <c r="L54" s="107">
        <f t="shared" si="3"/>
        <v>1771200</v>
      </c>
      <c r="M54" s="100" t="str">
        <f t="shared" si="4"/>
        <v>SI CUMPLE</v>
      </c>
      <c r="N54" s="119" t="str">
        <f t="shared" si="7"/>
        <v>SI CUMPLE</v>
      </c>
      <c r="O54" s="192">
        <v>4</v>
      </c>
      <c r="P54" s="211"/>
    </row>
    <row r="55" spans="1:16" s="64" customFormat="1" ht="36.75" customHeight="1" x14ac:dyDescent="0.25">
      <c r="A55" s="101">
        <v>37</v>
      </c>
      <c r="B55" s="102" t="s">
        <v>108</v>
      </c>
      <c r="C55" s="103" t="s">
        <v>39</v>
      </c>
      <c r="D55" s="104">
        <v>270</v>
      </c>
      <c r="E55" s="105">
        <v>3605</v>
      </c>
      <c r="F55" s="173">
        <v>12995</v>
      </c>
      <c r="G55" s="61">
        <v>1640</v>
      </c>
      <c r="H55" s="189">
        <f t="shared" si="5"/>
        <v>11355</v>
      </c>
      <c r="I55" s="186">
        <v>1640</v>
      </c>
      <c r="J55" s="118">
        <f t="shared" si="6"/>
        <v>0.54507628294036059</v>
      </c>
      <c r="K55" s="136">
        <f t="shared" si="2"/>
        <v>442800</v>
      </c>
      <c r="L55" s="107">
        <f t="shared" si="3"/>
        <v>1771200</v>
      </c>
      <c r="M55" s="100" t="str">
        <f t="shared" si="4"/>
        <v>SI CUMPLE</v>
      </c>
      <c r="N55" s="119" t="str">
        <f t="shared" si="7"/>
        <v>SI CUMPLE</v>
      </c>
      <c r="O55" s="192">
        <v>4</v>
      </c>
      <c r="P55" s="211"/>
    </row>
    <row r="56" spans="1:16" s="64" customFormat="1" ht="36.75" customHeight="1" x14ac:dyDescent="0.25">
      <c r="A56" s="101">
        <v>38</v>
      </c>
      <c r="B56" s="102" t="s">
        <v>109</v>
      </c>
      <c r="C56" s="103" t="s">
        <v>39</v>
      </c>
      <c r="D56" s="104">
        <v>330</v>
      </c>
      <c r="E56" s="105">
        <v>5559</v>
      </c>
      <c r="F56" s="173">
        <v>27051</v>
      </c>
      <c r="G56" s="61">
        <v>3005</v>
      </c>
      <c r="H56" s="189">
        <f t="shared" si="5"/>
        <v>24046</v>
      </c>
      <c r="I56" s="186">
        <v>3005</v>
      </c>
      <c r="J56" s="118">
        <f t="shared" si="6"/>
        <v>0.45943515020687176</v>
      </c>
      <c r="K56" s="136">
        <f t="shared" ref="K56:K87" si="8">I56*D56</f>
        <v>991650</v>
      </c>
      <c r="L56" s="107">
        <f t="shared" ref="L56:L87" si="9">K56*O56</f>
        <v>3966600</v>
      </c>
      <c r="M56" s="100" t="str">
        <f t="shared" ref="M56:M87" si="10">IF((I56)&gt;$E56,"NO CUMPLE","SI CUMPLE")</f>
        <v>SI CUMPLE</v>
      </c>
      <c r="N56" s="119" t="str">
        <f t="shared" si="7"/>
        <v>SI CUMPLE</v>
      </c>
      <c r="O56" s="192">
        <v>4</v>
      </c>
      <c r="P56" s="211"/>
    </row>
    <row r="57" spans="1:16" s="64" customFormat="1" ht="36.75" customHeight="1" x14ac:dyDescent="0.25">
      <c r="A57" s="101">
        <v>39</v>
      </c>
      <c r="B57" s="102" t="s">
        <v>110</v>
      </c>
      <c r="C57" s="103" t="s">
        <v>39</v>
      </c>
      <c r="D57" s="104">
        <v>330</v>
      </c>
      <c r="E57" s="105">
        <v>6022</v>
      </c>
      <c r="F57" s="173">
        <v>27051</v>
      </c>
      <c r="G57" s="61">
        <v>3255</v>
      </c>
      <c r="H57" s="189">
        <f t="shared" si="5"/>
        <v>23796</v>
      </c>
      <c r="I57" s="186">
        <v>3255</v>
      </c>
      <c r="J57" s="118">
        <f t="shared" si="6"/>
        <v>0.45948189970109599</v>
      </c>
      <c r="K57" s="136">
        <f t="shared" si="8"/>
        <v>1074150</v>
      </c>
      <c r="L57" s="107">
        <f t="shared" si="9"/>
        <v>4296600</v>
      </c>
      <c r="M57" s="100" t="str">
        <f t="shared" si="10"/>
        <v>SI CUMPLE</v>
      </c>
      <c r="N57" s="119" t="str">
        <f t="shared" si="7"/>
        <v>SI CUMPLE</v>
      </c>
      <c r="O57" s="192">
        <v>4</v>
      </c>
      <c r="P57" s="211"/>
    </row>
    <row r="58" spans="1:16" s="64" customFormat="1" ht="36.75" customHeight="1" x14ac:dyDescent="0.25">
      <c r="A58" s="101">
        <v>40</v>
      </c>
      <c r="B58" s="102" t="s">
        <v>111</v>
      </c>
      <c r="C58" s="103" t="s">
        <v>39</v>
      </c>
      <c r="D58" s="104">
        <v>330</v>
      </c>
      <c r="E58" s="105">
        <v>6008</v>
      </c>
      <c r="F58" s="173">
        <v>27051</v>
      </c>
      <c r="G58" s="61">
        <v>3255</v>
      </c>
      <c r="H58" s="189">
        <f t="shared" si="5"/>
        <v>23796</v>
      </c>
      <c r="I58" s="186">
        <v>3255</v>
      </c>
      <c r="J58" s="118">
        <f t="shared" si="6"/>
        <v>0.45822237017310252</v>
      </c>
      <c r="K58" s="136">
        <f t="shared" si="8"/>
        <v>1074150</v>
      </c>
      <c r="L58" s="107">
        <f t="shared" si="9"/>
        <v>4296600</v>
      </c>
      <c r="M58" s="100" t="str">
        <f t="shared" si="10"/>
        <v>SI CUMPLE</v>
      </c>
      <c r="N58" s="119" t="str">
        <f t="shared" si="7"/>
        <v>SI CUMPLE</v>
      </c>
      <c r="O58" s="192">
        <v>4</v>
      </c>
      <c r="P58" s="211"/>
    </row>
    <row r="59" spans="1:16" s="108" customFormat="1" ht="36.75" customHeight="1" x14ac:dyDescent="0.25">
      <c r="A59" s="101">
        <v>41</v>
      </c>
      <c r="B59" s="102" t="s">
        <v>170</v>
      </c>
      <c r="C59" s="103" t="s">
        <v>39</v>
      </c>
      <c r="D59" s="104">
        <v>310</v>
      </c>
      <c r="E59" s="105">
        <v>18553</v>
      </c>
      <c r="F59" s="173">
        <v>32044</v>
      </c>
      <c r="G59" s="61">
        <v>8100</v>
      </c>
      <c r="H59" s="189">
        <f t="shared" si="5"/>
        <v>23944</v>
      </c>
      <c r="I59" s="186">
        <v>8100</v>
      </c>
      <c r="J59" s="118">
        <f t="shared" si="6"/>
        <v>0.56341292513340158</v>
      </c>
      <c r="K59" s="136">
        <f t="shared" si="8"/>
        <v>2511000</v>
      </c>
      <c r="L59" s="107">
        <f t="shared" si="9"/>
        <v>10044000</v>
      </c>
      <c r="M59" s="100" t="str">
        <f t="shared" si="10"/>
        <v>SI CUMPLE</v>
      </c>
      <c r="N59" s="119" t="str">
        <f t="shared" si="7"/>
        <v>SI CUMPLE</v>
      </c>
      <c r="O59" s="192">
        <v>4</v>
      </c>
      <c r="P59" s="211"/>
    </row>
    <row r="60" spans="1:16" s="108" customFormat="1" ht="36.75" customHeight="1" x14ac:dyDescent="0.25">
      <c r="A60" s="101">
        <v>42</v>
      </c>
      <c r="B60" s="102" t="s">
        <v>112</v>
      </c>
      <c r="C60" s="103" t="s">
        <v>39</v>
      </c>
      <c r="D60" s="104">
        <v>165</v>
      </c>
      <c r="E60" s="105">
        <v>40169</v>
      </c>
      <c r="F60" s="173">
        <v>63746</v>
      </c>
      <c r="G60" s="61">
        <v>14850</v>
      </c>
      <c r="H60" s="189">
        <f t="shared" si="5"/>
        <v>48896</v>
      </c>
      <c r="I60" s="186">
        <v>14850</v>
      </c>
      <c r="J60" s="118">
        <f t="shared" si="6"/>
        <v>0.6303119320869327</v>
      </c>
      <c r="K60" s="136">
        <f t="shared" si="8"/>
        <v>2450250</v>
      </c>
      <c r="L60" s="107">
        <f t="shared" si="9"/>
        <v>9801000</v>
      </c>
      <c r="M60" s="100" t="str">
        <f t="shared" si="10"/>
        <v>SI CUMPLE</v>
      </c>
      <c r="N60" s="119" t="str">
        <f t="shared" si="7"/>
        <v>SI CUMPLE</v>
      </c>
      <c r="O60" s="192">
        <v>4</v>
      </c>
      <c r="P60" s="211"/>
    </row>
    <row r="61" spans="1:16" s="108" customFormat="1" ht="36.75" customHeight="1" x14ac:dyDescent="0.25">
      <c r="A61" s="101">
        <v>43</v>
      </c>
      <c r="B61" s="102" t="s">
        <v>113</v>
      </c>
      <c r="C61" s="103" t="s">
        <v>39</v>
      </c>
      <c r="D61" s="104">
        <v>180</v>
      </c>
      <c r="E61" s="105">
        <v>7128</v>
      </c>
      <c r="F61" s="173">
        <v>18918</v>
      </c>
      <c r="G61" s="61">
        <v>4629</v>
      </c>
      <c r="H61" s="189">
        <f t="shared" si="5"/>
        <v>14289</v>
      </c>
      <c r="I61" s="186">
        <v>4629</v>
      </c>
      <c r="J61" s="118">
        <f t="shared" si="6"/>
        <v>0.35058922558922556</v>
      </c>
      <c r="K61" s="136">
        <f t="shared" si="8"/>
        <v>833220</v>
      </c>
      <c r="L61" s="107">
        <f t="shared" si="9"/>
        <v>3332880</v>
      </c>
      <c r="M61" s="100" t="str">
        <f t="shared" si="10"/>
        <v>SI CUMPLE</v>
      </c>
      <c r="N61" s="119" t="str">
        <f t="shared" si="7"/>
        <v>SI CUMPLE</v>
      </c>
      <c r="O61" s="192">
        <v>4</v>
      </c>
      <c r="P61" s="211"/>
    </row>
    <row r="62" spans="1:16" s="108" customFormat="1" ht="36.75" customHeight="1" x14ac:dyDescent="0.25">
      <c r="A62" s="101">
        <v>44</v>
      </c>
      <c r="B62" s="102" t="s">
        <v>171</v>
      </c>
      <c r="C62" s="103" t="s">
        <v>39</v>
      </c>
      <c r="D62" s="104">
        <v>100</v>
      </c>
      <c r="E62" s="105">
        <v>14290</v>
      </c>
      <c r="F62" s="173">
        <v>28720</v>
      </c>
      <c r="G62" s="61">
        <v>6396</v>
      </c>
      <c r="H62" s="189">
        <f t="shared" si="5"/>
        <v>22324</v>
      </c>
      <c r="I62" s="186">
        <v>6396</v>
      </c>
      <c r="J62" s="118">
        <f t="shared" si="6"/>
        <v>0.55241427571728485</v>
      </c>
      <c r="K62" s="136">
        <f t="shared" si="8"/>
        <v>639600</v>
      </c>
      <c r="L62" s="107">
        <f t="shared" si="9"/>
        <v>2558400</v>
      </c>
      <c r="M62" s="100" t="str">
        <f t="shared" si="10"/>
        <v>SI CUMPLE</v>
      </c>
      <c r="N62" s="119" t="str">
        <f t="shared" si="7"/>
        <v>SI CUMPLE</v>
      </c>
      <c r="O62" s="192">
        <v>4</v>
      </c>
      <c r="P62" s="211"/>
    </row>
    <row r="63" spans="1:16" s="64" customFormat="1" ht="36.75" customHeight="1" x14ac:dyDescent="0.25">
      <c r="A63" s="101">
        <v>45</v>
      </c>
      <c r="B63" s="102" t="s">
        <v>114</v>
      </c>
      <c r="C63" s="103" t="s">
        <v>39</v>
      </c>
      <c r="D63" s="104">
        <v>34</v>
      </c>
      <c r="E63" s="105">
        <v>6497</v>
      </c>
      <c r="F63" s="173">
        <v>14252</v>
      </c>
      <c r="G63" s="61">
        <v>2449</v>
      </c>
      <c r="H63" s="189">
        <f t="shared" si="5"/>
        <v>11803</v>
      </c>
      <c r="I63" s="186">
        <v>0</v>
      </c>
      <c r="J63" s="118">
        <f t="shared" si="6"/>
        <v>1</v>
      </c>
      <c r="K63" s="136">
        <f t="shared" si="8"/>
        <v>0</v>
      </c>
      <c r="L63" s="107">
        <f t="shared" si="9"/>
        <v>0</v>
      </c>
      <c r="M63" s="100" t="str">
        <f t="shared" si="10"/>
        <v>SI CUMPLE</v>
      </c>
      <c r="N63" s="119" t="s">
        <v>210</v>
      </c>
      <c r="O63" s="192">
        <v>4</v>
      </c>
      <c r="P63" s="212" t="s">
        <v>211</v>
      </c>
    </row>
    <row r="64" spans="1:16" s="108" customFormat="1" ht="36.75" customHeight="1" x14ac:dyDescent="0.25">
      <c r="A64" s="101">
        <v>46</v>
      </c>
      <c r="B64" s="102" t="s">
        <v>115</v>
      </c>
      <c r="C64" s="103" t="s">
        <v>39</v>
      </c>
      <c r="D64" s="104">
        <v>34</v>
      </c>
      <c r="E64" s="105">
        <v>2577</v>
      </c>
      <c r="F64" s="173">
        <v>5786</v>
      </c>
      <c r="G64" s="61">
        <v>2266</v>
      </c>
      <c r="H64" s="189">
        <f t="shared" si="5"/>
        <v>3520</v>
      </c>
      <c r="I64" s="186">
        <v>2266</v>
      </c>
      <c r="J64" s="118">
        <f t="shared" si="6"/>
        <v>0.12068296468762127</v>
      </c>
      <c r="K64" s="136">
        <f t="shared" si="8"/>
        <v>77044</v>
      </c>
      <c r="L64" s="107">
        <f t="shared" si="9"/>
        <v>308176</v>
      </c>
      <c r="M64" s="100" t="str">
        <f t="shared" si="10"/>
        <v>SI CUMPLE</v>
      </c>
      <c r="N64" s="119" t="str">
        <f t="shared" si="7"/>
        <v>SI CUMPLE</v>
      </c>
      <c r="O64" s="192">
        <v>4</v>
      </c>
      <c r="P64" s="211"/>
    </row>
    <row r="65" spans="1:16" s="64" customFormat="1" ht="36.75" customHeight="1" x14ac:dyDescent="0.25">
      <c r="A65" s="101">
        <v>47</v>
      </c>
      <c r="B65" s="102" t="s">
        <v>172</v>
      </c>
      <c r="C65" s="103" t="s">
        <v>39</v>
      </c>
      <c r="D65" s="104">
        <v>6</v>
      </c>
      <c r="E65" s="105">
        <v>3438</v>
      </c>
      <c r="F65" s="173">
        <v>16885</v>
      </c>
      <c r="G65" s="61">
        <v>2893</v>
      </c>
      <c r="H65" s="189">
        <f t="shared" si="5"/>
        <v>13992</v>
      </c>
      <c r="I65" s="186">
        <v>2893</v>
      </c>
      <c r="J65" s="118">
        <f t="shared" si="6"/>
        <v>0.15852239674229204</v>
      </c>
      <c r="K65" s="136">
        <f t="shared" si="8"/>
        <v>17358</v>
      </c>
      <c r="L65" s="107">
        <f t="shared" si="9"/>
        <v>69432</v>
      </c>
      <c r="M65" s="100" t="str">
        <f t="shared" si="10"/>
        <v>SI CUMPLE</v>
      </c>
      <c r="N65" s="119" t="str">
        <f t="shared" si="7"/>
        <v>SI CUMPLE</v>
      </c>
      <c r="O65" s="192">
        <v>4</v>
      </c>
      <c r="P65" s="211"/>
    </row>
    <row r="66" spans="1:16" s="64" customFormat="1" ht="36.75" customHeight="1" x14ac:dyDescent="0.25">
      <c r="A66" s="101">
        <v>48</v>
      </c>
      <c r="B66" s="102" t="s">
        <v>173</v>
      </c>
      <c r="C66" s="103" t="s">
        <v>39</v>
      </c>
      <c r="D66" s="104">
        <v>3</v>
      </c>
      <c r="E66" s="105">
        <v>5278</v>
      </c>
      <c r="F66" s="173">
        <v>16885</v>
      </c>
      <c r="G66" s="61">
        <v>4584</v>
      </c>
      <c r="H66" s="189">
        <f t="shared" si="5"/>
        <v>12301</v>
      </c>
      <c r="I66" s="186">
        <v>4584</v>
      </c>
      <c r="J66" s="118">
        <f t="shared" si="6"/>
        <v>0.13148920045471771</v>
      </c>
      <c r="K66" s="136">
        <f t="shared" si="8"/>
        <v>13752</v>
      </c>
      <c r="L66" s="107">
        <f t="shared" si="9"/>
        <v>55008</v>
      </c>
      <c r="M66" s="100" t="str">
        <f t="shared" si="10"/>
        <v>SI CUMPLE</v>
      </c>
      <c r="N66" s="119" t="str">
        <f t="shared" si="7"/>
        <v>SI CUMPLE</v>
      </c>
      <c r="O66" s="192">
        <v>4</v>
      </c>
      <c r="P66" s="211"/>
    </row>
    <row r="67" spans="1:16" s="64" customFormat="1" ht="36.75" customHeight="1" x14ac:dyDescent="0.25">
      <c r="A67" s="101">
        <v>49</v>
      </c>
      <c r="B67" s="102" t="s">
        <v>116</v>
      </c>
      <c r="C67" s="103" t="s">
        <v>39</v>
      </c>
      <c r="D67" s="104">
        <v>4</v>
      </c>
      <c r="E67" s="105">
        <v>7650</v>
      </c>
      <c r="F67" s="173">
        <v>25770</v>
      </c>
      <c r="G67" s="61">
        <v>1736</v>
      </c>
      <c r="H67" s="189">
        <f t="shared" si="5"/>
        <v>24034</v>
      </c>
      <c r="I67" s="186">
        <v>1736</v>
      </c>
      <c r="J67" s="118">
        <f t="shared" si="6"/>
        <v>0.77307189542483656</v>
      </c>
      <c r="K67" s="136">
        <f t="shared" si="8"/>
        <v>6944</v>
      </c>
      <c r="L67" s="107">
        <f t="shared" si="9"/>
        <v>27776</v>
      </c>
      <c r="M67" s="100" t="str">
        <f t="shared" si="10"/>
        <v>SI CUMPLE</v>
      </c>
      <c r="N67" s="119" t="str">
        <f t="shared" si="7"/>
        <v>SI CUMPLE</v>
      </c>
      <c r="O67" s="192">
        <v>4</v>
      </c>
      <c r="P67" s="211"/>
    </row>
    <row r="68" spans="1:16" s="64" customFormat="1" ht="36.75" customHeight="1" x14ac:dyDescent="0.25">
      <c r="A68" s="101">
        <v>50</v>
      </c>
      <c r="B68" s="102" t="s">
        <v>117</v>
      </c>
      <c r="C68" s="103" t="s">
        <v>39</v>
      </c>
      <c r="D68" s="104">
        <v>4</v>
      </c>
      <c r="E68" s="105">
        <v>157743</v>
      </c>
      <c r="F68" s="173">
        <v>256751</v>
      </c>
      <c r="G68" s="61">
        <v>89902</v>
      </c>
      <c r="H68" s="189">
        <f t="shared" si="5"/>
        <v>166849</v>
      </c>
      <c r="I68" s="186">
        <v>89902</v>
      </c>
      <c r="J68" s="118">
        <f t="shared" si="6"/>
        <v>0.4300729667877497</v>
      </c>
      <c r="K68" s="136">
        <f t="shared" si="8"/>
        <v>359608</v>
      </c>
      <c r="L68" s="107">
        <f t="shared" si="9"/>
        <v>1438432</v>
      </c>
      <c r="M68" s="100" t="str">
        <f t="shared" si="10"/>
        <v>SI CUMPLE</v>
      </c>
      <c r="N68" s="119" t="str">
        <f t="shared" si="7"/>
        <v>SI CUMPLE</v>
      </c>
      <c r="O68" s="192">
        <v>4</v>
      </c>
      <c r="P68" s="211"/>
    </row>
    <row r="69" spans="1:16" s="108" customFormat="1" ht="36.75" customHeight="1" x14ac:dyDescent="0.25">
      <c r="A69" s="101">
        <v>51</v>
      </c>
      <c r="B69" s="102" t="s">
        <v>174</v>
      </c>
      <c r="C69" s="103" t="s">
        <v>39</v>
      </c>
      <c r="D69" s="104">
        <v>190</v>
      </c>
      <c r="E69" s="105">
        <v>28163</v>
      </c>
      <c r="F69" s="173">
        <v>64785</v>
      </c>
      <c r="G69" s="61">
        <v>18464</v>
      </c>
      <c r="H69" s="189">
        <f t="shared" si="5"/>
        <v>46321</v>
      </c>
      <c r="I69" s="186">
        <v>18464</v>
      </c>
      <c r="J69" s="118">
        <f t="shared" si="6"/>
        <v>0.34438802684373115</v>
      </c>
      <c r="K69" s="136">
        <f t="shared" si="8"/>
        <v>3508160</v>
      </c>
      <c r="L69" s="107">
        <f t="shared" si="9"/>
        <v>14032640</v>
      </c>
      <c r="M69" s="100" t="str">
        <f t="shared" si="10"/>
        <v>SI CUMPLE</v>
      </c>
      <c r="N69" s="119" t="str">
        <f t="shared" si="7"/>
        <v>SI CUMPLE</v>
      </c>
      <c r="O69" s="192">
        <v>4</v>
      </c>
      <c r="P69" s="211"/>
    </row>
    <row r="70" spans="1:16" s="108" customFormat="1" ht="36.75" customHeight="1" x14ac:dyDescent="0.25">
      <c r="A70" s="101">
        <v>52</v>
      </c>
      <c r="B70" s="102" t="s">
        <v>175</v>
      </c>
      <c r="C70" s="103" t="s">
        <v>39</v>
      </c>
      <c r="D70" s="104">
        <v>90</v>
      </c>
      <c r="E70" s="105">
        <v>9338</v>
      </c>
      <c r="F70" s="173">
        <v>18572</v>
      </c>
      <c r="G70" s="61">
        <v>6365</v>
      </c>
      <c r="H70" s="189">
        <f t="shared" si="5"/>
        <v>12207</v>
      </c>
      <c r="I70" s="186">
        <v>6365</v>
      </c>
      <c r="J70" s="118">
        <f t="shared" si="6"/>
        <v>0.31837652602270294</v>
      </c>
      <c r="K70" s="136">
        <f t="shared" si="8"/>
        <v>572850</v>
      </c>
      <c r="L70" s="107">
        <f t="shared" si="9"/>
        <v>2291400</v>
      </c>
      <c r="M70" s="100" t="str">
        <f t="shared" si="10"/>
        <v>SI CUMPLE</v>
      </c>
      <c r="N70" s="119" t="str">
        <f t="shared" si="7"/>
        <v>SI CUMPLE</v>
      </c>
      <c r="O70" s="192">
        <v>4</v>
      </c>
      <c r="P70" s="211"/>
    </row>
    <row r="71" spans="1:16" s="108" customFormat="1" ht="36.75" customHeight="1" x14ac:dyDescent="0.25">
      <c r="A71" s="101">
        <v>53</v>
      </c>
      <c r="B71" s="102" t="s">
        <v>176</v>
      </c>
      <c r="C71" s="103" t="s">
        <v>39</v>
      </c>
      <c r="D71" s="104">
        <v>70</v>
      </c>
      <c r="E71" s="105">
        <v>59674</v>
      </c>
      <c r="F71" s="173">
        <v>166237</v>
      </c>
      <c r="G71" s="61">
        <v>23670</v>
      </c>
      <c r="H71" s="189">
        <f t="shared" si="5"/>
        <v>142567</v>
      </c>
      <c r="I71" s="186">
        <v>23670</v>
      </c>
      <c r="J71" s="118">
        <f t="shared" si="6"/>
        <v>0.60334484029895763</v>
      </c>
      <c r="K71" s="136">
        <f t="shared" si="8"/>
        <v>1656900</v>
      </c>
      <c r="L71" s="107">
        <f t="shared" si="9"/>
        <v>6627600</v>
      </c>
      <c r="M71" s="100" t="str">
        <f t="shared" si="10"/>
        <v>SI CUMPLE</v>
      </c>
      <c r="N71" s="119" t="str">
        <f t="shared" si="7"/>
        <v>SI CUMPLE</v>
      </c>
      <c r="O71" s="192">
        <v>4</v>
      </c>
      <c r="P71" s="211"/>
    </row>
    <row r="72" spans="1:16" s="108" customFormat="1" ht="36.75" customHeight="1" x14ac:dyDescent="0.25">
      <c r="A72" s="101">
        <v>54</v>
      </c>
      <c r="B72" s="102" t="s">
        <v>118</v>
      </c>
      <c r="C72" s="103" t="s">
        <v>39</v>
      </c>
      <c r="D72" s="104">
        <v>74</v>
      </c>
      <c r="E72" s="105">
        <v>18564</v>
      </c>
      <c r="F72" s="173">
        <v>61942</v>
      </c>
      <c r="G72" s="61">
        <v>15449</v>
      </c>
      <c r="H72" s="189">
        <f t="shared" si="5"/>
        <v>46493</v>
      </c>
      <c r="I72" s="186">
        <v>15449</v>
      </c>
      <c r="J72" s="118">
        <f t="shared" si="6"/>
        <v>0.16779788838612367</v>
      </c>
      <c r="K72" s="136">
        <f t="shared" si="8"/>
        <v>1143226</v>
      </c>
      <c r="L72" s="107">
        <f t="shared" si="9"/>
        <v>4572904</v>
      </c>
      <c r="M72" s="100" t="str">
        <f t="shared" si="10"/>
        <v>SI CUMPLE</v>
      </c>
      <c r="N72" s="119" t="str">
        <f t="shared" si="7"/>
        <v>SI CUMPLE</v>
      </c>
      <c r="O72" s="192">
        <v>4</v>
      </c>
      <c r="P72" s="211"/>
    </row>
    <row r="73" spans="1:16" s="64" customFormat="1" ht="36.75" customHeight="1" x14ac:dyDescent="0.25">
      <c r="A73" s="101">
        <v>55</v>
      </c>
      <c r="B73" s="102" t="s">
        <v>119</v>
      </c>
      <c r="C73" s="103" t="s">
        <v>39</v>
      </c>
      <c r="D73" s="104">
        <v>4</v>
      </c>
      <c r="E73" s="105">
        <v>11226</v>
      </c>
      <c r="F73" s="173">
        <v>32074</v>
      </c>
      <c r="G73" s="61">
        <v>7522</v>
      </c>
      <c r="H73" s="189">
        <f t="shared" si="5"/>
        <v>24552</v>
      </c>
      <c r="I73" s="186">
        <v>7522</v>
      </c>
      <c r="J73" s="118">
        <f t="shared" si="6"/>
        <v>0.32994833422412256</v>
      </c>
      <c r="K73" s="136">
        <f t="shared" si="8"/>
        <v>30088</v>
      </c>
      <c r="L73" s="107">
        <f t="shared" si="9"/>
        <v>120352</v>
      </c>
      <c r="M73" s="100" t="str">
        <f t="shared" si="10"/>
        <v>SI CUMPLE</v>
      </c>
      <c r="N73" s="119" t="str">
        <f t="shared" si="7"/>
        <v>SI CUMPLE</v>
      </c>
      <c r="O73" s="192">
        <v>4</v>
      </c>
      <c r="P73" s="211"/>
    </row>
    <row r="74" spans="1:16" s="64" customFormat="1" ht="36.75" customHeight="1" x14ac:dyDescent="0.25">
      <c r="A74" s="101">
        <v>56</v>
      </c>
      <c r="B74" s="102" t="s">
        <v>177</v>
      </c>
      <c r="C74" s="103" t="s">
        <v>39</v>
      </c>
      <c r="D74" s="104">
        <v>1</v>
      </c>
      <c r="E74" s="105">
        <v>52600</v>
      </c>
      <c r="F74" s="173">
        <v>133941</v>
      </c>
      <c r="G74" s="61">
        <v>39100</v>
      </c>
      <c r="H74" s="189">
        <f t="shared" si="5"/>
        <v>94841</v>
      </c>
      <c r="I74" s="186">
        <v>39100</v>
      </c>
      <c r="J74" s="118">
        <f t="shared" si="6"/>
        <v>0.25665399239543724</v>
      </c>
      <c r="K74" s="136">
        <f t="shared" si="8"/>
        <v>39100</v>
      </c>
      <c r="L74" s="107">
        <f t="shared" si="9"/>
        <v>156400</v>
      </c>
      <c r="M74" s="100" t="str">
        <f t="shared" si="10"/>
        <v>SI CUMPLE</v>
      </c>
      <c r="N74" s="119" t="str">
        <f t="shared" si="7"/>
        <v>SI CUMPLE</v>
      </c>
      <c r="O74" s="192">
        <v>4</v>
      </c>
      <c r="P74" s="211"/>
    </row>
    <row r="75" spans="1:16" s="108" customFormat="1" ht="36.75" customHeight="1" x14ac:dyDescent="0.25">
      <c r="A75" s="101">
        <v>57</v>
      </c>
      <c r="B75" s="102" t="s">
        <v>178</v>
      </c>
      <c r="C75" s="103" t="s">
        <v>39</v>
      </c>
      <c r="D75" s="104">
        <v>1</v>
      </c>
      <c r="E75" s="105">
        <v>28543</v>
      </c>
      <c r="F75" s="173">
        <v>89331</v>
      </c>
      <c r="G75" s="61">
        <v>16737</v>
      </c>
      <c r="H75" s="189">
        <f t="shared" si="5"/>
        <v>72594</v>
      </c>
      <c r="I75" s="186">
        <v>16737</v>
      </c>
      <c r="J75" s="118">
        <f t="shared" si="6"/>
        <v>0.41362155344567847</v>
      </c>
      <c r="K75" s="136">
        <f t="shared" si="8"/>
        <v>16737</v>
      </c>
      <c r="L75" s="107">
        <f t="shared" si="9"/>
        <v>66948</v>
      </c>
      <c r="M75" s="100" t="str">
        <f t="shared" si="10"/>
        <v>SI CUMPLE</v>
      </c>
      <c r="N75" s="119" t="str">
        <f t="shared" si="7"/>
        <v>SI CUMPLE</v>
      </c>
      <c r="O75" s="192">
        <v>4</v>
      </c>
      <c r="P75" s="211"/>
    </row>
    <row r="76" spans="1:16" s="108" customFormat="1" ht="36.75" customHeight="1" x14ac:dyDescent="0.25">
      <c r="A76" s="101">
        <v>58</v>
      </c>
      <c r="B76" s="102" t="s">
        <v>120</v>
      </c>
      <c r="C76" s="103" t="s">
        <v>39</v>
      </c>
      <c r="D76" s="104">
        <v>4</v>
      </c>
      <c r="E76" s="105">
        <v>4544</v>
      </c>
      <c r="F76" s="173">
        <v>26677</v>
      </c>
      <c r="G76" s="61">
        <v>2629</v>
      </c>
      <c r="H76" s="189">
        <f t="shared" si="5"/>
        <v>24048</v>
      </c>
      <c r="I76" s="186">
        <v>2629</v>
      </c>
      <c r="J76" s="118">
        <f t="shared" si="6"/>
        <v>0.42143485915492956</v>
      </c>
      <c r="K76" s="136">
        <f t="shared" si="8"/>
        <v>10516</v>
      </c>
      <c r="L76" s="107">
        <f t="shared" si="9"/>
        <v>42064</v>
      </c>
      <c r="M76" s="100" t="str">
        <f t="shared" si="10"/>
        <v>SI CUMPLE</v>
      </c>
      <c r="N76" s="119" t="str">
        <f t="shared" si="7"/>
        <v>SI CUMPLE</v>
      </c>
      <c r="O76" s="192">
        <v>4</v>
      </c>
      <c r="P76" s="211"/>
    </row>
    <row r="77" spans="1:16" s="108" customFormat="1" ht="36.75" customHeight="1" x14ac:dyDescent="0.25">
      <c r="A77" s="101">
        <v>59</v>
      </c>
      <c r="B77" s="102" t="s">
        <v>179</v>
      </c>
      <c r="C77" s="103" t="s">
        <v>39</v>
      </c>
      <c r="D77" s="104">
        <v>11</v>
      </c>
      <c r="E77" s="105">
        <v>17715</v>
      </c>
      <c r="F77" s="173">
        <v>71839</v>
      </c>
      <c r="G77" s="61">
        <v>7487</v>
      </c>
      <c r="H77" s="189">
        <f t="shared" si="5"/>
        <v>64352</v>
      </c>
      <c r="I77" s="186">
        <v>7487</v>
      </c>
      <c r="J77" s="118">
        <f t="shared" si="6"/>
        <v>0.57736381597516229</v>
      </c>
      <c r="K77" s="136">
        <f t="shared" si="8"/>
        <v>82357</v>
      </c>
      <c r="L77" s="107">
        <f t="shared" si="9"/>
        <v>329428</v>
      </c>
      <c r="M77" s="100" t="str">
        <f t="shared" si="10"/>
        <v>SI CUMPLE</v>
      </c>
      <c r="N77" s="119" t="str">
        <f t="shared" si="7"/>
        <v>SI CUMPLE</v>
      </c>
      <c r="O77" s="192">
        <v>4</v>
      </c>
      <c r="P77" s="211"/>
    </row>
    <row r="78" spans="1:16" s="108" customFormat="1" ht="36.75" customHeight="1" x14ac:dyDescent="0.25">
      <c r="A78" s="101">
        <v>60</v>
      </c>
      <c r="B78" s="102" t="s">
        <v>121</v>
      </c>
      <c r="C78" s="103" t="s">
        <v>39</v>
      </c>
      <c r="D78" s="104">
        <v>11</v>
      </c>
      <c r="E78" s="105">
        <v>30082</v>
      </c>
      <c r="F78" s="173">
        <v>71839</v>
      </c>
      <c r="G78" s="61">
        <v>10965</v>
      </c>
      <c r="H78" s="189">
        <f t="shared" si="5"/>
        <v>60874</v>
      </c>
      <c r="I78" s="186">
        <v>10965</v>
      </c>
      <c r="J78" s="118">
        <f t="shared" si="6"/>
        <v>0.63549631008576557</v>
      </c>
      <c r="K78" s="136">
        <f t="shared" si="8"/>
        <v>120615</v>
      </c>
      <c r="L78" s="107">
        <f t="shared" si="9"/>
        <v>482460</v>
      </c>
      <c r="M78" s="100" t="str">
        <f t="shared" si="10"/>
        <v>SI CUMPLE</v>
      </c>
      <c r="N78" s="119" t="str">
        <f t="shared" si="7"/>
        <v>SI CUMPLE</v>
      </c>
      <c r="O78" s="192">
        <v>4</v>
      </c>
      <c r="P78" s="211"/>
    </row>
    <row r="79" spans="1:16" s="108" customFormat="1" ht="36.75" customHeight="1" x14ac:dyDescent="0.25">
      <c r="A79" s="101">
        <v>61</v>
      </c>
      <c r="B79" s="102" t="s">
        <v>180</v>
      </c>
      <c r="C79" s="103" t="s">
        <v>39</v>
      </c>
      <c r="D79" s="104">
        <v>5</v>
      </c>
      <c r="E79" s="105">
        <v>6444</v>
      </c>
      <c r="F79" s="173">
        <v>26299</v>
      </c>
      <c r="G79" s="61">
        <v>2892</v>
      </c>
      <c r="H79" s="189">
        <f t="shared" si="5"/>
        <v>23407</v>
      </c>
      <c r="I79" s="186">
        <v>2892</v>
      </c>
      <c r="J79" s="118">
        <f t="shared" si="6"/>
        <v>0.55121042830540035</v>
      </c>
      <c r="K79" s="136">
        <f t="shared" si="8"/>
        <v>14460</v>
      </c>
      <c r="L79" s="107">
        <f t="shared" si="9"/>
        <v>57840</v>
      </c>
      <c r="M79" s="100" t="str">
        <f t="shared" si="10"/>
        <v>SI CUMPLE</v>
      </c>
      <c r="N79" s="119" t="str">
        <f t="shared" si="7"/>
        <v>SI CUMPLE</v>
      </c>
      <c r="O79" s="192">
        <v>4</v>
      </c>
      <c r="P79" s="211"/>
    </row>
    <row r="80" spans="1:16" s="108" customFormat="1" ht="36.75" customHeight="1" x14ac:dyDescent="0.25">
      <c r="A80" s="101">
        <v>62</v>
      </c>
      <c r="B80" s="102" t="s">
        <v>181</v>
      </c>
      <c r="C80" s="103" t="s">
        <v>39</v>
      </c>
      <c r="D80" s="104">
        <v>12</v>
      </c>
      <c r="E80" s="105">
        <v>3090</v>
      </c>
      <c r="F80" s="173">
        <v>18716</v>
      </c>
      <c r="G80" s="61">
        <v>1504</v>
      </c>
      <c r="H80" s="189">
        <f t="shared" si="5"/>
        <v>17212</v>
      </c>
      <c r="I80" s="186">
        <v>1504</v>
      </c>
      <c r="J80" s="118">
        <f t="shared" si="6"/>
        <v>0.51326860841423949</v>
      </c>
      <c r="K80" s="136">
        <f t="shared" si="8"/>
        <v>18048</v>
      </c>
      <c r="L80" s="107">
        <f t="shared" si="9"/>
        <v>72192</v>
      </c>
      <c r="M80" s="100" t="str">
        <f t="shared" si="10"/>
        <v>SI CUMPLE</v>
      </c>
      <c r="N80" s="119" t="str">
        <f t="shared" si="7"/>
        <v>SI CUMPLE</v>
      </c>
      <c r="O80" s="192">
        <v>4</v>
      </c>
      <c r="P80" s="211"/>
    </row>
    <row r="81" spans="1:16" s="108" customFormat="1" ht="36.75" customHeight="1" x14ac:dyDescent="0.25">
      <c r="A81" s="101">
        <v>63</v>
      </c>
      <c r="B81" s="102" t="s">
        <v>182</v>
      </c>
      <c r="C81" s="103" t="s">
        <v>39</v>
      </c>
      <c r="D81" s="104">
        <v>30</v>
      </c>
      <c r="E81" s="105">
        <v>4094</v>
      </c>
      <c r="F81" s="173">
        <v>8638</v>
      </c>
      <c r="G81" s="61">
        <v>1909</v>
      </c>
      <c r="H81" s="189">
        <f t="shared" si="5"/>
        <v>6729</v>
      </c>
      <c r="I81" s="186">
        <v>1909</v>
      </c>
      <c r="J81" s="118">
        <f t="shared" si="6"/>
        <v>0.5337078651685393</v>
      </c>
      <c r="K81" s="136">
        <f t="shared" si="8"/>
        <v>57270</v>
      </c>
      <c r="L81" s="107">
        <f t="shared" si="9"/>
        <v>229080</v>
      </c>
      <c r="M81" s="100" t="str">
        <f t="shared" si="10"/>
        <v>SI CUMPLE</v>
      </c>
      <c r="N81" s="119" t="str">
        <f t="shared" si="7"/>
        <v>SI CUMPLE</v>
      </c>
      <c r="O81" s="192">
        <v>4</v>
      </c>
      <c r="P81" s="211"/>
    </row>
    <row r="82" spans="1:16" s="108" customFormat="1" ht="36.75" customHeight="1" x14ac:dyDescent="0.25">
      <c r="A82" s="101">
        <v>64</v>
      </c>
      <c r="B82" s="102" t="s">
        <v>122</v>
      </c>
      <c r="C82" s="103" t="s">
        <v>39</v>
      </c>
      <c r="D82" s="104">
        <v>9</v>
      </c>
      <c r="E82" s="105">
        <v>28023</v>
      </c>
      <c r="F82" s="173">
        <v>40870</v>
      </c>
      <c r="G82" s="61">
        <v>2999</v>
      </c>
      <c r="H82" s="189">
        <f t="shared" si="5"/>
        <v>37871</v>
      </c>
      <c r="I82" s="186">
        <v>2999</v>
      </c>
      <c r="J82" s="118">
        <f t="shared" si="6"/>
        <v>0.89298076579952179</v>
      </c>
      <c r="K82" s="136">
        <f t="shared" si="8"/>
        <v>26991</v>
      </c>
      <c r="L82" s="107">
        <f t="shared" si="9"/>
        <v>107964</v>
      </c>
      <c r="M82" s="100" t="str">
        <f t="shared" si="10"/>
        <v>SI CUMPLE</v>
      </c>
      <c r="N82" s="119" t="str">
        <f t="shared" si="7"/>
        <v>SI CUMPLE</v>
      </c>
      <c r="O82" s="192">
        <v>4</v>
      </c>
      <c r="P82" s="211"/>
    </row>
    <row r="83" spans="1:16" s="108" customFormat="1" ht="36.75" customHeight="1" x14ac:dyDescent="0.25">
      <c r="A83" s="101">
        <v>65</v>
      </c>
      <c r="B83" s="102" t="s">
        <v>183</v>
      </c>
      <c r="C83" s="103" t="s">
        <v>39</v>
      </c>
      <c r="D83" s="104">
        <v>4</v>
      </c>
      <c r="E83" s="105">
        <v>5365</v>
      </c>
      <c r="F83" s="173">
        <v>43190</v>
      </c>
      <c r="G83" s="61">
        <v>2704</v>
      </c>
      <c r="H83" s="189">
        <f t="shared" si="5"/>
        <v>40486</v>
      </c>
      <c r="I83" s="186">
        <v>2704</v>
      </c>
      <c r="J83" s="118">
        <f t="shared" si="6"/>
        <v>0.49599254426840633</v>
      </c>
      <c r="K83" s="136">
        <f t="shared" si="8"/>
        <v>10816</v>
      </c>
      <c r="L83" s="107">
        <f t="shared" si="9"/>
        <v>43264</v>
      </c>
      <c r="M83" s="100" t="str">
        <f t="shared" si="10"/>
        <v>SI CUMPLE</v>
      </c>
      <c r="N83" s="119" t="str">
        <f t="shared" si="7"/>
        <v>SI CUMPLE</v>
      </c>
      <c r="O83" s="192">
        <v>4</v>
      </c>
      <c r="P83" s="211"/>
    </row>
    <row r="84" spans="1:16" s="108" customFormat="1" ht="36.75" customHeight="1" x14ac:dyDescent="0.25">
      <c r="A84" s="101">
        <v>66</v>
      </c>
      <c r="B84" s="102" t="s">
        <v>184</v>
      </c>
      <c r="C84" s="103" t="s">
        <v>39</v>
      </c>
      <c r="D84" s="104">
        <v>9</v>
      </c>
      <c r="E84" s="105">
        <v>8360</v>
      </c>
      <c r="F84" s="173">
        <v>25899</v>
      </c>
      <c r="G84" s="61">
        <v>4232</v>
      </c>
      <c r="H84" s="189">
        <f t="shared" si="5"/>
        <v>21667</v>
      </c>
      <c r="I84" s="186">
        <v>4232</v>
      </c>
      <c r="J84" s="118">
        <f t="shared" si="6"/>
        <v>0.4937799043062201</v>
      </c>
      <c r="K84" s="136">
        <f t="shared" si="8"/>
        <v>38088</v>
      </c>
      <c r="L84" s="107">
        <f t="shared" si="9"/>
        <v>152352</v>
      </c>
      <c r="M84" s="100" t="str">
        <f t="shared" si="10"/>
        <v>SI CUMPLE</v>
      </c>
      <c r="N84" s="119" t="str">
        <f t="shared" si="7"/>
        <v>SI CUMPLE</v>
      </c>
      <c r="O84" s="192">
        <v>4</v>
      </c>
      <c r="P84" s="211"/>
    </row>
    <row r="85" spans="1:16" s="108" customFormat="1" ht="36.75" customHeight="1" x14ac:dyDescent="0.25">
      <c r="A85" s="101">
        <v>67</v>
      </c>
      <c r="B85" s="102" t="s">
        <v>185</v>
      </c>
      <c r="C85" s="103" t="s">
        <v>39</v>
      </c>
      <c r="D85" s="104">
        <v>12</v>
      </c>
      <c r="E85" s="105">
        <v>45463</v>
      </c>
      <c r="F85" s="173">
        <v>125251</v>
      </c>
      <c r="G85" s="61">
        <v>19462</v>
      </c>
      <c r="H85" s="189">
        <f t="shared" si="5"/>
        <v>105789</v>
      </c>
      <c r="I85" s="186">
        <v>19462</v>
      </c>
      <c r="J85" s="118">
        <f t="shared" si="6"/>
        <v>0.57191562369399296</v>
      </c>
      <c r="K85" s="136">
        <f t="shared" si="8"/>
        <v>233544</v>
      </c>
      <c r="L85" s="107">
        <f t="shared" si="9"/>
        <v>934176</v>
      </c>
      <c r="M85" s="100" t="str">
        <f t="shared" si="10"/>
        <v>SI CUMPLE</v>
      </c>
      <c r="N85" s="119" t="str">
        <f t="shared" si="7"/>
        <v>SI CUMPLE</v>
      </c>
      <c r="O85" s="192">
        <v>4</v>
      </c>
      <c r="P85" s="211"/>
    </row>
    <row r="86" spans="1:16" s="108" customFormat="1" ht="36.75" customHeight="1" x14ac:dyDescent="0.25">
      <c r="A86" s="101">
        <v>68</v>
      </c>
      <c r="B86" s="102" t="s">
        <v>186</v>
      </c>
      <c r="C86" s="103" t="s">
        <v>39</v>
      </c>
      <c r="D86" s="104">
        <v>16</v>
      </c>
      <c r="E86" s="105">
        <v>76045</v>
      </c>
      <c r="F86" s="173">
        <v>608615</v>
      </c>
      <c r="G86" s="61">
        <v>23144</v>
      </c>
      <c r="H86" s="189">
        <f t="shared" si="5"/>
        <v>585471</v>
      </c>
      <c r="I86" s="186">
        <v>23144</v>
      </c>
      <c r="J86" s="118">
        <f t="shared" si="6"/>
        <v>0.69565388914458548</v>
      </c>
      <c r="K86" s="136">
        <f t="shared" si="8"/>
        <v>370304</v>
      </c>
      <c r="L86" s="107">
        <f t="shared" si="9"/>
        <v>1481216</v>
      </c>
      <c r="M86" s="100" t="str">
        <f t="shared" si="10"/>
        <v>SI CUMPLE</v>
      </c>
      <c r="N86" s="119" t="str">
        <f t="shared" si="7"/>
        <v>SI CUMPLE</v>
      </c>
      <c r="O86" s="192">
        <v>4</v>
      </c>
      <c r="P86" s="211"/>
    </row>
    <row r="87" spans="1:16" s="108" customFormat="1" ht="36.75" customHeight="1" x14ac:dyDescent="0.25">
      <c r="A87" s="101">
        <v>69</v>
      </c>
      <c r="B87" s="102" t="s">
        <v>187</v>
      </c>
      <c r="C87" s="103" t="s">
        <v>39</v>
      </c>
      <c r="D87" s="104">
        <v>10</v>
      </c>
      <c r="E87" s="105">
        <v>1022102</v>
      </c>
      <c r="F87" s="173">
        <v>1799578</v>
      </c>
      <c r="G87" s="61">
        <v>447100</v>
      </c>
      <c r="H87" s="189">
        <f t="shared" si="5"/>
        <v>1352478</v>
      </c>
      <c r="I87" s="186">
        <v>447100</v>
      </c>
      <c r="J87" s="118">
        <f t="shared" si="6"/>
        <v>0.56256811942448015</v>
      </c>
      <c r="K87" s="136">
        <f t="shared" si="8"/>
        <v>4471000</v>
      </c>
      <c r="L87" s="107">
        <f t="shared" si="9"/>
        <v>17884000</v>
      </c>
      <c r="M87" s="100" t="str">
        <f t="shared" si="10"/>
        <v>SI CUMPLE</v>
      </c>
      <c r="N87" s="119" t="str">
        <f t="shared" si="7"/>
        <v>SI CUMPLE</v>
      </c>
      <c r="O87" s="192">
        <v>4</v>
      </c>
      <c r="P87" s="211"/>
    </row>
    <row r="88" spans="1:16" s="108" customFormat="1" ht="36.75" customHeight="1" x14ac:dyDescent="0.25">
      <c r="A88" s="101">
        <v>70</v>
      </c>
      <c r="B88" s="102" t="s">
        <v>123</v>
      </c>
      <c r="C88" s="103" t="s">
        <v>40</v>
      </c>
      <c r="D88" s="104">
        <v>6</v>
      </c>
      <c r="E88" s="105">
        <v>71047</v>
      </c>
      <c r="F88" s="173">
        <v>336725</v>
      </c>
      <c r="G88" s="61">
        <v>33439</v>
      </c>
      <c r="H88" s="189">
        <f t="shared" si="5"/>
        <v>303286</v>
      </c>
      <c r="I88" s="186">
        <v>33439</v>
      </c>
      <c r="J88" s="118">
        <f t="shared" si="6"/>
        <v>0.52933973285290015</v>
      </c>
      <c r="K88" s="136">
        <f t="shared" ref="K88:K103" si="11">I88*D88</f>
        <v>200634</v>
      </c>
      <c r="L88" s="107">
        <f t="shared" ref="L88:L103" si="12">K88*O88</f>
        <v>802536</v>
      </c>
      <c r="M88" s="100" t="str">
        <f t="shared" ref="M88:M103" si="13">IF((I88)&gt;$E88,"NO CUMPLE","SI CUMPLE")</f>
        <v>SI CUMPLE</v>
      </c>
      <c r="N88" s="119" t="str">
        <f t="shared" si="7"/>
        <v>SI CUMPLE</v>
      </c>
      <c r="O88" s="192">
        <v>4</v>
      </c>
      <c r="P88" s="211"/>
    </row>
    <row r="89" spans="1:16" s="108" customFormat="1" ht="36.75" customHeight="1" x14ac:dyDescent="0.25">
      <c r="A89" s="101">
        <v>71</v>
      </c>
      <c r="B89" s="102" t="s">
        <v>188</v>
      </c>
      <c r="C89" s="103" t="s">
        <v>39</v>
      </c>
      <c r="D89" s="104">
        <v>5</v>
      </c>
      <c r="E89" s="105">
        <v>93986</v>
      </c>
      <c r="F89" s="173">
        <v>137516</v>
      </c>
      <c r="G89" s="61">
        <v>35550</v>
      </c>
      <c r="H89" s="189">
        <f t="shared" ref="H89:H103" si="14">+F89-G89</f>
        <v>101966</v>
      </c>
      <c r="I89" s="186">
        <v>35550</v>
      </c>
      <c r="J89" s="118">
        <f t="shared" ref="J89:J103" si="15">((E89-I89)/E89)</f>
        <v>0.62175217585597853</v>
      </c>
      <c r="K89" s="136">
        <f t="shared" si="11"/>
        <v>177750</v>
      </c>
      <c r="L89" s="107">
        <f t="shared" si="12"/>
        <v>711000</v>
      </c>
      <c r="M89" s="100" t="str">
        <f t="shared" si="13"/>
        <v>SI CUMPLE</v>
      </c>
      <c r="N89" s="119" t="str">
        <f t="shared" ref="N89:N103" si="16">IF((I89)&lt;$G89,"NO CUMPLE","SI CUMPLE")</f>
        <v>SI CUMPLE</v>
      </c>
      <c r="O89" s="192">
        <v>4</v>
      </c>
      <c r="P89" s="211"/>
    </row>
    <row r="90" spans="1:16" s="108" customFormat="1" ht="36.75" customHeight="1" x14ac:dyDescent="0.25">
      <c r="A90" s="101">
        <v>72</v>
      </c>
      <c r="B90" s="102" t="s">
        <v>189</v>
      </c>
      <c r="C90" s="103" t="s">
        <v>39</v>
      </c>
      <c r="D90" s="104">
        <v>5</v>
      </c>
      <c r="E90" s="105">
        <v>434094</v>
      </c>
      <c r="F90" s="173">
        <v>692239</v>
      </c>
      <c r="G90" s="61">
        <v>147227</v>
      </c>
      <c r="H90" s="189">
        <f t="shared" si="14"/>
        <v>545012</v>
      </c>
      <c r="I90" s="186">
        <v>147227</v>
      </c>
      <c r="J90" s="118">
        <f t="shared" si="15"/>
        <v>0.66084073956332035</v>
      </c>
      <c r="K90" s="136">
        <f t="shared" si="11"/>
        <v>736135</v>
      </c>
      <c r="L90" s="107">
        <f t="shared" si="12"/>
        <v>2944540</v>
      </c>
      <c r="M90" s="100" t="str">
        <f t="shared" si="13"/>
        <v>SI CUMPLE</v>
      </c>
      <c r="N90" s="119" t="str">
        <f t="shared" si="16"/>
        <v>SI CUMPLE</v>
      </c>
      <c r="O90" s="192">
        <v>4</v>
      </c>
      <c r="P90" s="211"/>
    </row>
    <row r="91" spans="1:16" s="108" customFormat="1" ht="36.75" customHeight="1" x14ac:dyDescent="0.25">
      <c r="A91" s="101">
        <v>73</v>
      </c>
      <c r="B91" s="102" t="s">
        <v>190</v>
      </c>
      <c r="C91" s="103" t="s">
        <v>39</v>
      </c>
      <c r="D91" s="104">
        <v>5</v>
      </c>
      <c r="E91" s="105">
        <v>172539</v>
      </c>
      <c r="F91" s="173">
        <v>412549</v>
      </c>
      <c r="G91" s="61">
        <v>82056</v>
      </c>
      <c r="H91" s="189">
        <f t="shared" si="14"/>
        <v>330493</v>
      </c>
      <c r="I91" s="186">
        <v>82056</v>
      </c>
      <c r="J91" s="118">
        <f t="shared" si="15"/>
        <v>0.52442056578512686</v>
      </c>
      <c r="K91" s="136">
        <f t="shared" si="11"/>
        <v>410280</v>
      </c>
      <c r="L91" s="107">
        <f t="shared" si="12"/>
        <v>1641120</v>
      </c>
      <c r="M91" s="100" t="str">
        <f t="shared" si="13"/>
        <v>SI CUMPLE</v>
      </c>
      <c r="N91" s="119" t="str">
        <f t="shared" si="16"/>
        <v>SI CUMPLE</v>
      </c>
      <c r="O91" s="192">
        <v>4</v>
      </c>
      <c r="P91" s="211"/>
    </row>
    <row r="92" spans="1:16" s="108" customFormat="1" ht="36.75" customHeight="1" x14ac:dyDescent="0.25">
      <c r="A92" s="101">
        <v>74</v>
      </c>
      <c r="B92" s="102" t="s">
        <v>191</v>
      </c>
      <c r="C92" s="103" t="s">
        <v>39</v>
      </c>
      <c r="D92" s="104">
        <v>60</v>
      </c>
      <c r="E92" s="105">
        <v>40224</v>
      </c>
      <c r="F92" s="173">
        <v>129281</v>
      </c>
      <c r="G92" s="61">
        <v>17327</v>
      </c>
      <c r="H92" s="189">
        <f t="shared" si="14"/>
        <v>111954</v>
      </c>
      <c r="I92" s="186">
        <v>17327</v>
      </c>
      <c r="J92" s="118">
        <f t="shared" si="15"/>
        <v>0.56923727128082735</v>
      </c>
      <c r="K92" s="136">
        <f t="shared" si="11"/>
        <v>1039620</v>
      </c>
      <c r="L92" s="107">
        <f t="shared" si="12"/>
        <v>4158480</v>
      </c>
      <c r="M92" s="100" t="str">
        <f t="shared" si="13"/>
        <v>SI CUMPLE</v>
      </c>
      <c r="N92" s="119" t="str">
        <f t="shared" si="16"/>
        <v>SI CUMPLE</v>
      </c>
      <c r="O92" s="192">
        <v>4</v>
      </c>
      <c r="P92" s="211"/>
    </row>
    <row r="93" spans="1:16" s="108" customFormat="1" ht="36.75" customHeight="1" x14ac:dyDescent="0.25">
      <c r="A93" s="101">
        <v>75</v>
      </c>
      <c r="B93" s="102" t="s">
        <v>192</v>
      </c>
      <c r="C93" s="103" t="s">
        <v>39</v>
      </c>
      <c r="D93" s="104">
        <v>19</v>
      </c>
      <c r="E93" s="105">
        <v>1573972</v>
      </c>
      <c r="F93" s="173">
        <v>3742495</v>
      </c>
      <c r="G93" s="61">
        <v>277635</v>
      </c>
      <c r="H93" s="189">
        <f t="shared" si="14"/>
        <v>3464860</v>
      </c>
      <c r="I93" s="186">
        <v>277635</v>
      </c>
      <c r="J93" s="118">
        <f t="shared" si="15"/>
        <v>0.82360867918870218</v>
      </c>
      <c r="K93" s="136">
        <f t="shared" si="11"/>
        <v>5275065</v>
      </c>
      <c r="L93" s="107">
        <f t="shared" si="12"/>
        <v>21100260</v>
      </c>
      <c r="M93" s="100" t="str">
        <f t="shared" si="13"/>
        <v>SI CUMPLE</v>
      </c>
      <c r="N93" s="119" t="str">
        <f t="shared" si="16"/>
        <v>SI CUMPLE</v>
      </c>
      <c r="O93" s="192">
        <v>4</v>
      </c>
      <c r="P93" s="211"/>
    </row>
    <row r="94" spans="1:16" s="108" customFormat="1" ht="36.75" customHeight="1" x14ac:dyDescent="0.25">
      <c r="A94" s="101">
        <v>76</v>
      </c>
      <c r="B94" s="102" t="s">
        <v>124</v>
      </c>
      <c r="C94" s="103" t="s">
        <v>40</v>
      </c>
      <c r="D94" s="104">
        <v>5</v>
      </c>
      <c r="E94" s="105">
        <v>61210</v>
      </c>
      <c r="F94" s="173">
        <v>281305</v>
      </c>
      <c r="G94" s="61">
        <v>30541</v>
      </c>
      <c r="H94" s="189">
        <f t="shared" si="14"/>
        <v>250764</v>
      </c>
      <c r="I94" s="186">
        <v>30541</v>
      </c>
      <c r="J94" s="118">
        <f t="shared" si="15"/>
        <v>0.50104558078745298</v>
      </c>
      <c r="K94" s="136">
        <f t="shared" si="11"/>
        <v>152705</v>
      </c>
      <c r="L94" s="107">
        <f t="shared" si="12"/>
        <v>610820</v>
      </c>
      <c r="M94" s="100" t="str">
        <f t="shared" si="13"/>
        <v>SI CUMPLE</v>
      </c>
      <c r="N94" s="119" t="str">
        <f t="shared" si="16"/>
        <v>SI CUMPLE</v>
      </c>
      <c r="O94" s="192">
        <v>4</v>
      </c>
      <c r="P94" s="211"/>
    </row>
    <row r="95" spans="1:16" s="108" customFormat="1" ht="36.75" customHeight="1" x14ac:dyDescent="0.25">
      <c r="A95" s="101">
        <v>77</v>
      </c>
      <c r="B95" s="102" t="s">
        <v>193</v>
      </c>
      <c r="C95" s="103" t="s">
        <v>40</v>
      </c>
      <c r="D95" s="104">
        <v>7</v>
      </c>
      <c r="E95" s="105">
        <v>76512</v>
      </c>
      <c r="F95" s="173">
        <v>330275</v>
      </c>
      <c r="G95" s="61">
        <v>34397</v>
      </c>
      <c r="H95" s="189">
        <f t="shared" si="14"/>
        <v>295878</v>
      </c>
      <c r="I95" s="186">
        <v>34397</v>
      </c>
      <c r="J95" s="118">
        <f t="shared" si="15"/>
        <v>0.55043653283145133</v>
      </c>
      <c r="K95" s="136">
        <f t="shared" si="11"/>
        <v>240779</v>
      </c>
      <c r="L95" s="107">
        <f t="shared" si="12"/>
        <v>963116</v>
      </c>
      <c r="M95" s="100" t="str">
        <f t="shared" si="13"/>
        <v>SI CUMPLE</v>
      </c>
      <c r="N95" s="119" t="str">
        <f t="shared" si="16"/>
        <v>SI CUMPLE</v>
      </c>
      <c r="O95" s="192">
        <v>4</v>
      </c>
      <c r="P95" s="211"/>
    </row>
    <row r="96" spans="1:16" s="108" customFormat="1" ht="36.75" customHeight="1" x14ac:dyDescent="0.25">
      <c r="A96" s="101">
        <v>78</v>
      </c>
      <c r="B96" s="102" t="s">
        <v>194</v>
      </c>
      <c r="C96" s="103" t="s">
        <v>40</v>
      </c>
      <c r="D96" s="104">
        <v>2</v>
      </c>
      <c r="E96" s="105">
        <v>131163</v>
      </c>
      <c r="F96" s="173">
        <v>399760</v>
      </c>
      <c r="G96" s="61">
        <v>38270</v>
      </c>
      <c r="H96" s="189">
        <f t="shared" si="14"/>
        <v>361490</v>
      </c>
      <c r="I96" s="186">
        <v>38270</v>
      </c>
      <c r="J96" s="118">
        <f t="shared" si="15"/>
        <v>0.70822564290234291</v>
      </c>
      <c r="K96" s="136">
        <f t="shared" si="11"/>
        <v>76540</v>
      </c>
      <c r="L96" s="107">
        <f t="shared" si="12"/>
        <v>306160</v>
      </c>
      <c r="M96" s="100" t="str">
        <f t="shared" si="13"/>
        <v>SI CUMPLE</v>
      </c>
      <c r="N96" s="119" t="str">
        <f t="shared" si="16"/>
        <v>SI CUMPLE</v>
      </c>
      <c r="O96" s="192">
        <v>4</v>
      </c>
      <c r="P96" s="211"/>
    </row>
    <row r="97" spans="1:16" s="108" customFormat="1" ht="36.75" customHeight="1" x14ac:dyDescent="0.25">
      <c r="A97" s="101">
        <v>79</v>
      </c>
      <c r="B97" s="102" t="s">
        <v>195</v>
      </c>
      <c r="C97" s="103" t="s">
        <v>40</v>
      </c>
      <c r="D97" s="104">
        <v>1</v>
      </c>
      <c r="E97" s="105">
        <v>442678</v>
      </c>
      <c r="F97" s="173">
        <v>634635</v>
      </c>
      <c r="G97" s="61">
        <v>102833</v>
      </c>
      <c r="H97" s="189">
        <f t="shared" si="14"/>
        <v>531802</v>
      </c>
      <c r="I97" s="186">
        <v>102833</v>
      </c>
      <c r="J97" s="118">
        <f t="shared" si="15"/>
        <v>0.76770248352075321</v>
      </c>
      <c r="K97" s="136">
        <f t="shared" si="11"/>
        <v>102833</v>
      </c>
      <c r="L97" s="107">
        <f t="shared" si="12"/>
        <v>411332</v>
      </c>
      <c r="M97" s="100" t="str">
        <f t="shared" si="13"/>
        <v>SI CUMPLE</v>
      </c>
      <c r="N97" s="119" t="str">
        <f t="shared" si="16"/>
        <v>SI CUMPLE</v>
      </c>
      <c r="O97" s="192">
        <v>4</v>
      </c>
      <c r="P97" s="211"/>
    </row>
    <row r="98" spans="1:16" s="64" customFormat="1" ht="36.75" customHeight="1" x14ac:dyDescent="0.25">
      <c r="A98" s="101">
        <v>80</v>
      </c>
      <c r="B98" s="102" t="s">
        <v>196</v>
      </c>
      <c r="C98" s="103" t="s">
        <v>40</v>
      </c>
      <c r="D98" s="104">
        <v>2</v>
      </c>
      <c r="E98" s="105">
        <v>442678</v>
      </c>
      <c r="F98" s="173">
        <v>719100</v>
      </c>
      <c r="G98" s="61">
        <v>117824</v>
      </c>
      <c r="H98" s="189">
        <f t="shared" si="14"/>
        <v>601276</v>
      </c>
      <c r="I98" s="186">
        <v>117824</v>
      </c>
      <c r="J98" s="118">
        <f t="shared" si="15"/>
        <v>0.73383813968618272</v>
      </c>
      <c r="K98" s="136">
        <f t="shared" si="11"/>
        <v>235648</v>
      </c>
      <c r="L98" s="107">
        <f t="shared" si="12"/>
        <v>942592</v>
      </c>
      <c r="M98" s="100" t="str">
        <f t="shared" si="13"/>
        <v>SI CUMPLE</v>
      </c>
      <c r="N98" s="119" t="str">
        <f t="shared" si="16"/>
        <v>SI CUMPLE</v>
      </c>
      <c r="O98" s="192">
        <v>4</v>
      </c>
      <c r="P98" s="211"/>
    </row>
    <row r="99" spans="1:16" s="108" customFormat="1" ht="36.75" customHeight="1" x14ac:dyDescent="0.25">
      <c r="A99" s="101">
        <v>81</v>
      </c>
      <c r="B99" s="102" t="s">
        <v>125</v>
      </c>
      <c r="C99" s="103" t="s">
        <v>40</v>
      </c>
      <c r="D99" s="104">
        <v>4</v>
      </c>
      <c r="E99" s="105">
        <v>86349</v>
      </c>
      <c r="F99" s="173">
        <v>479373</v>
      </c>
      <c r="G99" s="61">
        <v>57860</v>
      </c>
      <c r="H99" s="189">
        <f t="shared" si="14"/>
        <v>421513</v>
      </c>
      <c r="I99" s="186">
        <v>57860</v>
      </c>
      <c r="J99" s="118">
        <f t="shared" si="15"/>
        <v>0.32992854578512781</v>
      </c>
      <c r="K99" s="136">
        <f t="shared" si="11"/>
        <v>231440</v>
      </c>
      <c r="L99" s="107">
        <f t="shared" si="12"/>
        <v>925760</v>
      </c>
      <c r="M99" s="100" t="str">
        <f t="shared" si="13"/>
        <v>SI CUMPLE</v>
      </c>
      <c r="N99" s="119" t="str">
        <f t="shared" si="16"/>
        <v>SI CUMPLE</v>
      </c>
      <c r="O99" s="192">
        <v>4</v>
      </c>
      <c r="P99" s="211"/>
    </row>
    <row r="100" spans="1:16" s="108" customFormat="1" ht="36.75" customHeight="1" x14ac:dyDescent="0.25">
      <c r="A100" s="101">
        <v>82</v>
      </c>
      <c r="B100" s="102" t="s">
        <v>197</v>
      </c>
      <c r="C100" s="103" t="s">
        <v>40</v>
      </c>
      <c r="D100" s="104">
        <v>4</v>
      </c>
      <c r="E100" s="105">
        <v>26521</v>
      </c>
      <c r="F100" s="173">
        <v>369378</v>
      </c>
      <c r="G100" s="61">
        <v>26521</v>
      </c>
      <c r="H100" s="189">
        <f t="shared" si="14"/>
        <v>342857</v>
      </c>
      <c r="I100" s="186">
        <v>26521</v>
      </c>
      <c r="J100" s="118">
        <f t="shared" si="15"/>
        <v>0</v>
      </c>
      <c r="K100" s="136">
        <f t="shared" si="11"/>
        <v>106084</v>
      </c>
      <c r="L100" s="107">
        <f t="shared" si="12"/>
        <v>424336</v>
      </c>
      <c r="M100" s="100" t="str">
        <f t="shared" si="13"/>
        <v>SI CUMPLE</v>
      </c>
      <c r="N100" s="119" t="str">
        <f t="shared" si="16"/>
        <v>SI CUMPLE</v>
      </c>
      <c r="O100" s="192">
        <v>4</v>
      </c>
      <c r="P100" s="211"/>
    </row>
    <row r="101" spans="1:16" s="64" customFormat="1" ht="36.75" customHeight="1" x14ac:dyDescent="0.25">
      <c r="A101" s="101">
        <v>83</v>
      </c>
      <c r="B101" s="102" t="s">
        <v>198</v>
      </c>
      <c r="C101" s="103" t="s">
        <v>39</v>
      </c>
      <c r="D101" s="104">
        <v>2</v>
      </c>
      <c r="E101" s="105">
        <v>515189</v>
      </c>
      <c r="F101" s="173">
        <v>4894200</v>
      </c>
      <c r="G101" s="61">
        <v>35242</v>
      </c>
      <c r="H101" s="189">
        <f t="shared" si="14"/>
        <v>4858958</v>
      </c>
      <c r="I101" s="186">
        <v>35242</v>
      </c>
      <c r="J101" s="118">
        <f t="shared" si="15"/>
        <v>0.93159403636335403</v>
      </c>
      <c r="K101" s="136">
        <f t="shared" si="11"/>
        <v>70484</v>
      </c>
      <c r="L101" s="107">
        <f t="shared" si="12"/>
        <v>281936</v>
      </c>
      <c r="M101" s="100" t="str">
        <f t="shared" si="13"/>
        <v>SI CUMPLE</v>
      </c>
      <c r="N101" s="119" t="str">
        <f t="shared" si="16"/>
        <v>SI CUMPLE</v>
      </c>
      <c r="O101" s="192">
        <v>4</v>
      </c>
      <c r="P101" s="211"/>
    </row>
    <row r="102" spans="1:16" s="64" customFormat="1" ht="36.75" customHeight="1" x14ac:dyDescent="0.25">
      <c r="A102" s="101">
        <v>84</v>
      </c>
      <c r="B102" s="102" t="s">
        <v>199</v>
      </c>
      <c r="C102" s="103" t="s">
        <v>39</v>
      </c>
      <c r="D102" s="104">
        <v>6</v>
      </c>
      <c r="E102" s="105">
        <v>2389250</v>
      </c>
      <c r="F102" s="173">
        <v>9675397</v>
      </c>
      <c r="G102" s="61">
        <v>56224</v>
      </c>
      <c r="H102" s="189">
        <f t="shared" si="14"/>
        <v>9619173</v>
      </c>
      <c r="I102" s="186">
        <v>56224</v>
      </c>
      <c r="J102" s="118">
        <f t="shared" si="15"/>
        <v>0.97646792926650627</v>
      </c>
      <c r="K102" s="136">
        <f t="shared" si="11"/>
        <v>337344</v>
      </c>
      <c r="L102" s="107">
        <f t="shared" si="12"/>
        <v>1349376</v>
      </c>
      <c r="M102" s="100" t="str">
        <f t="shared" si="13"/>
        <v>SI CUMPLE</v>
      </c>
      <c r="N102" s="119" t="str">
        <f t="shared" si="16"/>
        <v>SI CUMPLE</v>
      </c>
      <c r="O102" s="192">
        <v>4</v>
      </c>
      <c r="P102" s="211"/>
    </row>
    <row r="103" spans="1:16" s="64" customFormat="1" ht="36.75" customHeight="1" thickBot="1" x14ac:dyDescent="0.3">
      <c r="A103" s="116">
        <v>85</v>
      </c>
      <c r="B103" s="111" t="s">
        <v>126</v>
      </c>
      <c r="C103" s="112" t="s">
        <v>40</v>
      </c>
      <c r="D103" s="113">
        <v>6</v>
      </c>
      <c r="E103" s="114">
        <v>81977</v>
      </c>
      <c r="F103" s="174">
        <v>2226455</v>
      </c>
      <c r="G103" s="190">
        <v>71168</v>
      </c>
      <c r="H103" s="191">
        <f t="shared" si="14"/>
        <v>2155287</v>
      </c>
      <c r="I103" s="187">
        <v>71168</v>
      </c>
      <c r="J103" s="213">
        <f t="shared" si="15"/>
        <v>0.1318540566256389</v>
      </c>
      <c r="K103" s="138">
        <f t="shared" si="11"/>
        <v>427008</v>
      </c>
      <c r="L103" s="139">
        <f t="shared" si="12"/>
        <v>1708032</v>
      </c>
      <c r="M103" s="140" t="str">
        <f t="shared" si="13"/>
        <v>SI CUMPLE</v>
      </c>
      <c r="N103" s="214" t="str">
        <f t="shared" si="16"/>
        <v>SI CUMPLE</v>
      </c>
      <c r="O103" s="193">
        <v>4</v>
      </c>
      <c r="P103" s="215"/>
    </row>
    <row r="104" spans="1:16" s="64" customFormat="1" ht="24.75" customHeight="1" thickBot="1" x14ac:dyDescent="0.3">
      <c r="A104" s="60"/>
      <c r="D104" s="60"/>
      <c r="E104" s="115">
        <f>SUM(E24:E103)</f>
        <v>8911477</v>
      </c>
      <c r="F104" s="60"/>
      <c r="G104" s="188">
        <f>SUM(G24:G103)</f>
        <v>2269846</v>
      </c>
      <c r="I104" s="195" t="s">
        <v>14</v>
      </c>
      <c r="J104" s="60"/>
      <c r="K104" s="133">
        <f>SUM(K24:K103)</f>
        <v>48911375</v>
      </c>
      <c r="L104" s="134">
        <f>SUM(L24:L103)</f>
        <v>195645500</v>
      </c>
      <c r="M104" s="60"/>
    </row>
    <row r="105" spans="1:16" x14ac:dyDescent="0.25">
      <c r="H105" s="98"/>
      <c r="I105" s="98"/>
      <c r="J105" s="99"/>
      <c r="K105" s="98"/>
    </row>
    <row r="106" spans="1:16" ht="15" customHeight="1" x14ac:dyDescent="0.25">
      <c r="A106" s="127"/>
      <c r="B106" s="128"/>
      <c r="C106" s="128"/>
      <c r="D106" s="128"/>
      <c r="E106" s="129"/>
      <c r="F106" s="128"/>
      <c r="G106" s="128"/>
      <c r="H106" s="130"/>
      <c r="I106" s="131"/>
      <c r="J106" s="99"/>
      <c r="K106" s="98"/>
    </row>
    <row r="107" spans="1:16" x14ac:dyDescent="0.25">
      <c r="H107" s="98"/>
      <c r="I107" s="98"/>
      <c r="J107" s="99"/>
      <c r="K107" s="98"/>
    </row>
    <row r="108" spans="1:16" s="2" customFormat="1" ht="18.75" x14ac:dyDescent="0.3">
      <c r="B108"/>
      <c r="C108"/>
      <c r="D108" s="301" t="s">
        <v>4</v>
      </c>
      <c r="E108" s="301"/>
      <c r="F108" s="132" t="s">
        <v>82</v>
      </c>
      <c r="H108" s="98"/>
      <c r="I108" s="98"/>
      <c r="J108" s="99"/>
      <c r="K108" s="98"/>
      <c r="L108"/>
      <c r="M108"/>
      <c r="O108"/>
      <c r="P108"/>
    </row>
  </sheetData>
  <autoFilter ref="A23:R104" xr:uid="{19190751-D2D8-43EE-9114-35FE7AAB3A31}"/>
  <mergeCells count="28">
    <mergeCell ref="A22:B22"/>
    <mergeCell ref="P9:Q9"/>
    <mergeCell ref="A1:A3"/>
    <mergeCell ref="B1:B3"/>
    <mergeCell ref="C1:C3"/>
    <mergeCell ref="D1:D3"/>
    <mergeCell ref="E1:I1"/>
    <mergeCell ref="J1:J3"/>
    <mergeCell ref="K1:K3"/>
    <mergeCell ref="L1:L3"/>
    <mergeCell ref="M1:N1"/>
    <mergeCell ref="F2:G2"/>
    <mergeCell ref="H2:I2"/>
    <mergeCell ref="D108:E108"/>
    <mergeCell ref="J18:M18"/>
    <mergeCell ref="J16:M16"/>
    <mergeCell ref="J10:M10"/>
    <mergeCell ref="P10:Q10"/>
    <mergeCell ref="J11:M11"/>
    <mergeCell ref="J12:M12"/>
    <mergeCell ref="P12:Q12"/>
    <mergeCell ref="J13:M13"/>
    <mergeCell ref="P13:Q13"/>
    <mergeCell ref="J14:M14"/>
    <mergeCell ref="J15:M15"/>
    <mergeCell ref="J17:M17"/>
    <mergeCell ref="J19:M19"/>
    <mergeCell ref="F22:H22"/>
  </mergeCells>
  <conditionalFormatting sqref="Q11">
    <cfRule type="expression" dxfId="11" priority="1">
      <formula>ISERROR($Q11)</formula>
    </cfRule>
  </conditionalFormatting>
  <dataValidations count="7">
    <dataValidation type="decimal" allowBlank="1" showInputMessage="1" showErrorMessage="1" errorTitle="Error" error="Mayor a 1" promptTitle="Porcentaje de AIU" prompt="Mayor a 1" sqref="R9" xr:uid="{E4036887-8CFE-4368-A34A-54E60499E0D2}">
      <formula1>0.011</formula1>
      <formula2>AH12</formula2>
    </dataValidation>
    <dataValidation type="decimal" allowBlank="1" showInputMessage="1" showErrorMessage="1" errorTitle="Error" error="Mayor o igual a 1 y Menor al Ofertado" promptTitle="Porcentaje de AIU" prompt="Mayor o igual a 1 y Menor al Ofertado" sqref="Q11" xr:uid="{7B67A39F-1B38-4290-BD5A-9D604EC66A34}">
      <formula1>0.01</formula1>
      <formula2>S11</formula2>
    </dataValidation>
    <dataValidation type="custom" operator="greaterThanOrEqual" allowBlank="1" showInputMessage="1" showErrorMessage="1" errorTitle="Error" error="El porcentaje que ingreso no esta en este rango 0%-100%, o el resultado del descuento en menor al precio piso $ 1,608,377" promptTitle="Porcentaje Descuento" prompt="Ingrese % de descuento de 0%-100% y el resultado del descuento no puede ser menor al precio piso $ 1,608,377" sqref="K4" xr:uid="{CE063DB3-AB0A-48C4-828E-552166175ECD}">
      <formula1>A4</formula1>
    </dataValidation>
    <dataValidation type="custom" operator="greaterThanOrEqual" allowBlank="1" showInputMessage="1" showErrorMessage="1" errorTitle="Error" error="El porcentaje que ingreso no esta en este rango 0%-100%, o el resultado del descuento en menor al precio piso $ 1,650,451" promptTitle="Porcentaje Descuento" prompt="Ingrese % de descuento de 0%-100% y el resultado del descuento no puede ser menor al precio piso $ 1,650,451" sqref="K5:K6" xr:uid="{7BD63673-4D35-4588-97E8-CC08EDB787AD}">
      <formula1>A5</formula1>
    </dataValidation>
    <dataValidation operator="greaterThanOrEqual" allowBlank="1" showInputMessage="1" showErrorMessage="1" sqref="K7:K8" xr:uid="{ECAB2E57-5A74-42D7-A098-750AC34DE804}"/>
    <dataValidation type="decimal" operator="greaterThan" allowBlank="1" showInputMessage="1" showErrorMessage="1" sqref="P2:P8 Q2:Q3" xr:uid="{83FDFD9F-0CC9-4BB5-BBF7-E6A95B0BECBB}">
      <formula1>0</formula1>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J24:J103" xr:uid="{87B29680-5A18-4854-BFD4-D9C627E9DF72}">
      <formula1>F24&lt;$J$11</formula1>
    </dataValidation>
  </dataValidations>
  <printOptions horizontalCentered="1"/>
  <pageMargins left="0.31496062992125984" right="0.31496062992125984" top="0.35433070866141736" bottom="0.35433070866141736" header="0.31496062992125984" footer="0.31496062992125984"/>
  <pageSetup scale="29" fitToHeight="2" orientation="landscape" horizontalDpi="1200" verticalDpi="1200" r:id="rId1"/>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F3856-CD9B-4778-AC42-808AD67B188D}">
  <sheetPr>
    <tabColor theme="9" tint="-0.249977111117893"/>
    <pageSetUpPr fitToPage="1"/>
  </sheetPr>
  <dimension ref="A1:Q1288"/>
  <sheetViews>
    <sheetView topLeftCell="A90" zoomScale="70" zoomScaleNormal="70" zoomScaleSheetLayoutView="85" workbookViewId="0">
      <selection activeCell="F75" sqref="F75"/>
    </sheetView>
  </sheetViews>
  <sheetFormatPr baseColWidth="10" defaultRowHeight="15" x14ac:dyDescent="0.25"/>
  <cols>
    <col min="1" max="1" width="11.42578125" style="2"/>
    <col min="2" max="2" width="24.140625" customWidth="1"/>
    <col min="3" max="3" width="7.85546875" customWidth="1"/>
    <col min="4" max="4" width="13" style="2" bestFit="1" customWidth="1"/>
    <col min="5" max="5" width="21.5703125" style="60" bestFit="1" customWidth="1"/>
    <col min="6" max="6" width="21.5703125" style="2" bestFit="1" customWidth="1"/>
    <col min="7" max="7" width="19" style="2" bestFit="1" customWidth="1"/>
    <col min="8" max="8" width="23" style="86" bestFit="1" customWidth="1"/>
    <col min="9" max="9" width="23.7109375" style="86" bestFit="1" customWidth="1"/>
    <col min="10" max="10" width="22.5703125" style="87" bestFit="1" customWidth="1"/>
    <col min="11" max="11" width="27.42578125" style="86" bestFit="1" customWidth="1"/>
    <col min="12" max="12" width="24.140625" customWidth="1"/>
    <col min="13" max="13" width="24.85546875" customWidth="1"/>
    <col min="14" max="14" width="27" style="2" customWidth="1"/>
    <col min="15" max="15" width="16" bestFit="1" customWidth="1"/>
    <col min="16" max="16" width="42.85546875" customWidth="1"/>
    <col min="17" max="17" width="18.5703125" customWidth="1"/>
    <col min="18" max="18" width="18.85546875" customWidth="1"/>
  </cols>
  <sheetData>
    <row r="1" spans="1:17" ht="36.75" customHeight="1" x14ac:dyDescent="0.25">
      <c r="A1" s="318" t="s">
        <v>7</v>
      </c>
      <c r="B1" s="320" t="s">
        <v>8</v>
      </c>
      <c r="C1" s="320" t="s">
        <v>14</v>
      </c>
      <c r="D1" s="322" t="s">
        <v>9</v>
      </c>
      <c r="E1" s="324" t="str">
        <f>+'VERIFICACIÓN 2025'!B11</f>
        <v>MUNDOLIMPIEZA LTDA - #1218364</v>
      </c>
      <c r="F1" s="325"/>
      <c r="G1" s="325"/>
      <c r="H1" s="325"/>
      <c r="I1" s="326"/>
      <c r="J1" s="327" t="s">
        <v>10</v>
      </c>
      <c r="K1" s="329" t="s">
        <v>11</v>
      </c>
      <c r="L1" s="331" t="s">
        <v>12</v>
      </c>
      <c r="M1" s="333" t="s">
        <v>13</v>
      </c>
      <c r="N1" s="334"/>
      <c r="P1" s="7"/>
      <c r="Q1" s="7"/>
    </row>
    <row r="2" spans="1:17" ht="51" customHeight="1" x14ac:dyDescent="0.25">
      <c r="A2" s="319"/>
      <c r="B2" s="321"/>
      <c r="C2" s="321"/>
      <c r="D2" s="323"/>
      <c r="E2" s="146" t="s">
        <v>6</v>
      </c>
      <c r="F2" s="332" t="s">
        <v>15</v>
      </c>
      <c r="G2" s="332"/>
      <c r="H2" s="332" t="s">
        <v>16</v>
      </c>
      <c r="I2" s="335"/>
      <c r="J2" s="328"/>
      <c r="K2" s="330"/>
      <c r="L2" s="332"/>
      <c r="M2" s="92" t="s">
        <v>17</v>
      </c>
      <c r="N2" s="159" t="s">
        <v>18</v>
      </c>
      <c r="P2" s="9"/>
      <c r="Q2" s="8"/>
    </row>
    <row r="3" spans="1:17" ht="41.25" customHeight="1" x14ac:dyDescent="0.25">
      <c r="A3" s="319"/>
      <c r="B3" s="321"/>
      <c r="C3" s="321"/>
      <c r="D3" s="323"/>
      <c r="E3" s="146" t="s">
        <v>19</v>
      </c>
      <c r="F3" s="63" t="s">
        <v>1</v>
      </c>
      <c r="G3" s="63" t="s">
        <v>2</v>
      </c>
      <c r="H3" s="91" t="s">
        <v>20</v>
      </c>
      <c r="I3" s="156" t="s">
        <v>21</v>
      </c>
      <c r="J3" s="328"/>
      <c r="K3" s="330"/>
      <c r="L3" s="332"/>
      <c r="M3" s="92"/>
      <c r="N3" s="159"/>
      <c r="P3" s="9"/>
      <c r="Q3" s="8"/>
    </row>
    <row r="4" spans="1:17" s="64" customFormat="1" ht="66.75" customHeight="1" x14ac:dyDescent="0.25">
      <c r="A4" s="150">
        <v>1</v>
      </c>
      <c r="B4" s="143" t="s">
        <v>158</v>
      </c>
      <c r="C4" s="142">
        <v>33</v>
      </c>
      <c r="D4" s="151">
        <v>4</v>
      </c>
      <c r="E4" s="147">
        <v>2824371</v>
      </c>
      <c r="F4" s="90">
        <v>2988634</v>
      </c>
      <c r="G4" s="90">
        <v>2824371</v>
      </c>
      <c r="H4" s="90">
        <v>2824371</v>
      </c>
      <c r="I4" s="157">
        <v>0</v>
      </c>
      <c r="J4" s="160" t="str">
        <f>IF(H4&lt;=E4,"CUMPLE","NO CUMPLE")</f>
        <v>CUMPLE</v>
      </c>
      <c r="K4" s="144" t="str">
        <f>IF(AND(H4&gt;=G4,H4&lt;=F4),"CUMPLE","NO CUMPLE")</f>
        <v>CUMPLE</v>
      </c>
      <c r="L4" s="144" t="str">
        <f>IF(AND((H4&gt;=(G4*0.8)),H4&lt;=F4),"CUMPLE","NO CUMPLE")</f>
        <v>CUMPLE</v>
      </c>
      <c r="M4" s="144">
        <f>C4*H4</f>
        <v>93204243</v>
      </c>
      <c r="N4" s="161">
        <f>D4*M4</f>
        <v>372816972</v>
      </c>
      <c r="P4" s="9"/>
      <c r="Q4" s="145"/>
    </row>
    <row r="5" spans="1:17" s="64" customFormat="1" ht="66.75" customHeight="1" x14ac:dyDescent="0.25">
      <c r="A5" s="150">
        <v>2</v>
      </c>
      <c r="B5" s="143" t="s">
        <v>159</v>
      </c>
      <c r="C5" s="142">
        <v>9</v>
      </c>
      <c r="D5" s="151">
        <v>4</v>
      </c>
      <c r="E5" s="147">
        <v>2700125</v>
      </c>
      <c r="F5" s="90">
        <v>3412711</v>
      </c>
      <c r="G5" s="90">
        <v>2700125</v>
      </c>
      <c r="H5" s="90">
        <v>2700125</v>
      </c>
      <c r="I5" s="157">
        <v>0</v>
      </c>
      <c r="J5" s="160" t="str">
        <f>IF(H5&lt;=E5,"CUMPLE","NO CUMPLE")</f>
        <v>CUMPLE</v>
      </c>
      <c r="K5" s="144" t="str">
        <f>IF(AND(H5&gt;=G5,H5&lt;=F5),"CUMPLE","NO CUMPLE")</f>
        <v>CUMPLE</v>
      </c>
      <c r="L5" s="144" t="str">
        <f>IF(AND((H5&gt;=(G5*0.8)),H5&lt;=F5),"CUMPLE","NO CUMPLE")</f>
        <v>CUMPLE</v>
      </c>
      <c r="M5" s="144">
        <f t="shared" ref="M5:M8" si="0">C5*H5</f>
        <v>24301125</v>
      </c>
      <c r="N5" s="161">
        <f>D5*M5</f>
        <v>97204500</v>
      </c>
      <c r="P5" s="9"/>
      <c r="Q5" s="145"/>
    </row>
    <row r="6" spans="1:17" s="64" customFormat="1" ht="66.75" customHeight="1" x14ac:dyDescent="0.25">
      <c r="A6" s="150">
        <v>3</v>
      </c>
      <c r="B6" s="143" t="s">
        <v>160</v>
      </c>
      <c r="C6" s="142">
        <v>2</v>
      </c>
      <c r="D6" s="151">
        <v>4</v>
      </c>
      <c r="E6" s="147">
        <v>2700125</v>
      </c>
      <c r="F6" s="90">
        <v>2991803</v>
      </c>
      <c r="G6" s="90">
        <v>2700125</v>
      </c>
      <c r="H6" s="90">
        <v>2700125</v>
      </c>
      <c r="I6" s="157">
        <v>0</v>
      </c>
      <c r="J6" s="160" t="str">
        <f>IF(H6&lt;=E6,"CUMPLE","NO CUMPLE")</f>
        <v>CUMPLE</v>
      </c>
      <c r="K6" s="144" t="str">
        <f>IF(AND(H6&gt;=G6,H6&lt;=F6),"CUMPLE","NO CUMPLE")</f>
        <v>CUMPLE</v>
      </c>
      <c r="L6" s="144" t="str">
        <f>IF(AND((H6&gt;=(G6*0.8)),H6&lt;=F6),"CUMPLE","NO CUMPLE")</f>
        <v>CUMPLE</v>
      </c>
      <c r="M6" s="144">
        <f t="shared" si="0"/>
        <v>5400250</v>
      </c>
      <c r="N6" s="161">
        <f>D6*M6</f>
        <v>21601000</v>
      </c>
      <c r="P6" s="9"/>
      <c r="Q6" s="145"/>
    </row>
    <row r="7" spans="1:17" s="64" customFormat="1" ht="66.75" customHeight="1" x14ac:dyDescent="0.25">
      <c r="A7" s="150">
        <v>4</v>
      </c>
      <c r="B7" s="143" t="s">
        <v>161</v>
      </c>
      <c r="C7" s="142">
        <v>1</v>
      </c>
      <c r="D7" s="151">
        <v>4</v>
      </c>
      <c r="E7" s="147">
        <v>2700125</v>
      </c>
      <c r="F7" s="90">
        <v>4066672</v>
      </c>
      <c r="G7" s="90">
        <v>2700125</v>
      </c>
      <c r="H7" s="90">
        <v>2700125</v>
      </c>
      <c r="I7" s="157">
        <v>0</v>
      </c>
      <c r="J7" s="160" t="str">
        <f>IF(H7&lt;=E7,"CUMPLE","NO CUMPLE")</f>
        <v>CUMPLE</v>
      </c>
      <c r="K7" s="144" t="str">
        <f>IF(AND(H7&gt;=G7,H7&lt;=F7),"CUMPLE","NO CUMPLE")</f>
        <v>CUMPLE</v>
      </c>
      <c r="L7" s="144" t="str">
        <f>IF(AND((H7&gt;=(G7*0.8)),H7&lt;=F7),"CUMPLE","NO CUMPLE")</f>
        <v>CUMPLE</v>
      </c>
      <c r="M7" s="144">
        <f t="shared" si="0"/>
        <v>2700125</v>
      </c>
      <c r="N7" s="161">
        <f>D7*M7</f>
        <v>10800500</v>
      </c>
      <c r="P7" s="9"/>
      <c r="Q7" s="145"/>
    </row>
    <row r="8" spans="1:17" s="64" customFormat="1" ht="66.75" customHeight="1" x14ac:dyDescent="0.25">
      <c r="A8" s="150">
        <v>5</v>
      </c>
      <c r="B8" s="143" t="s">
        <v>162</v>
      </c>
      <c r="C8" s="142">
        <v>5</v>
      </c>
      <c r="D8" s="151">
        <v>4</v>
      </c>
      <c r="E8" s="147">
        <v>2700125</v>
      </c>
      <c r="F8" s="90">
        <v>3522437</v>
      </c>
      <c r="G8" s="90">
        <v>2700125</v>
      </c>
      <c r="H8" s="90">
        <v>2700125</v>
      </c>
      <c r="I8" s="157">
        <v>0</v>
      </c>
      <c r="J8" s="160" t="str">
        <f>IF(H8&lt;=E8,"CUMPLE","NO CUMPLE")</f>
        <v>CUMPLE</v>
      </c>
      <c r="K8" s="144" t="str">
        <f>IF(AND(H8&gt;=G8,H8&lt;=F8),"CUMPLE","NO CUMPLE")</f>
        <v>CUMPLE</v>
      </c>
      <c r="L8" s="144" t="str">
        <f>IF(AND((H8&gt;=(G8*0.8)),H8&lt;=F8),"CUMPLE","NO CUMPLE")</f>
        <v>CUMPLE</v>
      </c>
      <c r="M8" s="144">
        <f t="shared" si="0"/>
        <v>13500625</v>
      </c>
      <c r="N8" s="161">
        <f>D8*M8</f>
        <v>54002500</v>
      </c>
      <c r="P8" s="9"/>
      <c r="Q8" s="145"/>
    </row>
    <row r="9" spans="1:17" s="64" customFormat="1" ht="66.75" customHeight="1" thickBot="1" x14ac:dyDescent="0.3">
      <c r="A9" s="152">
        <v>5</v>
      </c>
      <c r="B9" s="153" t="s">
        <v>5</v>
      </c>
      <c r="C9" s="154"/>
      <c r="D9" s="155">
        <v>4</v>
      </c>
      <c r="E9" s="148"/>
      <c r="F9" s="149"/>
      <c r="G9" s="149"/>
      <c r="H9" s="149"/>
      <c r="I9" s="158"/>
      <c r="J9" s="168"/>
      <c r="K9" s="169"/>
      <c r="L9" s="170"/>
      <c r="M9" s="169">
        <f>K104</f>
        <v>48911375</v>
      </c>
      <c r="N9" s="171">
        <f>M9*D9</f>
        <v>195645500</v>
      </c>
      <c r="P9" s="308"/>
      <c r="Q9" s="308"/>
    </row>
    <row r="10" spans="1:17" ht="22.5" customHeight="1" x14ac:dyDescent="0.25">
      <c r="A10" s="44"/>
      <c r="B10" s="45"/>
      <c r="C10" s="45"/>
      <c r="D10" s="45"/>
      <c r="E10" s="45"/>
      <c r="F10" s="45"/>
      <c r="G10" s="45"/>
      <c r="H10" s="93"/>
      <c r="I10" s="93"/>
      <c r="J10" s="305" t="s">
        <v>22</v>
      </c>
      <c r="K10" s="306"/>
      <c r="L10" s="306"/>
      <c r="M10" s="307"/>
      <c r="N10" s="172">
        <f>SUM(N4:N9)</f>
        <v>752070972</v>
      </c>
      <c r="P10" s="308"/>
      <c r="Q10" s="308"/>
    </row>
    <row r="11" spans="1:17" ht="22.5" customHeight="1" x14ac:dyDescent="0.25">
      <c r="A11" s="44"/>
      <c r="B11" s="3"/>
      <c r="C11" s="4"/>
      <c r="D11" s="4"/>
      <c r="E11" s="57"/>
      <c r="F11" s="4"/>
      <c r="G11" s="4"/>
      <c r="H11" s="93"/>
      <c r="I11" s="93"/>
      <c r="J11" s="309" t="s">
        <v>42</v>
      </c>
      <c r="K11" s="310"/>
      <c r="L11" s="310"/>
      <c r="M11" s="311"/>
      <c r="N11" s="162">
        <f>N10*0.1</f>
        <v>75207097.200000003</v>
      </c>
      <c r="P11" s="10"/>
      <c r="Q11" s="11"/>
    </row>
    <row r="12" spans="1:17" ht="22.5" customHeight="1" x14ac:dyDescent="0.25">
      <c r="A12" s="44"/>
      <c r="B12" s="46"/>
      <c r="C12" s="47"/>
      <c r="D12" s="47"/>
      <c r="E12" s="58"/>
      <c r="F12" s="47"/>
      <c r="G12" s="46"/>
      <c r="H12" s="93"/>
      <c r="I12" s="93"/>
      <c r="J12" s="309" t="s">
        <v>23</v>
      </c>
      <c r="K12" s="310"/>
      <c r="L12" s="310"/>
      <c r="M12" s="311"/>
      <c r="N12" s="162">
        <f>(N10*0.1)*0.19</f>
        <v>14289348.468</v>
      </c>
      <c r="P12" s="308"/>
      <c r="Q12" s="308"/>
    </row>
    <row r="13" spans="1:17" ht="22.5" customHeight="1" x14ac:dyDescent="0.25">
      <c r="A13" s="44"/>
      <c r="B13" s="5"/>
      <c r="C13" s="29"/>
      <c r="D13" s="29"/>
      <c r="E13" s="29"/>
      <c r="F13" s="29"/>
      <c r="G13" s="6"/>
      <c r="H13" s="94"/>
      <c r="I13" s="93"/>
      <c r="J13" s="338" t="s">
        <v>18</v>
      </c>
      <c r="K13" s="339"/>
      <c r="L13" s="339"/>
      <c r="M13" s="340"/>
      <c r="N13" s="175">
        <f>N10+N11+N12</f>
        <v>841567417.6680001</v>
      </c>
      <c r="P13" s="308"/>
      <c r="Q13" s="308"/>
    </row>
    <row r="14" spans="1:17" ht="22.5" customHeight="1" x14ac:dyDescent="0.25">
      <c r="A14" s="44"/>
      <c r="B14" s="48"/>
      <c r="C14" s="48"/>
      <c r="D14" s="44"/>
      <c r="E14" s="59"/>
      <c r="F14" s="44"/>
      <c r="G14" s="44"/>
      <c r="H14" s="95"/>
      <c r="I14" s="96"/>
      <c r="J14" s="302" t="s">
        <v>24</v>
      </c>
      <c r="K14" s="303"/>
      <c r="L14" s="303"/>
      <c r="M14" s="304"/>
      <c r="N14" s="163">
        <v>841567417.66999996</v>
      </c>
      <c r="O14" s="97"/>
    </row>
    <row r="15" spans="1:17" ht="22.5" customHeight="1" x14ac:dyDescent="0.25">
      <c r="A15" s="44"/>
      <c r="B15" s="48"/>
      <c r="C15" s="48"/>
      <c r="D15" s="44"/>
      <c r="E15" s="59"/>
      <c r="F15" s="44"/>
      <c r="G15" s="44"/>
      <c r="H15" s="96"/>
      <c r="I15" s="96"/>
      <c r="J15" s="302" t="s">
        <v>43</v>
      </c>
      <c r="K15" s="303"/>
      <c r="L15" s="303"/>
      <c r="M15" s="304"/>
      <c r="N15" s="164">
        <f>N13-N14</f>
        <v>-1.9998550415039063E-3</v>
      </c>
      <c r="O15" s="41"/>
    </row>
    <row r="16" spans="1:17" ht="22.5" customHeight="1" x14ac:dyDescent="0.25">
      <c r="A16" s="44"/>
      <c r="B16" s="48"/>
      <c r="C16" s="48"/>
      <c r="D16" s="44"/>
      <c r="E16" s="59"/>
      <c r="F16" s="44"/>
      <c r="G16" s="44"/>
      <c r="H16" s="96"/>
      <c r="I16" s="96"/>
      <c r="J16" s="302" t="s">
        <v>129</v>
      </c>
      <c r="K16" s="303"/>
      <c r="L16" s="303"/>
      <c r="M16" s="304"/>
      <c r="N16" s="164">
        <v>933010061.09000003</v>
      </c>
      <c r="O16" s="41"/>
    </row>
    <row r="17" spans="1:16" ht="22.5" customHeight="1" x14ac:dyDescent="0.25">
      <c r="A17" s="44"/>
      <c r="B17" s="48"/>
      <c r="C17" s="48"/>
      <c r="D17" s="44"/>
      <c r="E17" s="59"/>
      <c r="F17" s="44"/>
      <c r="G17" s="44"/>
      <c r="H17" s="96"/>
      <c r="I17" s="96"/>
      <c r="J17" s="302" t="s">
        <v>44</v>
      </c>
      <c r="K17" s="303"/>
      <c r="L17" s="303"/>
      <c r="M17" s="304"/>
      <c r="N17" s="165">
        <f>+N16-N13</f>
        <v>91442643.421999931</v>
      </c>
    </row>
    <row r="18" spans="1:16" ht="22.5" customHeight="1" x14ac:dyDescent="0.25">
      <c r="A18" s="44"/>
      <c r="B18" s="48"/>
      <c r="C18" s="48"/>
      <c r="D18" s="44"/>
      <c r="E18" s="59"/>
      <c r="F18" s="44"/>
      <c r="G18" s="44"/>
      <c r="H18" s="96"/>
      <c r="I18" s="96"/>
      <c r="J18" s="302" t="s">
        <v>128</v>
      </c>
      <c r="K18" s="303"/>
      <c r="L18" s="303"/>
      <c r="M18" s="304"/>
      <c r="N18" s="166">
        <f>+N17/N16</f>
        <v>9.8008207237520018E-2</v>
      </c>
    </row>
    <row r="19" spans="1:16" ht="22.5" customHeight="1" thickBot="1" x14ac:dyDescent="0.3">
      <c r="A19" s="44"/>
      <c r="B19" s="48"/>
      <c r="C19" s="48"/>
      <c r="D19" s="44"/>
      <c r="E19" s="59"/>
      <c r="F19" s="44"/>
      <c r="G19" s="44"/>
      <c r="H19" s="96"/>
      <c r="I19" s="96"/>
      <c r="J19" s="312" t="s">
        <v>25</v>
      </c>
      <c r="K19" s="313"/>
      <c r="L19" s="313"/>
      <c r="M19" s="314"/>
      <c r="N19" s="167" t="str">
        <f>IF((N14)&gt;$N16,"NO CUMPLE","SI CUMPLE")</f>
        <v>SI CUMPLE</v>
      </c>
    </row>
    <row r="20" spans="1:16" x14ac:dyDescent="0.25">
      <c r="H20" s="98"/>
      <c r="I20" s="98"/>
      <c r="J20" s="99"/>
      <c r="K20" s="98"/>
      <c r="N20"/>
    </row>
    <row r="21" spans="1:16" ht="15.75" thickBot="1" x14ac:dyDescent="0.3">
      <c r="H21" s="98"/>
      <c r="I21" s="98"/>
      <c r="J21" s="99"/>
      <c r="K21" s="98"/>
    </row>
    <row r="22" spans="1:16" ht="15.75" thickBot="1" x14ac:dyDescent="0.3">
      <c r="A22" s="341" t="s">
        <v>3</v>
      </c>
      <c r="B22" s="341"/>
      <c r="F22" s="315" t="s">
        <v>207</v>
      </c>
      <c r="G22" s="316"/>
      <c r="H22" s="317"/>
      <c r="I22" s="98"/>
      <c r="J22" s="99"/>
      <c r="K22" s="98"/>
    </row>
    <row r="23" spans="1:16" ht="67.5" customHeight="1" thickBot="1" x14ac:dyDescent="0.3">
      <c r="A23" s="120" t="s">
        <v>0</v>
      </c>
      <c r="B23" s="121" t="s">
        <v>76</v>
      </c>
      <c r="C23" s="121" t="s">
        <v>41</v>
      </c>
      <c r="D23" s="122" t="s">
        <v>75</v>
      </c>
      <c r="E23" s="123" t="s">
        <v>201</v>
      </c>
      <c r="F23" s="124" t="s">
        <v>204</v>
      </c>
      <c r="G23" s="125" t="s">
        <v>205</v>
      </c>
      <c r="H23" s="123" t="s">
        <v>206</v>
      </c>
      <c r="I23" s="125" t="s">
        <v>200</v>
      </c>
      <c r="J23" s="123" t="s">
        <v>77</v>
      </c>
      <c r="K23" s="135" t="s">
        <v>74</v>
      </c>
      <c r="L23" s="122" t="s">
        <v>127</v>
      </c>
      <c r="M23" s="121" t="s">
        <v>208</v>
      </c>
      <c r="N23" s="121" t="s">
        <v>213</v>
      </c>
      <c r="O23" s="126" t="s">
        <v>9</v>
      </c>
      <c r="P23" s="126" t="s">
        <v>209</v>
      </c>
    </row>
    <row r="24" spans="1:16" s="64" customFormat="1" ht="36.75" customHeight="1" x14ac:dyDescent="0.25">
      <c r="A24" s="196">
        <v>6</v>
      </c>
      <c r="B24" s="197" t="s">
        <v>84</v>
      </c>
      <c r="C24" s="198" t="s">
        <v>39</v>
      </c>
      <c r="D24" s="199">
        <v>38</v>
      </c>
      <c r="E24" s="200">
        <v>16017</v>
      </c>
      <c r="F24" s="201">
        <v>31560</v>
      </c>
      <c r="G24" s="202">
        <v>13333</v>
      </c>
      <c r="H24" s="203">
        <f>+F24-G24</f>
        <v>18227</v>
      </c>
      <c r="I24" s="204">
        <v>13333</v>
      </c>
      <c r="J24" s="205">
        <f>((E24-I24)/E24)</f>
        <v>0.16757195479802708</v>
      </c>
      <c r="K24" s="206">
        <f t="shared" ref="K24:K55" si="1">I24*D24</f>
        <v>506654</v>
      </c>
      <c r="L24" s="207">
        <f t="shared" ref="L24:L55" si="2">K24*O24</f>
        <v>2026616</v>
      </c>
      <c r="M24" s="208" t="str">
        <f t="shared" ref="M24:M55" si="3">IF((I24)&gt;$E24,"NO CUMPLE","SI CUMPLE")</f>
        <v>SI CUMPLE</v>
      </c>
      <c r="N24" s="208" t="str">
        <f>IF((I24)&lt;$G24,"NO CUMPLE","SI CUMPLE")</f>
        <v>SI CUMPLE</v>
      </c>
      <c r="O24" s="209">
        <v>4</v>
      </c>
      <c r="P24" s="210"/>
    </row>
    <row r="25" spans="1:16" s="64" customFormat="1" ht="36.75" customHeight="1" x14ac:dyDescent="0.25">
      <c r="A25" s="101">
        <v>7</v>
      </c>
      <c r="B25" s="102" t="s">
        <v>85</v>
      </c>
      <c r="C25" s="103" t="s">
        <v>39</v>
      </c>
      <c r="D25" s="104">
        <v>54</v>
      </c>
      <c r="E25" s="105">
        <v>11267</v>
      </c>
      <c r="F25" s="173">
        <v>19462</v>
      </c>
      <c r="G25" s="61">
        <v>6365</v>
      </c>
      <c r="H25" s="189">
        <f t="shared" ref="H25:H88" si="4">+F25-G25</f>
        <v>13097</v>
      </c>
      <c r="I25" s="62">
        <v>6365</v>
      </c>
      <c r="J25" s="118">
        <f t="shared" ref="J25:J88" si="5">((E25-I25)/E25)</f>
        <v>0.4350758853288364</v>
      </c>
      <c r="K25" s="136">
        <f t="shared" si="1"/>
        <v>343710</v>
      </c>
      <c r="L25" s="107">
        <f t="shared" si="2"/>
        <v>1374840</v>
      </c>
      <c r="M25" s="100" t="str">
        <f t="shared" si="3"/>
        <v>SI CUMPLE</v>
      </c>
      <c r="N25" s="119" t="str">
        <f t="shared" ref="N25:N88" si="6">IF((I25)&lt;$G25,"NO CUMPLE","SI CUMPLE")</f>
        <v>SI CUMPLE</v>
      </c>
      <c r="O25" s="192">
        <v>4</v>
      </c>
      <c r="P25" s="211"/>
    </row>
    <row r="26" spans="1:16" s="64" customFormat="1" ht="36.75" customHeight="1" x14ac:dyDescent="0.25">
      <c r="A26" s="101">
        <v>8</v>
      </c>
      <c r="B26" s="102" t="s">
        <v>86</v>
      </c>
      <c r="C26" s="103" t="s">
        <v>39</v>
      </c>
      <c r="D26" s="104">
        <v>140</v>
      </c>
      <c r="E26" s="105">
        <v>13697</v>
      </c>
      <c r="F26" s="173">
        <v>32134</v>
      </c>
      <c r="G26" s="61">
        <v>11831</v>
      </c>
      <c r="H26" s="189">
        <f t="shared" si="4"/>
        <v>20303</v>
      </c>
      <c r="I26" s="62">
        <v>11831</v>
      </c>
      <c r="J26" s="118">
        <f t="shared" si="5"/>
        <v>0.13623421187121268</v>
      </c>
      <c r="K26" s="136">
        <f t="shared" si="1"/>
        <v>1656340</v>
      </c>
      <c r="L26" s="107">
        <f t="shared" si="2"/>
        <v>6625360</v>
      </c>
      <c r="M26" s="100" t="str">
        <f t="shared" si="3"/>
        <v>SI CUMPLE</v>
      </c>
      <c r="N26" s="119" t="str">
        <f t="shared" si="6"/>
        <v>SI CUMPLE</v>
      </c>
      <c r="O26" s="192">
        <v>4</v>
      </c>
      <c r="P26" s="211"/>
    </row>
    <row r="27" spans="1:16" s="64" customFormat="1" ht="36.75" customHeight="1" x14ac:dyDescent="0.25">
      <c r="A27" s="101">
        <v>9</v>
      </c>
      <c r="B27" s="102" t="s">
        <v>163</v>
      </c>
      <c r="C27" s="103" t="s">
        <v>39</v>
      </c>
      <c r="D27" s="104">
        <v>104</v>
      </c>
      <c r="E27" s="105">
        <v>13808</v>
      </c>
      <c r="F27" s="173">
        <v>38942</v>
      </c>
      <c r="G27" s="61">
        <v>8679</v>
      </c>
      <c r="H27" s="189">
        <f t="shared" si="4"/>
        <v>30263</v>
      </c>
      <c r="I27" s="62">
        <v>8679</v>
      </c>
      <c r="J27" s="118">
        <f t="shared" si="5"/>
        <v>0.37145133256083429</v>
      </c>
      <c r="K27" s="136">
        <f t="shared" si="1"/>
        <v>902616</v>
      </c>
      <c r="L27" s="107">
        <f t="shared" si="2"/>
        <v>3610464</v>
      </c>
      <c r="M27" s="100" t="str">
        <f t="shared" si="3"/>
        <v>SI CUMPLE</v>
      </c>
      <c r="N27" s="119" t="str">
        <f t="shared" si="6"/>
        <v>SI CUMPLE</v>
      </c>
      <c r="O27" s="192">
        <v>4</v>
      </c>
      <c r="P27" s="211"/>
    </row>
    <row r="28" spans="1:16" s="64" customFormat="1" ht="36.75" customHeight="1" x14ac:dyDescent="0.25">
      <c r="A28" s="101">
        <v>10</v>
      </c>
      <c r="B28" s="102" t="s">
        <v>164</v>
      </c>
      <c r="C28" s="103" t="s">
        <v>39</v>
      </c>
      <c r="D28" s="104">
        <v>104</v>
      </c>
      <c r="E28" s="105">
        <v>8505</v>
      </c>
      <c r="F28" s="173">
        <v>21667</v>
      </c>
      <c r="G28" s="61">
        <v>5684</v>
      </c>
      <c r="H28" s="189">
        <f t="shared" si="4"/>
        <v>15983</v>
      </c>
      <c r="I28" s="62">
        <v>5684</v>
      </c>
      <c r="J28" s="118">
        <f t="shared" si="5"/>
        <v>0.33168724279835393</v>
      </c>
      <c r="K28" s="136">
        <f t="shared" si="1"/>
        <v>591136</v>
      </c>
      <c r="L28" s="107">
        <f t="shared" si="2"/>
        <v>2364544</v>
      </c>
      <c r="M28" s="100" t="str">
        <f t="shared" si="3"/>
        <v>SI CUMPLE</v>
      </c>
      <c r="N28" s="119" t="str">
        <f t="shared" si="6"/>
        <v>SI CUMPLE</v>
      </c>
      <c r="O28" s="192">
        <v>4</v>
      </c>
      <c r="P28" s="211"/>
    </row>
    <row r="29" spans="1:16" s="64" customFormat="1" ht="36.75" customHeight="1" x14ac:dyDescent="0.25">
      <c r="A29" s="101">
        <v>11</v>
      </c>
      <c r="B29" s="102" t="s">
        <v>87</v>
      </c>
      <c r="C29" s="103" t="s">
        <v>39</v>
      </c>
      <c r="D29" s="104">
        <v>110</v>
      </c>
      <c r="E29" s="105">
        <v>25627</v>
      </c>
      <c r="F29" s="173">
        <v>129425</v>
      </c>
      <c r="G29" s="61">
        <v>11046</v>
      </c>
      <c r="H29" s="189">
        <f t="shared" si="4"/>
        <v>118379</v>
      </c>
      <c r="I29" s="62">
        <v>11046</v>
      </c>
      <c r="J29" s="118">
        <f t="shared" si="5"/>
        <v>0.56897022671401254</v>
      </c>
      <c r="K29" s="136">
        <f t="shared" si="1"/>
        <v>1215060</v>
      </c>
      <c r="L29" s="107">
        <f t="shared" si="2"/>
        <v>4860240</v>
      </c>
      <c r="M29" s="100" t="str">
        <f t="shared" si="3"/>
        <v>SI CUMPLE</v>
      </c>
      <c r="N29" s="119" t="str">
        <f t="shared" si="6"/>
        <v>SI CUMPLE</v>
      </c>
      <c r="O29" s="192">
        <v>4</v>
      </c>
      <c r="P29" s="211"/>
    </row>
    <row r="30" spans="1:16" s="64" customFormat="1" ht="36.75" customHeight="1" x14ac:dyDescent="0.25">
      <c r="A30" s="101">
        <v>12</v>
      </c>
      <c r="B30" s="102" t="s">
        <v>165</v>
      </c>
      <c r="C30" s="103" t="s">
        <v>39</v>
      </c>
      <c r="D30" s="104">
        <v>58</v>
      </c>
      <c r="E30" s="105">
        <v>8969</v>
      </c>
      <c r="F30" s="173">
        <v>20598</v>
      </c>
      <c r="G30" s="61">
        <v>7136</v>
      </c>
      <c r="H30" s="189">
        <f t="shared" si="4"/>
        <v>13462</v>
      </c>
      <c r="I30" s="62">
        <v>7136</v>
      </c>
      <c r="J30" s="118">
        <f t="shared" si="5"/>
        <v>0.20437060987847028</v>
      </c>
      <c r="K30" s="136">
        <f t="shared" si="1"/>
        <v>413888</v>
      </c>
      <c r="L30" s="107">
        <f t="shared" si="2"/>
        <v>1655552</v>
      </c>
      <c r="M30" s="100" t="str">
        <f t="shared" si="3"/>
        <v>SI CUMPLE</v>
      </c>
      <c r="N30" s="119" t="str">
        <f t="shared" si="6"/>
        <v>SI CUMPLE</v>
      </c>
      <c r="O30" s="192">
        <v>4</v>
      </c>
      <c r="P30" s="211"/>
    </row>
    <row r="31" spans="1:16" s="64" customFormat="1" ht="36.75" customHeight="1" x14ac:dyDescent="0.25">
      <c r="A31" s="101">
        <v>13</v>
      </c>
      <c r="B31" s="102" t="s">
        <v>88</v>
      </c>
      <c r="C31" s="103" t="s">
        <v>39</v>
      </c>
      <c r="D31" s="104">
        <v>72</v>
      </c>
      <c r="E31" s="105">
        <v>8616</v>
      </c>
      <c r="F31" s="173">
        <v>19494</v>
      </c>
      <c r="G31" s="61">
        <v>6359</v>
      </c>
      <c r="H31" s="189">
        <f t="shared" si="4"/>
        <v>13135</v>
      </c>
      <c r="I31" s="62">
        <v>6359</v>
      </c>
      <c r="J31" s="118">
        <f t="shared" si="5"/>
        <v>0.26195450324976788</v>
      </c>
      <c r="K31" s="136">
        <f t="shared" si="1"/>
        <v>457848</v>
      </c>
      <c r="L31" s="107">
        <f t="shared" si="2"/>
        <v>1831392</v>
      </c>
      <c r="M31" s="100" t="str">
        <f t="shared" si="3"/>
        <v>SI CUMPLE</v>
      </c>
      <c r="N31" s="119" t="str">
        <f t="shared" si="6"/>
        <v>SI CUMPLE</v>
      </c>
      <c r="O31" s="192">
        <v>4</v>
      </c>
      <c r="P31" s="211"/>
    </row>
    <row r="32" spans="1:16" s="64" customFormat="1" ht="36.75" customHeight="1" x14ac:dyDescent="0.25">
      <c r="A32" s="101">
        <v>14</v>
      </c>
      <c r="B32" s="102" t="s">
        <v>166</v>
      </c>
      <c r="C32" s="103" t="s">
        <v>39</v>
      </c>
      <c r="D32" s="104">
        <v>66</v>
      </c>
      <c r="E32" s="105">
        <v>25627</v>
      </c>
      <c r="F32" s="173">
        <v>53132</v>
      </c>
      <c r="G32" s="61">
        <v>22874</v>
      </c>
      <c r="H32" s="189">
        <f t="shared" si="4"/>
        <v>30258</v>
      </c>
      <c r="I32" s="62">
        <v>22874</v>
      </c>
      <c r="J32" s="118">
        <f t="shared" si="5"/>
        <v>0.10742576189175479</v>
      </c>
      <c r="K32" s="136">
        <f t="shared" si="1"/>
        <v>1509684</v>
      </c>
      <c r="L32" s="107">
        <f t="shared" si="2"/>
        <v>6038736</v>
      </c>
      <c r="M32" s="100" t="str">
        <f t="shared" si="3"/>
        <v>SI CUMPLE</v>
      </c>
      <c r="N32" s="119" t="str">
        <f t="shared" si="6"/>
        <v>SI CUMPLE</v>
      </c>
      <c r="O32" s="192">
        <v>4</v>
      </c>
      <c r="P32" s="211"/>
    </row>
    <row r="33" spans="1:16" s="64" customFormat="1" ht="36.75" customHeight="1" x14ac:dyDescent="0.25">
      <c r="A33" s="101">
        <v>15</v>
      </c>
      <c r="B33" s="102" t="s">
        <v>89</v>
      </c>
      <c r="C33" s="103" t="s">
        <v>39</v>
      </c>
      <c r="D33" s="104">
        <v>66</v>
      </c>
      <c r="E33" s="105">
        <v>24633</v>
      </c>
      <c r="F33" s="173">
        <v>51540</v>
      </c>
      <c r="G33" s="61">
        <v>13886</v>
      </c>
      <c r="H33" s="189">
        <f t="shared" si="4"/>
        <v>37654</v>
      </c>
      <c r="I33" s="62">
        <v>13886</v>
      </c>
      <c r="J33" s="118">
        <f t="shared" si="5"/>
        <v>0.43628465879105266</v>
      </c>
      <c r="K33" s="136">
        <f t="shared" si="1"/>
        <v>916476</v>
      </c>
      <c r="L33" s="107">
        <f t="shared" si="2"/>
        <v>3665904</v>
      </c>
      <c r="M33" s="100" t="str">
        <f t="shared" si="3"/>
        <v>SI CUMPLE</v>
      </c>
      <c r="N33" s="119" t="str">
        <f t="shared" si="6"/>
        <v>SI CUMPLE</v>
      </c>
      <c r="O33" s="192">
        <v>4</v>
      </c>
      <c r="P33" s="211"/>
    </row>
    <row r="34" spans="1:16" s="64" customFormat="1" ht="36.75" customHeight="1" x14ac:dyDescent="0.25">
      <c r="A34" s="101">
        <v>16</v>
      </c>
      <c r="B34" s="102" t="s">
        <v>167</v>
      </c>
      <c r="C34" s="103" t="s">
        <v>39</v>
      </c>
      <c r="D34" s="104">
        <v>2</v>
      </c>
      <c r="E34" s="105">
        <v>15796</v>
      </c>
      <c r="F34" s="173">
        <v>51684</v>
      </c>
      <c r="G34" s="61">
        <v>8100</v>
      </c>
      <c r="H34" s="189">
        <f t="shared" si="4"/>
        <v>43584</v>
      </c>
      <c r="I34" s="62">
        <v>8100</v>
      </c>
      <c r="J34" s="118">
        <f t="shared" si="5"/>
        <v>0.48721195239301091</v>
      </c>
      <c r="K34" s="136">
        <f t="shared" si="1"/>
        <v>16200</v>
      </c>
      <c r="L34" s="107">
        <f t="shared" si="2"/>
        <v>64800</v>
      </c>
      <c r="M34" s="100" t="str">
        <f t="shared" si="3"/>
        <v>SI CUMPLE</v>
      </c>
      <c r="N34" s="119" t="str">
        <f t="shared" si="6"/>
        <v>SI CUMPLE</v>
      </c>
      <c r="O34" s="192">
        <v>4</v>
      </c>
      <c r="P34" s="211"/>
    </row>
    <row r="35" spans="1:16" s="64" customFormat="1" ht="36.75" customHeight="1" x14ac:dyDescent="0.25">
      <c r="A35" s="101">
        <v>17</v>
      </c>
      <c r="B35" s="102" t="s">
        <v>90</v>
      </c>
      <c r="C35" s="103" t="s">
        <v>39</v>
      </c>
      <c r="D35" s="104">
        <v>25</v>
      </c>
      <c r="E35" s="105">
        <v>48934</v>
      </c>
      <c r="F35" s="173">
        <v>230346</v>
      </c>
      <c r="G35" s="61">
        <v>47321</v>
      </c>
      <c r="H35" s="189">
        <f t="shared" si="4"/>
        <v>183025</v>
      </c>
      <c r="I35" s="62">
        <v>47321</v>
      </c>
      <c r="J35" s="118">
        <f t="shared" si="5"/>
        <v>3.2962766174847752E-2</v>
      </c>
      <c r="K35" s="136">
        <f t="shared" si="1"/>
        <v>1183025</v>
      </c>
      <c r="L35" s="107">
        <f t="shared" si="2"/>
        <v>4732100</v>
      </c>
      <c r="M35" s="100" t="str">
        <f t="shared" si="3"/>
        <v>SI CUMPLE</v>
      </c>
      <c r="N35" s="119" t="str">
        <f t="shared" si="6"/>
        <v>SI CUMPLE</v>
      </c>
      <c r="O35" s="192">
        <v>4</v>
      </c>
      <c r="P35" s="211"/>
    </row>
    <row r="36" spans="1:16" s="108" customFormat="1" ht="36.75" customHeight="1" x14ac:dyDescent="0.25">
      <c r="A36" s="101">
        <v>18</v>
      </c>
      <c r="B36" s="102" t="s">
        <v>91</v>
      </c>
      <c r="C36" s="103" t="s">
        <v>39</v>
      </c>
      <c r="D36" s="104">
        <v>50</v>
      </c>
      <c r="E36" s="105">
        <v>14239</v>
      </c>
      <c r="F36" s="173">
        <v>65507</v>
      </c>
      <c r="G36" s="61">
        <v>12045</v>
      </c>
      <c r="H36" s="189">
        <f t="shared" si="4"/>
        <v>53462</v>
      </c>
      <c r="I36" s="62">
        <v>12045</v>
      </c>
      <c r="J36" s="118">
        <f t="shared" si="5"/>
        <v>0.15408385420324461</v>
      </c>
      <c r="K36" s="136">
        <f t="shared" si="1"/>
        <v>602250</v>
      </c>
      <c r="L36" s="107">
        <f t="shared" si="2"/>
        <v>2409000</v>
      </c>
      <c r="M36" s="100" t="str">
        <f t="shared" si="3"/>
        <v>SI CUMPLE</v>
      </c>
      <c r="N36" s="119" t="str">
        <f t="shared" si="6"/>
        <v>SI CUMPLE</v>
      </c>
      <c r="O36" s="192">
        <v>4</v>
      </c>
      <c r="P36" s="211"/>
    </row>
    <row r="37" spans="1:16" s="64" customFormat="1" ht="36.75" customHeight="1" x14ac:dyDescent="0.25">
      <c r="A37" s="101">
        <v>19</v>
      </c>
      <c r="B37" s="102" t="s">
        <v>92</v>
      </c>
      <c r="C37" s="103" t="s">
        <v>39</v>
      </c>
      <c r="D37" s="104">
        <v>54</v>
      </c>
      <c r="E37" s="105">
        <v>25627</v>
      </c>
      <c r="F37" s="173">
        <v>59618</v>
      </c>
      <c r="G37" s="61">
        <v>23433</v>
      </c>
      <c r="H37" s="189">
        <f t="shared" si="4"/>
        <v>36185</v>
      </c>
      <c r="I37" s="62">
        <v>23433</v>
      </c>
      <c r="J37" s="118">
        <f t="shared" si="5"/>
        <v>8.5612830218129321E-2</v>
      </c>
      <c r="K37" s="136">
        <f t="shared" si="1"/>
        <v>1265382</v>
      </c>
      <c r="L37" s="107">
        <f t="shared" si="2"/>
        <v>5061528</v>
      </c>
      <c r="M37" s="100" t="str">
        <f t="shared" si="3"/>
        <v>SI CUMPLE</v>
      </c>
      <c r="N37" s="119" t="str">
        <f t="shared" si="6"/>
        <v>SI CUMPLE</v>
      </c>
      <c r="O37" s="192">
        <v>4</v>
      </c>
      <c r="P37" s="211"/>
    </row>
    <row r="38" spans="1:16" s="108" customFormat="1" ht="36.75" customHeight="1" x14ac:dyDescent="0.25">
      <c r="A38" s="101">
        <v>20</v>
      </c>
      <c r="B38" s="102" t="s">
        <v>93</v>
      </c>
      <c r="C38" s="103" t="s">
        <v>39</v>
      </c>
      <c r="D38" s="104">
        <v>64</v>
      </c>
      <c r="E38" s="105">
        <v>11267</v>
      </c>
      <c r="F38" s="173">
        <v>305522</v>
      </c>
      <c r="G38" s="61">
        <v>8100</v>
      </c>
      <c r="H38" s="189">
        <f t="shared" si="4"/>
        <v>297422</v>
      </c>
      <c r="I38" s="62">
        <v>8100</v>
      </c>
      <c r="J38" s="118">
        <f t="shared" si="5"/>
        <v>0.28108635839176355</v>
      </c>
      <c r="K38" s="136">
        <f t="shared" si="1"/>
        <v>518400</v>
      </c>
      <c r="L38" s="107">
        <f t="shared" si="2"/>
        <v>2073600</v>
      </c>
      <c r="M38" s="100" t="str">
        <f t="shared" si="3"/>
        <v>SI CUMPLE</v>
      </c>
      <c r="N38" s="119" t="str">
        <f t="shared" si="6"/>
        <v>SI CUMPLE</v>
      </c>
      <c r="O38" s="192">
        <v>4</v>
      </c>
      <c r="P38" s="211"/>
    </row>
    <row r="39" spans="1:16" s="108" customFormat="1" ht="36.75" customHeight="1" x14ac:dyDescent="0.25">
      <c r="A39" s="101">
        <v>21</v>
      </c>
      <c r="B39" s="102" t="s">
        <v>168</v>
      </c>
      <c r="C39" s="103" t="s">
        <v>39</v>
      </c>
      <c r="D39" s="104">
        <v>30</v>
      </c>
      <c r="E39" s="105">
        <v>21650</v>
      </c>
      <c r="F39" s="173">
        <v>49041</v>
      </c>
      <c r="G39" s="61">
        <v>13508</v>
      </c>
      <c r="H39" s="189">
        <f t="shared" si="4"/>
        <v>35533</v>
      </c>
      <c r="I39" s="62">
        <v>13508</v>
      </c>
      <c r="J39" s="118">
        <f t="shared" si="5"/>
        <v>0.37607390300230947</v>
      </c>
      <c r="K39" s="136">
        <f t="shared" si="1"/>
        <v>405240</v>
      </c>
      <c r="L39" s="107">
        <f t="shared" si="2"/>
        <v>1620960</v>
      </c>
      <c r="M39" s="100" t="str">
        <f t="shared" si="3"/>
        <v>SI CUMPLE</v>
      </c>
      <c r="N39" s="119" t="str">
        <f t="shared" si="6"/>
        <v>SI CUMPLE</v>
      </c>
      <c r="O39" s="192">
        <v>4</v>
      </c>
      <c r="P39" s="211"/>
    </row>
    <row r="40" spans="1:16" s="108" customFormat="1" ht="36.75" customHeight="1" x14ac:dyDescent="0.25">
      <c r="A40" s="101">
        <v>22</v>
      </c>
      <c r="B40" s="102" t="s">
        <v>169</v>
      </c>
      <c r="C40" s="103" t="s">
        <v>39</v>
      </c>
      <c r="D40" s="104">
        <v>30</v>
      </c>
      <c r="E40" s="105">
        <v>21650</v>
      </c>
      <c r="F40" s="173">
        <v>154734</v>
      </c>
      <c r="G40" s="61">
        <v>13508</v>
      </c>
      <c r="H40" s="189">
        <f t="shared" si="4"/>
        <v>141226</v>
      </c>
      <c r="I40" s="62">
        <v>13508</v>
      </c>
      <c r="J40" s="118">
        <f t="shared" si="5"/>
        <v>0.37607390300230947</v>
      </c>
      <c r="K40" s="136">
        <f t="shared" si="1"/>
        <v>405240</v>
      </c>
      <c r="L40" s="107">
        <f t="shared" si="2"/>
        <v>1620960</v>
      </c>
      <c r="M40" s="100" t="str">
        <f t="shared" si="3"/>
        <v>SI CUMPLE</v>
      </c>
      <c r="N40" s="119" t="str">
        <f t="shared" si="6"/>
        <v>SI CUMPLE</v>
      </c>
      <c r="O40" s="192">
        <v>4</v>
      </c>
      <c r="P40" s="211"/>
    </row>
    <row r="41" spans="1:16" s="108" customFormat="1" ht="36.75" customHeight="1" x14ac:dyDescent="0.25">
      <c r="A41" s="101">
        <v>23</v>
      </c>
      <c r="B41" s="102" t="s">
        <v>94</v>
      </c>
      <c r="C41" s="103" t="s">
        <v>39</v>
      </c>
      <c r="D41" s="104">
        <v>68</v>
      </c>
      <c r="E41" s="105">
        <v>16017</v>
      </c>
      <c r="F41" s="173">
        <v>25770</v>
      </c>
      <c r="G41" s="61">
        <v>10415</v>
      </c>
      <c r="H41" s="189">
        <f t="shared" si="4"/>
        <v>15355</v>
      </c>
      <c r="I41" s="62">
        <v>10415</v>
      </c>
      <c r="J41" s="118">
        <f t="shared" si="5"/>
        <v>0.34975338702628456</v>
      </c>
      <c r="K41" s="136">
        <f t="shared" si="1"/>
        <v>708220</v>
      </c>
      <c r="L41" s="107">
        <f t="shared" si="2"/>
        <v>2832880</v>
      </c>
      <c r="M41" s="100" t="str">
        <f t="shared" si="3"/>
        <v>SI CUMPLE</v>
      </c>
      <c r="N41" s="119" t="str">
        <f t="shared" si="6"/>
        <v>SI CUMPLE</v>
      </c>
      <c r="O41" s="192">
        <v>4</v>
      </c>
      <c r="P41" s="211"/>
    </row>
    <row r="42" spans="1:16" s="64" customFormat="1" ht="36.75" customHeight="1" x14ac:dyDescent="0.25">
      <c r="A42" s="101">
        <v>24</v>
      </c>
      <c r="B42" s="102" t="s">
        <v>95</v>
      </c>
      <c r="C42" s="103" t="s">
        <v>39</v>
      </c>
      <c r="D42" s="104">
        <v>68</v>
      </c>
      <c r="E42" s="105">
        <v>9831</v>
      </c>
      <c r="F42" s="173">
        <v>20687</v>
      </c>
      <c r="G42" s="61">
        <v>5439</v>
      </c>
      <c r="H42" s="189">
        <f t="shared" si="4"/>
        <v>15248</v>
      </c>
      <c r="I42" s="62">
        <v>5439</v>
      </c>
      <c r="J42" s="118">
        <f t="shared" si="5"/>
        <v>0.44675007628928898</v>
      </c>
      <c r="K42" s="136">
        <f t="shared" si="1"/>
        <v>369852</v>
      </c>
      <c r="L42" s="107">
        <f t="shared" si="2"/>
        <v>1479408</v>
      </c>
      <c r="M42" s="100" t="str">
        <f t="shared" si="3"/>
        <v>SI CUMPLE</v>
      </c>
      <c r="N42" s="119" t="str">
        <f t="shared" si="6"/>
        <v>SI CUMPLE</v>
      </c>
      <c r="O42" s="192">
        <v>4</v>
      </c>
      <c r="P42" s="211"/>
    </row>
    <row r="43" spans="1:16" s="108" customFormat="1" ht="36.75" customHeight="1" x14ac:dyDescent="0.25">
      <c r="A43" s="101">
        <v>25</v>
      </c>
      <c r="B43" s="102" t="s">
        <v>96</v>
      </c>
      <c r="C43" s="103" t="s">
        <v>39</v>
      </c>
      <c r="D43" s="104">
        <v>70</v>
      </c>
      <c r="E43" s="105">
        <v>1215</v>
      </c>
      <c r="F43" s="173">
        <v>2630</v>
      </c>
      <c r="G43" s="61">
        <v>453</v>
      </c>
      <c r="H43" s="189">
        <f t="shared" si="4"/>
        <v>2177</v>
      </c>
      <c r="I43" s="62">
        <v>453</v>
      </c>
      <c r="J43" s="118">
        <f t="shared" si="5"/>
        <v>0.62716049382716055</v>
      </c>
      <c r="K43" s="136">
        <f t="shared" si="1"/>
        <v>31710</v>
      </c>
      <c r="L43" s="107">
        <f t="shared" si="2"/>
        <v>126840</v>
      </c>
      <c r="M43" s="100" t="str">
        <f t="shared" si="3"/>
        <v>SI CUMPLE</v>
      </c>
      <c r="N43" s="119" t="str">
        <f t="shared" si="6"/>
        <v>SI CUMPLE</v>
      </c>
      <c r="O43" s="192">
        <v>4</v>
      </c>
      <c r="P43" s="211"/>
    </row>
    <row r="44" spans="1:16" s="108" customFormat="1" ht="36.75" customHeight="1" x14ac:dyDescent="0.25">
      <c r="A44" s="101">
        <v>26</v>
      </c>
      <c r="B44" s="102" t="s">
        <v>97</v>
      </c>
      <c r="C44" s="103" t="s">
        <v>39</v>
      </c>
      <c r="D44" s="104">
        <v>110</v>
      </c>
      <c r="E44" s="105">
        <v>839</v>
      </c>
      <c r="F44" s="173">
        <v>3262</v>
      </c>
      <c r="G44" s="61">
        <v>221</v>
      </c>
      <c r="H44" s="189">
        <f t="shared" si="4"/>
        <v>3041</v>
      </c>
      <c r="I44" s="62">
        <v>221</v>
      </c>
      <c r="J44" s="118">
        <f t="shared" si="5"/>
        <v>0.73659117997616208</v>
      </c>
      <c r="K44" s="136">
        <f t="shared" si="1"/>
        <v>24310</v>
      </c>
      <c r="L44" s="107">
        <f t="shared" si="2"/>
        <v>97240</v>
      </c>
      <c r="M44" s="100" t="str">
        <f t="shared" si="3"/>
        <v>SI CUMPLE</v>
      </c>
      <c r="N44" s="119" t="str">
        <f t="shared" si="6"/>
        <v>SI CUMPLE</v>
      </c>
      <c r="O44" s="192">
        <v>4</v>
      </c>
      <c r="P44" s="211"/>
    </row>
    <row r="45" spans="1:16" s="64" customFormat="1" ht="36.75" customHeight="1" x14ac:dyDescent="0.25">
      <c r="A45" s="101">
        <v>27</v>
      </c>
      <c r="B45" s="102" t="s">
        <v>98</v>
      </c>
      <c r="C45" s="103" t="s">
        <v>39</v>
      </c>
      <c r="D45" s="104">
        <v>62</v>
      </c>
      <c r="E45" s="105">
        <v>10273</v>
      </c>
      <c r="F45" s="173">
        <v>91278</v>
      </c>
      <c r="G45" s="61">
        <v>5483</v>
      </c>
      <c r="H45" s="189">
        <f t="shared" si="4"/>
        <v>85795</v>
      </c>
      <c r="I45" s="62">
        <v>5483</v>
      </c>
      <c r="J45" s="118">
        <f t="shared" si="5"/>
        <v>0.46627080696972645</v>
      </c>
      <c r="K45" s="136">
        <f t="shared" si="1"/>
        <v>339946</v>
      </c>
      <c r="L45" s="107">
        <f t="shared" si="2"/>
        <v>1359784</v>
      </c>
      <c r="M45" s="100" t="str">
        <f t="shared" si="3"/>
        <v>SI CUMPLE</v>
      </c>
      <c r="N45" s="119" t="str">
        <f t="shared" si="6"/>
        <v>SI CUMPLE</v>
      </c>
      <c r="O45" s="192">
        <v>4</v>
      </c>
      <c r="P45" s="211"/>
    </row>
    <row r="46" spans="1:16" s="108" customFormat="1" ht="36.75" customHeight="1" x14ac:dyDescent="0.25">
      <c r="A46" s="101">
        <v>28</v>
      </c>
      <c r="B46" s="102" t="s">
        <v>99</v>
      </c>
      <c r="C46" s="103" t="s">
        <v>39</v>
      </c>
      <c r="D46" s="104">
        <v>62</v>
      </c>
      <c r="E46" s="105">
        <v>21429</v>
      </c>
      <c r="F46" s="173">
        <v>96784</v>
      </c>
      <c r="G46" s="61">
        <v>8607</v>
      </c>
      <c r="H46" s="189">
        <f t="shared" si="4"/>
        <v>88177</v>
      </c>
      <c r="I46" s="62">
        <v>8607</v>
      </c>
      <c r="J46" s="118">
        <f t="shared" si="5"/>
        <v>0.59834803303933926</v>
      </c>
      <c r="K46" s="136">
        <f t="shared" si="1"/>
        <v>533634</v>
      </c>
      <c r="L46" s="107">
        <f t="shared" si="2"/>
        <v>2134536</v>
      </c>
      <c r="M46" s="100" t="str">
        <f t="shared" si="3"/>
        <v>SI CUMPLE</v>
      </c>
      <c r="N46" s="119" t="str">
        <f t="shared" si="6"/>
        <v>SI CUMPLE</v>
      </c>
      <c r="O46" s="192">
        <v>4</v>
      </c>
      <c r="P46" s="211"/>
    </row>
    <row r="47" spans="1:16" s="108" customFormat="1" ht="36.75" customHeight="1" x14ac:dyDescent="0.25">
      <c r="A47" s="101">
        <v>29</v>
      </c>
      <c r="B47" s="102" t="s">
        <v>100</v>
      </c>
      <c r="C47" s="103" t="s">
        <v>39</v>
      </c>
      <c r="D47" s="104">
        <v>35</v>
      </c>
      <c r="E47" s="105">
        <v>11377</v>
      </c>
      <c r="F47" s="173">
        <v>15736</v>
      </c>
      <c r="G47" s="61">
        <v>4569</v>
      </c>
      <c r="H47" s="189">
        <f t="shared" si="4"/>
        <v>11167</v>
      </c>
      <c r="I47" s="62">
        <v>4569</v>
      </c>
      <c r="J47" s="118">
        <f t="shared" si="5"/>
        <v>0.5984002812692274</v>
      </c>
      <c r="K47" s="136">
        <f t="shared" si="1"/>
        <v>159915</v>
      </c>
      <c r="L47" s="107">
        <f t="shared" si="2"/>
        <v>639660</v>
      </c>
      <c r="M47" s="100" t="str">
        <f t="shared" si="3"/>
        <v>SI CUMPLE</v>
      </c>
      <c r="N47" s="119" t="str">
        <f t="shared" si="6"/>
        <v>SI CUMPLE</v>
      </c>
      <c r="O47" s="192">
        <v>4</v>
      </c>
      <c r="P47" s="211"/>
    </row>
    <row r="48" spans="1:16" s="108" customFormat="1" ht="36.75" customHeight="1" x14ac:dyDescent="0.25">
      <c r="A48" s="101">
        <v>30</v>
      </c>
      <c r="B48" s="102" t="s">
        <v>101</v>
      </c>
      <c r="C48" s="103" t="s">
        <v>39</v>
      </c>
      <c r="D48" s="104">
        <v>6</v>
      </c>
      <c r="E48" s="105">
        <v>7710</v>
      </c>
      <c r="F48" s="173">
        <v>11549</v>
      </c>
      <c r="G48" s="61">
        <v>3505</v>
      </c>
      <c r="H48" s="189">
        <f t="shared" si="4"/>
        <v>8044</v>
      </c>
      <c r="I48" s="62">
        <v>3505</v>
      </c>
      <c r="J48" s="118">
        <f t="shared" si="5"/>
        <v>0.5453955901426718</v>
      </c>
      <c r="K48" s="136">
        <f t="shared" si="1"/>
        <v>21030</v>
      </c>
      <c r="L48" s="107">
        <f t="shared" si="2"/>
        <v>84120</v>
      </c>
      <c r="M48" s="100" t="str">
        <f t="shared" si="3"/>
        <v>SI CUMPLE</v>
      </c>
      <c r="N48" s="119" t="str">
        <f t="shared" si="6"/>
        <v>SI CUMPLE</v>
      </c>
      <c r="O48" s="192">
        <v>4</v>
      </c>
      <c r="P48" s="211"/>
    </row>
    <row r="49" spans="1:16" s="108" customFormat="1" ht="36.75" customHeight="1" x14ac:dyDescent="0.25">
      <c r="A49" s="101">
        <v>31</v>
      </c>
      <c r="B49" s="102" t="s">
        <v>102</v>
      </c>
      <c r="C49" s="103" t="s">
        <v>39</v>
      </c>
      <c r="D49" s="104">
        <v>2</v>
      </c>
      <c r="E49" s="105">
        <v>34243</v>
      </c>
      <c r="F49" s="173">
        <v>54818</v>
      </c>
      <c r="G49" s="61">
        <v>25714</v>
      </c>
      <c r="H49" s="189">
        <f t="shared" si="4"/>
        <v>29104</v>
      </c>
      <c r="I49" s="62">
        <v>0</v>
      </c>
      <c r="J49" s="118">
        <f t="shared" si="5"/>
        <v>1</v>
      </c>
      <c r="K49" s="136">
        <f t="shared" si="1"/>
        <v>0</v>
      </c>
      <c r="L49" s="107">
        <f t="shared" si="2"/>
        <v>0</v>
      </c>
      <c r="M49" s="100" t="str">
        <f t="shared" si="3"/>
        <v>SI CUMPLE</v>
      </c>
      <c r="N49" s="119" t="s">
        <v>212</v>
      </c>
      <c r="O49" s="192">
        <v>4</v>
      </c>
      <c r="P49" s="212" t="s">
        <v>211</v>
      </c>
    </row>
    <row r="50" spans="1:16" s="64" customFormat="1" ht="36.75" customHeight="1" x14ac:dyDescent="0.25">
      <c r="A50" s="101">
        <v>32</v>
      </c>
      <c r="B50" s="102" t="s">
        <v>103</v>
      </c>
      <c r="C50" s="103" t="s">
        <v>39</v>
      </c>
      <c r="D50" s="104">
        <v>134</v>
      </c>
      <c r="E50" s="105">
        <v>1281</v>
      </c>
      <c r="F50" s="173">
        <v>3600</v>
      </c>
      <c r="G50" s="61">
        <v>493</v>
      </c>
      <c r="H50" s="189">
        <f t="shared" si="4"/>
        <v>3107</v>
      </c>
      <c r="I50" s="62">
        <v>493</v>
      </c>
      <c r="J50" s="118">
        <f t="shared" si="5"/>
        <v>0.61514441842310696</v>
      </c>
      <c r="K50" s="136">
        <f t="shared" si="1"/>
        <v>66062</v>
      </c>
      <c r="L50" s="107">
        <f t="shared" si="2"/>
        <v>264248</v>
      </c>
      <c r="M50" s="100" t="str">
        <f t="shared" si="3"/>
        <v>SI CUMPLE</v>
      </c>
      <c r="N50" s="119" t="str">
        <f t="shared" si="6"/>
        <v>SI CUMPLE</v>
      </c>
      <c r="O50" s="192">
        <v>4</v>
      </c>
      <c r="P50" s="211"/>
    </row>
    <row r="51" spans="1:16" s="64" customFormat="1" ht="36.75" customHeight="1" x14ac:dyDescent="0.25">
      <c r="A51" s="101">
        <v>33</v>
      </c>
      <c r="B51" s="102" t="s">
        <v>104</v>
      </c>
      <c r="C51" s="103" t="s">
        <v>39</v>
      </c>
      <c r="D51" s="104">
        <v>134</v>
      </c>
      <c r="E51" s="105">
        <v>1514</v>
      </c>
      <c r="F51" s="173">
        <v>3600</v>
      </c>
      <c r="G51" s="61">
        <v>569</v>
      </c>
      <c r="H51" s="189">
        <f t="shared" si="4"/>
        <v>3031</v>
      </c>
      <c r="I51" s="62">
        <v>569</v>
      </c>
      <c r="J51" s="118">
        <f t="shared" si="5"/>
        <v>0.62417437252311758</v>
      </c>
      <c r="K51" s="136">
        <f t="shared" si="1"/>
        <v>76246</v>
      </c>
      <c r="L51" s="107">
        <f t="shared" si="2"/>
        <v>304984</v>
      </c>
      <c r="M51" s="100" t="str">
        <f t="shared" si="3"/>
        <v>SI CUMPLE</v>
      </c>
      <c r="N51" s="119" t="str">
        <f t="shared" si="6"/>
        <v>SI CUMPLE</v>
      </c>
      <c r="O51" s="192">
        <v>4</v>
      </c>
      <c r="P51" s="211"/>
    </row>
    <row r="52" spans="1:16" s="64" customFormat="1" ht="36.75" customHeight="1" x14ac:dyDescent="0.25">
      <c r="A52" s="101">
        <v>34</v>
      </c>
      <c r="B52" s="102" t="s">
        <v>105</v>
      </c>
      <c r="C52" s="103" t="s">
        <v>39</v>
      </c>
      <c r="D52" s="104">
        <v>134</v>
      </c>
      <c r="E52" s="105">
        <v>1514</v>
      </c>
      <c r="F52" s="173">
        <v>3600</v>
      </c>
      <c r="G52" s="61">
        <v>569</v>
      </c>
      <c r="H52" s="189">
        <f t="shared" si="4"/>
        <v>3031</v>
      </c>
      <c r="I52" s="62">
        <v>569</v>
      </c>
      <c r="J52" s="118">
        <f t="shared" si="5"/>
        <v>0.62417437252311758</v>
      </c>
      <c r="K52" s="136">
        <f t="shared" si="1"/>
        <v>76246</v>
      </c>
      <c r="L52" s="107">
        <f t="shared" si="2"/>
        <v>304984</v>
      </c>
      <c r="M52" s="100" t="str">
        <f t="shared" si="3"/>
        <v>SI CUMPLE</v>
      </c>
      <c r="N52" s="119" t="str">
        <f t="shared" si="6"/>
        <v>SI CUMPLE</v>
      </c>
      <c r="O52" s="192">
        <v>4</v>
      </c>
      <c r="P52" s="211"/>
    </row>
    <row r="53" spans="1:16" s="64" customFormat="1" ht="36.75" customHeight="1" x14ac:dyDescent="0.25">
      <c r="A53" s="101">
        <v>35</v>
      </c>
      <c r="B53" s="102" t="s">
        <v>106</v>
      </c>
      <c r="C53" s="103" t="s">
        <v>39</v>
      </c>
      <c r="D53" s="104">
        <v>270</v>
      </c>
      <c r="E53" s="105">
        <v>4032</v>
      </c>
      <c r="F53" s="173">
        <v>12995</v>
      </c>
      <c r="G53" s="61">
        <v>1553</v>
      </c>
      <c r="H53" s="189">
        <f t="shared" si="4"/>
        <v>11442</v>
      </c>
      <c r="I53" s="62">
        <v>1553</v>
      </c>
      <c r="J53" s="118">
        <f t="shared" si="5"/>
        <v>0.61483134920634919</v>
      </c>
      <c r="K53" s="136">
        <f t="shared" si="1"/>
        <v>419310</v>
      </c>
      <c r="L53" s="107">
        <f t="shared" si="2"/>
        <v>1677240</v>
      </c>
      <c r="M53" s="100" t="str">
        <f t="shared" si="3"/>
        <v>SI CUMPLE</v>
      </c>
      <c r="N53" s="119" t="str">
        <f t="shared" si="6"/>
        <v>SI CUMPLE</v>
      </c>
      <c r="O53" s="192">
        <v>4</v>
      </c>
      <c r="P53" s="211"/>
    </row>
    <row r="54" spans="1:16" s="64" customFormat="1" ht="36.75" customHeight="1" x14ac:dyDescent="0.25">
      <c r="A54" s="101">
        <v>36</v>
      </c>
      <c r="B54" s="102" t="s">
        <v>107</v>
      </c>
      <c r="C54" s="103" t="s">
        <v>39</v>
      </c>
      <c r="D54" s="104">
        <v>270</v>
      </c>
      <c r="E54" s="105">
        <v>4684</v>
      </c>
      <c r="F54" s="173">
        <v>63880</v>
      </c>
      <c r="G54" s="61">
        <v>1640</v>
      </c>
      <c r="H54" s="189">
        <f t="shared" si="4"/>
        <v>62240</v>
      </c>
      <c r="I54" s="62">
        <v>1640</v>
      </c>
      <c r="J54" s="118">
        <f t="shared" si="5"/>
        <v>0.64987190435525188</v>
      </c>
      <c r="K54" s="136">
        <f t="shared" si="1"/>
        <v>442800</v>
      </c>
      <c r="L54" s="107">
        <f t="shared" si="2"/>
        <v>1771200</v>
      </c>
      <c r="M54" s="100" t="str">
        <f t="shared" si="3"/>
        <v>SI CUMPLE</v>
      </c>
      <c r="N54" s="119" t="str">
        <f t="shared" si="6"/>
        <v>SI CUMPLE</v>
      </c>
      <c r="O54" s="192">
        <v>4</v>
      </c>
      <c r="P54" s="211"/>
    </row>
    <row r="55" spans="1:16" s="64" customFormat="1" ht="36.75" customHeight="1" x14ac:dyDescent="0.25">
      <c r="A55" s="101">
        <v>37</v>
      </c>
      <c r="B55" s="102" t="s">
        <v>108</v>
      </c>
      <c r="C55" s="103" t="s">
        <v>39</v>
      </c>
      <c r="D55" s="104">
        <v>270</v>
      </c>
      <c r="E55" s="105">
        <v>4684</v>
      </c>
      <c r="F55" s="173">
        <v>12995</v>
      </c>
      <c r="G55" s="61">
        <v>1640</v>
      </c>
      <c r="H55" s="189">
        <f t="shared" si="4"/>
        <v>11355</v>
      </c>
      <c r="I55" s="62">
        <v>1640</v>
      </c>
      <c r="J55" s="118">
        <f t="shared" si="5"/>
        <v>0.64987190435525188</v>
      </c>
      <c r="K55" s="136">
        <f t="shared" si="1"/>
        <v>442800</v>
      </c>
      <c r="L55" s="107">
        <f t="shared" si="2"/>
        <v>1771200</v>
      </c>
      <c r="M55" s="100" t="str">
        <f t="shared" si="3"/>
        <v>SI CUMPLE</v>
      </c>
      <c r="N55" s="119" t="str">
        <f t="shared" si="6"/>
        <v>SI CUMPLE</v>
      </c>
      <c r="O55" s="192">
        <v>4</v>
      </c>
      <c r="P55" s="211"/>
    </row>
    <row r="56" spans="1:16" s="64" customFormat="1" ht="36.75" customHeight="1" x14ac:dyDescent="0.25">
      <c r="A56" s="101">
        <v>38</v>
      </c>
      <c r="B56" s="102" t="s">
        <v>109</v>
      </c>
      <c r="C56" s="103" t="s">
        <v>39</v>
      </c>
      <c r="D56" s="104">
        <v>330</v>
      </c>
      <c r="E56" s="105">
        <v>6142</v>
      </c>
      <c r="F56" s="173">
        <v>27051</v>
      </c>
      <c r="G56" s="61">
        <v>3005</v>
      </c>
      <c r="H56" s="189">
        <f t="shared" si="4"/>
        <v>24046</v>
      </c>
      <c r="I56" s="62">
        <v>3005</v>
      </c>
      <c r="J56" s="118">
        <f t="shared" si="5"/>
        <v>0.51074568544448062</v>
      </c>
      <c r="K56" s="136">
        <f t="shared" ref="K56:K87" si="7">I56*D56</f>
        <v>991650</v>
      </c>
      <c r="L56" s="107">
        <f t="shared" ref="L56:L87" si="8">K56*O56</f>
        <v>3966600</v>
      </c>
      <c r="M56" s="100" t="str">
        <f t="shared" ref="M56:M87" si="9">IF((I56)&gt;$E56,"NO CUMPLE","SI CUMPLE")</f>
        <v>SI CUMPLE</v>
      </c>
      <c r="N56" s="119" t="str">
        <f t="shared" si="6"/>
        <v>SI CUMPLE</v>
      </c>
      <c r="O56" s="192">
        <v>4</v>
      </c>
      <c r="P56" s="211"/>
    </row>
    <row r="57" spans="1:16" s="64" customFormat="1" ht="36.75" customHeight="1" x14ac:dyDescent="0.25">
      <c r="A57" s="101">
        <v>39</v>
      </c>
      <c r="B57" s="102" t="s">
        <v>110</v>
      </c>
      <c r="C57" s="103" t="s">
        <v>39</v>
      </c>
      <c r="D57" s="104">
        <v>330</v>
      </c>
      <c r="E57" s="105">
        <v>6628</v>
      </c>
      <c r="F57" s="173">
        <v>27051</v>
      </c>
      <c r="G57" s="61">
        <v>3255</v>
      </c>
      <c r="H57" s="189">
        <f t="shared" si="4"/>
        <v>23796</v>
      </c>
      <c r="I57" s="62">
        <v>3255</v>
      </c>
      <c r="J57" s="118">
        <f t="shared" si="5"/>
        <v>0.50890162945081474</v>
      </c>
      <c r="K57" s="136">
        <f t="shared" si="7"/>
        <v>1074150</v>
      </c>
      <c r="L57" s="107">
        <f t="shared" si="8"/>
        <v>4296600</v>
      </c>
      <c r="M57" s="100" t="str">
        <f t="shared" si="9"/>
        <v>SI CUMPLE</v>
      </c>
      <c r="N57" s="119" t="str">
        <f t="shared" si="6"/>
        <v>SI CUMPLE</v>
      </c>
      <c r="O57" s="192">
        <v>4</v>
      </c>
      <c r="P57" s="211"/>
    </row>
    <row r="58" spans="1:16" s="64" customFormat="1" ht="36.75" customHeight="1" x14ac:dyDescent="0.25">
      <c r="A58" s="101">
        <v>40</v>
      </c>
      <c r="B58" s="102" t="s">
        <v>111</v>
      </c>
      <c r="C58" s="103" t="s">
        <v>39</v>
      </c>
      <c r="D58" s="104">
        <v>330</v>
      </c>
      <c r="E58" s="105">
        <v>6628</v>
      </c>
      <c r="F58" s="173">
        <v>27051</v>
      </c>
      <c r="G58" s="61">
        <v>3255</v>
      </c>
      <c r="H58" s="189">
        <f t="shared" si="4"/>
        <v>23796</v>
      </c>
      <c r="I58" s="62">
        <v>3255</v>
      </c>
      <c r="J58" s="118">
        <f t="shared" si="5"/>
        <v>0.50890162945081474</v>
      </c>
      <c r="K58" s="136">
        <f t="shared" si="7"/>
        <v>1074150</v>
      </c>
      <c r="L58" s="107">
        <f t="shared" si="8"/>
        <v>4296600</v>
      </c>
      <c r="M58" s="100" t="str">
        <f t="shared" si="9"/>
        <v>SI CUMPLE</v>
      </c>
      <c r="N58" s="119" t="str">
        <f t="shared" si="6"/>
        <v>SI CUMPLE</v>
      </c>
      <c r="O58" s="192">
        <v>4</v>
      </c>
      <c r="P58" s="211"/>
    </row>
    <row r="59" spans="1:16" s="108" customFormat="1" ht="36.75" customHeight="1" x14ac:dyDescent="0.25">
      <c r="A59" s="101">
        <v>41</v>
      </c>
      <c r="B59" s="102" t="s">
        <v>170</v>
      </c>
      <c r="C59" s="103" t="s">
        <v>39</v>
      </c>
      <c r="D59" s="104">
        <v>310</v>
      </c>
      <c r="E59" s="105">
        <v>21761</v>
      </c>
      <c r="F59" s="173">
        <v>32044</v>
      </c>
      <c r="G59" s="61">
        <v>8100</v>
      </c>
      <c r="H59" s="189">
        <f t="shared" si="4"/>
        <v>23944</v>
      </c>
      <c r="I59" s="62">
        <v>8100</v>
      </c>
      <c r="J59" s="118">
        <f t="shared" si="5"/>
        <v>0.62777445889435224</v>
      </c>
      <c r="K59" s="136">
        <f t="shared" si="7"/>
        <v>2511000</v>
      </c>
      <c r="L59" s="107">
        <f t="shared" si="8"/>
        <v>10044000</v>
      </c>
      <c r="M59" s="100" t="str">
        <f t="shared" si="9"/>
        <v>SI CUMPLE</v>
      </c>
      <c r="N59" s="119" t="str">
        <f t="shared" si="6"/>
        <v>SI CUMPLE</v>
      </c>
      <c r="O59" s="192">
        <v>4</v>
      </c>
      <c r="P59" s="211"/>
    </row>
    <row r="60" spans="1:16" s="108" customFormat="1" ht="36.75" customHeight="1" x14ac:dyDescent="0.25">
      <c r="A60" s="101">
        <v>42</v>
      </c>
      <c r="B60" s="102" t="s">
        <v>112</v>
      </c>
      <c r="C60" s="103" t="s">
        <v>39</v>
      </c>
      <c r="D60" s="104">
        <v>165</v>
      </c>
      <c r="E60" s="105">
        <v>31702</v>
      </c>
      <c r="F60" s="173">
        <v>63746</v>
      </c>
      <c r="G60" s="61">
        <v>14850</v>
      </c>
      <c r="H60" s="189">
        <f t="shared" si="4"/>
        <v>48896</v>
      </c>
      <c r="I60" s="62">
        <v>14850</v>
      </c>
      <c r="J60" s="118">
        <f t="shared" si="5"/>
        <v>0.53157529493407352</v>
      </c>
      <c r="K60" s="136">
        <f t="shared" si="7"/>
        <v>2450250</v>
      </c>
      <c r="L60" s="107">
        <f t="shared" si="8"/>
        <v>9801000</v>
      </c>
      <c r="M60" s="100" t="str">
        <f t="shared" si="9"/>
        <v>SI CUMPLE</v>
      </c>
      <c r="N60" s="119" t="str">
        <f t="shared" si="6"/>
        <v>SI CUMPLE</v>
      </c>
      <c r="O60" s="192">
        <v>4</v>
      </c>
      <c r="P60" s="211"/>
    </row>
    <row r="61" spans="1:16" s="108" customFormat="1" ht="36.75" customHeight="1" x14ac:dyDescent="0.25">
      <c r="A61" s="101">
        <v>43</v>
      </c>
      <c r="B61" s="102" t="s">
        <v>113</v>
      </c>
      <c r="C61" s="103" t="s">
        <v>39</v>
      </c>
      <c r="D61" s="104">
        <v>180</v>
      </c>
      <c r="E61" s="105">
        <v>12813</v>
      </c>
      <c r="F61" s="173">
        <v>18918</v>
      </c>
      <c r="G61" s="61">
        <v>4629</v>
      </c>
      <c r="H61" s="189">
        <f t="shared" si="4"/>
        <v>14289</v>
      </c>
      <c r="I61" s="62">
        <v>4629</v>
      </c>
      <c r="J61" s="118">
        <f t="shared" si="5"/>
        <v>0.63872629360805433</v>
      </c>
      <c r="K61" s="136">
        <f t="shared" si="7"/>
        <v>833220</v>
      </c>
      <c r="L61" s="107">
        <f t="shared" si="8"/>
        <v>3332880</v>
      </c>
      <c r="M61" s="100" t="str">
        <f t="shared" si="9"/>
        <v>SI CUMPLE</v>
      </c>
      <c r="N61" s="119" t="str">
        <f t="shared" si="6"/>
        <v>SI CUMPLE</v>
      </c>
      <c r="O61" s="192">
        <v>4</v>
      </c>
      <c r="P61" s="211"/>
    </row>
    <row r="62" spans="1:16" s="108" customFormat="1" ht="36.75" customHeight="1" x14ac:dyDescent="0.25">
      <c r="A62" s="101">
        <v>44</v>
      </c>
      <c r="B62" s="102" t="s">
        <v>171</v>
      </c>
      <c r="C62" s="103" t="s">
        <v>39</v>
      </c>
      <c r="D62" s="104">
        <v>100</v>
      </c>
      <c r="E62" s="105">
        <v>14581</v>
      </c>
      <c r="F62" s="173">
        <v>28720</v>
      </c>
      <c r="G62" s="61">
        <v>6396</v>
      </c>
      <c r="H62" s="189">
        <f t="shared" si="4"/>
        <v>22324</v>
      </c>
      <c r="I62" s="62">
        <v>6396</v>
      </c>
      <c r="J62" s="118">
        <f t="shared" si="5"/>
        <v>0.5613469583704821</v>
      </c>
      <c r="K62" s="136">
        <f t="shared" si="7"/>
        <v>639600</v>
      </c>
      <c r="L62" s="107">
        <f t="shared" si="8"/>
        <v>2558400</v>
      </c>
      <c r="M62" s="100" t="str">
        <f t="shared" si="9"/>
        <v>SI CUMPLE</v>
      </c>
      <c r="N62" s="119" t="str">
        <f t="shared" si="6"/>
        <v>SI CUMPLE</v>
      </c>
      <c r="O62" s="192">
        <v>4</v>
      </c>
      <c r="P62" s="211"/>
    </row>
    <row r="63" spans="1:16" s="64" customFormat="1" ht="36.75" customHeight="1" x14ac:dyDescent="0.25">
      <c r="A63" s="101">
        <v>45</v>
      </c>
      <c r="B63" s="102" t="s">
        <v>114</v>
      </c>
      <c r="C63" s="103" t="s">
        <v>39</v>
      </c>
      <c r="D63" s="104">
        <v>34</v>
      </c>
      <c r="E63" s="105">
        <v>9279</v>
      </c>
      <c r="F63" s="173">
        <v>14252</v>
      </c>
      <c r="G63" s="61">
        <v>2449</v>
      </c>
      <c r="H63" s="189">
        <f t="shared" si="4"/>
        <v>11803</v>
      </c>
      <c r="I63" s="62">
        <v>0</v>
      </c>
      <c r="J63" s="118">
        <f t="shared" si="5"/>
        <v>1</v>
      </c>
      <c r="K63" s="136">
        <f t="shared" si="7"/>
        <v>0</v>
      </c>
      <c r="L63" s="107">
        <f t="shared" si="8"/>
        <v>0</v>
      </c>
      <c r="M63" s="100" t="str">
        <f t="shared" si="9"/>
        <v>SI CUMPLE</v>
      </c>
      <c r="N63" s="119" t="s">
        <v>212</v>
      </c>
      <c r="O63" s="192">
        <v>4</v>
      </c>
      <c r="P63" s="212" t="s">
        <v>211</v>
      </c>
    </row>
    <row r="64" spans="1:16" s="108" customFormat="1" ht="36.75" customHeight="1" x14ac:dyDescent="0.25">
      <c r="A64" s="101">
        <v>46</v>
      </c>
      <c r="B64" s="102" t="s">
        <v>115</v>
      </c>
      <c r="C64" s="103" t="s">
        <v>39</v>
      </c>
      <c r="D64" s="104">
        <v>34</v>
      </c>
      <c r="E64" s="105">
        <v>4750</v>
      </c>
      <c r="F64" s="173">
        <v>5786</v>
      </c>
      <c r="G64" s="61">
        <v>2266</v>
      </c>
      <c r="H64" s="189">
        <f t="shared" si="4"/>
        <v>3520</v>
      </c>
      <c r="I64" s="62">
        <v>2266</v>
      </c>
      <c r="J64" s="118">
        <f t="shared" si="5"/>
        <v>0.52294736842105261</v>
      </c>
      <c r="K64" s="136">
        <f t="shared" si="7"/>
        <v>77044</v>
      </c>
      <c r="L64" s="107">
        <f t="shared" si="8"/>
        <v>308176</v>
      </c>
      <c r="M64" s="100" t="str">
        <f t="shared" si="9"/>
        <v>SI CUMPLE</v>
      </c>
      <c r="N64" s="119" t="str">
        <f t="shared" si="6"/>
        <v>SI CUMPLE</v>
      </c>
      <c r="O64" s="192">
        <v>4</v>
      </c>
      <c r="P64" s="211"/>
    </row>
    <row r="65" spans="1:16" s="64" customFormat="1" ht="36.75" customHeight="1" x14ac:dyDescent="0.25">
      <c r="A65" s="101">
        <v>47</v>
      </c>
      <c r="B65" s="102" t="s">
        <v>172</v>
      </c>
      <c r="C65" s="103" t="s">
        <v>39</v>
      </c>
      <c r="D65" s="104">
        <v>6</v>
      </c>
      <c r="E65" s="105">
        <v>5258</v>
      </c>
      <c r="F65" s="173">
        <v>16885</v>
      </c>
      <c r="G65" s="61">
        <v>2893</v>
      </c>
      <c r="H65" s="189">
        <f t="shared" si="4"/>
        <v>13992</v>
      </c>
      <c r="I65" s="62">
        <v>2893</v>
      </c>
      <c r="J65" s="118">
        <f t="shared" si="5"/>
        <v>0.44979079497907948</v>
      </c>
      <c r="K65" s="136">
        <f t="shared" si="7"/>
        <v>17358</v>
      </c>
      <c r="L65" s="107">
        <f t="shared" si="8"/>
        <v>69432</v>
      </c>
      <c r="M65" s="100" t="str">
        <f t="shared" si="9"/>
        <v>SI CUMPLE</v>
      </c>
      <c r="N65" s="119" t="str">
        <f t="shared" si="6"/>
        <v>SI CUMPLE</v>
      </c>
      <c r="O65" s="192">
        <v>4</v>
      </c>
      <c r="P65" s="211"/>
    </row>
    <row r="66" spans="1:16" s="64" customFormat="1" ht="36.75" customHeight="1" x14ac:dyDescent="0.25">
      <c r="A66" s="101">
        <v>48</v>
      </c>
      <c r="B66" s="102" t="s">
        <v>173</v>
      </c>
      <c r="C66" s="103" t="s">
        <v>39</v>
      </c>
      <c r="D66" s="104">
        <v>3</v>
      </c>
      <c r="E66" s="105">
        <v>6606</v>
      </c>
      <c r="F66" s="173">
        <v>16885</v>
      </c>
      <c r="G66" s="61">
        <v>4584</v>
      </c>
      <c r="H66" s="189">
        <f t="shared" si="4"/>
        <v>12301</v>
      </c>
      <c r="I66" s="62">
        <v>4584</v>
      </c>
      <c r="J66" s="118">
        <f t="shared" si="5"/>
        <v>0.3060853769300636</v>
      </c>
      <c r="K66" s="136">
        <f t="shared" si="7"/>
        <v>13752</v>
      </c>
      <c r="L66" s="107">
        <f t="shared" si="8"/>
        <v>55008</v>
      </c>
      <c r="M66" s="100" t="str">
        <f t="shared" si="9"/>
        <v>SI CUMPLE</v>
      </c>
      <c r="N66" s="119" t="str">
        <f t="shared" si="6"/>
        <v>SI CUMPLE</v>
      </c>
      <c r="O66" s="192">
        <v>4</v>
      </c>
      <c r="P66" s="211"/>
    </row>
    <row r="67" spans="1:16" s="64" customFormat="1" ht="36.75" customHeight="1" x14ac:dyDescent="0.25">
      <c r="A67" s="101">
        <v>49</v>
      </c>
      <c r="B67" s="102" t="s">
        <v>116</v>
      </c>
      <c r="C67" s="103" t="s">
        <v>39</v>
      </c>
      <c r="D67" s="104">
        <v>4</v>
      </c>
      <c r="E67" s="105">
        <v>13808</v>
      </c>
      <c r="F67" s="173">
        <v>25770</v>
      </c>
      <c r="G67" s="61">
        <v>1736</v>
      </c>
      <c r="H67" s="189">
        <f t="shared" si="4"/>
        <v>24034</v>
      </c>
      <c r="I67" s="62">
        <v>1736</v>
      </c>
      <c r="J67" s="118">
        <f t="shared" si="5"/>
        <v>0.87427578215527235</v>
      </c>
      <c r="K67" s="136">
        <f t="shared" si="7"/>
        <v>6944</v>
      </c>
      <c r="L67" s="107">
        <f t="shared" si="8"/>
        <v>27776</v>
      </c>
      <c r="M67" s="100" t="str">
        <f t="shared" si="9"/>
        <v>SI CUMPLE</v>
      </c>
      <c r="N67" s="119" t="str">
        <f t="shared" si="6"/>
        <v>SI CUMPLE</v>
      </c>
      <c r="O67" s="192">
        <v>4</v>
      </c>
      <c r="P67" s="211"/>
    </row>
    <row r="68" spans="1:16" s="64" customFormat="1" ht="36.75" customHeight="1" x14ac:dyDescent="0.25">
      <c r="A68" s="101">
        <v>50</v>
      </c>
      <c r="B68" s="102" t="s">
        <v>117</v>
      </c>
      <c r="C68" s="103" t="s">
        <v>39</v>
      </c>
      <c r="D68" s="104">
        <v>4</v>
      </c>
      <c r="E68" s="105">
        <v>218711</v>
      </c>
      <c r="F68" s="173">
        <v>256751</v>
      </c>
      <c r="G68" s="61">
        <v>89902</v>
      </c>
      <c r="H68" s="189">
        <f t="shared" si="4"/>
        <v>166849</v>
      </c>
      <c r="I68" s="62">
        <v>89902</v>
      </c>
      <c r="J68" s="118">
        <f t="shared" si="5"/>
        <v>0.58894614354101993</v>
      </c>
      <c r="K68" s="136">
        <f t="shared" si="7"/>
        <v>359608</v>
      </c>
      <c r="L68" s="107">
        <f t="shared" si="8"/>
        <v>1438432</v>
      </c>
      <c r="M68" s="100" t="str">
        <f t="shared" si="9"/>
        <v>SI CUMPLE</v>
      </c>
      <c r="N68" s="119" t="str">
        <f t="shared" si="6"/>
        <v>SI CUMPLE</v>
      </c>
      <c r="O68" s="192">
        <v>4</v>
      </c>
      <c r="P68" s="211"/>
    </row>
    <row r="69" spans="1:16" s="108" customFormat="1" ht="36.75" customHeight="1" x14ac:dyDescent="0.25">
      <c r="A69" s="101">
        <v>51</v>
      </c>
      <c r="B69" s="102" t="s">
        <v>174</v>
      </c>
      <c r="C69" s="103" t="s">
        <v>39</v>
      </c>
      <c r="D69" s="104">
        <v>190</v>
      </c>
      <c r="E69" s="105">
        <v>40870</v>
      </c>
      <c r="F69" s="173">
        <v>64785</v>
      </c>
      <c r="G69" s="61">
        <v>18464</v>
      </c>
      <c r="H69" s="189">
        <f t="shared" si="4"/>
        <v>46321</v>
      </c>
      <c r="I69" s="62">
        <v>18464</v>
      </c>
      <c r="J69" s="118">
        <f t="shared" si="5"/>
        <v>0.54822608270124784</v>
      </c>
      <c r="K69" s="136">
        <f t="shared" si="7"/>
        <v>3508160</v>
      </c>
      <c r="L69" s="107">
        <f t="shared" si="8"/>
        <v>14032640</v>
      </c>
      <c r="M69" s="100" t="str">
        <f t="shared" si="9"/>
        <v>SI CUMPLE</v>
      </c>
      <c r="N69" s="119" t="str">
        <f t="shared" si="6"/>
        <v>SI CUMPLE</v>
      </c>
      <c r="O69" s="192">
        <v>4</v>
      </c>
      <c r="P69" s="211"/>
    </row>
    <row r="70" spans="1:16" s="108" customFormat="1" ht="36.75" customHeight="1" x14ac:dyDescent="0.25">
      <c r="A70" s="101">
        <v>52</v>
      </c>
      <c r="B70" s="102" t="s">
        <v>175</v>
      </c>
      <c r="C70" s="103" t="s">
        <v>39</v>
      </c>
      <c r="D70" s="104">
        <v>90</v>
      </c>
      <c r="E70" s="105">
        <v>12648</v>
      </c>
      <c r="F70" s="173">
        <v>18572</v>
      </c>
      <c r="G70" s="61">
        <v>6365</v>
      </c>
      <c r="H70" s="189">
        <f t="shared" si="4"/>
        <v>12207</v>
      </c>
      <c r="I70" s="62">
        <v>6365</v>
      </c>
      <c r="J70" s="118">
        <f t="shared" si="5"/>
        <v>0.49675838077166351</v>
      </c>
      <c r="K70" s="136">
        <f t="shared" si="7"/>
        <v>572850</v>
      </c>
      <c r="L70" s="107">
        <f t="shared" si="8"/>
        <v>2291400</v>
      </c>
      <c r="M70" s="100" t="str">
        <f t="shared" si="9"/>
        <v>SI CUMPLE</v>
      </c>
      <c r="N70" s="119" t="str">
        <f t="shared" si="6"/>
        <v>SI CUMPLE</v>
      </c>
      <c r="O70" s="192">
        <v>4</v>
      </c>
      <c r="P70" s="211"/>
    </row>
    <row r="71" spans="1:16" s="108" customFormat="1" ht="36.75" customHeight="1" x14ac:dyDescent="0.25">
      <c r="A71" s="101">
        <v>53</v>
      </c>
      <c r="B71" s="102" t="s">
        <v>176</v>
      </c>
      <c r="C71" s="103" t="s">
        <v>39</v>
      </c>
      <c r="D71" s="104">
        <v>70</v>
      </c>
      <c r="E71" s="105">
        <v>74892</v>
      </c>
      <c r="F71" s="173">
        <v>166237</v>
      </c>
      <c r="G71" s="61">
        <v>23670</v>
      </c>
      <c r="H71" s="189">
        <f t="shared" si="4"/>
        <v>142567</v>
      </c>
      <c r="I71" s="62">
        <v>23670</v>
      </c>
      <c r="J71" s="118">
        <f t="shared" si="5"/>
        <v>0.68394488062810443</v>
      </c>
      <c r="K71" s="136">
        <f t="shared" si="7"/>
        <v>1656900</v>
      </c>
      <c r="L71" s="107">
        <f t="shared" si="8"/>
        <v>6627600</v>
      </c>
      <c r="M71" s="100" t="str">
        <f t="shared" si="9"/>
        <v>SI CUMPLE</v>
      </c>
      <c r="N71" s="119" t="str">
        <f t="shared" si="6"/>
        <v>SI CUMPLE</v>
      </c>
      <c r="O71" s="192">
        <v>4</v>
      </c>
      <c r="P71" s="211"/>
    </row>
    <row r="72" spans="1:16" s="108" customFormat="1" ht="36.75" customHeight="1" x14ac:dyDescent="0.25">
      <c r="A72" s="101">
        <v>54</v>
      </c>
      <c r="B72" s="102" t="s">
        <v>118</v>
      </c>
      <c r="C72" s="103" t="s">
        <v>39</v>
      </c>
      <c r="D72" s="104">
        <v>74</v>
      </c>
      <c r="E72" s="105">
        <v>23197</v>
      </c>
      <c r="F72" s="173">
        <v>61942</v>
      </c>
      <c r="G72" s="61">
        <v>15449</v>
      </c>
      <c r="H72" s="189">
        <f t="shared" si="4"/>
        <v>46493</v>
      </c>
      <c r="I72" s="62">
        <v>15449</v>
      </c>
      <c r="J72" s="118">
        <f t="shared" si="5"/>
        <v>0.33400870802258914</v>
      </c>
      <c r="K72" s="136">
        <f t="shared" si="7"/>
        <v>1143226</v>
      </c>
      <c r="L72" s="107">
        <f t="shared" si="8"/>
        <v>4572904</v>
      </c>
      <c r="M72" s="100" t="str">
        <f t="shared" si="9"/>
        <v>SI CUMPLE</v>
      </c>
      <c r="N72" s="119" t="str">
        <f t="shared" si="6"/>
        <v>SI CUMPLE</v>
      </c>
      <c r="O72" s="192">
        <v>4</v>
      </c>
      <c r="P72" s="211"/>
    </row>
    <row r="73" spans="1:16" s="64" customFormat="1" ht="36.75" customHeight="1" x14ac:dyDescent="0.25">
      <c r="A73" s="101">
        <v>55</v>
      </c>
      <c r="B73" s="102" t="s">
        <v>119</v>
      </c>
      <c r="C73" s="103" t="s">
        <v>39</v>
      </c>
      <c r="D73" s="104">
        <v>4</v>
      </c>
      <c r="E73" s="105">
        <v>14139</v>
      </c>
      <c r="F73" s="173">
        <v>32074</v>
      </c>
      <c r="G73" s="61">
        <v>7522</v>
      </c>
      <c r="H73" s="189">
        <f t="shared" si="4"/>
        <v>24552</v>
      </c>
      <c r="I73" s="62">
        <v>7522</v>
      </c>
      <c r="J73" s="118">
        <f t="shared" si="5"/>
        <v>0.46799632222929488</v>
      </c>
      <c r="K73" s="136">
        <f t="shared" si="7"/>
        <v>30088</v>
      </c>
      <c r="L73" s="107">
        <f t="shared" si="8"/>
        <v>120352</v>
      </c>
      <c r="M73" s="100" t="str">
        <f t="shared" si="9"/>
        <v>SI CUMPLE</v>
      </c>
      <c r="N73" s="119" t="str">
        <f t="shared" si="6"/>
        <v>SI CUMPLE</v>
      </c>
      <c r="O73" s="192">
        <v>4</v>
      </c>
      <c r="P73" s="211"/>
    </row>
    <row r="74" spans="1:16" s="64" customFormat="1" ht="36.75" customHeight="1" x14ac:dyDescent="0.25">
      <c r="A74" s="101">
        <v>56</v>
      </c>
      <c r="B74" s="102" t="s">
        <v>177</v>
      </c>
      <c r="C74" s="103" t="s">
        <v>39</v>
      </c>
      <c r="D74" s="104">
        <v>1</v>
      </c>
      <c r="E74" s="105">
        <v>57439</v>
      </c>
      <c r="F74" s="173">
        <v>133941</v>
      </c>
      <c r="G74" s="61">
        <v>39100</v>
      </c>
      <c r="H74" s="189">
        <f t="shared" si="4"/>
        <v>94841</v>
      </c>
      <c r="I74" s="62">
        <v>39100</v>
      </c>
      <c r="J74" s="118">
        <f t="shared" si="5"/>
        <v>0.31927784258082487</v>
      </c>
      <c r="K74" s="136">
        <f t="shared" si="7"/>
        <v>39100</v>
      </c>
      <c r="L74" s="107">
        <f t="shared" si="8"/>
        <v>156400</v>
      </c>
      <c r="M74" s="100" t="str">
        <f t="shared" si="9"/>
        <v>SI CUMPLE</v>
      </c>
      <c r="N74" s="119" t="str">
        <f t="shared" si="6"/>
        <v>SI CUMPLE</v>
      </c>
      <c r="O74" s="192">
        <v>4</v>
      </c>
      <c r="P74" s="211"/>
    </row>
    <row r="75" spans="1:16" s="108" customFormat="1" ht="36.75" customHeight="1" x14ac:dyDescent="0.25">
      <c r="A75" s="101">
        <v>57</v>
      </c>
      <c r="B75" s="102" t="s">
        <v>178</v>
      </c>
      <c r="C75" s="103" t="s">
        <v>39</v>
      </c>
      <c r="D75" s="104">
        <v>1</v>
      </c>
      <c r="E75" s="105">
        <v>34574</v>
      </c>
      <c r="F75" s="173">
        <v>89331</v>
      </c>
      <c r="G75" s="61">
        <v>16737</v>
      </c>
      <c r="H75" s="189">
        <f t="shared" si="4"/>
        <v>72594</v>
      </c>
      <c r="I75" s="62">
        <v>16737</v>
      </c>
      <c r="J75" s="118">
        <f t="shared" si="5"/>
        <v>0.51590790767628858</v>
      </c>
      <c r="K75" s="136">
        <f t="shared" si="7"/>
        <v>16737</v>
      </c>
      <c r="L75" s="107">
        <f t="shared" si="8"/>
        <v>66948</v>
      </c>
      <c r="M75" s="100" t="str">
        <f t="shared" si="9"/>
        <v>SI CUMPLE</v>
      </c>
      <c r="N75" s="119" t="str">
        <f t="shared" si="6"/>
        <v>SI CUMPLE</v>
      </c>
      <c r="O75" s="192">
        <v>4</v>
      </c>
      <c r="P75" s="211"/>
    </row>
    <row r="76" spans="1:16" s="108" customFormat="1" ht="36.75" customHeight="1" x14ac:dyDescent="0.25">
      <c r="A76" s="101">
        <v>58</v>
      </c>
      <c r="B76" s="102" t="s">
        <v>120</v>
      </c>
      <c r="C76" s="103" t="s">
        <v>39</v>
      </c>
      <c r="D76" s="104">
        <v>4</v>
      </c>
      <c r="E76" s="105">
        <v>6516</v>
      </c>
      <c r="F76" s="173">
        <v>26677</v>
      </c>
      <c r="G76" s="61">
        <v>2629</v>
      </c>
      <c r="H76" s="189">
        <f t="shared" si="4"/>
        <v>24048</v>
      </c>
      <c r="I76" s="62">
        <v>2629</v>
      </c>
      <c r="J76" s="118">
        <f t="shared" si="5"/>
        <v>0.59653161448741554</v>
      </c>
      <c r="K76" s="136">
        <f t="shared" si="7"/>
        <v>10516</v>
      </c>
      <c r="L76" s="107">
        <f t="shared" si="8"/>
        <v>42064</v>
      </c>
      <c r="M76" s="100" t="str">
        <f t="shared" si="9"/>
        <v>SI CUMPLE</v>
      </c>
      <c r="N76" s="119" t="str">
        <f t="shared" si="6"/>
        <v>SI CUMPLE</v>
      </c>
      <c r="O76" s="192">
        <v>4</v>
      </c>
      <c r="P76" s="211"/>
    </row>
    <row r="77" spans="1:16" s="108" customFormat="1" ht="36.75" customHeight="1" x14ac:dyDescent="0.25">
      <c r="A77" s="101">
        <v>59</v>
      </c>
      <c r="B77" s="102" t="s">
        <v>179</v>
      </c>
      <c r="C77" s="103" t="s">
        <v>39</v>
      </c>
      <c r="D77" s="104">
        <v>11</v>
      </c>
      <c r="E77" s="105">
        <v>18226</v>
      </c>
      <c r="F77" s="173">
        <v>71839</v>
      </c>
      <c r="G77" s="61">
        <v>7487</v>
      </c>
      <c r="H77" s="189">
        <f t="shared" si="4"/>
        <v>64352</v>
      </c>
      <c r="I77" s="62">
        <v>7487</v>
      </c>
      <c r="J77" s="118">
        <f t="shared" si="5"/>
        <v>0.5892132118950949</v>
      </c>
      <c r="K77" s="136">
        <f t="shared" si="7"/>
        <v>82357</v>
      </c>
      <c r="L77" s="107">
        <f t="shared" si="8"/>
        <v>329428</v>
      </c>
      <c r="M77" s="100" t="str">
        <f t="shared" si="9"/>
        <v>SI CUMPLE</v>
      </c>
      <c r="N77" s="119" t="str">
        <f t="shared" si="6"/>
        <v>SI CUMPLE</v>
      </c>
      <c r="O77" s="192">
        <v>4</v>
      </c>
      <c r="P77" s="211"/>
    </row>
    <row r="78" spans="1:16" s="108" customFormat="1" ht="36.75" customHeight="1" x14ac:dyDescent="0.25">
      <c r="A78" s="101">
        <v>60</v>
      </c>
      <c r="B78" s="102" t="s">
        <v>121</v>
      </c>
      <c r="C78" s="103" t="s">
        <v>39</v>
      </c>
      <c r="D78" s="104">
        <v>11</v>
      </c>
      <c r="E78" s="105">
        <v>39103</v>
      </c>
      <c r="F78" s="173">
        <v>71839</v>
      </c>
      <c r="G78" s="61">
        <v>10965</v>
      </c>
      <c r="H78" s="189">
        <f t="shared" si="4"/>
        <v>60874</v>
      </c>
      <c r="I78" s="62">
        <v>10965</v>
      </c>
      <c r="J78" s="118">
        <f t="shared" si="5"/>
        <v>0.7195867324757691</v>
      </c>
      <c r="K78" s="136">
        <f t="shared" si="7"/>
        <v>120615</v>
      </c>
      <c r="L78" s="107">
        <f t="shared" si="8"/>
        <v>482460</v>
      </c>
      <c r="M78" s="100" t="str">
        <f t="shared" si="9"/>
        <v>SI CUMPLE</v>
      </c>
      <c r="N78" s="119" t="str">
        <f t="shared" si="6"/>
        <v>SI CUMPLE</v>
      </c>
      <c r="O78" s="192">
        <v>4</v>
      </c>
      <c r="P78" s="211"/>
    </row>
    <row r="79" spans="1:16" s="108" customFormat="1" ht="36.75" customHeight="1" x14ac:dyDescent="0.25">
      <c r="A79" s="101">
        <v>61</v>
      </c>
      <c r="B79" s="102" t="s">
        <v>180</v>
      </c>
      <c r="C79" s="103" t="s">
        <v>39</v>
      </c>
      <c r="D79" s="104">
        <v>5</v>
      </c>
      <c r="E79" s="105">
        <v>7467</v>
      </c>
      <c r="F79" s="173">
        <v>26299</v>
      </c>
      <c r="G79" s="61">
        <v>2892</v>
      </c>
      <c r="H79" s="189">
        <f t="shared" si="4"/>
        <v>23407</v>
      </c>
      <c r="I79" s="62">
        <v>2892</v>
      </c>
      <c r="J79" s="118">
        <f t="shared" si="5"/>
        <v>0.61269586179188429</v>
      </c>
      <c r="K79" s="136">
        <f t="shared" si="7"/>
        <v>14460</v>
      </c>
      <c r="L79" s="107">
        <f t="shared" si="8"/>
        <v>57840</v>
      </c>
      <c r="M79" s="100" t="str">
        <f t="shared" si="9"/>
        <v>SI CUMPLE</v>
      </c>
      <c r="N79" s="119" t="str">
        <f t="shared" si="6"/>
        <v>SI CUMPLE</v>
      </c>
      <c r="O79" s="192">
        <v>4</v>
      </c>
      <c r="P79" s="211"/>
    </row>
    <row r="80" spans="1:16" s="108" customFormat="1" ht="36.75" customHeight="1" x14ac:dyDescent="0.25">
      <c r="A80" s="101">
        <v>62</v>
      </c>
      <c r="B80" s="102" t="s">
        <v>181</v>
      </c>
      <c r="C80" s="103" t="s">
        <v>39</v>
      </c>
      <c r="D80" s="104">
        <v>12</v>
      </c>
      <c r="E80" s="105">
        <v>4032</v>
      </c>
      <c r="F80" s="173">
        <v>18716</v>
      </c>
      <c r="G80" s="61">
        <v>1504</v>
      </c>
      <c r="H80" s="189">
        <f t="shared" si="4"/>
        <v>17212</v>
      </c>
      <c r="I80" s="62">
        <v>1504</v>
      </c>
      <c r="J80" s="118">
        <f t="shared" si="5"/>
        <v>0.62698412698412698</v>
      </c>
      <c r="K80" s="136">
        <f t="shared" si="7"/>
        <v>18048</v>
      </c>
      <c r="L80" s="107">
        <f t="shared" si="8"/>
        <v>72192</v>
      </c>
      <c r="M80" s="100" t="str">
        <f t="shared" si="9"/>
        <v>SI CUMPLE</v>
      </c>
      <c r="N80" s="119" t="str">
        <f t="shared" si="6"/>
        <v>SI CUMPLE</v>
      </c>
      <c r="O80" s="192">
        <v>4</v>
      </c>
      <c r="P80" s="211"/>
    </row>
    <row r="81" spans="1:16" s="108" customFormat="1" ht="36.75" customHeight="1" x14ac:dyDescent="0.25">
      <c r="A81" s="101">
        <v>63</v>
      </c>
      <c r="B81" s="102" t="s">
        <v>182</v>
      </c>
      <c r="C81" s="103" t="s">
        <v>39</v>
      </c>
      <c r="D81" s="104">
        <v>30</v>
      </c>
      <c r="E81" s="105">
        <v>8395</v>
      </c>
      <c r="F81" s="173">
        <v>8638</v>
      </c>
      <c r="G81" s="61">
        <v>1909</v>
      </c>
      <c r="H81" s="189">
        <f t="shared" si="4"/>
        <v>6729</v>
      </c>
      <c r="I81" s="62">
        <v>1909</v>
      </c>
      <c r="J81" s="118">
        <f t="shared" si="5"/>
        <v>0.77260273972602744</v>
      </c>
      <c r="K81" s="136">
        <f t="shared" si="7"/>
        <v>57270</v>
      </c>
      <c r="L81" s="107">
        <f t="shared" si="8"/>
        <v>229080</v>
      </c>
      <c r="M81" s="100" t="str">
        <f t="shared" si="9"/>
        <v>SI CUMPLE</v>
      </c>
      <c r="N81" s="119" t="str">
        <f t="shared" si="6"/>
        <v>SI CUMPLE</v>
      </c>
      <c r="O81" s="192">
        <v>4</v>
      </c>
      <c r="P81" s="211"/>
    </row>
    <row r="82" spans="1:16" s="108" customFormat="1" ht="36.75" customHeight="1" x14ac:dyDescent="0.25">
      <c r="A82" s="101">
        <v>64</v>
      </c>
      <c r="B82" s="102" t="s">
        <v>122</v>
      </c>
      <c r="C82" s="103" t="s">
        <v>39</v>
      </c>
      <c r="D82" s="104">
        <v>9</v>
      </c>
      <c r="E82" s="105">
        <v>40870</v>
      </c>
      <c r="F82" s="173">
        <v>40870</v>
      </c>
      <c r="G82" s="61">
        <v>2999</v>
      </c>
      <c r="H82" s="189">
        <f t="shared" si="4"/>
        <v>37871</v>
      </c>
      <c r="I82" s="62">
        <v>2999</v>
      </c>
      <c r="J82" s="118">
        <f t="shared" si="5"/>
        <v>0.92662099339368731</v>
      </c>
      <c r="K82" s="136">
        <f t="shared" si="7"/>
        <v>26991</v>
      </c>
      <c r="L82" s="107">
        <f t="shared" si="8"/>
        <v>107964</v>
      </c>
      <c r="M82" s="100" t="str">
        <f t="shared" si="9"/>
        <v>SI CUMPLE</v>
      </c>
      <c r="N82" s="119" t="str">
        <f t="shared" si="6"/>
        <v>SI CUMPLE</v>
      </c>
      <c r="O82" s="192">
        <v>4</v>
      </c>
      <c r="P82" s="211"/>
    </row>
    <row r="83" spans="1:16" s="108" customFormat="1" ht="36.75" customHeight="1" x14ac:dyDescent="0.25">
      <c r="A83" s="101">
        <v>65</v>
      </c>
      <c r="B83" s="102" t="s">
        <v>183</v>
      </c>
      <c r="C83" s="103" t="s">
        <v>39</v>
      </c>
      <c r="D83" s="104">
        <v>4</v>
      </c>
      <c r="E83" s="105">
        <v>6849</v>
      </c>
      <c r="F83" s="173">
        <v>43190</v>
      </c>
      <c r="G83" s="61">
        <v>2704</v>
      </c>
      <c r="H83" s="189">
        <f t="shared" si="4"/>
        <v>40486</v>
      </c>
      <c r="I83" s="62">
        <v>2704</v>
      </c>
      <c r="J83" s="118">
        <f t="shared" si="5"/>
        <v>0.60519783910059866</v>
      </c>
      <c r="K83" s="136">
        <f t="shared" si="7"/>
        <v>10816</v>
      </c>
      <c r="L83" s="107">
        <f t="shared" si="8"/>
        <v>43264</v>
      </c>
      <c r="M83" s="100" t="str">
        <f t="shared" si="9"/>
        <v>SI CUMPLE</v>
      </c>
      <c r="N83" s="119" t="str">
        <f t="shared" si="6"/>
        <v>SI CUMPLE</v>
      </c>
      <c r="O83" s="192">
        <v>4</v>
      </c>
      <c r="P83" s="211"/>
    </row>
    <row r="84" spans="1:16" s="108" customFormat="1" ht="36.75" customHeight="1" x14ac:dyDescent="0.25">
      <c r="A84" s="101">
        <v>66</v>
      </c>
      <c r="B84" s="102" t="s">
        <v>184</v>
      </c>
      <c r="C84" s="103" t="s">
        <v>39</v>
      </c>
      <c r="D84" s="104">
        <v>9</v>
      </c>
      <c r="E84" s="105">
        <v>13587</v>
      </c>
      <c r="F84" s="173">
        <v>25899</v>
      </c>
      <c r="G84" s="61">
        <v>4232</v>
      </c>
      <c r="H84" s="189">
        <f t="shared" si="4"/>
        <v>21667</v>
      </c>
      <c r="I84" s="62">
        <v>4232</v>
      </c>
      <c r="J84" s="118">
        <f t="shared" si="5"/>
        <v>0.68852579671745051</v>
      </c>
      <c r="K84" s="136">
        <f t="shared" si="7"/>
        <v>38088</v>
      </c>
      <c r="L84" s="107">
        <f t="shared" si="8"/>
        <v>152352</v>
      </c>
      <c r="M84" s="100" t="str">
        <f t="shared" si="9"/>
        <v>SI CUMPLE</v>
      </c>
      <c r="N84" s="119" t="str">
        <f t="shared" si="6"/>
        <v>SI CUMPLE</v>
      </c>
      <c r="O84" s="192">
        <v>4</v>
      </c>
      <c r="P84" s="211"/>
    </row>
    <row r="85" spans="1:16" s="108" customFormat="1" ht="36.75" customHeight="1" x14ac:dyDescent="0.25">
      <c r="A85" s="101">
        <v>67</v>
      </c>
      <c r="B85" s="102" t="s">
        <v>185</v>
      </c>
      <c r="C85" s="103" t="s">
        <v>39</v>
      </c>
      <c r="D85" s="104">
        <v>12</v>
      </c>
      <c r="E85" s="105">
        <v>58544</v>
      </c>
      <c r="F85" s="173">
        <v>125251</v>
      </c>
      <c r="G85" s="61">
        <v>19462</v>
      </c>
      <c r="H85" s="189">
        <f t="shared" si="4"/>
        <v>105789</v>
      </c>
      <c r="I85" s="62">
        <v>19462</v>
      </c>
      <c r="J85" s="118">
        <f t="shared" si="5"/>
        <v>0.66756627493850784</v>
      </c>
      <c r="K85" s="136">
        <f t="shared" si="7"/>
        <v>233544</v>
      </c>
      <c r="L85" s="107">
        <f t="shared" si="8"/>
        <v>934176</v>
      </c>
      <c r="M85" s="100" t="str">
        <f t="shared" si="9"/>
        <v>SI CUMPLE</v>
      </c>
      <c r="N85" s="119" t="str">
        <f t="shared" si="6"/>
        <v>SI CUMPLE</v>
      </c>
      <c r="O85" s="192">
        <v>4</v>
      </c>
      <c r="P85" s="211"/>
    </row>
    <row r="86" spans="1:16" s="108" customFormat="1" ht="36.75" customHeight="1" x14ac:dyDescent="0.25">
      <c r="A86" s="101">
        <v>68</v>
      </c>
      <c r="B86" s="102" t="s">
        <v>186</v>
      </c>
      <c r="C86" s="103" t="s">
        <v>39</v>
      </c>
      <c r="D86" s="104">
        <v>16</v>
      </c>
      <c r="E86" s="105">
        <v>282778</v>
      </c>
      <c r="F86" s="173">
        <v>608615</v>
      </c>
      <c r="G86" s="61">
        <v>23144</v>
      </c>
      <c r="H86" s="189">
        <f t="shared" si="4"/>
        <v>585471</v>
      </c>
      <c r="I86" s="62">
        <v>23144</v>
      </c>
      <c r="J86" s="118">
        <f t="shared" si="5"/>
        <v>0.91815487767789572</v>
      </c>
      <c r="K86" s="136">
        <f t="shared" si="7"/>
        <v>370304</v>
      </c>
      <c r="L86" s="107">
        <f t="shared" si="8"/>
        <v>1481216</v>
      </c>
      <c r="M86" s="100" t="str">
        <f t="shared" si="9"/>
        <v>SI CUMPLE</v>
      </c>
      <c r="N86" s="119" t="str">
        <f t="shared" si="6"/>
        <v>SI CUMPLE</v>
      </c>
      <c r="O86" s="192">
        <v>4</v>
      </c>
      <c r="P86" s="211"/>
    </row>
    <row r="87" spans="1:16" s="108" customFormat="1" ht="36.75" customHeight="1" x14ac:dyDescent="0.25">
      <c r="A87" s="101">
        <v>69</v>
      </c>
      <c r="B87" s="102" t="s">
        <v>187</v>
      </c>
      <c r="C87" s="103" t="s">
        <v>39</v>
      </c>
      <c r="D87" s="104">
        <v>10</v>
      </c>
      <c r="E87" s="105">
        <v>1082508</v>
      </c>
      <c r="F87" s="173">
        <v>1799578</v>
      </c>
      <c r="G87" s="61">
        <v>447100</v>
      </c>
      <c r="H87" s="189">
        <f t="shared" si="4"/>
        <v>1352478</v>
      </c>
      <c r="I87" s="62">
        <v>447100</v>
      </c>
      <c r="J87" s="118">
        <f t="shared" si="5"/>
        <v>0.58697764820213805</v>
      </c>
      <c r="K87" s="136">
        <f t="shared" si="7"/>
        <v>4471000</v>
      </c>
      <c r="L87" s="107">
        <f t="shared" si="8"/>
        <v>17884000</v>
      </c>
      <c r="M87" s="100" t="str">
        <f t="shared" si="9"/>
        <v>SI CUMPLE</v>
      </c>
      <c r="N87" s="119" t="str">
        <f t="shared" si="6"/>
        <v>SI CUMPLE</v>
      </c>
      <c r="O87" s="192">
        <v>4</v>
      </c>
      <c r="P87" s="211"/>
    </row>
    <row r="88" spans="1:16" s="108" customFormat="1" ht="36.75" customHeight="1" x14ac:dyDescent="0.25">
      <c r="A88" s="101">
        <v>70</v>
      </c>
      <c r="B88" s="102" t="s">
        <v>123</v>
      </c>
      <c r="C88" s="103" t="s">
        <v>40</v>
      </c>
      <c r="D88" s="104">
        <v>6</v>
      </c>
      <c r="E88" s="105">
        <v>65061</v>
      </c>
      <c r="F88" s="173">
        <v>336725</v>
      </c>
      <c r="G88" s="61">
        <v>33439</v>
      </c>
      <c r="H88" s="189">
        <f t="shared" si="4"/>
        <v>303286</v>
      </c>
      <c r="I88" s="62">
        <v>33439</v>
      </c>
      <c r="J88" s="118">
        <f t="shared" si="5"/>
        <v>0.48603618142973515</v>
      </c>
      <c r="K88" s="136">
        <f t="shared" ref="K88:K103" si="10">I88*D88</f>
        <v>200634</v>
      </c>
      <c r="L88" s="107">
        <f t="shared" ref="L88:L103" si="11">K88*O88</f>
        <v>802536</v>
      </c>
      <c r="M88" s="100" t="str">
        <f t="shared" ref="M88:M103" si="12">IF((I88)&gt;$E88,"NO CUMPLE","SI CUMPLE")</f>
        <v>SI CUMPLE</v>
      </c>
      <c r="N88" s="119" t="str">
        <f t="shared" si="6"/>
        <v>SI CUMPLE</v>
      </c>
      <c r="O88" s="192">
        <v>4</v>
      </c>
      <c r="P88" s="211"/>
    </row>
    <row r="89" spans="1:16" s="108" customFormat="1" ht="36.75" customHeight="1" x14ac:dyDescent="0.25">
      <c r="A89" s="101">
        <v>71</v>
      </c>
      <c r="B89" s="102" t="s">
        <v>188</v>
      </c>
      <c r="C89" s="103" t="s">
        <v>39</v>
      </c>
      <c r="D89" s="104">
        <v>5</v>
      </c>
      <c r="E89" s="105">
        <v>75886</v>
      </c>
      <c r="F89" s="173">
        <v>137516</v>
      </c>
      <c r="G89" s="61">
        <v>35550</v>
      </c>
      <c r="H89" s="189">
        <f t="shared" ref="H89:H103" si="13">+F89-G89</f>
        <v>101966</v>
      </c>
      <c r="I89" s="62">
        <v>35550</v>
      </c>
      <c r="J89" s="118">
        <f t="shared" ref="J89:J103" si="14">((E89-I89)/E89)</f>
        <v>0.53153414332024351</v>
      </c>
      <c r="K89" s="136">
        <f t="shared" si="10"/>
        <v>177750</v>
      </c>
      <c r="L89" s="107">
        <f t="shared" si="11"/>
        <v>711000</v>
      </c>
      <c r="M89" s="100" t="str">
        <f t="shared" si="12"/>
        <v>SI CUMPLE</v>
      </c>
      <c r="N89" s="119" t="str">
        <f t="shared" ref="N89:N103" si="15">IF((I89)&lt;$G89,"NO CUMPLE","SI CUMPLE")</f>
        <v>SI CUMPLE</v>
      </c>
      <c r="O89" s="192">
        <v>4</v>
      </c>
      <c r="P89" s="211"/>
    </row>
    <row r="90" spans="1:16" s="108" customFormat="1" ht="36.75" customHeight="1" x14ac:dyDescent="0.25">
      <c r="A90" s="101">
        <v>72</v>
      </c>
      <c r="B90" s="102" t="s">
        <v>189</v>
      </c>
      <c r="C90" s="103" t="s">
        <v>39</v>
      </c>
      <c r="D90" s="104">
        <v>5</v>
      </c>
      <c r="E90" s="105">
        <v>160167</v>
      </c>
      <c r="F90" s="173">
        <v>692239</v>
      </c>
      <c r="G90" s="61">
        <v>147227</v>
      </c>
      <c r="H90" s="189">
        <f t="shared" si="13"/>
        <v>545012</v>
      </c>
      <c r="I90" s="62">
        <v>147227</v>
      </c>
      <c r="J90" s="118">
        <f t="shared" si="14"/>
        <v>8.0790674733247178E-2</v>
      </c>
      <c r="K90" s="136">
        <f t="shared" si="10"/>
        <v>736135</v>
      </c>
      <c r="L90" s="107">
        <f t="shared" si="11"/>
        <v>2944540</v>
      </c>
      <c r="M90" s="100" t="str">
        <f t="shared" si="12"/>
        <v>SI CUMPLE</v>
      </c>
      <c r="N90" s="119" t="str">
        <f t="shared" si="15"/>
        <v>SI CUMPLE</v>
      </c>
      <c r="O90" s="192">
        <v>4</v>
      </c>
      <c r="P90" s="211"/>
    </row>
    <row r="91" spans="1:16" s="108" customFormat="1" ht="36.75" customHeight="1" x14ac:dyDescent="0.25">
      <c r="A91" s="101">
        <v>73</v>
      </c>
      <c r="B91" s="102" t="s">
        <v>190</v>
      </c>
      <c r="C91" s="103" t="s">
        <v>39</v>
      </c>
      <c r="D91" s="104">
        <v>5</v>
      </c>
      <c r="E91" s="105">
        <v>172318</v>
      </c>
      <c r="F91" s="173">
        <v>412549</v>
      </c>
      <c r="G91" s="61">
        <v>82056</v>
      </c>
      <c r="H91" s="189">
        <f t="shared" si="13"/>
        <v>330493</v>
      </c>
      <c r="I91" s="62">
        <v>82056</v>
      </c>
      <c r="J91" s="118">
        <f t="shared" si="14"/>
        <v>0.52381062918557553</v>
      </c>
      <c r="K91" s="136">
        <f t="shared" si="10"/>
        <v>410280</v>
      </c>
      <c r="L91" s="107">
        <f t="shared" si="11"/>
        <v>1641120</v>
      </c>
      <c r="M91" s="100" t="str">
        <f t="shared" si="12"/>
        <v>SI CUMPLE</v>
      </c>
      <c r="N91" s="119" t="str">
        <f t="shared" si="15"/>
        <v>SI CUMPLE</v>
      </c>
      <c r="O91" s="192">
        <v>4</v>
      </c>
      <c r="P91" s="211"/>
    </row>
    <row r="92" spans="1:16" s="108" customFormat="1" ht="36.75" customHeight="1" x14ac:dyDescent="0.25">
      <c r="A92" s="101">
        <v>74</v>
      </c>
      <c r="B92" s="102" t="s">
        <v>191</v>
      </c>
      <c r="C92" s="103" t="s">
        <v>39</v>
      </c>
      <c r="D92" s="104">
        <v>60</v>
      </c>
      <c r="E92" s="105">
        <v>74008</v>
      </c>
      <c r="F92" s="173">
        <v>129281</v>
      </c>
      <c r="G92" s="61">
        <v>17327</v>
      </c>
      <c r="H92" s="189">
        <f t="shared" si="13"/>
        <v>111954</v>
      </c>
      <c r="I92" s="62">
        <v>17327</v>
      </c>
      <c r="J92" s="118">
        <f t="shared" si="14"/>
        <v>0.76587666198248838</v>
      </c>
      <c r="K92" s="136">
        <f t="shared" si="10"/>
        <v>1039620</v>
      </c>
      <c r="L92" s="107">
        <f t="shared" si="11"/>
        <v>4158480</v>
      </c>
      <c r="M92" s="100" t="str">
        <f t="shared" si="12"/>
        <v>SI CUMPLE</v>
      </c>
      <c r="N92" s="119" t="str">
        <f t="shared" si="15"/>
        <v>SI CUMPLE</v>
      </c>
      <c r="O92" s="192">
        <v>4</v>
      </c>
      <c r="P92" s="211"/>
    </row>
    <row r="93" spans="1:16" s="108" customFormat="1" ht="36.75" customHeight="1" x14ac:dyDescent="0.25">
      <c r="A93" s="101">
        <v>75</v>
      </c>
      <c r="B93" s="102" t="s">
        <v>192</v>
      </c>
      <c r="C93" s="103" t="s">
        <v>39</v>
      </c>
      <c r="D93" s="104">
        <v>19</v>
      </c>
      <c r="E93" s="105">
        <v>961002</v>
      </c>
      <c r="F93" s="173">
        <v>3742495</v>
      </c>
      <c r="G93" s="61">
        <v>277635</v>
      </c>
      <c r="H93" s="189">
        <f t="shared" si="13"/>
        <v>3464860</v>
      </c>
      <c r="I93" s="62">
        <v>277635</v>
      </c>
      <c r="J93" s="118">
        <f t="shared" si="14"/>
        <v>0.71109841602827051</v>
      </c>
      <c r="K93" s="136">
        <f t="shared" si="10"/>
        <v>5275065</v>
      </c>
      <c r="L93" s="107">
        <f t="shared" si="11"/>
        <v>21100260</v>
      </c>
      <c r="M93" s="100" t="str">
        <f t="shared" si="12"/>
        <v>SI CUMPLE</v>
      </c>
      <c r="N93" s="119" t="str">
        <f t="shared" si="15"/>
        <v>SI CUMPLE</v>
      </c>
      <c r="O93" s="192">
        <v>4</v>
      </c>
      <c r="P93" s="211"/>
    </row>
    <row r="94" spans="1:16" s="108" customFormat="1" ht="36.75" customHeight="1" x14ac:dyDescent="0.25">
      <c r="A94" s="101">
        <v>76</v>
      </c>
      <c r="B94" s="102" t="s">
        <v>124</v>
      </c>
      <c r="C94" s="103" t="s">
        <v>40</v>
      </c>
      <c r="D94" s="104">
        <v>5</v>
      </c>
      <c r="E94" s="105">
        <v>37556</v>
      </c>
      <c r="F94" s="173">
        <v>281305</v>
      </c>
      <c r="G94" s="61">
        <v>30541</v>
      </c>
      <c r="H94" s="189">
        <f t="shared" si="13"/>
        <v>250764</v>
      </c>
      <c r="I94" s="62">
        <v>30541</v>
      </c>
      <c r="J94" s="118">
        <f t="shared" si="14"/>
        <v>0.18678773032271809</v>
      </c>
      <c r="K94" s="136">
        <f t="shared" si="10"/>
        <v>152705</v>
      </c>
      <c r="L94" s="107">
        <f t="shared" si="11"/>
        <v>610820</v>
      </c>
      <c r="M94" s="100" t="str">
        <f t="shared" si="12"/>
        <v>SI CUMPLE</v>
      </c>
      <c r="N94" s="119" t="str">
        <f t="shared" si="15"/>
        <v>SI CUMPLE</v>
      </c>
      <c r="O94" s="192">
        <v>4</v>
      </c>
      <c r="P94" s="211"/>
    </row>
    <row r="95" spans="1:16" s="108" customFormat="1" ht="36.75" customHeight="1" x14ac:dyDescent="0.25">
      <c r="A95" s="101">
        <v>77</v>
      </c>
      <c r="B95" s="102" t="s">
        <v>193</v>
      </c>
      <c r="C95" s="103" t="s">
        <v>40</v>
      </c>
      <c r="D95" s="104">
        <v>7</v>
      </c>
      <c r="E95" s="105">
        <v>40318</v>
      </c>
      <c r="F95" s="173">
        <v>330275</v>
      </c>
      <c r="G95" s="61">
        <v>34397</v>
      </c>
      <c r="H95" s="189">
        <f t="shared" si="13"/>
        <v>295878</v>
      </c>
      <c r="I95" s="62">
        <v>34397</v>
      </c>
      <c r="J95" s="118">
        <f t="shared" si="14"/>
        <v>0.14685748301006996</v>
      </c>
      <c r="K95" s="136">
        <f t="shared" si="10"/>
        <v>240779</v>
      </c>
      <c r="L95" s="107">
        <f t="shared" si="11"/>
        <v>963116</v>
      </c>
      <c r="M95" s="100" t="str">
        <f t="shared" si="12"/>
        <v>SI CUMPLE</v>
      </c>
      <c r="N95" s="119" t="str">
        <f t="shared" si="15"/>
        <v>SI CUMPLE</v>
      </c>
      <c r="O95" s="192">
        <v>4</v>
      </c>
      <c r="P95" s="211"/>
    </row>
    <row r="96" spans="1:16" s="108" customFormat="1" ht="36.75" customHeight="1" x14ac:dyDescent="0.25">
      <c r="A96" s="101">
        <v>78</v>
      </c>
      <c r="B96" s="102" t="s">
        <v>194</v>
      </c>
      <c r="C96" s="103" t="s">
        <v>40</v>
      </c>
      <c r="D96" s="104">
        <v>2</v>
      </c>
      <c r="E96" s="105">
        <v>46393</v>
      </c>
      <c r="F96" s="173">
        <v>399760</v>
      </c>
      <c r="G96" s="61">
        <v>38270</v>
      </c>
      <c r="H96" s="189">
        <f t="shared" si="13"/>
        <v>361490</v>
      </c>
      <c r="I96" s="62">
        <v>38270</v>
      </c>
      <c r="J96" s="118">
        <f t="shared" si="14"/>
        <v>0.1750910697734572</v>
      </c>
      <c r="K96" s="136">
        <f t="shared" si="10"/>
        <v>76540</v>
      </c>
      <c r="L96" s="107">
        <f t="shared" si="11"/>
        <v>306160</v>
      </c>
      <c r="M96" s="100" t="str">
        <f t="shared" si="12"/>
        <v>SI CUMPLE</v>
      </c>
      <c r="N96" s="119" t="str">
        <f t="shared" si="15"/>
        <v>SI CUMPLE</v>
      </c>
      <c r="O96" s="192">
        <v>4</v>
      </c>
      <c r="P96" s="211"/>
    </row>
    <row r="97" spans="1:16" s="108" customFormat="1" ht="36.75" customHeight="1" x14ac:dyDescent="0.25">
      <c r="A97" s="101">
        <v>79</v>
      </c>
      <c r="B97" s="102" t="s">
        <v>195</v>
      </c>
      <c r="C97" s="103" t="s">
        <v>40</v>
      </c>
      <c r="D97" s="104">
        <v>1</v>
      </c>
      <c r="E97" s="105">
        <v>138075</v>
      </c>
      <c r="F97" s="173">
        <v>634635</v>
      </c>
      <c r="G97" s="61">
        <v>102833</v>
      </c>
      <c r="H97" s="189">
        <f t="shared" si="13"/>
        <v>531802</v>
      </c>
      <c r="I97" s="62">
        <v>102833</v>
      </c>
      <c r="J97" s="118">
        <f t="shared" si="14"/>
        <v>0.25523809523809526</v>
      </c>
      <c r="K97" s="136">
        <f t="shared" si="10"/>
        <v>102833</v>
      </c>
      <c r="L97" s="107">
        <f t="shared" si="11"/>
        <v>411332</v>
      </c>
      <c r="M97" s="100" t="str">
        <f t="shared" si="12"/>
        <v>SI CUMPLE</v>
      </c>
      <c r="N97" s="119" t="str">
        <f t="shared" si="15"/>
        <v>SI CUMPLE</v>
      </c>
      <c r="O97" s="192">
        <v>4</v>
      </c>
      <c r="P97" s="211"/>
    </row>
    <row r="98" spans="1:16" s="64" customFormat="1" ht="36.75" customHeight="1" x14ac:dyDescent="0.25">
      <c r="A98" s="101">
        <v>80</v>
      </c>
      <c r="B98" s="102" t="s">
        <v>196</v>
      </c>
      <c r="C98" s="103" t="s">
        <v>40</v>
      </c>
      <c r="D98" s="104">
        <v>2</v>
      </c>
      <c r="E98" s="105">
        <v>194410</v>
      </c>
      <c r="F98" s="173">
        <v>719100</v>
      </c>
      <c r="G98" s="61">
        <v>117824</v>
      </c>
      <c r="H98" s="189">
        <f t="shared" si="13"/>
        <v>601276</v>
      </c>
      <c r="I98" s="62">
        <v>117824</v>
      </c>
      <c r="J98" s="118">
        <f t="shared" si="14"/>
        <v>0.39394064091353326</v>
      </c>
      <c r="K98" s="136">
        <f t="shared" si="10"/>
        <v>235648</v>
      </c>
      <c r="L98" s="107">
        <f t="shared" si="11"/>
        <v>942592</v>
      </c>
      <c r="M98" s="100" t="str">
        <f t="shared" si="12"/>
        <v>SI CUMPLE</v>
      </c>
      <c r="N98" s="119" t="str">
        <f t="shared" si="15"/>
        <v>SI CUMPLE</v>
      </c>
      <c r="O98" s="192">
        <v>4</v>
      </c>
      <c r="P98" s="211"/>
    </row>
    <row r="99" spans="1:16" s="108" customFormat="1" ht="36.75" customHeight="1" x14ac:dyDescent="0.25">
      <c r="A99" s="101">
        <v>81</v>
      </c>
      <c r="B99" s="102" t="s">
        <v>125</v>
      </c>
      <c r="C99" s="103" t="s">
        <v>40</v>
      </c>
      <c r="D99" s="104">
        <v>4</v>
      </c>
      <c r="E99" s="105">
        <v>132552</v>
      </c>
      <c r="F99" s="173">
        <v>479373</v>
      </c>
      <c r="G99" s="61">
        <v>57860</v>
      </c>
      <c r="H99" s="189">
        <f t="shared" si="13"/>
        <v>421513</v>
      </c>
      <c r="I99" s="62">
        <v>57860</v>
      </c>
      <c r="J99" s="118">
        <f t="shared" si="14"/>
        <v>0.56349206349206349</v>
      </c>
      <c r="K99" s="136">
        <f t="shared" si="10"/>
        <v>231440</v>
      </c>
      <c r="L99" s="107">
        <f t="shared" si="11"/>
        <v>925760</v>
      </c>
      <c r="M99" s="100" t="str">
        <f t="shared" si="12"/>
        <v>SI CUMPLE</v>
      </c>
      <c r="N99" s="119" t="str">
        <f t="shared" si="15"/>
        <v>SI CUMPLE</v>
      </c>
      <c r="O99" s="192">
        <v>4</v>
      </c>
      <c r="P99" s="211"/>
    </row>
    <row r="100" spans="1:16" s="108" customFormat="1" ht="36.75" customHeight="1" x14ac:dyDescent="0.25">
      <c r="A100" s="101">
        <v>82</v>
      </c>
      <c r="B100" s="102" t="s">
        <v>197</v>
      </c>
      <c r="C100" s="103" t="s">
        <v>40</v>
      </c>
      <c r="D100" s="104">
        <v>4</v>
      </c>
      <c r="E100" s="105">
        <v>62962</v>
      </c>
      <c r="F100" s="173">
        <v>369378</v>
      </c>
      <c r="G100" s="61">
        <v>26521</v>
      </c>
      <c r="H100" s="189">
        <f t="shared" si="13"/>
        <v>342857</v>
      </c>
      <c r="I100" s="62">
        <v>26521</v>
      </c>
      <c r="J100" s="118">
        <f t="shared" si="14"/>
        <v>0.57877767542327119</v>
      </c>
      <c r="K100" s="136">
        <f t="shared" si="10"/>
        <v>106084</v>
      </c>
      <c r="L100" s="107">
        <f t="shared" si="11"/>
        <v>424336</v>
      </c>
      <c r="M100" s="100" t="str">
        <f t="shared" si="12"/>
        <v>SI CUMPLE</v>
      </c>
      <c r="N100" s="119" t="str">
        <f t="shared" si="15"/>
        <v>SI CUMPLE</v>
      </c>
      <c r="O100" s="192">
        <v>4</v>
      </c>
      <c r="P100" s="211"/>
    </row>
    <row r="101" spans="1:16" s="64" customFormat="1" ht="36.75" customHeight="1" x14ac:dyDescent="0.25">
      <c r="A101" s="101">
        <v>83</v>
      </c>
      <c r="B101" s="102" t="s">
        <v>198</v>
      </c>
      <c r="C101" s="103" t="s">
        <v>39</v>
      </c>
      <c r="D101" s="104">
        <v>2</v>
      </c>
      <c r="E101" s="105">
        <v>231966</v>
      </c>
      <c r="F101" s="173">
        <v>4894200</v>
      </c>
      <c r="G101" s="61">
        <v>35242</v>
      </c>
      <c r="H101" s="189">
        <f t="shared" si="13"/>
        <v>4858958</v>
      </c>
      <c r="I101" s="62">
        <v>35242</v>
      </c>
      <c r="J101" s="118">
        <f t="shared" si="14"/>
        <v>0.84807256235827666</v>
      </c>
      <c r="K101" s="136">
        <f t="shared" si="10"/>
        <v>70484</v>
      </c>
      <c r="L101" s="107">
        <f t="shared" si="11"/>
        <v>281936</v>
      </c>
      <c r="M101" s="100" t="str">
        <f t="shared" si="12"/>
        <v>SI CUMPLE</v>
      </c>
      <c r="N101" s="119" t="str">
        <f t="shared" si="15"/>
        <v>SI CUMPLE</v>
      </c>
      <c r="O101" s="192">
        <v>4</v>
      </c>
      <c r="P101" s="211"/>
    </row>
    <row r="102" spans="1:16" s="64" customFormat="1" ht="36.75" customHeight="1" x14ac:dyDescent="0.25">
      <c r="A102" s="101">
        <v>84</v>
      </c>
      <c r="B102" s="102" t="s">
        <v>199</v>
      </c>
      <c r="C102" s="103" t="s">
        <v>39</v>
      </c>
      <c r="D102" s="104">
        <v>6</v>
      </c>
      <c r="E102" s="105">
        <v>5500908</v>
      </c>
      <c r="F102" s="173">
        <v>9675397</v>
      </c>
      <c r="G102" s="61">
        <v>56224</v>
      </c>
      <c r="H102" s="189">
        <f t="shared" si="13"/>
        <v>9619173</v>
      </c>
      <c r="I102" s="62">
        <v>56224</v>
      </c>
      <c r="J102" s="118">
        <f t="shared" si="14"/>
        <v>0.98977914191620731</v>
      </c>
      <c r="K102" s="136">
        <f t="shared" si="10"/>
        <v>337344</v>
      </c>
      <c r="L102" s="107">
        <f t="shared" si="11"/>
        <v>1349376</v>
      </c>
      <c r="M102" s="100" t="str">
        <f t="shared" si="12"/>
        <v>SI CUMPLE</v>
      </c>
      <c r="N102" s="119" t="str">
        <f t="shared" si="15"/>
        <v>SI CUMPLE</v>
      </c>
      <c r="O102" s="192">
        <v>4</v>
      </c>
      <c r="P102" s="211"/>
    </row>
    <row r="103" spans="1:16" s="64" customFormat="1" ht="36.75" customHeight="1" thickBot="1" x14ac:dyDescent="0.3">
      <c r="A103" s="116">
        <v>85</v>
      </c>
      <c r="B103" s="111" t="s">
        <v>126</v>
      </c>
      <c r="C103" s="112" t="s">
        <v>40</v>
      </c>
      <c r="D103" s="113">
        <v>6</v>
      </c>
      <c r="E103" s="114">
        <v>148016</v>
      </c>
      <c r="F103" s="174">
        <v>2226455</v>
      </c>
      <c r="G103" s="190">
        <v>71168</v>
      </c>
      <c r="H103" s="191">
        <f t="shared" si="13"/>
        <v>2155287</v>
      </c>
      <c r="I103" s="182">
        <v>71168</v>
      </c>
      <c r="J103" s="213">
        <f t="shared" si="14"/>
        <v>0.51918711490649661</v>
      </c>
      <c r="K103" s="138">
        <f t="shared" si="10"/>
        <v>427008</v>
      </c>
      <c r="L103" s="139">
        <f t="shared" si="11"/>
        <v>1708032</v>
      </c>
      <c r="M103" s="140" t="str">
        <f t="shared" si="12"/>
        <v>SI CUMPLE</v>
      </c>
      <c r="N103" s="214" t="str">
        <f t="shared" si="15"/>
        <v>SI CUMPLE</v>
      </c>
      <c r="O103" s="193">
        <v>4</v>
      </c>
      <c r="P103" s="215"/>
    </row>
    <row r="104" spans="1:16" s="64" customFormat="1" ht="24.75" customHeight="1" thickBot="1" x14ac:dyDescent="0.3">
      <c r="A104" s="60"/>
      <c r="D104" s="60"/>
      <c r="E104" s="115">
        <f>SUM(E24:E103)</f>
        <v>10673471</v>
      </c>
      <c r="F104" s="60"/>
      <c r="G104" s="188">
        <f>SUM(G24:G103)</f>
        <v>2269846</v>
      </c>
      <c r="I104" s="195" t="s">
        <v>14</v>
      </c>
      <c r="J104" s="60"/>
      <c r="K104" s="133">
        <f>SUM(K24:K103)</f>
        <v>48911375</v>
      </c>
      <c r="L104" s="134">
        <f>SUM(L24:L103)</f>
        <v>195645500</v>
      </c>
      <c r="M104" s="60"/>
    </row>
    <row r="105" spans="1:16" x14ac:dyDescent="0.25">
      <c r="H105" s="98"/>
      <c r="I105" s="98"/>
      <c r="J105" s="99"/>
      <c r="K105" s="98"/>
    </row>
    <row r="106" spans="1:16" ht="15" customHeight="1" x14ac:dyDescent="0.25">
      <c r="A106" s="127"/>
      <c r="B106" s="128"/>
      <c r="C106" s="128"/>
      <c r="D106" s="128"/>
      <c r="E106" s="129"/>
      <c r="F106" s="128"/>
      <c r="G106" s="128"/>
      <c r="H106" s="130"/>
      <c r="I106" s="131"/>
      <c r="J106" s="99"/>
      <c r="K106" s="98"/>
    </row>
    <row r="107" spans="1:16" x14ac:dyDescent="0.25">
      <c r="H107" s="98"/>
      <c r="I107" s="98"/>
      <c r="J107" s="99"/>
      <c r="K107" s="98"/>
    </row>
    <row r="108" spans="1:16" s="2" customFormat="1" ht="18.75" x14ac:dyDescent="0.3">
      <c r="B108"/>
      <c r="C108"/>
      <c r="D108" s="301" t="s">
        <v>4</v>
      </c>
      <c r="E108" s="301"/>
      <c r="F108" s="132" t="s">
        <v>82</v>
      </c>
      <c r="H108" s="98"/>
      <c r="I108" s="98"/>
      <c r="J108" s="99"/>
      <c r="K108" s="98"/>
      <c r="L108"/>
      <c r="M108"/>
      <c r="O108"/>
      <c r="P108"/>
    </row>
    <row r="109" spans="1:16" x14ac:dyDescent="0.25">
      <c r="H109" s="98"/>
      <c r="I109" s="98"/>
      <c r="J109" s="99"/>
      <c r="K109" s="98"/>
    </row>
    <row r="110" spans="1:16" x14ac:dyDescent="0.25">
      <c r="H110" s="98"/>
      <c r="I110" s="98"/>
      <c r="J110" s="99"/>
      <c r="K110" s="98"/>
    </row>
    <row r="111" spans="1:16" x14ac:dyDescent="0.25">
      <c r="H111" s="98"/>
      <c r="I111" s="98"/>
      <c r="J111" s="99"/>
      <c r="K111" s="98"/>
    </row>
    <row r="112" spans="1:16" x14ac:dyDescent="0.25">
      <c r="H112" s="98"/>
      <c r="I112" s="98"/>
      <c r="J112" s="99"/>
      <c r="K112" s="98"/>
    </row>
    <row r="113" spans="8:11" x14ac:dyDescent="0.25">
      <c r="H113" s="98"/>
      <c r="I113" s="98"/>
      <c r="J113" s="99"/>
      <c r="K113" s="98"/>
    </row>
    <row r="114" spans="8:11" x14ac:dyDescent="0.25">
      <c r="H114" s="98"/>
      <c r="I114" s="98"/>
      <c r="J114" s="99"/>
      <c r="K114" s="98"/>
    </row>
    <row r="115" spans="8:11" x14ac:dyDescent="0.25">
      <c r="H115" s="98"/>
      <c r="I115" s="98"/>
      <c r="J115" s="99"/>
      <c r="K115" s="98"/>
    </row>
    <row r="116" spans="8:11" x14ac:dyDescent="0.25">
      <c r="H116" s="98"/>
      <c r="I116" s="98"/>
      <c r="J116" s="99"/>
      <c r="K116" s="98"/>
    </row>
    <row r="117" spans="8:11" x14ac:dyDescent="0.25">
      <c r="H117" s="98"/>
      <c r="I117" s="98"/>
      <c r="J117" s="99"/>
      <c r="K117" s="98"/>
    </row>
    <row r="118" spans="8:11" x14ac:dyDescent="0.25">
      <c r="H118" s="98"/>
      <c r="I118" s="98"/>
      <c r="J118" s="99"/>
      <c r="K118" s="98"/>
    </row>
    <row r="119" spans="8:11" x14ac:dyDescent="0.25">
      <c r="H119" s="98"/>
      <c r="I119" s="98"/>
      <c r="J119" s="99"/>
      <c r="K119" s="98"/>
    </row>
    <row r="120" spans="8:11" x14ac:dyDescent="0.25">
      <c r="H120" s="98"/>
      <c r="I120" s="98"/>
      <c r="J120" s="99"/>
      <c r="K120" s="98"/>
    </row>
    <row r="121" spans="8:11" x14ac:dyDescent="0.25">
      <c r="H121" s="98"/>
      <c r="I121" s="98"/>
      <c r="J121" s="99"/>
      <c r="K121" s="98"/>
    </row>
    <row r="122" spans="8:11" x14ac:dyDescent="0.25">
      <c r="H122" s="98"/>
      <c r="I122" s="98"/>
      <c r="J122" s="99"/>
      <c r="K122" s="98"/>
    </row>
    <row r="123" spans="8:11" x14ac:dyDescent="0.25">
      <c r="H123" s="98"/>
      <c r="I123" s="98"/>
      <c r="J123" s="99"/>
      <c r="K123" s="98"/>
    </row>
    <row r="124" spans="8:11" x14ac:dyDescent="0.25">
      <c r="H124" s="98"/>
      <c r="I124" s="98"/>
      <c r="J124" s="99"/>
      <c r="K124" s="98"/>
    </row>
    <row r="125" spans="8:11" x14ac:dyDescent="0.25">
      <c r="H125" s="98"/>
      <c r="I125" s="98"/>
      <c r="J125" s="99"/>
      <c r="K125" s="98"/>
    </row>
    <row r="126" spans="8:11" x14ac:dyDescent="0.25">
      <c r="H126" s="98"/>
      <c r="I126" s="98"/>
      <c r="J126" s="99"/>
      <c r="K126" s="98"/>
    </row>
    <row r="127" spans="8:11" x14ac:dyDescent="0.25">
      <c r="H127" s="98"/>
      <c r="I127" s="98"/>
      <c r="J127" s="99"/>
      <c r="K127" s="98"/>
    </row>
    <row r="128" spans="8:11" x14ac:dyDescent="0.25">
      <c r="H128" s="98"/>
      <c r="I128" s="98"/>
      <c r="J128" s="99"/>
      <c r="K128" s="98"/>
    </row>
    <row r="129" spans="8:11" x14ac:dyDescent="0.25">
      <c r="H129" s="98"/>
      <c r="I129" s="98"/>
      <c r="J129" s="99"/>
      <c r="K129" s="98"/>
    </row>
    <row r="130" spans="8:11" x14ac:dyDescent="0.25">
      <c r="H130" s="98"/>
      <c r="I130" s="98"/>
      <c r="J130" s="99"/>
      <c r="K130" s="98"/>
    </row>
    <row r="131" spans="8:11" x14ac:dyDescent="0.25">
      <c r="H131" s="98"/>
      <c r="I131" s="98"/>
      <c r="J131" s="99"/>
      <c r="K131" s="98"/>
    </row>
    <row r="132" spans="8:11" x14ac:dyDescent="0.25">
      <c r="H132" s="98"/>
      <c r="I132" s="98"/>
      <c r="J132" s="99"/>
      <c r="K132" s="98"/>
    </row>
    <row r="133" spans="8:11" x14ac:dyDescent="0.25">
      <c r="H133" s="98"/>
      <c r="I133" s="98"/>
      <c r="J133" s="99"/>
      <c r="K133" s="98"/>
    </row>
    <row r="134" spans="8:11" x14ac:dyDescent="0.25">
      <c r="H134" s="98"/>
      <c r="I134" s="98"/>
      <c r="J134" s="99"/>
      <c r="K134" s="98"/>
    </row>
    <row r="135" spans="8:11" x14ac:dyDescent="0.25">
      <c r="H135" s="98"/>
      <c r="I135" s="98"/>
      <c r="J135" s="99"/>
      <c r="K135" s="98"/>
    </row>
    <row r="136" spans="8:11" x14ac:dyDescent="0.25">
      <c r="H136" s="98"/>
      <c r="I136" s="98"/>
      <c r="J136" s="99"/>
      <c r="K136" s="98"/>
    </row>
    <row r="137" spans="8:11" x14ac:dyDescent="0.25">
      <c r="H137" s="98"/>
      <c r="I137" s="98"/>
      <c r="J137" s="99"/>
      <c r="K137" s="98"/>
    </row>
    <row r="138" spans="8:11" x14ac:dyDescent="0.25">
      <c r="H138" s="98"/>
      <c r="I138" s="98"/>
      <c r="J138" s="99"/>
      <c r="K138" s="98"/>
    </row>
    <row r="139" spans="8:11" x14ac:dyDescent="0.25">
      <c r="H139" s="98"/>
      <c r="I139" s="98"/>
      <c r="J139" s="99"/>
      <c r="K139" s="98"/>
    </row>
    <row r="140" spans="8:11" x14ac:dyDescent="0.25">
      <c r="H140" s="98"/>
      <c r="I140" s="98"/>
      <c r="J140" s="99"/>
      <c r="K140" s="98"/>
    </row>
    <row r="141" spans="8:11" x14ac:dyDescent="0.25">
      <c r="H141" s="98"/>
      <c r="I141" s="98"/>
      <c r="J141" s="99"/>
      <c r="K141" s="98"/>
    </row>
    <row r="142" spans="8:11" x14ac:dyDescent="0.25">
      <c r="H142" s="98"/>
      <c r="I142" s="98"/>
      <c r="J142" s="99"/>
      <c r="K142" s="98"/>
    </row>
    <row r="143" spans="8:11" x14ac:dyDescent="0.25">
      <c r="H143" s="98"/>
      <c r="I143" s="98"/>
      <c r="J143" s="99"/>
      <c r="K143" s="98"/>
    </row>
    <row r="144" spans="8:11" x14ac:dyDescent="0.25">
      <c r="H144" s="98"/>
      <c r="I144" s="98"/>
      <c r="J144" s="99"/>
      <c r="K144" s="98"/>
    </row>
    <row r="145" spans="8:11" x14ac:dyDescent="0.25">
      <c r="H145" s="98"/>
      <c r="I145" s="98"/>
      <c r="J145" s="99"/>
      <c r="K145" s="98"/>
    </row>
    <row r="146" spans="8:11" x14ac:dyDescent="0.25">
      <c r="H146" s="98"/>
      <c r="I146" s="98"/>
      <c r="J146" s="99"/>
      <c r="K146" s="98"/>
    </row>
    <row r="147" spans="8:11" x14ac:dyDescent="0.25">
      <c r="H147" s="98"/>
      <c r="I147" s="98"/>
      <c r="J147" s="99"/>
      <c r="K147" s="98"/>
    </row>
    <row r="148" spans="8:11" x14ac:dyDescent="0.25">
      <c r="H148" s="98"/>
      <c r="I148" s="98"/>
      <c r="J148" s="99"/>
      <c r="K148" s="98"/>
    </row>
    <row r="149" spans="8:11" x14ac:dyDescent="0.25">
      <c r="H149" s="98"/>
      <c r="I149" s="98"/>
      <c r="J149" s="99"/>
      <c r="K149" s="98"/>
    </row>
    <row r="150" spans="8:11" x14ac:dyDescent="0.25">
      <c r="H150" s="98"/>
      <c r="I150" s="98"/>
      <c r="J150" s="99"/>
      <c r="K150" s="98"/>
    </row>
    <row r="151" spans="8:11" x14ac:dyDescent="0.25">
      <c r="H151" s="98"/>
      <c r="I151" s="98"/>
      <c r="J151" s="99"/>
      <c r="K151" s="98"/>
    </row>
    <row r="152" spans="8:11" x14ac:dyDescent="0.25">
      <c r="H152" s="98"/>
      <c r="I152" s="98"/>
      <c r="J152" s="99"/>
      <c r="K152" s="98"/>
    </row>
    <row r="153" spans="8:11" x14ac:dyDescent="0.25">
      <c r="H153" s="98"/>
      <c r="I153" s="98"/>
      <c r="J153" s="99"/>
      <c r="K153" s="98"/>
    </row>
    <row r="154" spans="8:11" x14ac:dyDescent="0.25">
      <c r="H154" s="98"/>
      <c r="I154" s="98"/>
      <c r="J154" s="99"/>
      <c r="K154" s="98"/>
    </row>
    <row r="155" spans="8:11" x14ac:dyDescent="0.25">
      <c r="H155" s="98"/>
      <c r="I155" s="98"/>
      <c r="J155" s="99"/>
      <c r="K155" s="98"/>
    </row>
    <row r="156" spans="8:11" x14ac:dyDescent="0.25">
      <c r="H156" s="98"/>
      <c r="I156" s="98"/>
      <c r="J156" s="99"/>
      <c r="K156" s="98"/>
    </row>
    <row r="157" spans="8:11" x14ac:dyDescent="0.25">
      <c r="H157" s="98"/>
      <c r="I157" s="98"/>
      <c r="J157" s="99"/>
      <c r="K157" s="98"/>
    </row>
    <row r="158" spans="8:11" x14ac:dyDescent="0.25">
      <c r="H158" s="98"/>
      <c r="I158" s="98"/>
      <c r="J158" s="99"/>
      <c r="K158" s="98"/>
    </row>
    <row r="159" spans="8:11" x14ac:dyDescent="0.25">
      <c r="H159" s="98"/>
      <c r="I159" s="98"/>
      <c r="J159" s="99"/>
      <c r="K159" s="98"/>
    </row>
    <row r="160" spans="8:11" x14ac:dyDescent="0.25">
      <c r="H160" s="98"/>
      <c r="I160" s="98"/>
      <c r="J160" s="99"/>
      <c r="K160" s="98"/>
    </row>
    <row r="161" spans="8:11" x14ac:dyDescent="0.25">
      <c r="H161" s="98"/>
      <c r="I161" s="98"/>
      <c r="J161" s="99"/>
      <c r="K161" s="98"/>
    </row>
    <row r="162" spans="8:11" x14ac:dyDescent="0.25">
      <c r="H162" s="98"/>
      <c r="I162" s="98"/>
      <c r="J162" s="99"/>
      <c r="K162" s="98"/>
    </row>
    <row r="163" spans="8:11" x14ac:dyDescent="0.25">
      <c r="H163" s="98"/>
      <c r="I163" s="98"/>
      <c r="J163" s="99"/>
      <c r="K163" s="98"/>
    </row>
    <row r="164" spans="8:11" x14ac:dyDescent="0.25">
      <c r="H164" s="98"/>
      <c r="I164" s="98"/>
      <c r="J164" s="99"/>
      <c r="K164" s="98"/>
    </row>
    <row r="165" spans="8:11" x14ac:dyDescent="0.25">
      <c r="H165" s="98"/>
      <c r="I165" s="98"/>
      <c r="J165" s="99"/>
      <c r="K165" s="98"/>
    </row>
    <row r="166" spans="8:11" x14ac:dyDescent="0.25">
      <c r="H166" s="98"/>
      <c r="I166" s="98"/>
      <c r="J166" s="99"/>
      <c r="K166" s="98"/>
    </row>
    <row r="167" spans="8:11" x14ac:dyDescent="0.25">
      <c r="H167" s="98"/>
      <c r="I167" s="98"/>
      <c r="J167" s="99"/>
      <c r="K167" s="98"/>
    </row>
    <row r="168" spans="8:11" x14ac:dyDescent="0.25">
      <c r="H168" s="98"/>
      <c r="I168" s="98"/>
      <c r="J168" s="99"/>
      <c r="K168" s="98"/>
    </row>
    <row r="169" spans="8:11" x14ac:dyDescent="0.25">
      <c r="H169" s="98"/>
      <c r="I169" s="98"/>
      <c r="J169" s="99"/>
      <c r="K169" s="98"/>
    </row>
    <row r="170" spans="8:11" x14ac:dyDescent="0.25">
      <c r="H170" s="98"/>
      <c r="I170" s="98"/>
      <c r="J170" s="99"/>
      <c r="K170" s="98"/>
    </row>
    <row r="171" spans="8:11" x14ac:dyDescent="0.25">
      <c r="H171" s="98"/>
      <c r="I171" s="98"/>
      <c r="J171" s="99"/>
      <c r="K171" s="98"/>
    </row>
    <row r="172" spans="8:11" x14ac:dyDescent="0.25">
      <c r="H172" s="98"/>
      <c r="I172" s="98"/>
      <c r="J172" s="99"/>
      <c r="K172" s="98"/>
    </row>
    <row r="173" spans="8:11" x14ac:dyDescent="0.25">
      <c r="H173" s="98"/>
      <c r="I173" s="98"/>
      <c r="J173" s="99"/>
      <c r="K173" s="98"/>
    </row>
    <row r="174" spans="8:11" x14ac:dyDescent="0.25">
      <c r="H174" s="98"/>
      <c r="I174" s="98"/>
      <c r="J174" s="99"/>
      <c r="K174" s="98"/>
    </row>
    <row r="175" spans="8:11" x14ac:dyDescent="0.25">
      <c r="H175" s="98"/>
      <c r="I175" s="98"/>
      <c r="J175" s="99"/>
      <c r="K175" s="98"/>
    </row>
    <row r="176" spans="8:11" x14ac:dyDescent="0.25">
      <c r="H176" s="98"/>
      <c r="I176" s="98"/>
      <c r="J176" s="99"/>
      <c r="K176" s="98"/>
    </row>
    <row r="177" spans="8:11" x14ac:dyDescent="0.25">
      <c r="H177" s="98"/>
      <c r="I177" s="98"/>
      <c r="J177" s="99"/>
      <c r="K177" s="98"/>
    </row>
    <row r="178" spans="8:11" x14ac:dyDescent="0.25">
      <c r="H178" s="98"/>
      <c r="I178" s="98"/>
      <c r="J178" s="99"/>
      <c r="K178" s="98"/>
    </row>
    <row r="179" spans="8:11" x14ac:dyDescent="0.25">
      <c r="H179" s="98"/>
      <c r="I179" s="98"/>
      <c r="J179" s="99"/>
      <c r="K179" s="98"/>
    </row>
    <row r="180" spans="8:11" x14ac:dyDescent="0.25">
      <c r="H180" s="98"/>
      <c r="I180" s="98"/>
      <c r="J180" s="99"/>
      <c r="K180" s="98"/>
    </row>
    <row r="181" spans="8:11" x14ac:dyDescent="0.25">
      <c r="H181" s="98"/>
      <c r="I181" s="98"/>
      <c r="J181" s="99"/>
      <c r="K181" s="98"/>
    </row>
    <row r="182" spans="8:11" x14ac:dyDescent="0.25">
      <c r="H182" s="98"/>
      <c r="I182" s="98"/>
      <c r="J182" s="99"/>
      <c r="K182" s="98"/>
    </row>
    <row r="183" spans="8:11" x14ac:dyDescent="0.25">
      <c r="H183" s="98"/>
      <c r="I183" s="98"/>
      <c r="J183" s="99"/>
      <c r="K183" s="98"/>
    </row>
    <row r="184" spans="8:11" x14ac:dyDescent="0.25">
      <c r="H184" s="98"/>
      <c r="I184" s="98"/>
      <c r="J184" s="99"/>
      <c r="K184" s="98"/>
    </row>
    <row r="185" spans="8:11" x14ac:dyDescent="0.25">
      <c r="H185" s="98"/>
      <c r="I185" s="98"/>
      <c r="J185" s="99"/>
      <c r="K185" s="98"/>
    </row>
    <row r="186" spans="8:11" x14ac:dyDescent="0.25">
      <c r="H186" s="98"/>
      <c r="I186" s="98"/>
      <c r="J186" s="99"/>
      <c r="K186" s="98"/>
    </row>
    <row r="187" spans="8:11" x14ac:dyDescent="0.25">
      <c r="H187" s="98"/>
      <c r="I187" s="98"/>
      <c r="J187" s="99"/>
      <c r="K187" s="98"/>
    </row>
    <row r="188" spans="8:11" x14ac:dyDescent="0.25">
      <c r="H188" s="98"/>
      <c r="I188" s="98"/>
      <c r="J188" s="99"/>
      <c r="K188" s="98"/>
    </row>
    <row r="189" spans="8:11" x14ac:dyDescent="0.25">
      <c r="H189" s="98"/>
      <c r="I189" s="98"/>
      <c r="J189" s="99"/>
      <c r="K189" s="98"/>
    </row>
    <row r="190" spans="8:11" x14ac:dyDescent="0.25">
      <c r="H190" s="98"/>
      <c r="I190" s="98"/>
      <c r="J190" s="99"/>
      <c r="K190" s="98"/>
    </row>
    <row r="191" spans="8:11" x14ac:dyDescent="0.25">
      <c r="H191" s="98"/>
      <c r="I191" s="98"/>
      <c r="J191" s="99"/>
      <c r="K191" s="98"/>
    </row>
    <row r="192" spans="8:11" x14ac:dyDescent="0.25">
      <c r="H192" s="98"/>
      <c r="I192" s="98"/>
      <c r="J192" s="99"/>
      <c r="K192" s="98"/>
    </row>
    <row r="193" spans="8:11" x14ac:dyDescent="0.25">
      <c r="H193" s="98"/>
      <c r="I193" s="98"/>
      <c r="J193" s="99"/>
      <c r="K193" s="98"/>
    </row>
    <row r="194" spans="8:11" x14ac:dyDescent="0.25">
      <c r="H194" s="98"/>
      <c r="I194" s="98"/>
      <c r="J194" s="99"/>
      <c r="K194" s="98"/>
    </row>
    <row r="195" spans="8:11" x14ac:dyDescent="0.25">
      <c r="H195" s="98"/>
      <c r="I195" s="98"/>
      <c r="J195" s="99"/>
      <c r="K195" s="98"/>
    </row>
    <row r="196" spans="8:11" x14ac:dyDescent="0.25">
      <c r="H196" s="98"/>
      <c r="I196" s="98"/>
      <c r="J196" s="99"/>
      <c r="K196" s="98"/>
    </row>
    <row r="197" spans="8:11" x14ac:dyDescent="0.25">
      <c r="H197" s="98"/>
      <c r="I197" s="98"/>
      <c r="J197" s="99"/>
      <c r="K197" s="98"/>
    </row>
    <row r="198" spans="8:11" x14ac:dyDescent="0.25">
      <c r="H198" s="98"/>
      <c r="I198" s="98"/>
      <c r="J198" s="99"/>
      <c r="K198" s="98"/>
    </row>
    <row r="199" spans="8:11" x14ac:dyDescent="0.25">
      <c r="H199" s="98"/>
      <c r="I199" s="98"/>
      <c r="J199" s="99"/>
      <c r="K199" s="98"/>
    </row>
    <row r="200" spans="8:11" x14ac:dyDescent="0.25">
      <c r="H200" s="98"/>
      <c r="I200" s="98"/>
      <c r="J200" s="99"/>
      <c r="K200" s="98"/>
    </row>
    <row r="201" spans="8:11" x14ac:dyDescent="0.25">
      <c r="H201" s="98"/>
      <c r="I201" s="98"/>
      <c r="J201" s="99"/>
      <c r="K201" s="98"/>
    </row>
    <row r="202" spans="8:11" x14ac:dyDescent="0.25">
      <c r="H202" s="98"/>
      <c r="I202" s="98"/>
      <c r="J202" s="99"/>
      <c r="K202" s="98"/>
    </row>
    <row r="203" spans="8:11" x14ac:dyDescent="0.25">
      <c r="H203" s="98"/>
      <c r="I203" s="98"/>
      <c r="J203" s="99"/>
      <c r="K203" s="98"/>
    </row>
    <row r="204" spans="8:11" x14ac:dyDescent="0.25">
      <c r="H204" s="98"/>
      <c r="I204" s="98"/>
      <c r="J204" s="99"/>
      <c r="K204" s="98"/>
    </row>
    <row r="205" spans="8:11" x14ac:dyDescent="0.25">
      <c r="H205" s="98"/>
      <c r="I205" s="98"/>
      <c r="J205" s="99"/>
      <c r="K205" s="98"/>
    </row>
    <row r="206" spans="8:11" x14ac:dyDescent="0.25">
      <c r="H206" s="98"/>
      <c r="I206" s="98"/>
      <c r="J206" s="99"/>
      <c r="K206" s="98"/>
    </row>
    <row r="207" spans="8:11" x14ac:dyDescent="0.25">
      <c r="H207" s="98"/>
      <c r="I207" s="98"/>
      <c r="J207" s="99"/>
      <c r="K207" s="98"/>
    </row>
    <row r="208" spans="8:11" x14ac:dyDescent="0.25">
      <c r="H208" s="98"/>
      <c r="I208" s="98"/>
      <c r="J208" s="99"/>
      <c r="K208" s="98"/>
    </row>
    <row r="209" spans="8:11" x14ac:dyDescent="0.25">
      <c r="H209" s="98"/>
      <c r="I209" s="98"/>
      <c r="J209" s="99"/>
      <c r="K209" s="98"/>
    </row>
    <row r="210" spans="8:11" x14ac:dyDescent="0.25">
      <c r="H210" s="98"/>
      <c r="I210" s="98"/>
      <c r="J210" s="99"/>
      <c r="K210" s="98"/>
    </row>
    <row r="211" spans="8:11" x14ac:dyDescent="0.25">
      <c r="H211" s="98"/>
      <c r="I211" s="98"/>
      <c r="J211" s="99"/>
      <c r="K211" s="98"/>
    </row>
    <row r="212" spans="8:11" x14ac:dyDescent="0.25">
      <c r="H212" s="98"/>
      <c r="I212" s="98"/>
      <c r="J212" s="99"/>
      <c r="K212" s="98"/>
    </row>
    <row r="213" spans="8:11" x14ac:dyDescent="0.25">
      <c r="H213" s="98"/>
      <c r="I213" s="98"/>
      <c r="J213" s="99"/>
      <c r="K213" s="98"/>
    </row>
    <row r="214" spans="8:11" x14ac:dyDescent="0.25">
      <c r="H214" s="98"/>
      <c r="I214" s="98"/>
      <c r="J214" s="99"/>
      <c r="K214" s="98"/>
    </row>
    <row r="215" spans="8:11" x14ac:dyDescent="0.25">
      <c r="H215" s="98"/>
      <c r="I215" s="98"/>
      <c r="J215" s="99"/>
      <c r="K215" s="98"/>
    </row>
    <row r="216" spans="8:11" x14ac:dyDescent="0.25">
      <c r="H216" s="98"/>
      <c r="I216" s="98"/>
      <c r="J216" s="99"/>
      <c r="K216" s="98"/>
    </row>
    <row r="217" spans="8:11" x14ac:dyDescent="0.25">
      <c r="H217" s="98"/>
      <c r="I217" s="98"/>
      <c r="J217" s="99"/>
      <c r="K217" s="98"/>
    </row>
    <row r="218" spans="8:11" x14ac:dyDescent="0.25">
      <c r="H218" s="98"/>
      <c r="I218" s="98"/>
      <c r="J218" s="99"/>
      <c r="K218" s="98"/>
    </row>
    <row r="219" spans="8:11" x14ac:dyDescent="0.25">
      <c r="H219" s="98"/>
      <c r="I219" s="98"/>
      <c r="J219" s="99"/>
      <c r="K219" s="98"/>
    </row>
    <row r="220" spans="8:11" x14ac:dyDescent="0.25">
      <c r="H220" s="98"/>
      <c r="I220" s="98"/>
      <c r="J220" s="99"/>
      <c r="K220" s="98"/>
    </row>
    <row r="221" spans="8:11" x14ac:dyDescent="0.25">
      <c r="H221" s="98"/>
      <c r="I221" s="98"/>
      <c r="J221" s="99"/>
      <c r="K221" s="98"/>
    </row>
    <row r="222" spans="8:11" x14ac:dyDescent="0.25">
      <c r="H222" s="98"/>
      <c r="I222" s="98"/>
      <c r="J222" s="99"/>
      <c r="K222" s="98"/>
    </row>
    <row r="223" spans="8:11" x14ac:dyDescent="0.25">
      <c r="H223" s="98"/>
      <c r="I223" s="98"/>
      <c r="J223" s="99"/>
      <c r="K223" s="98"/>
    </row>
    <row r="224" spans="8:11" x14ac:dyDescent="0.25">
      <c r="H224" s="98"/>
      <c r="I224" s="98"/>
      <c r="J224" s="99"/>
      <c r="K224" s="98"/>
    </row>
    <row r="225" spans="8:11" x14ac:dyDescent="0.25">
      <c r="H225" s="98"/>
      <c r="I225" s="98"/>
      <c r="J225" s="99"/>
      <c r="K225" s="98"/>
    </row>
    <row r="226" spans="8:11" x14ac:dyDescent="0.25">
      <c r="H226" s="98"/>
      <c r="I226" s="98"/>
      <c r="J226" s="99"/>
      <c r="K226" s="98"/>
    </row>
    <row r="227" spans="8:11" x14ac:dyDescent="0.25">
      <c r="H227" s="98"/>
      <c r="I227" s="98"/>
      <c r="J227" s="99"/>
      <c r="K227" s="98"/>
    </row>
    <row r="228" spans="8:11" x14ac:dyDescent="0.25">
      <c r="H228" s="98"/>
      <c r="I228" s="98"/>
      <c r="J228" s="99"/>
      <c r="K228" s="98"/>
    </row>
    <row r="229" spans="8:11" x14ac:dyDescent="0.25">
      <c r="H229" s="98"/>
      <c r="I229" s="98"/>
      <c r="J229" s="99"/>
      <c r="K229" s="98"/>
    </row>
    <row r="230" spans="8:11" x14ac:dyDescent="0.25">
      <c r="H230" s="98"/>
      <c r="I230" s="98"/>
      <c r="J230" s="99"/>
      <c r="K230" s="98"/>
    </row>
    <row r="231" spans="8:11" x14ac:dyDescent="0.25">
      <c r="H231" s="98"/>
      <c r="I231" s="98"/>
      <c r="J231" s="99"/>
      <c r="K231" s="98"/>
    </row>
    <row r="232" spans="8:11" x14ac:dyDescent="0.25">
      <c r="H232" s="98"/>
      <c r="I232" s="98"/>
      <c r="J232" s="99"/>
      <c r="K232" s="98"/>
    </row>
    <row r="233" spans="8:11" x14ac:dyDescent="0.25">
      <c r="H233" s="98"/>
      <c r="I233" s="98"/>
      <c r="J233" s="99"/>
      <c r="K233" s="98"/>
    </row>
    <row r="234" spans="8:11" x14ac:dyDescent="0.25">
      <c r="H234" s="98"/>
      <c r="I234" s="98"/>
      <c r="J234" s="99"/>
      <c r="K234" s="98"/>
    </row>
    <row r="235" spans="8:11" x14ac:dyDescent="0.25">
      <c r="H235" s="98"/>
      <c r="I235" s="98"/>
      <c r="J235" s="99"/>
      <c r="K235" s="98"/>
    </row>
    <row r="236" spans="8:11" x14ac:dyDescent="0.25">
      <c r="H236" s="98"/>
      <c r="I236" s="98"/>
      <c r="J236" s="99"/>
      <c r="K236" s="98"/>
    </row>
    <row r="237" spans="8:11" x14ac:dyDescent="0.25">
      <c r="H237" s="98"/>
      <c r="I237" s="98"/>
      <c r="J237" s="99"/>
      <c r="K237" s="98"/>
    </row>
    <row r="238" spans="8:11" x14ac:dyDescent="0.25">
      <c r="H238" s="98"/>
      <c r="I238" s="98"/>
      <c r="J238" s="99"/>
      <c r="K238" s="98"/>
    </row>
    <row r="239" spans="8:11" x14ac:dyDescent="0.25">
      <c r="H239" s="98"/>
      <c r="I239" s="98"/>
      <c r="J239" s="99"/>
      <c r="K239" s="98"/>
    </row>
    <row r="240" spans="8:11" x14ac:dyDescent="0.25">
      <c r="H240" s="98"/>
      <c r="I240" s="98"/>
      <c r="J240" s="99"/>
      <c r="K240" s="98"/>
    </row>
    <row r="241" spans="8:11" x14ac:dyDescent="0.25">
      <c r="H241" s="98"/>
      <c r="I241" s="98"/>
      <c r="J241" s="99"/>
      <c r="K241" s="98"/>
    </row>
    <row r="242" spans="8:11" x14ac:dyDescent="0.25">
      <c r="H242" s="98"/>
      <c r="I242" s="98"/>
      <c r="J242" s="99"/>
      <c r="K242" s="98"/>
    </row>
    <row r="243" spans="8:11" x14ac:dyDescent="0.25">
      <c r="H243" s="98"/>
      <c r="I243" s="98"/>
      <c r="J243" s="99"/>
      <c r="K243" s="98"/>
    </row>
    <row r="244" spans="8:11" x14ac:dyDescent="0.25">
      <c r="H244" s="98"/>
      <c r="I244" s="98"/>
      <c r="J244" s="99"/>
      <c r="K244" s="98"/>
    </row>
    <row r="245" spans="8:11" x14ac:dyDescent="0.25">
      <c r="H245" s="98"/>
      <c r="I245" s="98"/>
      <c r="J245" s="99"/>
      <c r="K245" s="98"/>
    </row>
    <row r="246" spans="8:11" x14ac:dyDescent="0.25">
      <c r="H246" s="98"/>
      <c r="I246" s="98"/>
      <c r="J246" s="99"/>
      <c r="K246" s="98"/>
    </row>
    <row r="247" spans="8:11" x14ac:dyDescent="0.25">
      <c r="H247" s="98"/>
      <c r="I247" s="98"/>
      <c r="J247" s="99"/>
      <c r="K247" s="98"/>
    </row>
    <row r="248" spans="8:11" x14ac:dyDescent="0.25">
      <c r="H248" s="98"/>
      <c r="I248" s="98"/>
      <c r="J248" s="99"/>
      <c r="K248" s="98"/>
    </row>
    <row r="249" spans="8:11" x14ac:dyDescent="0.25">
      <c r="H249" s="98"/>
      <c r="I249" s="98"/>
      <c r="J249" s="99"/>
      <c r="K249" s="98"/>
    </row>
    <row r="250" spans="8:11" x14ac:dyDescent="0.25">
      <c r="H250" s="98"/>
      <c r="I250" s="98"/>
      <c r="J250" s="99"/>
      <c r="K250" s="98"/>
    </row>
    <row r="251" spans="8:11" x14ac:dyDescent="0.25">
      <c r="H251" s="98"/>
      <c r="I251" s="98"/>
      <c r="J251" s="99"/>
      <c r="K251" s="98"/>
    </row>
    <row r="252" spans="8:11" x14ac:dyDescent="0.25">
      <c r="H252" s="98"/>
      <c r="I252" s="98"/>
      <c r="J252" s="99"/>
      <c r="K252" s="98"/>
    </row>
    <row r="253" spans="8:11" x14ac:dyDescent="0.25">
      <c r="H253" s="98"/>
      <c r="I253" s="98"/>
      <c r="J253" s="99"/>
      <c r="K253" s="98"/>
    </row>
    <row r="254" spans="8:11" x14ac:dyDescent="0.25">
      <c r="H254" s="98"/>
      <c r="I254" s="98"/>
      <c r="J254" s="99"/>
      <c r="K254" s="98"/>
    </row>
    <row r="255" spans="8:11" x14ac:dyDescent="0.25">
      <c r="H255" s="98"/>
      <c r="I255" s="98"/>
      <c r="J255" s="99"/>
      <c r="K255" s="98"/>
    </row>
    <row r="256" spans="8:11" x14ac:dyDescent="0.25">
      <c r="H256" s="98"/>
      <c r="I256" s="98"/>
      <c r="J256" s="99"/>
      <c r="K256" s="98"/>
    </row>
    <row r="257" spans="8:11" x14ac:dyDescent="0.25">
      <c r="H257" s="98"/>
      <c r="I257" s="98"/>
      <c r="J257" s="99"/>
      <c r="K257" s="98"/>
    </row>
    <row r="258" spans="8:11" x14ac:dyDescent="0.25">
      <c r="H258" s="98"/>
      <c r="I258" s="98"/>
      <c r="J258" s="99"/>
      <c r="K258" s="98"/>
    </row>
    <row r="259" spans="8:11" x14ac:dyDescent="0.25">
      <c r="H259" s="98"/>
      <c r="I259" s="98"/>
      <c r="J259" s="99"/>
      <c r="K259" s="98"/>
    </row>
    <row r="260" spans="8:11" x14ac:dyDescent="0.25">
      <c r="H260" s="98"/>
      <c r="I260" s="98"/>
      <c r="J260" s="99"/>
      <c r="K260" s="98"/>
    </row>
    <row r="261" spans="8:11" x14ac:dyDescent="0.25">
      <c r="H261" s="98"/>
      <c r="I261" s="98"/>
      <c r="J261" s="99"/>
      <c r="K261" s="98"/>
    </row>
    <row r="262" spans="8:11" x14ac:dyDescent="0.25">
      <c r="H262" s="98"/>
      <c r="I262" s="98"/>
      <c r="J262" s="99"/>
      <c r="K262" s="98"/>
    </row>
    <row r="263" spans="8:11" x14ac:dyDescent="0.25">
      <c r="H263" s="98"/>
      <c r="I263" s="98"/>
      <c r="J263" s="99"/>
      <c r="K263" s="98"/>
    </row>
    <row r="264" spans="8:11" x14ac:dyDescent="0.25">
      <c r="H264" s="98"/>
      <c r="I264" s="98"/>
      <c r="J264" s="99"/>
      <c r="K264" s="98"/>
    </row>
    <row r="265" spans="8:11" x14ac:dyDescent="0.25">
      <c r="H265" s="98"/>
      <c r="I265" s="98"/>
      <c r="J265" s="99"/>
      <c r="K265" s="98"/>
    </row>
    <row r="266" spans="8:11" x14ac:dyDescent="0.25">
      <c r="H266" s="98"/>
      <c r="I266" s="98"/>
      <c r="J266" s="99"/>
      <c r="K266" s="98"/>
    </row>
    <row r="267" spans="8:11" x14ac:dyDescent="0.25">
      <c r="H267" s="98"/>
      <c r="I267" s="98"/>
      <c r="J267" s="99"/>
      <c r="K267" s="98"/>
    </row>
    <row r="268" spans="8:11" x14ac:dyDescent="0.25">
      <c r="H268" s="98"/>
      <c r="I268" s="98"/>
      <c r="J268" s="99"/>
      <c r="K268" s="98"/>
    </row>
    <row r="269" spans="8:11" x14ac:dyDescent="0.25">
      <c r="H269" s="98"/>
      <c r="I269" s="98"/>
      <c r="J269" s="99"/>
      <c r="K269" s="98"/>
    </row>
    <row r="270" spans="8:11" x14ac:dyDescent="0.25">
      <c r="H270" s="98"/>
      <c r="I270" s="98"/>
      <c r="J270" s="99"/>
      <c r="K270" s="98"/>
    </row>
    <row r="271" spans="8:11" x14ac:dyDescent="0.25">
      <c r="H271" s="98"/>
      <c r="I271" s="98"/>
      <c r="J271" s="99"/>
      <c r="K271" s="98"/>
    </row>
    <row r="272" spans="8:11" x14ac:dyDescent="0.25">
      <c r="H272" s="98"/>
      <c r="I272" s="98"/>
      <c r="J272" s="99"/>
      <c r="K272" s="98"/>
    </row>
    <row r="273" spans="8:11" x14ac:dyDescent="0.25">
      <c r="H273" s="98"/>
      <c r="I273" s="98"/>
      <c r="J273" s="99"/>
      <c r="K273" s="98"/>
    </row>
    <row r="274" spans="8:11" x14ac:dyDescent="0.25">
      <c r="H274" s="98"/>
      <c r="I274" s="98"/>
      <c r="J274" s="99"/>
      <c r="K274" s="98"/>
    </row>
    <row r="275" spans="8:11" x14ac:dyDescent="0.25">
      <c r="H275" s="98"/>
      <c r="I275" s="98"/>
      <c r="J275" s="99"/>
      <c r="K275" s="98"/>
    </row>
    <row r="276" spans="8:11" x14ac:dyDescent="0.25">
      <c r="H276" s="98"/>
      <c r="I276" s="98"/>
      <c r="J276" s="99"/>
      <c r="K276" s="98"/>
    </row>
    <row r="277" spans="8:11" x14ac:dyDescent="0.25">
      <c r="H277" s="98"/>
      <c r="I277" s="98"/>
      <c r="J277" s="99"/>
      <c r="K277" s="98"/>
    </row>
    <row r="278" spans="8:11" x14ac:dyDescent="0.25">
      <c r="H278" s="98"/>
      <c r="I278" s="98"/>
      <c r="J278" s="99"/>
      <c r="K278" s="98"/>
    </row>
    <row r="279" spans="8:11" x14ac:dyDescent="0.25">
      <c r="H279" s="98"/>
      <c r="I279" s="98"/>
      <c r="J279" s="99"/>
      <c r="K279" s="98"/>
    </row>
    <row r="280" spans="8:11" x14ac:dyDescent="0.25">
      <c r="H280" s="98"/>
      <c r="I280" s="98"/>
      <c r="J280" s="99"/>
      <c r="K280" s="98"/>
    </row>
    <row r="281" spans="8:11" x14ac:dyDescent="0.25">
      <c r="H281" s="98"/>
      <c r="I281" s="98"/>
      <c r="J281" s="99"/>
      <c r="K281" s="98"/>
    </row>
    <row r="282" spans="8:11" x14ac:dyDescent="0.25">
      <c r="H282" s="98"/>
      <c r="I282" s="98"/>
      <c r="J282" s="99"/>
      <c r="K282" s="98"/>
    </row>
    <row r="283" spans="8:11" x14ac:dyDescent="0.25">
      <c r="H283" s="98"/>
      <c r="I283" s="98"/>
      <c r="J283" s="99"/>
      <c r="K283" s="98"/>
    </row>
    <row r="284" spans="8:11" x14ac:dyDescent="0.25">
      <c r="H284" s="98"/>
      <c r="I284" s="98"/>
      <c r="J284" s="99"/>
      <c r="K284" s="98"/>
    </row>
    <row r="285" spans="8:11" x14ac:dyDescent="0.25">
      <c r="H285" s="98"/>
      <c r="I285" s="98"/>
      <c r="J285" s="99"/>
      <c r="K285" s="98"/>
    </row>
    <row r="286" spans="8:11" x14ac:dyDescent="0.25">
      <c r="H286" s="98"/>
      <c r="I286" s="98"/>
      <c r="J286" s="99"/>
      <c r="K286" s="98"/>
    </row>
    <row r="287" spans="8:11" x14ac:dyDescent="0.25">
      <c r="H287" s="98"/>
      <c r="I287" s="98"/>
      <c r="J287" s="99"/>
      <c r="K287" s="98"/>
    </row>
    <row r="288" spans="8:11" x14ac:dyDescent="0.25">
      <c r="H288" s="98"/>
      <c r="I288" s="98"/>
      <c r="J288" s="99"/>
      <c r="K288" s="98"/>
    </row>
    <row r="289" spans="8:11" x14ac:dyDescent="0.25">
      <c r="H289" s="98"/>
      <c r="I289" s="98"/>
      <c r="J289" s="99"/>
      <c r="K289" s="98"/>
    </row>
    <row r="290" spans="8:11" x14ac:dyDescent="0.25">
      <c r="H290" s="98"/>
      <c r="I290" s="98"/>
      <c r="J290" s="99"/>
      <c r="K290" s="98"/>
    </row>
    <row r="291" spans="8:11" x14ac:dyDescent="0.25">
      <c r="H291" s="98"/>
      <c r="I291" s="98"/>
      <c r="J291" s="99"/>
      <c r="K291" s="98"/>
    </row>
    <row r="292" spans="8:11" x14ac:dyDescent="0.25">
      <c r="H292" s="98"/>
      <c r="I292" s="98"/>
      <c r="J292" s="99"/>
      <c r="K292" s="98"/>
    </row>
    <row r="293" spans="8:11" x14ac:dyDescent="0.25">
      <c r="H293" s="98"/>
      <c r="I293" s="98"/>
      <c r="J293" s="99"/>
      <c r="K293" s="98"/>
    </row>
    <row r="294" spans="8:11" x14ac:dyDescent="0.25">
      <c r="H294" s="98"/>
      <c r="I294" s="98"/>
      <c r="J294" s="99"/>
      <c r="K294" s="98"/>
    </row>
    <row r="295" spans="8:11" x14ac:dyDescent="0.25">
      <c r="H295" s="98"/>
      <c r="I295" s="98"/>
      <c r="J295" s="99"/>
      <c r="K295" s="98"/>
    </row>
    <row r="296" spans="8:11" x14ac:dyDescent="0.25">
      <c r="H296" s="98"/>
      <c r="I296" s="98"/>
      <c r="J296" s="99"/>
      <c r="K296" s="98"/>
    </row>
    <row r="297" spans="8:11" x14ac:dyDescent="0.25">
      <c r="H297" s="98"/>
      <c r="I297" s="98"/>
      <c r="J297" s="99"/>
      <c r="K297" s="98"/>
    </row>
    <row r="298" spans="8:11" x14ac:dyDescent="0.25">
      <c r="H298" s="98"/>
      <c r="I298" s="98"/>
      <c r="J298" s="99"/>
      <c r="K298" s="98"/>
    </row>
    <row r="299" spans="8:11" x14ac:dyDescent="0.25">
      <c r="H299" s="98"/>
      <c r="I299" s="98"/>
      <c r="J299" s="99"/>
      <c r="K299" s="98"/>
    </row>
    <row r="300" spans="8:11" x14ac:dyDescent="0.25">
      <c r="H300" s="98"/>
      <c r="I300" s="98"/>
      <c r="J300" s="99"/>
      <c r="K300" s="98"/>
    </row>
    <row r="301" spans="8:11" x14ac:dyDescent="0.25">
      <c r="H301" s="98"/>
      <c r="I301" s="98"/>
      <c r="J301" s="99"/>
      <c r="K301" s="98"/>
    </row>
    <row r="302" spans="8:11" x14ac:dyDescent="0.25">
      <c r="H302" s="98"/>
      <c r="I302" s="98"/>
      <c r="J302" s="99"/>
      <c r="K302" s="98"/>
    </row>
    <row r="303" spans="8:11" x14ac:dyDescent="0.25">
      <c r="H303" s="98"/>
      <c r="I303" s="98"/>
      <c r="J303" s="99"/>
      <c r="K303" s="98"/>
    </row>
    <row r="304" spans="8:11" x14ac:dyDescent="0.25">
      <c r="H304" s="98"/>
      <c r="I304" s="98"/>
      <c r="J304" s="99"/>
      <c r="K304" s="98"/>
    </row>
    <row r="305" spans="8:11" x14ac:dyDescent="0.25">
      <c r="H305" s="98"/>
      <c r="I305" s="98"/>
      <c r="J305" s="99"/>
      <c r="K305" s="98"/>
    </row>
    <row r="306" spans="8:11" x14ac:dyDescent="0.25">
      <c r="H306" s="98"/>
      <c r="I306" s="98"/>
      <c r="J306" s="99"/>
      <c r="K306" s="98"/>
    </row>
    <row r="307" spans="8:11" x14ac:dyDescent="0.25">
      <c r="H307" s="98"/>
      <c r="I307" s="98"/>
      <c r="J307" s="99"/>
      <c r="K307" s="98"/>
    </row>
    <row r="308" spans="8:11" x14ac:dyDescent="0.25">
      <c r="H308" s="98"/>
      <c r="I308" s="98"/>
      <c r="J308" s="99"/>
      <c r="K308" s="98"/>
    </row>
    <row r="309" spans="8:11" x14ac:dyDescent="0.25">
      <c r="H309" s="98"/>
      <c r="I309" s="98"/>
      <c r="J309" s="99"/>
      <c r="K309" s="98"/>
    </row>
    <row r="310" spans="8:11" x14ac:dyDescent="0.25">
      <c r="H310" s="98"/>
      <c r="I310" s="98"/>
      <c r="J310" s="99"/>
      <c r="K310" s="98"/>
    </row>
    <row r="311" spans="8:11" x14ac:dyDescent="0.25">
      <c r="H311" s="98"/>
      <c r="I311" s="98"/>
      <c r="J311" s="99"/>
      <c r="K311" s="98"/>
    </row>
    <row r="312" spans="8:11" x14ac:dyDescent="0.25">
      <c r="H312" s="98"/>
      <c r="I312" s="98"/>
      <c r="J312" s="99"/>
      <c r="K312" s="98"/>
    </row>
    <row r="313" spans="8:11" x14ac:dyDescent="0.25">
      <c r="H313" s="98"/>
      <c r="I313" s="98"/>
      <c r="J313" s="99"/>
      <c r="K313" s="98"/>
    </row>
    <row r="314" spans="8:11" x14ac:dyDescent="0.25">
      <c r="H314" s="98"/>
      <c r="I314" s="98"/>
      <c r="J314" s="99"/>
      <c r="K314" s="98"/>
    </row>
    <row r="315" spans="8:11" x14ac:dyDescent="0.25">
      <c r="H315" s="98"/>
      <c r="I315" s="98"/>
      <c r="J315" s="99"/>
      <c r="K315" s="98"/>
    </row>
    <row r="316" spans="8:11" x14ac:dyDescent="0.25">
      <c r="H316" s="98"/>
      <c r="I316" s="98"/>
      <c r="J316" s="99"/>
      <c r="K316" s="98"/>
    </row>
    <row r="317" spans="8:11" x14ac:dyDescent="0.25">
      <c r="H317" s="98"/>
      <c r="I317" s="98"/>
      <c r="J317" s="99"/>
      <c r="K317" s="98"/>
    </row>
    <row r="318" spans="8:11" x14ac:dyDescent="0.25">
      <c r="H318" s="98"/>
      <c r="I318" s="98"/>
      <c r="J318" s="99"/>
      <c r="K318" s="98"/>
    </row>
    <row r="319" spans="8:11" x14ac:dyDescent="0.25">
      <c r="H319" s="98"/>
      <c r="I319" s="98"/>
      <c r="J319" s="99"/>
      <c r="K319" s="98"/>
    </row>
    <row r="320" spans="8:11" x14ac:dyDescent="0.25">
      <c r="H320" s="98"/>
      <c r="I320" s="98"/>
      <c r="J320" s="99"/>
      <c r="K320" s="98"/>
    </row>
    <row r="321" spans="8:11" x14ac:dyDescent="0.25">
      <c r="H321" s="98"/>
      <c r="I321" s="98"/>
      <c r="J321" s="99"/>
      <c r="K321" s="98"/>
    </row>
    <row r="322" spans="8:11" x14ac:dyDescent="0.25">
      <c r="H322" s="98"/>
      <c r="I322" s="98"/>
      <c r="J322" s="99"/>
      <c r="K322" s="98"/>
    </row>
    <row r="323" spans="8:11" x14ac:dyDescent="0.25">
      <c r="H323" s="98"/>
      <c r="I323" s="98"/>
      <c r="J323" s="99"/>
      <c r="K323" s="98"/>
    </row>
    <row r="324" spans="8:11" x14ac:dyDescent="0.25">
      <c r="H324" s="98"/>
      <c r="I324" s="98"/>
      <c r="J324" s="99"/>
      <c r="K324" s="98"/>
    </row>
    <row r="325" spans="8:11" x14ac:dyDescent="0.25">
      <c r="H325" s="98"/>
      <c r="I325" s="98"/>
      <c r="J325" s="99"/>
      <c r="K325" s="98"/>
    </row>
    <row r="326" spans="8:11" x14ac:dyDescent="0.25">
      <c r="H326" s="98"/>
      <c r="I326" s="98"/>
      <c r="J326" s="99"/>
      <c r="K326" s="98"/>
    </row>
    <row r="327" spans="8:11" x14ac:dyDescent="0.25">
      <c r="H327" s="98"/>
      <c r="I327" s="98"/>
      <c r="J327" s="99"/>
      <c r="K327" s="98"/>
    </row>
    <row r="328" spans="8:11" x14ac:dyDescent="0.25">
      <c r="H328" s="98"/>
      <c r="I328" s="98"/>
      <c r="J328" s="99"/>
      <c r="K328" s="98"/>
    </row>
    <row r="329" spans="8:11" x14ac:dyDescent="0.25">
      <c r="H329" s="98"/>
      <c r="I329" s="98"/>
      <c r="J329" s="99"/>
      <c r="K329" s="98"/>
    </row>
    <row r="330" spans="8:11" x14ac:dyDescent="0.25">
      <c r="H330" s="98"/>
      <c r="I330" s="98"/>
      <c r="J330" s="99"/>
      <c r="K330" s="98"/>
    </row>
    <row r="331" spans="8:11" x14ac:dyDescent="0.25">
      <c r="H331" s="98"/>
      <c r="I331" s="98"/>
      <c r="J331" s="99"/>
      <c r="K331" s="98"/>
    </row>
    <row r="332" spans="8:11" x14ac:dyDescent="0.25">
      <c r="H332" s="98"/>
      <c r="I332" s="98"/>
      <c r="J332" s="99"/>
      <c r="K332" s="98"/>
    </row>
    <row r="333" spans="8:11" x14ac:dyDescent="0.25">
      <c r="H333" s="98"/>
      <c r="I333" s="98"/>
      <c r="J333" s="99"/>
      <c r="K333" s="98"/>
    </row>
    <row r="334" spans="8:11" x14ac:dyDescent="0.25">
      <c r="H334" s="98"/>
      <c r="I334" s="98"/>
      <c r="J334" s="99"/>
      <c r="K334" s="98"/>
    </row>
    <row r="335" spans="8:11" x14ac:dyDescent="0.25">
      <c r="H335" s="98"/>
      <c r="I335" s="98"/>
      <c r="J335" s="99"/>
      <c r="K335" s="98"/>
    </row>
    <row r="336" spans="8:11" x14ac:dyDescent="0.25">
      <c r="H336" s="98"/>
      <c r="I336" s="98"/>
      <c r="J336" s="99"/>
      <c r="K336" s="98"/>
    </row>
    <row r="337" spans="8:11" x14ac:dyDescent="0.25">
      <c r="H337" s="98"/>
      <c r="I337" s="98"/>
      <c r="J337" s="99"/>
      <c r="K337" s="98"/>
    </row>
    <row r="338" spans="8:11" x14ac:dyDescent="0.25">
      <c r="H338" s="98"/>
      <c r="I338" s="98"/>
      <c r="J338" s="99"/>
      <c r="K338" s="98"/>
    </row>
    <row r="339" spans="8:11" x14ac:dyDescent="0.25">
      <c r="H339" s="98"/>
      <c r="I339" s="98"/>
      <c r="J339" s="99"/>
      <c r="K339" s="98"/>
    </row>
    <row r="340" spans="8:11" x14ac:dyDescent="0.25">
      <c r="H340" s="98"/>
      <c r="I340" s="98"/>
      <c r="J340" s="99"/>
      <c r="K340" s="98"/>
    </row>
    <row r="341" spans="8:11" x14ac:dyDescent="0.25">
      <c r="H341" s="98"/>
      <c r="I341" s="98"/>
      <c r="J341" s="99"/>
      <c r="K341" s="98"/>
    </row>
    <row r="342" spans="8:11" x14ac:dyDescent="0.25">
      <c r="H342" s="98"/>
      <c r="I342" s="98"/>
      <c r="J342" s="99"/>
      <c r="K342" s="98"/>
    </row>
    <row r="343" spans="8:11" x14ac:dyDescent="0.25">
      <c r="H343" s="98"/>
      <c r="I343" s="98"/>
      <c r="J343" s="99"/>
      <c r="K343" s="98"/>
    </row>
    <row r="344" spans="8:11" x14ac:dyDescent="0.25">
      <c r="H344" s="98"/>
      <c r="I344" s="98"/>
      <c r="J344" s="99"/>
      <c r="K344" s="98"/>
    </row>
    <row r="345" spans="8:11" x14ac:dyDescent="0.25">
      <c r="H345" s="98"/>
      <c r="I345" s="98"/>
      <c r="J345" s="99"/>
      <c r="K345" s="98"/>
    </row>
    <row r="346" spans="8:11" x14ac:dyDescent="0.25">
      <c r="H346" s="98"/>
      <c r="I346" s="98"/>
      <c r="J346" s="99"/>
      <c r="K346" s="98"/>
    </row>
    <row r="347" spans="8:11" x14ac:dyDescent="0.25">
      <c r="H347" s="98"/>
      <c r="I347" s="98"/>
      <c r="J347" s="99"/>
      <c r="K347" s="98"/>
    </row>
    <row r="348" spans="8:11" x14ac:dyDescent="0.25">
      <c r="H348" s="98"/>
      <c r="I348" s="98"/>
      <c r="J348" s="99"/>
      <c r="K348" s="98"/>
    </row>
    <row r="349" spans="8:11" x14ac:dyDescent="0.25">
      <c r="H349" s="98"/>
      <c r="I349" s="98"/>
      <c r="J349" s="99"/>
      <c r="K349" s="98"/>
    </row>
    <row r="350" spans="8:11" x14ac:dyDescent="0.25">
      <c r="H350" s="98"/>
      <c r="I350" s="98"/>
      <c r="J350" s="99"/>
      <c r="K350" s="98"/>
    </row>
    <row r="351" spans="8:11" x14ac:dyDescent="0.25">
      <c r="H351" s="98"/>
      <c r="I351" s="98"/>
      <c r="J351" s="99"/>
      <c r="K351" s="98"/>
    </row>
    <row r="352" spans="8:11" x14ac:dyDescent="0.25">
      <c r="H352" s="98"/>
      <c r="I352" s="98"/>
      <c r="J352" s="99"/>
      <c r="K352" s="98"/>
    </row>
    <row r="353" spans="8:11" x14ac:dyDescent="0.25">
      <c r="H353" s="98"/>
      <c r="I353" s="98"/>
      <c r="J353" s="99"/>
      <c r="K353" s="98"/>
    </row>
    <row r="354" spans="8:11" x14ac:dyDescent="0.25">
      <c r="H354" s="98"/>
      <c r="I354" s="98"/>
      <c r="J354" s="99"/>
      <c r="K354" s="98"/>
    </row>
    <row r="355" spans="8:11" x14ac:dyDescent="0.25">
      <c r="H355" s="98"/>
      <c r="I355" s="98"/>
      <c r="J355" s="99"/>
      <c r="K355" s="98"/>
    </row>
    <row r="356" spans="8:11" x14ac:dyDescent="0.25">
      <c r="H356" s="98"/>
      <c r="I356" s="98"/>
      <c r="J356" s="99"/>
      <c r="K356" s="98"/>
    </row>
    <row r="357" spans="8:11" x14ac:dyDescent="0.25">
      <c r="H357" s="98"/>
      <c r="I357" s="98"/>
      <c r="J357" s="99"/>
      <c r="K357" s="98"/>
    </row>
    <row r="358" spans="8:11" x14ac:dyDescent="0.25">
      <c r="H358" s="98"/>
      <c r="I358" s="98"/>
      <c r="J358" s="99"/>
      <c r="K358" s="98"/>
    </row>
    <row r="359" spans="8:11" x14ac:dyDescent="0.25">
      <c r="H359" s="98"/>
      <c r="I359" s="98"/>
      <c r="J359" s="99"/>
      <c r="K359" s="98"/>
    </row>
    <row r="360" spans="8:11" x14ac:dyDescent="0.25">
      <c r="H360" s="98"/>
      <c r="I360" s="98"/>
      <c r="J360" s="99"/>
      <c r="K360" s="98"/>
    </row>
    <row r="361" spans="8:11" x14ac:dyDescent="0.25">
      <c r="H361" s="98"/>
      <c r="I361" s="98"/>
      <c r="J361" s="99"/>
      <c r="K361" s="98"/>
    </row>
    <row r="362" spans="8:11" x14ac:dyDescent="0.25">
      <c r="H362" s="98"/>
      <c r="I362" s="98"/>
      <c r="J362" s="99"/>
      <c r="K362" s="98"/>
    </row>
    <row r="363" spans="8:11" x14ac:dyDescent="0.25">
      <c r="H363" s="98"/>
      <c r="I363" s="98"/>
      <c r="J363" s="99"/>
      <c r="K363" s="98"/>
    </row>
    <row r="364" spans="8:11" x14ac:dyDescent="0.25">
      <c r="H364" s="98"/>
      <c r="I364" s="98"/>
      <c r="J364" s="99"/>
      <c r="K364" s="98"/>
    </row>
    <row r="365" spans="8:11" x14ac:dyDescent="0.25">
      <c r="H365" s="98"/>
      <c r="I365" s="98"/>
      <c r="J365" s="99"/>
      <c r="K365" s="98"/>
    </row>
    <row r="366" spans="8:11" x14ac:dyDescent="0.25">
      <c r="H366" s="98"/>
      <c r="I366" s="98"/>
      <c r="J366" s="99"/>
      <c r="K366" s="98"/>
    </row>
    <row r="367" spans="8:11" x14ac:dyDescent="0.25">
      <c r="H367" s="98"/>
      <c r="I367" s="98"/>
      <c r="J367" s="99"/>
      <c r="K367" s="98"/>
    </row>
    <row r="368" spans="8:11" x14ac:dyDescent="0.25">
      <c r="H368" s="98"/>
      <c r="I368" s="98"/>
      <c r="J368" s="99"/>
      <c r="K368" s="98"/>
    </row>
    <row r="369" spans="8:11" x14ac:dyDescent="0.25">
      <c r="H369" s="98"/>
      <c r="I369" s="98"/>
      <c r="J369" s="99"/>
      <c r="K369" s="98"/>
    </row>
    <row r="370" spans="8:11" x14ac:dyDescent="0.25">
      <c r="H370" s="98"/>
      <c r="I370" s="98"/>
      <c r="J370" s="99"/>
      <c r="K370" s="98"/>
    </row>
    <row r="371" spans="8:11" x14ac:dyDescent="0.25">
      <c r="H371" s="98"/>
      <c r="I371" s="98"/>
      <c r="J371" s="99"/>
      <c r="K371" s="98"/>
    </row>
    <row r="372" spans="8:11" x14ac:dyDescent="0.25">
      <c r="H372" s="98"/>
      <c r="I372" s="98"/>
      <c r="J372" s="99"/>
      <c r="K372" s="98"/>
    </row>
    <row r="373" spans="8:11" x14ac:dyDescent="0.25">
      <c r="H373" s="98"/>
      <c r="I373" s="98"/>
      <c r="J373" s="99"/>
      <c r="K373" s="98"/>
    </row>
    <row r="374" spans="8:11" x14ac:dyDescent="0.25">
      <c r="H374" s="98"/>
      <c r="I374" s="98"/>
      <c r="J374" s="99"/>
      <c r="K374" s="98"/>
    </row>
    <row r="375" spans="8:11" x14ac:dyDescent="0.25">
      <c r="H375" s="98"/>
      <c r="I375" s="98"/>
      <c r="J375" s="99"/>
      <c r="K375" s="98"/>
    </row>
    <row r="376" spans="8:11" x14ac:dyDescent="0.25">
      <c r="H376" s="98"/>
      <c r="I376" s="98"/>
      <c r="J376" s="99"/>
      <c r="K376" s="98"/>
    </row>
    <row r="377" spans="8:11" x14ac:dyDescent="0.25">
      <c r="H377" s="98"/>
      <c r="I377" s="98"/>
      <c r="J377" s="99"/>
      <c r="K377" s="98"/>
    </row>
    <row r="378" spans="8:11" x14ac:dyDescent="0.25">
      <c r="H378" s="98"/>
      <c r="I378" s="98"/>
      <c r="J378" s="99"/>
      <c r="K378" s="98"/>
    </row>
    <row r="379" spans="8:11" x14ac:dyDescent="0.25">
      <c r="H379" s="98"/>
      <c r="I379" s="98"/>
      <c r="J379" s="99"/>
      <c r="K379" s="98"/>
    </row>
    <row r="380" spans="8:11" x14ac:dyDescent="0.25">
      <c r="H380" s="98"/>
      <c r="I380" s="98"/>
      <c r="J380" s="99"/>
      <c r="K380" s="98"/>
    </row>
    <row r="381" spans="8:11" x14ac:dyDescent="0.25">
      <c r="H381" s="98"/>
      <c r="I381" s="98"/>
      <c r="J381" s="99"/>
      <c r="K381" s="98"/>
    </row>
    <row r="382" spans="8:11" x14ac:dyDescent="0.25">
      <c r="H382" s="98"/>
      <c r="I382" s="98"/>
      <c r="J382" s="99"/>
      <c r="K382" s="98"/>
    </row>
    <row r="383" spans="8:11" x14ac:dyDescent="0.25">
      <c r="H383" s="98"/>
      <c r="I383" s="98"/>
      <c r="J383" s="99"/>
      <c r="K383" s="98"/>
    </row>
    <row r="384" spans="8:11" x14ac:dyDescent="0.25">
      <c r="H384" s="98"/>
      <c r="I384" s="98"/>
      <c r="J384" s="99"/>
      <c r="K384" s="98"/>
    </row>
    <row r="385" spans="8:11" x14ac:dyDescent="0.25">
      <c r="H385" s="98"/>
      <c r="I385" s="98"/>
      <c r="J385" s="99"/>
      <c r="K385" s="98"/>
    </row>
    <row r="386" spans="8:11" x14ac:dyDescent="0.25">
      <c r="H386" s="98"/>
      <c r="I386" s="98"/>
      <c r="J386" s="99"/>
      <c r="K386" s="98"/>
    </row>
    <row r="387" spans="8:11" x14ac:dyDescent="0.25">
      <c r="H387" s="98"/>
      <c r="I387" s="98"/>
      <c r="J387" s="99"/>
      <c r="K387" s="98"/>
    </row>
    <row r="388" spans="8:11" x14ac:dyDescent="0.25">
      <c r="H388" s="98"/>
      <c r="I388" s="98"/>
      <c r="J388" s="99"/>
      <c r="K388" s="98"/>
    </row>
    <row r="389" spans="8:11" x14ac:dyDescent="0.25">
      <c r="H389" s="98"/>
      <c r="I389" s="98"/>
      <c r="J389" s="99"/>
      <c r="K389" s="98"/>
    </row>
    <row r="390" spans="8:11" x14ac:dyDescent="0.25">
      <c r="H390" s="98"/>
      <c r="I390" s="98"/>
      <c r="J390" s="99"/>
      <c r="K390" s="98"/>
    </row>
    <row r="391" spans="8:11" x14ac:dyDescent="0.25">
      <c r="H391" s="98"/>
      <c r="I391" s="98"/>
      <c r="J391" s="99"/>
      <c r="K391" s="98"/>
    </row>
    <row r="392" spans="8:11" x14ac:dyDescent="0.25">
      <c r="H392" s="98"/>
      <c r="I392" s="98"/>
      <c r="J392" s="99"/>
      <c r="K392" s="98"/>
    </row>
    <row r="393" spans="8:11" x14ac:dyDescent="0.25">
      <c r="H393" s="98"/>
      <c r="I393" s="98"/>
      <c r="J393" s="99"/>
      <c r="K393" s="98"/>
    </row>
    <row r="394" spans="8:11" x14ac:dyDescent="0.25">
      <c r="H394" s="98"/>
      <c r="I394" s="98"/>
      <c r="J394" s="99"/>
      <c r="K394" s="98"/>
    </row>
    <row r="395" spans="8:11" x14ac:dyDescent="0.25">
      <c r="H395" s="98"/>
      <c r="I395" s="98"/>
      <c r="J395" s="99"/>
      <c r="K395" s="98"/>
    </row>
    <row r="396" spans="8:11" x14ac:dyDescent="0.25">
      <c r="H396" s="98"/>
      <c r="I396" s="98"/>
      <c r="J396" s="99"/>
      <c r="K396" s="98"/>
    </row>
    <row r="397" spans="8:11" x14ac:dyDescent="0.25">
      <c r="H397" s="98"/>
      <c r="I397" s="98"/>
      <c r="J397" s="99"/>
      <c r="K397" s="98"/>
    </row>
    <row r="398" spans="8:11" x14ac:dyDescent="0.25">
      <c r="H398" s="98"/>
      <c r="I398" s="98"/>
      <c r="J398" s="99"/>
      <c r="K398" s="98"/>
    </row>
    <row r="399" spans="8:11" x14ac:dyDescent="0.25">
      <c r="H399" s="98"/>
      <c r="I399" s="98"/>
      <c r="J399" s="99"/>
      <c r="K399" s="98"/>
    </row>
    <row r="400" spans="8:11" x14ac:dyDescent="0.25">
      <c r="H400" s="98"/>
      <c r="I400" s="98"/>
      <c r="J400" s="99"/>
      <c r="K400" s="98"/>
    </row>
    <row r="401" spans="8:11" x14ac:dyDescent="0.25">
      <c r="H401" s="98"/>
      <c r="I401" s="98"/>
      <c r="J401" s="99"/>
      <c r="K401" s="98"/>
    </row>
    <row r="402" spans="8:11" x14ac:dyDescent="0.25">
      <c r="H402" s="98"/>
      <c r="I402" s="98"/>
      <c r="J402" s="99"/>
      <c r="K402" s="98"/>
    </row>
    <row r="403" spans="8:11" x14ac:dyDescent="0.25">
      <c r="H403" s="98"/>
      <c r="I403" s="98"/>
      <c r="J403" s="99"/>
      <c r="K403" s="98"/>
    </row>
    <row r="404" spans="8:11" x14ac:dyDescent="0.25">
      <c r="H404" s="98"/>
      <c r="I404" s="98"/>
      <c r="J404" s="99"/>
      <c r="K404" s="98"/>
    </row>
    <row r="405" spans="8:11" x14ac:dyDescent="0.25">
      <c r="H405" s="98"/>
      <c r="I405" s="98"/>
      <c r="J405" s="99"/>
      <c r="K405" s="98"/>
    </row>
    <row r="406" spans="8:11" x14ac:dyDescent="0.25">
      <c r="H406" s="98"/>
      <c r="I406" s="98"/>
      <c r="J406" s="99"/>
      <c r="K406" s="98"/>
    </row>
    <row r="407" spans="8:11" x14ac:dyDescent="0.25">
      <c r="H407" s="98"/>
      <c r="I407" s="98"/>
      <c r="J407" s="99"/>
      <c r="K407" s="98"/>
    </row>
    <row r="408" spans="8:11" x14ac:dyDescent="0.25">
      <c r="H408" s="98"/>
      <c r="I408" s="98"/>
      <c r="J408" s="99"/>
      <c r="K408" s="98"/>
    </row>
    <row r="409" spans="8:11" x14ac:dyDescent="0.25">
      <c r="H409" s="98"/>
      <c r="I409" s="98"/>
      <c r="J409" s="99"/>
      <c r="K409" s="98"/>
    </row>
    <row r="410" spans="8:11" x14ac:dyDescent="0.25">
      <c r="H410" s="98"/>
      <c r="I410" s="98"/>
      <c r="J410" s="99"/>
      <c r="K410" s="98"/>
    </row>
    <row r="411" spans="8:11" x14ac:dyDescent="0.25">
      <c r="H411" s="98"/>
      <c r="I411" s="98"/>
      <c r="J411" s="99"/>
      <c r="K411" s="98"/>
    </row>
    <row r="412" spans="8:11" x14ac:dyDescent="0.25">
      <c r="H412" s="98"/>
      <c r="I412" s="98"/>
      <c r="J412" s="99"/>
      <c r="K412" s="98"/>
    </row>
    <row r="413" spans="8:11" x14ac:dyDescent="0.25">
      <c r="H413" s="98"/>
      <c r="I413" s="98"/>
      <c r="J413" s="99"/>
      <c r="K413" s="98"/>
    </row>
    <row r="414" spans="8:11" x14ac:dyDescent="0.25">
      <c r="H414" s="98"/>
      <c r="I414" s="98"/>
      <c r="J414" s="99"/>
      <c r="K414" s="98"/>
    </row>
    <row r="415" spans="8:11" x14ac:dyDescent="0.25">
      <c r="H415" s="98"/>
      <c r="I415" s="98"/>
      <c r="J415" s="99"/>
      <c r="K415" s="98"/>
    </row>
    <row r="416" spans="8:11" x14ac:dyDescent="0.25">
      <c r="H416" s="98"/>
      <c r="I416" s="98"/>
      <c r="J416" s="99"/>
      <c r="K416" s="98"/>
    </row>
    <row r="417" spans="8:11" x14ac:dyDescent="0.25">
      <c r="H417" s="98"/>
      <c r="I417" s="98"/>
      <c r="J417" s="99"/>
      <c r="K417" s="98"/>
    </row>
    <row r="418" spans="8:11" x14ac:dyDescent="0.25">
      <c r="H418" s="98"/>
      <c r="I418" s="98"/>
      <c r="J418" s="99"/>
      <c r="K418" s="98"/>
    </row>
    <row r="419" spans="8:11" x14ac:dyDescent="0.25">
      <c r="H419" s="98"/>
      <c r="I419" s="98"/>
      <c r="J419" s="99"/>
      <c r="K419" s="98"/>
    </row>
    <row r="420" spans="8:11" x14ac:dyDescent="0.25">
      <c r="H420" s="98"/>
      <c r="I420" s="98"/>
      <c r="J420" s="99"/>
      <c r="K420" s="98"/>
    </row>
    <row r="421" spans="8:11" x14ac:dyDescent="0.25">
      <c r="H421" s="98"/>
      <c r="I421" s="98"/>
      <c r="J421" s="99"/>
      <c r="K421" s="98"/>
    </row>
    <row r="422" spans="8:11" x14ac:dyDescent="0.25">
      <c r="H422" s="98"/>
      <c r="I422" s="98"/>
      <c r="J422" s="99"/>
      <c r="K422" s="98"/>
    </row>
    <row r="423" spans="8:11" x14ac:dyDescent="0.25">
      <c r="H423" s="98"/>
      <c r="I423" s="98"/>
      <c r="J423" s="99"/>
      <c r="K423" s="98"/>
    </row>
    <row r="424" spans="8:11" x14ac:dyDescent="0.25">
      <c r="H424" s="98"/>
      <c r="I424" s="98"/>
      <c r="J424" s="99"/>
      <c r="K424" s="98"/>
    </row>
    <row r="425" spans="8:11" x14ac:dyDescent="0.25">
      <c r="H425" s="98"/>
      <c r="I425" s="98"/>
      <c r="J425" s="99"/>
      <c r="K425" s="98"/>
    </row>
    <row r="426" spans="8:11" x14ac:dyDescent="0.25">
      <c r="H426" s="98"/>
      <c r="I426" s="98"/>
      <c r="J426" s="99"/>
      <c r="K426" s="98"/>
    </row>
    <row r="427" spans="8:11" x14ac:dyDescent="0.25">
      <c r="H427" s="98"/>
      <c r="I427" s="98"/>
      <c r="J427" s="99"/>
      <c r="K427" s="98"/>
    </row>
    <row r="428" spans="8:11" x14ac:dyDescent="0.25">
      <c r="H428" s="98"/>
      <c r="I428" s="98"/>
      <c r="J428" s="99"/>
      <c r="K428" s="98"/>
    </row>
    <row r="429" spans="8:11" x14ac:dyDescent="0.25">
      <c r="H429" s="98"/>
      <c r="I429" s="98"/>
      <c r="J429" s="99"/>
      <c r="K429" s="98"/>
    </row>
    <row r="430" spans="8:11" x14ac:dyDescent="0.25">
      <c r="H430" s="98"/>
      <c r="I430" s="98"/>
      <c r="J430" s="99"/>
      <c r="K430" s="98"/>
    </row>
    <row r="431" spans="8:11" x14ac:dyDescent="0.25">
      <c r="H431" s="98"/>
      <c r="I431" s="98"/>
      <c r="J431" s="99"/>
      <c r="K431" s="98"/>
    </row>
    <row r="432" spans="8:11" x14ac:dyDescent="0.25">
      <c r="H432" s="98"/>
      <c r="I432" s="98"/>
      <c r="J432" s="99"/>
      <c r="K432" s="98"/>
    </row>
    <row r="433" spans="8:11" x14ac:dyDescent="0.25">
      <c r="H433" s="98"/>
      <c r="I433" s="98"/>
      <c r="J433" s="99"/>
      <c r="K433" s="98"/>
    </row>
    <row r="434" spans="8:11" x14ac:dyDescent="0.25">
      <c r="H434" s="98"/>
      <c r="I434" s="98"/>
      <c r="J434" s="99"/>
      <c r="K434" s="98"/>
    </row>
    <row r="435" spans="8:11" x14ac:dyDescent="0.25">
      <c r="H435" s="98"/>
      <c r="I435" s="98"/>
      <c r="J435" s="99"/>
      <c r="K435" s="98"/>
    </row>
    <row r="436" spans="8:11" x14ac:dyDescent="0.25">
      <c r="H436" s="98"/>
      <c r="I436" s="98"/>
      <c r="J436" s="99"/>
      <c r="K436" s="98"/>
    </row>
    <row r="437" spans="8:11" x14ac:dyDescent="0.25">
      <c r="H437" s="98"/>
      <c r="I437" s="98"/>
      <c r="J437" s="99"/>
      <c r="K437" s="98"/>
    </row>
    <row r="438" spans="8:11" x14ac:dyDescent="0.25">
      <c r="H438" s="98"/>
      <c r="I438" s="98"/>
      <c r="J438" s="99"/>
      <c r="K438" s="98"/>
    </row>
    <row r="439" spans="8:11" x14ac:dyDescent="0.25">
      <c r="H439" s="98"/>
      <c r="I439" s="98"/>
      <c r="J439" s="99"/>
      <c r="K439" s="98"/>
    </row>
    <row r="440" spans="8:11" x14ac:dyDescent="0.25">
      <c r="H440" s="98"/>
      <c r="I440" s="98"/>
      <c r="J440" s="99"/>
      <c r="K440" s="98"/>
    </row>
    <row r="441" spans="8:11" x14ac:dyDescent="0.25">
      <c r="H441" s="98"/>
      <c r="I441" s="98"/>
      <c r="J441" s="99"/>
      <c r="K441" s="98"/>
    </row>
    <row r="442" spans="8:11" x14ac:dyDescent="0.25">
      <c r="H442" s="98"/>
      <c r="I442" s="98"/>
      <c r="J442" s="99"/>
      <c r="K442" s="98"/>
    </row>
    <row r="443" spans="8:11" x14ac:dyDescent="0.25">
      <c r="H443" s="98"/>
      <c r="I443" s="98"/>
      <c r="J443" s="99"/>
      <c r="K443" s="98"/>
    </row>
    <row r="444" spans="8:11" x14ac:dyDescent="0.25">
      <c r="H444" s="98"/>
      <c r="I444" s="98"/>
      <c r="J444" s="99"/>
      <c r="K444" s="98"/>
    </row>
    <row r="445" spans="8:11" x14ac:dyDescent="0.25">
      <c r="H445" s="98"/>
      <c r="I445" s="98"/>
      <c r="J445" s="99"/>
      <c r="K445" s="98"/>
    </row>
    <row r="446" spans="8:11" x14ac:dyDescent="0.25">
      <c r="H446" s="98"/>
      <c r="I446" s="98"/>
      <c r="J446" s="99"/>
      <c r="K446" s="98"/>
    </row>
    <row r="447" spans="8:11" x14ac:dyDescent="0.25">
      <c r="H447" s="98"/>
      <c r="I447" s="98"/>
      <c r="J447" s="99"/>
      <c r="K447" s="98"/>
    </row>
    <row r="448" spans="8:11" x14ac:dyDescent="0.25">
      <c r="H448" s="98"/>
      <c r="I448" s="98"/>
      <c r="J448" s="99"/>
      <c r="K448" s="98"/>
    </row>
    <row r="449" spans="8:11" x14ac:dyDescent="0.25">
      <c r="H449" s="98"/>
      <c r="I449" s="98"/>
      <c r="J449" s="99"/>
      <c r="K449" s="98"/>
    </row>
    <row r="450" spans="8:11" x14ac:dyDescent="0.25">
      <c r="H450" s="98"/>
      <c r="I450" s="98"/>
      <c r="J450" s="99"/>
      <c r="K450" s="98"/>
    </row>
    <row r="451" spans="8:11" x14ac:dyDescent="0.25">
      <c r="H451" s="98"/>
      <c r="I451" s="98"/>
      <c r="J451" s="99"/>
      <c r="K451" s="98"/>
    </row>
    <row r="452" spans="8:11" x14ac:dyDescent="0.25">
      <c r="H452" s="98"/>
      <c r="I452" s="98"/>
      <c r="J452" s="99"/>
      <c r="K452" s="98"/>
    </row>
    <row r="453" spans="8:11" x14ac:dyDescent="0.25">
      <c r="H453" s="98"/>
      <c r="I453" s="98"/>
      <c r="J453" s="99"/>
      <c r="K453" s="98"/>
    </row>
    <row r="454" spans="8:11" x14ac:dyDescent="0.25">
      <c r="H454" s="98"/>
      <c r="I454" s="98"/>
      <c r="J454" s="99"/>
      <c r="K454" s="98"/>
    </row>
    <row r="455" spans="8:11" x14ac:dyDescent="0.25">
      <c r="H455" s="98"/>
      <c r="I455" s="98"/>
      <c r="J455" s="99"/>
      <c r="K455" s="98"/>
    </row>
    <row r="456" spans="8:11" x14ac:dyDescent="0.25">
      <c r="H456" s="98"/>
      <c r="I456" s="98"/>
      <c r="J456" s="99"/>
      <c r="K456" s="98"/>
    </row>
    <row r="457" spans="8:11" x14ac:dyDescent="0.25">
      <c r="H457" s="98"/>
      <c r="I457" s="98"/>
      <c r="J457" s="99"/>
      <c r="K457" s="98"/>
    </row>
    <row r="458" spans="8:11" x14ac:dyDescent="0.25">
      <c r="H458" s="98"/>
      <c r="I458" s="98"/>
      <c r="J458" s="99"/>
      <c r="K458" s="98"/>
    </row>
    <row r="459" spans="8:11" x14ac:dyDescent="0.25">
      <c r="H459" s="98"/>
      <c r="I459" s="98"/>
      <c r="J459" s="99"/>
      <c r="K459" s="98"/>
    </row>
    <row r="460" spans="8:11" x14ac:dyDescent="0.25">
      <c r="H460" s="98"/>
      <c r="I460" s="98"/>
      <c r="J460" s="99"/>
      <c r="K460" s="98"/>
    </row>
    <row r="461" spans="8:11" x14ac:dyDescent="0.25">
      <c r="H461" s="98"/>
      <c r="I461" s="98"/>
      <c r="J461" s="99"/>
      <c r="K461" s="98"/>
    </row>
    <row r="462" spans="8:11" x14ac:dyDescent="0.25">
      <c r="H462" s="98"/>
      <c r="I462" s="98"/>
      <c r="J462" s="99"/>
      <c r="K462" s="98"/>
    </row>
    <row r="463" spans="8:11" x14ac:dyDescent="0.25">
      <c r="H463" s="98"/>
      <c r="I463" s="98"/>
      <c r="J463" s="99"/>
      <c r="K463" s="98"/>
    </row>
    <row r="464" spans="8:11" x14ac:dyDescent="0.25">
      <c r="H464" s="98"/>
      <c r="I464" s="98"/>
      <c r="J464" s="99"/>
      <c r="K464" s="98"/>
    </row>
    <row r="465" spans="8:11" x14ac:dyDescent="0.25">
      <c r="H465" s="98"/>
      <c r="I465" s="98"/>
      <c r="J465" s="99"/>
      <c r="K465" s="98"/>
    </row>
    <row r="466" spans="8:11" x14ac:dyDescent="0.25">
      <c r="H466" s="98"/>
      <c r="I466" s="98"/>
      <c r="J466" s="99"/>
      <c r="K466" s="98"/>
    </row>
    <row r="467" spans="8:11" x14ac:dyDescent="0.25">
      <c r="H467" s="98"/>
      <c r="I467" s="98"/>
      <c r="J467" s="99"/>
      <c r="K467" s="98"/>
    </row>
    <row r="468" spans="8:11" x14ac:dyDescent="0.25">
      <c r="H468" s="98"/>
      <c r="I468" s="98"/>
      <c r="J468" s="99"/>
      <c r="K468" s="98"/>
    </row>
    <row r="469" spans="8:11" x14ac:dyDescent="0.25">
      <c r="H469" s="98"/>
      <c r="I469" s="98"/>
      <c r="J469" s="99"/>
      <c r="K469" s="98"/>
    </row>
    <row r="470" spans="8:11" x14ac:dyDescent="0.25">
      <c r="H470" s="98"/>
      <c r="I470" s="98"/>
      <c r="J470" s="99"/>
      <c r="K470" s="98"/>
    </row>
    <row r="471" spans="8:11" x14ac:dyDescent="0.25">
      <c r="H471" s="98"/>
      <c r="I471" s="98"/>
      <c r="J471" s="99"/>
      <c r="K471" s="98"/>
    </row>
    <row r="472" spans="8:11" x14ac:dyDescent="0.25">
      <c r="H472" s="98"/>
      <c r="I472" s="98"/>
      <c r="J472" s="99"/>
      <c r="K472" s="98"/>
    </row>
    <row r="473" spans="8:11" x14ac:dyDescent="0.25">
      <c r="H473" s="98"/>
      <c r="I473" s="98"/>
      <c r="J473" s="99"/>
      <c r="K473" s="98"/>
    </row>
    <row r="474" spans="8:11" x14ac:dyDescent="0.25">
      <c r="H474" s="98"/>
      <c r="I474" s="98"/>
      <c r="J474" s="99"/>
      <c r="K474" s="98"/>
    </row>
    <row r="475" spans="8:11" x14ac:dyDescent="0.25">
      <c r="H475" s="98"/>
      <c r="I475" s="98"/>
      <c r="J475" s="99"/>
      <c r="K475" s="98"/>
    </row>
    <row r="476" spans="8:11" x14ac:dyDescent="0.25">
      <c r="H476" s="98"/>
      <c r="I476" s="98"/>
      <c r="J476" s="99"/>
      <c r="K476" s="98"/>
    </row>
    <row r="477" spans="8:11" x14ac:dyDescent="0.25">
      <c r="H477" s="98"/>
      <c r="I477" s="98"/>
      <c r="J477" s="99"/>
      <c r="K477" s="98"/>
    </row>
    <row r="478" spans="8:11" x14ac:dyDescent="0.25">
      <c r="H478" s="98"/>
      <c r="I478" s="98"/>
      <c r="J478" s="99"/>
      <c r="K478" s="98"/>
    </row>
    <row r="479" spans="8:11" x14ac:dyDescent="0.25">
      <c r="H479" s="98"/>
      <c r="I479" s="98"/>
      <c r="J479" s="99"/>
      <c r="K479" s="98"/>
    </row>
    <row r="480" spans="8:11" x14ac:dyDescent="0.25">
      <c r="H480" s="98"/>
      <c r="I480" s="98"/>
      <c r="J480" s="99"/>
      <c r="K480" s="98"/>
    </row>
    <row r="481" spans="8:11" x14ac:dyDescent="0.25">
      <c r="H481" s="98"/>
      <c r="I481" s="98"/>
      <c r="J481" s="99"/>
      <c r="K481" s="98"/>
    </row>
    <row r="482" spans="8:11" x14ac:dyDescent="0.25">
      <c r="H482" s="98"/>
      <c r="I482" s="98"/>
      <c r="J482" s="99"/>
      <c r="K482" s="98"/>
    </row>
    <row r="483" spans="8:11" x14ac:dyDescent="0.25">
      <c r="H483" s="98"/>
      <c r="I483" s="98"/>
      <c r="J483" s="99"/>
      <c r="K483" s="98"/>
    </row>
    <row r="484" spans="8:11" x14ac:dyDescent="0.25">
      <c r="H484" s="98"/>
      <c r="I484" s="98"/>
      <c r="J484" s="99"/>
      <c r="K484" s="98"/>
    </row>
    <row r="485" spans="8:11" x14ac:dyDescent="0.25">
      <c r="H485" s="98"/>
      <c r="I485" s="98"/>
      <c r="J485" s="99"/>
      <c r="K485" s="98"/>
    </row>
    <row r="486" spans="8:11" x14ac:dyDescent="0.25">
      <c r="H486" s="98"/>
      <c r="I486" s="98"/>
      <c r="J486" s="99"/>
      <c r="K486" s="98"/>
    </row>
    <row r="487" spans="8:11" x14ac:dyDescent="0.25">
      <c r="H487" s="98"/>
      <c r="I487" s="98"/>
      <c r="J487" s="99"/>
      <c r="K487" s="98"/>
    </row>
    <row r="488" spans="8:11" x14ac:dyDescent="0.25">
      <c r="H488" s="98"/>
      <c r="I488" s="98"/>
      <c r="J488" s="99"/>
      <c r="K488" s="98"/>
    </row>
    <row r="489" spans="8:11" x14ac:dyDescent="0.25">
      <c r="H489" s="98"/>
      <c r="I489" s="98"/>
      <c r="J489" s="99"/>
      <c r="K489" s="98"/>
    </row>
    <row r="490" spans="8:11" x14ac:dyDescent="0.25">
      <c r="H490" s="98"/>
      <c r="I490" s="98"/>
      <c r="J490" s="99"/>
      <c r="K490" s="98"/>
    </row>
    <row r="491" spans="8:11" x14ac:dyDescent="0.25">
      <c r="H491" s="98"/>
      <c r="I491" s="98"/>
      <c r="J491" s="99"/>
      <c r="K491" s="98"/>
    </row>
    <row r="492" spans="8:11" x14ac:dyDescent="0.25">
      <c r="H492" s="98"/>
      <c r="I492" s="98"/>
      <c r="J492" s="99"/>
      <c r="K492" s="98"/>
    </row>
    <row r="493" spans="8:11" x14ac:dyDescent="0.25">
      <c r="H493" s="98"/>
      <c r="I493" s="98"/>
      <c r="J493" s="99"/>
      <c r="K493" s="98"/>
    </row>
    <row r="494" spans="8:11" x14ac:dyDescent="0.25">
      <c r="H494" s="98"/>
      <c r="I494" s="98"/>
      <c r="J494" s="99"/>
      <c r="K494" s="98"/>
    </row>
    <row r="495" spans="8:11" x14ac:dyDescent="0.25">
      <c r="H495" s="98"/>
      <c r="I495" s="98"/>
      <c r="J495" s="99"/>
      <c r="K495" s="98"/>
    </row>
    <row r="496" spans="8:11" x14ac:dyDescent="0.25">
      <c r="H496" s="98"/>
      <c r="I496" s="98"/>
      <c r="J496" s="99"/>
      <c r="K496" s="98"/>
    </row>
    <row r="497" spans="8:11" x14ac:dyDescent="0.25">
      <c r="H497" s="98"/>
      <c r="I497" s="98"/>
      <c r="J497" s="99"/>
      <c r="K497" s="98"/>
    </row>
    <row r="498" spans="8:11" x14ac:dyDescent="0.25">
      <c r="H498" s="98"/>
      <c r="I498" s="98"/>
      <c r="J498" s="99"/>
      <c r="K498" s="98"/>
    </row>
    <row r="499" spans="8:11" x14ac:dyDescent="0.25">
      <c r="H499" s="98"/>
      <c r="I499" s="98"/>
      <c r="J499" s="99"/>
      <c r="K499" s="98"/>
    </row>
    <row r="500" spans="8:11" x14ac:dyDescent="0.25">
      <c r="H500" s="98"/>
      <c r="I500" s="98"/>
      <c r="J500" s="99"/>
      <c r="K500" s="98"/>
    </row>
    <row r="501" spans="8:11" x14ac:dyDescent="0.25">
      <c r="H501" s="98"/>
      <c r="I501" s="98"/>
      <c r="J501" s="99"/>
      <c r="K501" s="98"/>
    </row>
    <row r="502" spans="8:11" x14ac:dyDescent="0.25">
      <c r="H502" s="98"/>
      <c r="I502" s="98"/>
      <c r="J502" s="99"/>
      <c r="K502" s="98"/>
    </row>
    <row r="503" spans="8:11" x14ac:dyDescent="0.25">
      <c r="H503" s="98"/>
      <c r="I503" s="98"/>
      <c r="J503" s="99"/>
      <c r="K503" s="98"/>
    </row>
    <row r="504" spans="8:11" x14ac:dyDescent="0.25">
      <c r="H504" s="98"/>
      <c r="I504" s="98"/>
      <c r="J504" s="99"/>
      <c r="K504" s="98"/>
    </row>
    <row r="505" spans="8:11" x14ac:dyDescent="0.25">
      <c r="H505" s="98"/>
      <c r="I505" s="98"/>
      <c r="J505" s="99"/>
      <c r="K505" s="98"/>
    </row>
    <row r="506" spans="8:11" x14ac:dyDescent="0.25">
      <c r="H506" s="98"/>
      <c r="I506" s="98"/>
      <c r="J506" s="99"/>
      <c r="K506" s="98"/>
    </row>
    <row r="507" spans="8:11" x14ac:dyDescent="0.25">
      <c r="H507" s="98"/>
      <c r="I507" s="98"/>
      <c r="J507" s="99"/>
      <c r="K507" s="98"/>
    </row>
    <row r="508" spans="8:11" x14ac:dyDescent="0.25">
      <c r="H508" s="98"/>
      <c r="I508" s="98"/>
      <c r="J508" s="99"/>
      <c r="K508" s="98"/>
    </row>
    <row r="509" spans="8:11" x14ac:dyDescent="0.25">
      <c r="H509" s="98"/>
      <c r="I509" s="98"/>
      <c r="J509" s="99"/>
      <c r="K509" s="98"/>
    </row>
    <row r="510" spans="8:11" x14ac:dyDescent="0.25">
      <c r="H510" s="98"/>
      <c r="I510" s="98"/>
      <c r="J510" s="99"/>
      <c r="K510" s="98"/>
    </row>
    <row r="511" spans="8:11" x14ac:dyDescent="0.25">
      <c r="H511" s="98"/>
      <c r="I511" s="98"/>
      <c r="J511" s="99"/>
      <c r="K511" s="98"/>
    </row>
    <row r="512" spans="8:11" x14ac:dyDescent="0.25">
      <c r="H512" s="98"/>
      <c r="I512" s="98"/>
      <c r="J512" s="99"/>
      <c r="K512" s="98"/>
    </row>
    <row r="513" spans="8:11" x14ac:dyDescent="0.25">
      <c r="H513" s="98"/>
      <c r="I513" s="98"/>
      <c r="J513" s="99"/>
      <c r="K513" s="98"/>
    </row>
    <row r="514" spans="8:11" x14ac:dyDescent="0.25">
      <c r="H514" s="98"/>
      <c r="I514" s="98"/>
      <c r="J514" s="99"/>
      <c r="K514" s="98"/>
    </row>
    <row r="515" spans="8:11" x14ac:dyDescent="0.25">
      <c r="H515" s="98"/>
      <c r="I515" s="98"/>
      <c r="J515" s="99"/>
      <c r="K515" s="98"/>
    </row>
    <row r="516" spans="8:11" x14ac:dyDescent="0.25">
      <c r="H516" s="98"/>
      <c r="I516" s="98"/>
      <c r="J516" s="99"/>
      <c r="K516" s="98"/>
    </row>
    <row r="517" spans="8:11" x14ac:dyDescent="0.25">
      <c r="H517" s="98"/>
      <c r="I517" s="98"/>
      <c r="J517" s="99"/>
      <c r="K517" s="98"/>
    </row>
    <row r="518" spans="8:11" x14ac:dyDescent="0.25">
      <c r="H518" s="98"/>
      <c r="I518" s="98"/>
      <c r="J518" s="99"/>
      <c r="K518" s="98"/>
    </row>
    <row r="519" spans="8:11" x14ac:dyDescent="0.25">
      <c r="H519" s="98"/>
      <c r="I519" s="98"/>
      <c r="J519" s="99"/>
      <c r="K519" s="98"/>
    </row>
    <row r="520" spans="8:11" x14ac:dyDescent="0.25">
      <c r="H520" s="98"/>
      <c r="I520" s="98"/>
      <c r="J520" s="99"/>
      <c r="K520" s="98"/>
    </row>
    <row r="521" spans="8:11" x14ac:dyDescent="0.25">
      <c r="H521" s="98"/>
      <c r="I521" s="98"/>
      <c r="J521" s="99"/>
      <c r="K521" s="98"/>
    </row>
    <row r="522" spans="8:11" x14ac:dyDescent="0.25">
      <c r="H522" s="98"/>
      <c r="I522" s="98"/>
      <c r="J522" s="99"/>
      <c r="K522" s="98"/>
    </row>
    <row r="523" spans="8:11" x14ac:dyDescent="0.25">
      <c r="H523" s="98"/>
      <c r="I523" s="98"/>
      <c r="J523" s="99"/>
      <c r="K523" s="98"/>
    </row>
    <row r="524" spans="8:11" x14ac:dyDescent="0.25">
      <c r="H524" s="98"/>
      <c r="I524" s="98"/>
      <c r="J524" s="99"/>
      <c r="K524" s="98"/>
    </row>
    <row r="525" spans="8:11" x14ac:dyDescent="0.25">
      <c r="H525" s="98"/>
      <c r="I525" s="98"/>
      <c r="J525" s="99"/>
      <c r="K525" s="98"/>
    </row>
    <row r="526" spans="8:11" x14ac:dyDescent="0.25">
      <c r="H526" s="98"/>
      <c r="I526" s="98"/>
      <c r="J526" s="99"/>
      <c r="K526" s="98"/>
    </row>
    <row r="527" spans="8:11" x14ac:dyDescent="0.25">
      <c r="H527" s="98"/>
      <c r="I527" s="98"/>
      <c r="J527" s="99"/>
      <c r="K527" s="98"/>
    </row>
    <row r="528" spans="8:11" x14ac:dyDescent="0.25">
      <c r="H528" s="98"/>
      <c r="I528" s="98"/>
      <c r="J528" s="99"/>
      <c r="K528" s="98"/>
    </row>
    <row r="529" spans="8:11" x14ac:dyDescent="0.25">
      <c r="H529" s="98"/>
      <c r="I529" s="98"/>
      <c r="J529" s="99"/>
      <c r="K529" s="98"/>
    </row>
    <row r="530" spans="8:11" x14ac:dyDescent="0.25">
      <c r="H530" s="98"/>
      <c r="I530" s="98"/>
      <c r="J530" s="99"/>
      <c r="K530" s="98"/>
    </row>
    <row r="531" spans="8:11" x14ac:dyDescent="0.25">
      <c r="H531" s="98"/>
      <c r="I531" s="98"/>
      <c r="J531" s="99"/>
      <c r="K531" s="98"/>
    </row>
    <row r="532" spans="8:11" x14ac:dyDescent="0.25">
      <c r="H532" s="98"/>
      <c r="I532" s="98"/>
      <c r="J532" s="99"/>
      <c r="K532" s="98"/>
    </row>
    <row r="533" spans="8:11" x14ac:dyDescent="0.25">
      <c r="H533" s="98"/>
      <c r="I533" s="98"/>
      <c r="J533" s="99"/>
      <c r="K533" s="98"/>
    </row>
    <row r="534" spans="8:11" x14ac:dyDescent="0.25">
      <c r="H534" s="98"/>
      <c r="I534" s="98"/>
      <c r="J534" s="99"/>
      <c r="K534" s="98"/>
    </row>
    <row r="535" spans="8:11" x14ac:dyDescent="0.25">
      <c r="H535" s="98"/>
      <c r="I535" s="98"/>
      <c r="J535" s="99"/>
      <c r="K535" s="98"/>
    </row>
    <row r="536" spans="8:11" x14ac:dyDescent="0.25">
      <c r="H536" s="98"/>
      <c r="I536" s="98"/>
      <c r="J536" s="99"/>
      <c r="K536" s="98"/>
    </row>
    <row r="537" spans="8:11" x14ac:dyDescent="0.25">
      <c r="H537" s="98"/>
      <c r="I537" s="98"/>
      <c r="J537" s="99"/>
      <c r="K537" s="98"/>
    </row>
    <row r="538" spans="8:11" x14ac:dyDescent="0.25">
      <c r="H538" s="98"/>
      <c r="I538" s="98"/>
      <c r="J538" s="99"/>
      <c r="K538" s="98"/>
    </row>
    <row r="539" spans="8:11" x14ac:dyDescent="0.25">
      <c r="H539" s="98"/>
      <c r="I539" s="98"/>
      <c r="J539" s="99"/>
      <c r="K539" s="98"/>
    </row>
    <row r="540" spans="8:11" x14ac:dyDescent="0.25">
      <c r="H540" s="98"/>
      <c r="I540" s="98"/>
      <c r="J540" s="99"/>
      <c r="K540" s="98"/>
    </row>
    <row r="541" spans="8:11" x14ac:dyDescent="0.25">
      <c r="H541" s="98"/>
      <c r="I541" s="98"/>
      <c r="J541" s="99"/>
      <c r="K541" s="98"/>
    </row>
    <row r="542" spans="8:11" x14ac:dyDescent="0.25">
      <c r="H542" s="98"/>
      <c r="I542" s="98"/>
      <c r="J542" s="99"/>
      <c r="K542" s="98"/>
    </row>
    <row r="543" spans="8:11" x14ac:dyDescent="0.25">
      <c r="H543" s="98"/>
      <c r="I543" s="98"/>
      <c r="J543" s="99"/>
      <c r="K543" s="98"/>
    </row>
    <row r="544" spans="8:11" x14ac:dyDescent="0.25">
      <c r="H544" s="98"/>
      <c r="I544" s="98"/>
      <c r="J544" s="99"/>
      <c r="K544" s="98"/>
    </row>
    <row r="545" spans="8:11" x14ac:dyDescent="0.25">
      <c r="H545" s="98"/>
      <c r="I545" s="98"/>
      <c r="J545" s="99"/>
      <c r="K545" s="98"/>
    </row>
    <row r="546" spans="8:11" x14ac:dyDescent="0.25">
      <c r="H546" s="98"/>
      <c r="I546" s="98"/>
      <c r="J546" s="99"/>
      <c r="K546" s="98"/>
    </row>
    <row r="547" spans="8:11" x14ac:dyDescent="0.25">
      <c r="H547" s="98"/>
      <c r="I547" s="98"/>
      <c r="J547" s="99"/>
      <c r="K547" s="98"/>
    </row>
    <row r="548" spans="8:11" x14ac:dyDescent="0.25">
      <c r="H548" s="98"/>
      <c r="I548" s="98"/>
      <c r="J548" s="99"/>
      <c r="K548" s="98"/>
    </row>
    <row r="549" spans="8:11" x14ac:dyDescent="0.25">
      <c r="H549" s="98"/>
      <c r="I549" s="98"/>
      <c r="J549" s="99"/>
      <c r="K549" s="98"/>
    </row>
    <row r="550" spans="8:11" x14ac:dyDescent="0.25">
      <c r="H550" s="98"/>
      <c r="I550" s="98"/>
      <c r="J550" s="99"/>
      <c r="K550" s="98"/>
    </row>
    <row r="551" spans="8:11" x14ac:dyDescent="0.25">
      <c r="H551" s="98"/>
      <c r="I551" s="98"/>
      <c r="J551" s="99"/>
      <c r="K551" s="98"/>
    </row>
    <row r="552" spans="8:11" x14ac:dyDescent="0.25">
      <c r="H552" s="98"/>
      <c r="I552" s="98"/>
      <c r="J552" s="99"/>
      <c r="K552" s="98"/>
    </row>
    <row r="553" spans="8:11" x14ac:dyDescent="0.25">
      <c r="H553" s="98"/>
      <c r="I553" s="98"/>
      <c r="J553" s="99"/>
      <c r="K553" s="98"/>
    </row>
    <row r="554" spans="8:11" x14ac:dyDescent="0.25">
      <c r="H554" s="98"/>
      <c r="I554" s="98"/>
      <c r="J554" s="99"/>
      <c r="K554" s="98"/>
    </row>
    <row r="555" spans="8:11" x14ac:dyDescent="0.25">
      <c r="H555" s="98"/>
      <c r="I555" s="98"/>
      <c r="J555" s="99"/>
      <c r="K555" s="98"/>
    </row>
    <row r="556" spans="8:11" x14ac:dyDescent="0.25">
      <c r="H556" s="98"/>
      <c r="I556" s="98"/>
      <c r="J556" s="99"/>
      <c r="K556" s="98"/>
    </row>
    <row r="557" spans="8:11" x14ac:dyDescent="0.25">
      <c r="H557" s="98"/>
      <c r="I557" s="98"/>
      <c r="J557" s="99"/>
      <c r="K557" s="98"/>
    </row>
    <row r="558" spans="8:11" x14ac:dyDescent="0.25">
      <c r="H558" s="98"/>
      <c r="I558" s="98"/>
      <c r="J558" s="99"/>
      <c r="K558" s="98"/>
    </row>
    <row r="559" spans="8:11" x14ac:dyDescent="0.25">
      <c r="H559" s="98"/>
      <c r="I559" s="98"/>
      <c r="J559" s="99"/>
      <c r="K559" s="98"/>
    </row>
    <row r="560" spans="8:11" x14ac:dyDescent="0.25">
      <c r="H560" s="98"/>
      <c r="I560" s="98"/>
      <c r="J560" s="99"/>
      <c r="K560" s="98"/>
    </row>
    <row r="561" spans="8:11" x14ac:dyDescent="0.25">
      <c r="H561" s="98"/>
      <c r="I561" s="98"/>
      <c r="J561" s="99"/>
      <c r="K561" s="98"/>
    </row>
    <row r="562" spans="8:11" x14ac:dyDescent="0.25">
      <c r="H562" s="98"/>
      <c r="I562" s="98"/>
      <c r="J562" s="99"/>
      <c r="K562" s="98"/>
    </row>
    <row r="563" spans="8:11" x14ac:dyDescent="0.25">
      <c r="H563" s="98"/>
      <c r="I563" s="98"/>
      <c r="J563" s="99"/>
      <c r="K563" s="98"/>
    </row>
    <row r="564" spans="8:11" x14ac:dyDescent="0.25">
      <c r="H564" s="98"/>
      <c r="I564" s="98"/>
      <c r="J564" s="99"/>
      <c r="K564" s="98"/>
    </row>
    <row r="565" spans="8:11" x14ac:dyDescent="0.25">
      <c r="H565" s="98"/>
      <c r="I565" s="98"/>
      <c r="J565" s="99"/>
      <c r="K565" s="98"/>
    </row>
    <row r="566" spans="8:11" x14ac:dyDescent="0.25">
      <c r="H566" s="98"/>
      <c r="I566" s="98"/>
      <c r="J566" s="99"/>
      <c r="K566" s="98"/>
    </row>
    <row r="567" spans="8:11" x14ac:dyDescent="0.25">
      <c r="H567" s="98"/>
      <c r="I567" s="98"/>
      <c r="J567" s="99"/>
      <c r="K567" s="98"/>
    </row>
    <row r="568" spans="8:11" x14ac:dyDescent="0.25">
      <c r="H568" s="98"/>
      <c r="I568" s="98"/>
      <c r="J568" s="99"/>
      <c r="K568" s="98"/>
    </row>
    <row r="569" spans="8:11" x14ac:dyDescent="0.25">
      <c r="H569" s="98"/>
      <c r="I569" s="98"/>
      <c r="J569" s="99"/>
      <c r="K569" s="98"/>
    </row>
    <row r="570" spans="8:11" x14ac:dyDescent="0.25">
      <c r="H570" s="98"/>
      <c r="I570" s="98"/>
      <c r="J570" s="99"/>
      <c r="K570" s="98"/>
    </row>
    <row r="571" spans="8:11" x14ac:dyDescent="0.25">
      <c r="H571" s="98"/>
      <c r="I571" s="98"/>
      <c r="J571" s="99"/>
      <c r="K571" s="98"/>
    </row>
    <row r="572" spans="8:11" x14ac:dyDescent="0.25">
      <c r="H572" s="98"/>
      <c r="I572" s="98"/>
      <c r="J572" s="99"/>
      <c r="K572" s="98"/>
    </row>
    <row r="573" spans="8:11" x14ac:dyDescent="0.25">
      <c r="H573" s="98"/>
      <c r="I573" s="98"/>
      <c r="J573" s="99"/>
      <c r="K573" s="98"/>
    </row>
    <row r="574" spans="8:11" x14ac:dyDescent="0.25">
      <c r="H574" s="98"/>
      <c r="I574" s="98"/>
      <c r="J574" s="99"/>
      <c r="K574" s="98"/>
    </row>
    <row r="575" spans="8:11" x14ac:dyDescent="0.25">
      <c r="H575" s="98"/>
      <c r="I575" s="98"/>
      <c r="J575" s="99"/>
      <c r="K575" s="98"/>
    </row>
    <row r="576" spans="8:11" x14ac:dyDescent="0.25">
      <c r="H576" s="98"/>
      <c r="I576" s="98"/>
      <c r="J576" s="99"/>
      <c r="K576" s="98"/>
    </row>
    <row r="577" spans="8:11" x14ac:dyDescent="0.25">
      <c r="H577" s="98"/>
      <c r="I577" s="98"/>
      <c r="J577" s="99"/>
      <c r="K577" s="98"/>
    </row>
    <row r="578" spans="8:11" x14ac:dyDescent="0.25">
      <c r="H578" s="98"/>
      <c r="I578" s="98"/>
      <c r="J578" s="99"/>
      <c r="K578" s="98"/>
    </row>
    <row r="579" spans="8:11" x14ac:dyDescent="0.25">
      <c r="H579" s="98"/>
      <c r="I579" s="98"/>
      <c r="J579" s="99"/>
      <c r="K579" s="98"/>
    </row>
    <row r="580" spans="8:11" x14ac:dyDescent="0.25">
      <c r="H580" s="98"/>
      <c r="I580" s="98"/>
      <c r="J580" s="99"/>
      <c r="K580" s="98"/>
    </row>
    <row r="581" spans="8:11" x14ac:dyDescent="0.25">
      <c r="H581" s="98"/>
      <c r="I581" s="98"/>
      <c r="J581" s="99"/>
      <c r="K581" s="98"/>
    </row>
    <row r="582" spans="8:11" x14ac:dyDescent="0.25">
      <c r="H582" s="98"/>
      <c r="I582" s="98"/>
      <c r="J582" s="99"/>
      <c r="K582" s="98"/>
    </row>
    <row r="583" spans="8:11" x14ac:dyDescent="0.25">
      <c r="H583" s="98"/>
      <c r="I583" s="98"/>
      <c r="J583" s="99"/>
      <c r="K583" s="98"/>
    </row>
    <row r="584" spans="8:11" x14ac:dyDescent="0.25">
      <c r="H584" s="98"/>
      <c r="I584" s="98"/>
      <c r="J584" s="99"/>
      <c r="K584" s="98"/>
    </row>
    <row r="585" spans="8:11" x14ac:dyDescent="0.25">
      <c r="H585" s="98"/>
      <c r="I585" s="98"/>
      <c r="J585" s="99"/>
      <c r="K585" s="98"/>
    </row>
    <row r="586" spans="8:11" x14ac:dyDescent="0.25">
      <c r="H586" s="98"/>
      <c r="I586" s="98"/>
      <c r="J586" s="99"/>
      <c r="K586" s="98"/>
    </row>
    <row r="587" spans="8:11" x14ac:dyDescent="0.25">
      <c r="H587" s="98"/>
      <c r="I587" s="98"/>
      <c r="J587" s="99"/>
      <c r="K587" s="98"/>
    </row>
    <row r="588" spans="8:11" x14ac:dyDescent="0.25">
      <c r="H588" s="98"/>
      <c r="I588" s="98"/>
      <c r="J588" s="99"/>
      <c r="K588" s="98"/>
    </row>
    <row r="589" spans="8:11" x14ac:dyDescent="0.25">
      <c r="H589" s="98"/>
      <c r="I589" s="98"/>
      <c r="J589" s="99"/>
      <c r="K589" s="98"/>
    </row>
    <row r="590" spans="8:11" x14ac:dyDescent="0.25">
      <c r="H590" s="98"/>
      <c r="I590" s="98"/>
      <c r="J590" s="99"/>
      <c r="K590" s="98"/>
    </row>
    <row r="591" spans="8:11" x14ac:dyDescent="0.25">
      <c r="H591" s="98"/>
      <c r="I591" s="98"/>
      <c r="J591" s="99"/>
      <c r="K591" s="98"/>
    </row>
    <row r="592" spans="8:11" x14ac:dyDescent="0.25">
      <c r="H592" s="98"/>
      <c r="I592" s="98"/>
      <c r="J592" s="99"/>
      <c r="K592" s="98"/>
    </row>
    <row r="593" spans="8:11" x14ac:dyDescent="0.25">
      <c r="H593" s="98"/>
      <c r="I593" s="98"/>
      <c r="J593" s="99"/>
      <c r="K593" s="98"/>
    </row>
    <row r="594" spans="8:11" x14ac:dyDescent="0.25">
      <c r="H594" s="98"/>
      <c r="I594" s="98"/>
      <c r="J594" s="99"/>
      <c r="K594" s="98"/>
    </row>
    <row r="595" spans="8:11" x14ac:dyDescent="0.25">
      <c r="H595" s="98"/>
      <c r="I595" s="98"/>
      <c r="J595" s="99"/>
      <c r="K595" s="98"/>
    </row>
    <row r="596" spans="8:11" x14ac:dyDescent="0.25">
      <c r="H596" s="98"/>
      <c r="I596" s="98"/>
      <c r="J596" s="99"/>
      <c r="K596" s="98"/>
    </row>
    <row r="597" spans="8:11" x14ac:dyDescent="0.25">
      <c r="H597" s="98"/>
      <c r="I597" s="98"/>
      <c r="J597" s="99"/>
      <c r="K597" s="98"/>
    </row>
    <row r="598" spans="8:11" x14ac:dyDescent="0.25">
      <c r="H598" s="98"/>
      <c r="I598" s="98"/>
      <c r="J598" s="99"/>
      <c r="K598" s="98"/>
    </row>
    <row r="599" spans="8:11" x14ac:dyDescent="0.25">
      <c r="H599" s="98"/>
      <c r="I599" s="98"/>
      <c r="J599" s="99"/>
      <c r="K599" s="98"/>
    </row>
    <row r="600" spans="8:11" x14ac:dyDescent="0.25">
      <c r="H600" s="98"/>
      <c r="I600" s="98"/>
      <c r="J600" s="99"/>
      <c r="K600" s="98"/>
    </row>
    <row r="601" spans="8:11" x14ac:dyDescent="0.25">
      <c r="H601" s="98"/>
      <c r="I601" s="98"/>
      <c r="J601" s="99"/>
      <c r="K601" s="98"/>
    </row>
    <row r="602" spans="8:11" x14ac:dyDescent="0.25">
      <c r="H602" s="98"/>
      <c r="I602" s="98"/>
      <c r="J602" s="99"/>
      <c r="K602" s="98"/>
    </row>
    <row r="603" spans="8:11" x14ac:dyDescent="0.25">
      <c r="H603" s="98"/>
      <c r="I603" s="98"/>
      <c r="J603" s="99"/>
      <c r="K603" s="98"/>
    </row>
    <row r="604" spans="8:11" x14ac:dyDescent="0.25">
      <c r="H604" s="98"/>
      <c r="I604" s="98"/>
      <c r="J604" s="99"/>
      <c r="K604" s="98"/>
    </row>
    <row r="605" spans="8:11" x14ac:dyDescent="0.25">
      <c r="H605" s="98"/>
      <c r="I605" s="98"/>
      <c r="J605" s="99"/>
      <c r="K605" s="98"/>
    </row>
    <row r="606" spans="8:11" x14ac:dyDescent="0.25">
      <c r="H606" s="98"/>
      <c r="I606" s="98"/>
      <c r="J606" s="99"/>
      <c r="K606" s="98"/>
    </row>
    <row r="607" spans="8:11" x14ac:dyDescent="0.25">
      <c r="H607" s="98"/>
      <c r="I607" s="98"/>
      <c r="J607" s="99"/>
      <c r="K607" s="98"/>
    </row>
    <row r="608" spans="8:11" x14ac:dyDescent="0.25">
      <c r="H608" s="98"/>
      <c r="I608" s="98"/>
      <c r="J608" s="99"/>
      <c r="K608" s="98"/>
    </row>
    <row r="609" spans="8:11" x14ac:dyDescent="0.25">
      <c r="H609" s="98"/>
      <c r="I609" s="98"/>
      <c r="J609" s="99"/>
      <c r="K609" s="98"/>
    </row>
    <row r="610" spans="8:11" x14ac:dyDescent="0.25">
      <c r="H610" s="98"/>
      <c r="I610" s="98"/>
      <c r="J610" s="99"/>
      <c r="K610" s="98"/>
    </row>
    <row r="611" spans="8:11" x14ac:dyDescent="0.25">
      <c r="H611" s="98"/>
      <c r="I611" s="98"/>
      <c r="J611" s="99"/>
      <c r="K611" s="98"/>
    </row>
    <row r="612" spans="8:11" x14ac:dyDescent="0.25">
      <c r="H612" s="98"/>
      <c r="I612" s="98"/>
      <c r="J612" s="99"/>
      <c r="K612" s="98"/>
    </row>
    <row r="613" spans="8:11" x14ac:dyDescent="0.25">
      <c r="H613" s="98"/>
      <c r="I613" s="98"/>
      <c r="J613" s="99"/>
      <c r="K613" s="98"/>
    </row>
    <row r="614" spans="8:11" x14ac:dyDescent="0.25">
      <c r="H614" s="98"/>
      <c r="I614" s="98"/>
      <c r="J614" s="99"/>
      <c r="K614" s="98"/>
    </row>
    <row r="615" spans="8:11" x14ac:dyDescent="0.25">
      <c r="H615" s="98"/>
      <c r="I615" s="98"/>
      <c r="J615" s="99"/>
      <c r="K615" s="98"/>
    </row>
    <row r="616" spans="8:11" x14ac:dyDescent="0.25">
      <c r="H616" s="98"/>
      <c r="I616" s="98"/>
      <c r="J616" s="99"/>
      <c r="K616" s="98"/>
    </row>
    <row r="617" spans="8:11" x14ac:dyDescent="0.25">
      <c r="H617" s="98"/>
      <c r="I617" s="98"/>
      <c r="J617" s="99"/>
      <c r="K617" s="98"/>
    </row>
    <row r="618" spans="8:11" x14ac:dyDescent="0.25">
      <c r="H618" s="98"/>
      <c r="I618" s="98"/>
      <c r="J618" s="99"/>
      <c r="K618" s="98"/>
    </row>
    <row r="619" spans="8:11" x14ac:dyDescent="0.25">
      <c r="H619" s="98"/>
      <c r="I619" s="98"/>
      <c r="J619" s="99"/>
      <c r="K619" s="98"/>
    </row>
    <row r="620" spans="8:11" x14ac:dyDescent="0.25">
      <c r="H620" s="98"/>
      <c r="I620" s="98"/>
      <c r="J620" s="99"/>
      <c r="K620" s="98"/>
    </row>
    <row r="621" spans="8:11" x14ac:dyDescent="0.25">
      <c r="H621" s="98"/>
      <c r="I621" s="98"/>
      <c r="J621" s="99"/>
      <c r="K621" s="98"/>
    </row>
    <row r="622" spans="8:11" x14ac:dyDescent="0.25">
      <c r="H622" s="98"/>
      <c r="I622" s="98"/>
      <c r="J622" s="99"/>
      <c r="K622" s="98"/>
    </row>
    <row r="623" spans="8:11" x14ac:dyDescent="0.25">
      <c r="H623" s="98"/>
      <c r="I623" s="98"/>
      <c r="J623" s="99"/>
      <c r="K623" s="98"/>
    </row>
    <row r="624" spans="8:11" x14ac:dyDescent="0.25">
      <c r="H624" s="98"/>
      <c r="I624" s="98"/>
      <c r="J624" s="99"/>
      <c r="K624" s="98"/>
    </row>
    <row r="625" spans="8:11" x14ac:dyDescent="0.25">
      <c r="H625" s="98"/>
      <c r="I625" s="98"/>
      <c r="J625" s="99"/>
      <c r="K625" s="98"/>
    </row>
    <row r="626" spans="8:11" x14ac:dyDescent="0.25">
      <c r="H626" s="98"/>
      <c r="I626" s="98"/>
      <c r="J626" s="99"/>
      <c r="K626" s="98"/>
    </row>
    <row r="627" spans="8:11" x14ac:dyDescent="0.25">
      <c r="H627" s="98"/>
      <c r="I627" s="98"/>
      <c r="J627" s="99"/>
      <c r="K627" s="98"/>
    </row>
    <row r="628" spans="8:11" x14ac:dyDescent="0.25">
      <c r="H628" s="98"/>
      <c r="I628" s="98"/>
      <c r="J628" s="99"/>
      <c r="K628" s="98"/>
    </row>
    <row r="629" spans="8:11" x14ac:dyDescent="0.25">
      <c r="H629" s="98"/>
      <c r="I629" s="98"/>
      <c r="J629" s="99"/>
      <c r="K629" s="98"/>
    </row>
    <row r="630" spans="8:11" x14ac:dyDescent="0.25">
      <c r="H630" s="98"/>
      <c r="I630" s="98"/>
      <c r="J630" s="99"/>
      <c r="K630" s="98"/>
    </row>
    <row r="631" spans="8:11" x14ac:dyDescent="0.25">
      <c r="H631" s="98"/>
      <c r="I631" s="98"/>
      <c r="J631" s="99"/>
      <c r="K631" s="98"/>
    </row>
    <row r="632" spans="8:11" x14ac:dyDescent="0.25">
      <c r="H632" s="98"/>
      <c r="I632" s="98"/>
      <c r="J632" s="99"/>
      <c r="K632" s="98"/>
    </row>
    <row r="633" spans="8:11" x14ac:dyDescent="0.25">
      <c r="H633" s="98"/>
      <c r="I633" s="98"/>
      <c r="J633" s="99"/>
      <c r="K633" s="98"/>
    </row>
    <row r="634" spans="8:11" x14ac:dyDescent="0.25">
      <c r="H634" s="98"/>
      <c r="I634" s="98"/>
      <c r="J634" s="99"/>
      <c r="K634" s="98"/>
    </row>
    <row r="635" spans="8:11" x14ac:dyDescent="0.25">
      <c r="H635" s="98"/>
      <c r="I635" s="98"/>
      <c r="J635" s="99"/>
      <c r="K635" s="98"/>
    </row>
    <row r="636" spans="8:11" x14ac:dyDescent="0.25">
      <c r="H636" s="98"/>
      <c r="I636" s="98"/>
      <c r="J636" s="99"/>
      <c r="K636" s="98"/>
    </row>
    <row r="637" spans="8:11" x14ac:dyDescent="0.25">
      <c r="H637" s="98"/>
      <c r="I637" s="98"/>
      <c r="J637" s="99"/>
      <c r="K637" s="98"/>
    </row>
    <row r="638" spans="8:11" x14ac:dyDescent="0.25">
      <c r="H638" s="98"/>
      <c r="I638" s="98"/>
      <c r="J638" s="99"/>
      <c r="K638" s="98"/>
    </row>
    <row r="639" spans="8:11" x14ac:dyDescent="0.25">
      <c r="H639" s="98"/>
      <c r="I639" s="98"/>
      <c r="J639" s="99"/>
      <c r="K639" s="98"/>
    </row>
    <row r="640" spans="8:11" x14ac:dyDescent="0.25">
      <c r="H640" s="98"/>
      <c r="I640" s="98"/>
      <c r="J640" s="99"/>
      <c r="K640" s="98"/>
    </row>
    <row r="641" spans="8:11" x14ac:dyDescent="0.25">
      <c r="H641" s="98"/>
      <c r="I641" s="98"/>
      <c r="J641" s="99"/>
      <c r="K641" s="98"/>
    </row>
    <row r="642" spans="8:11" x14ac:dyDescent="0.25">
      <c r="H642" s="98"/>
      <c r="I642" s="98"/>
      <c r="J642" s="99"/>
      <c r="K642" s="98"/>
    </row>
    <row r="643" spans="8:11" x14ac:dyDescent="0.25">
      <c r="H643" s="98"/>
      <c r="I643" s="98"/>
      <c r="J643" s="99"/>
      <c r="K643" s="98"/>
    </row>
    <row r="644" spans="8:11" x14ac:dyDescent="0.25">
      <c r="H644" s="98"/>
      <c r="I644" s="98"/>
      <c r="J644" s="99"/>
      <c r="K644" s="98"/>
    </row>
    <row r="645" spans="8:11" x14ac:dyDescent="0.25">
      <c r="H645" s="98"/>
      <c r="I645" s="98"/>
      <c r="J645" s="99"/>
      <c r="K645" s="98"/>
    </row>
    <row r="646" spans="8:11" x14ac:dyDescent="0.25">
      <c r="H646" s="98"/>
      <c r="I646" s="98"/>
      <c r="J646" s="99"/>
      <c r="K646" s="98"/>
    </row>
    <row r="647" spans="8:11" x14ac:dyDescent="0.25">
      <c r="H647" s="98"/>
      <c r="I647" s="98"/>
      <c r="J647" s="99"/>
      <c r="K647" s="98"/>
    </row>
    <row r="648" spans="8:11" x14ac:dyDescent="0.25">
      <c r="H648" s="98"/>
      <c r="I648" s="98"/>
      <c r="J648" s="99"/>
      <c r="K648" s="98"/>
    </row>
    <row r="649" spans="8:11" x14ac:dyDescent="0.25">
      <c r="H649" s="98"/>
      <c r="I649" s="98"/>
      <c r="J649" s="99"/>
      <c r="K649" s="98"/>
    </row>
    <row r="650" spans="8:11" x14ac:dyDescent="0.25">
      <c r="H650" s="98"/>
      <c r="I650" s="98"/>
      <c r="J650" s="99"/>
      <c r="K650" s="98"/>
    </row>
    <row r="651" spans="8:11" x14ac:dyDescent="0.25">
      <c r="H651" s="98"/>
      <c r="I651" s="98"/>
      <c r="J651" s="99"/>
      <c r="K651" s="98"/>
    </row>
    <row r="652" spans="8:11" x14ac:dyDescent="0.25">
      <c r="H652" s="98"/>
      <c r="I652" s="98"/>
      <c r="J652" s="99"/>
      <c r="K652" s="98"/>
    </row>
    <row r="653" spans="8:11" x14ac:dyDescent="0.25">
      <c r="H653" s="98"/>
      <c r="I653" s="98"/>
      <c r="J653" s="99"/>
      <c r="K653" s="98"/>
    </row>
    <row r="654" spans="8:11" x14ac:dyDescent="0.25">
      <c r="H654" s="98"/>
      <c r="I654" s="98"/>
      <c r="J654" s="99"/>
      <c r="K654" s="98"/>
    </row>
    <row r="655" spans="8:11" x14ac:dyDescent="0.25">
      <c r="H655" s="98"/>
      <c r="I655" s="98"/>
      <c r="J655" s="99"/>
      <c r="K655" s="98"/>
    </row>
    <row r="656" spans="8:11" x14ac:dyDescent="0.25">
      <c r="H656" s="98"/>
      <c r="I656" s="98"/>
      <c r="J656" s="99"/>
      <c r="K656" s="98"/>
    </row>
    <row r="657" spans="8:11" x14ac:dyDescent="0.25">
      <c r="H657" s="98"/>
      <c r="I657" s="98"/>
      <c r="J657" s="99"/>
      <c r="K657" s="98"/>
    </row>
    <row r="658" spans="8:11" x14ac:dyDescent="0.25">
      <c r="H658" s="98"/>
      <c r="I658" s="98"/>
      <c r="J658" s="99"/>
      <c r="K658" s="98"/>
    </row>
    <row r="659" spans="8:11" x14ac:dyDescent="0.25">
      <c r="H659" s="98"/>
      <c r="I659" s="98"/>
      <c r="J659" s="99"/>
      <c r="K659" s="98"/>
    </row>
    <row r="660" spans="8:11" x14ac:dyDescent="0.25">
      <c r="H660" s="98"/>
      <c r="I660" s="98"/>
      <c r="J660" s="99"/>
      <c r="K660" s="98"/>
    </row>
    <row r="661" spans="8:11" x14ac:dyDescent="0.25">
      <c r="H661" s="98"/>
      <c r="I661" s="98"/>
      <c r="J661" s="99"/>
      <c r="K661" s="98"/>
    </row>
    <row r="662" spans="8:11" x14ac:dyDescent="0.25">
      <c r="H662" s="98"/>
      <c r="I662" s="98"/>
      <c r="J662" s="99"/>
      <c r="K662" s="98"/>
    </row>
    <row r="663" spans="8:11" x14ac:dyDescent="0.25">
      <c r="H663" s="98"/>
      <c r="I663" s="98"/>
      <c r="J663" s="99"/>
      <c r="K663" s="98"/>
    </row>
    <row r="664" spans="8:11" x14ac:dyDescent="0.25">
      <c r="H664" s="98"/>
      <c r="I664" s="98"/>
      <c r="J664" s="99"/>
      <c r="K664" s="98"/>
    </row>
    <row r="665" spans="8:11" x14ac:dyDescent="0.25">
      <c r="H665" s="98"/>
      <c r="I665" s="98"/>
      <c r="J665" s="99"/>
      <c r="K665" s="98"/>
    </row>
    <row r="666" spans="8:11" x14ac:dyDescent="0.25">
      <c r="H666" s="98"/>
      <c r="I666" s="98"/>
      <c r="J666" s="99"/>
      <c r="K666" s="98"/>
    </row>
    <row r="667" spans="8:11" x14ac:dyDescent="0.25">
      <c r="H667" s="98"/>
      <c r="I667" s="98"/>
      <c r="J667" s="99"/>
      <c r="K667" s="98"/>
    </row>
    <row r="668" spans="8:11" x14ac:dyDescent="0.25">
      <c r="H668" s="98"/>
      <c r="I668" s="98"/>
      <c r="J668" s="99"/>
      <c r="K668" s="98"/>
    </row>
    <row r="669" spans="8:11" x14ac:dyDescent="0.25">
      <c r="H669" s="98"/>
      <c r="I669" s="98"/>
      <c r="J669" s="99"/>
      <c r="K669" s="98"/>
    </row>
    <row r="670" spans="8:11" x14ac:dyDescent="0.25">
      <c r="H670" s="98"/>
      <c r="I670" s="98"/>
      <c r="J670" s="99"/>
      <c r="K670" s="98"/>
    </row>
    <row r="671" spans="8:11" x14ac:dyDescent="0.25">
      <c r="H671" s="98"/>
      <c r="I671" s="98"/>
      <c r="J671" s="99"/>
      <c r="K671" s="98"/>
    </row>
    <row r="672" spans="8:11" x14ac:dyDescent="0.25">
      <c r="H672" s="98"/>
      <c r="I672" s="98"/>
      <c r="J672" s="99"/>
      <c r="K672" s="98"/>
    </row>
    <row r="673" spans="8:11" x14ac:dyDescent="0.25">
      <c r="H673" s="98"/>
      <c r="I673" s="98"/>
      <c r="J673" s="99"/>
      <c r="K673" s="98"/>
    </row>
    <row r="674" spans="8:11" x14ac:dyDescent="0.25">
      <c r="H674" s="98"/>
      <c r="I674" s="98"/>
      <c r="J674" s="99"/>
      <c r="K674" s="98"/>
    </row>
    <row r="675" spans="8:11" x14ac:dyDescent="0.25">
      <c r="H675" s="98"/>
      <c r="I675" s="98"/>
      <c r="J675" s="99"/>
      <c r="K675" s="98"/>
    </row>
    <row r="676" spans="8:11" x14ac:dyDescent="0.25">
      <c r="H676" s="98"/>
      <c r="I676" s="98"/>
      <c r="J676" s="99"/>
      <c r="K676" s="98"/>
    </row>
    <row r="677" spans="8:11" x14ac:dyDescent="0.25">
      <c r="H677" s="98"/>
      <c r="I677" s="98"/>
      <c r="J677" s="99"/>
      <c r="K677" s="98"/>
    </row>
    <row r="678" spans="8:11" x14ac:dyDescent="0.25">
      <c r="H678" s="98"/>
      <c r="I678" s="98"/>
      <c r="J678" s="99"/>
      <c r="K678" s="98"/>
    </row>
    <row r="679" spans="8:11" x14ac:dyDescent="0.25">
      <c r="H679" s="98"/>
      <c r="I679" s="98"/>
      <c r="J679" s="99"/>
      <c r="K679" s="98"/>
    </row>
    <row r="680" spans="8:11" x14ac:dyDescent="0.25">
      <c r="H680" s="98"/>
      <c r="I680" s="98"/>
      <c r="J680" s="99"/>
      <c r="K680" s="98"/>
    </row>
    <row r="681" spans="8:11" x14ac:dyDescent="0.25">
      <c r="H681" s="98"/>
      <c r="I681" s="98"/>
      <c r="J681" s="99"/>
      <c r="K681" s="98"/>
    </row>
    <row r="682" spans="8:11" x14ac:dyDescent="0.25">
      <c r="H682" s="98"/>
      <c r="I682" s="98"/>
      <c r="J682" s="99"/>
      <c r="K682" s="98"/>
    </row>
    <row r="683" spans="8:11" x14ac:dyDescent="0.25">
      <c r="H683" s="98"/>
      <c r="I683" s="98"/>
      <c r="J683" s="99"/>
      <c r="K683" s="98"/>
    </row>
    <row r="684" spans="8:11" x14ac:dyDescent="0.25">
      <c r="H684" s="98"/>
      <c r="I684" s="98"/>
      <c r="J684" s="99"/>
      <c r="K684" s="98"/>
    </row>
    <row r="685" spans="8:11" x14ac:dyDescent="0.25">
      <c r="H685" s="98"/>
      <c r="I685" s="98"/>
      <c r="J685" s="99"/>
      <c r="K685" s="98"/>
    </row>
    <row r="686" spans="8:11" x14ac:dyDescent="0.25">
      <c r="H686" s="98"/>
      <c r="I686" s="98"/>
      <c r="J686" s="99"/>
      <c r="K686" s="98"/>
    </row>
    <row r="687" spans="8:11" x14ac:dyDescent="0.25">
      <c r="H687" s="98"/>
      <c r="I687" s="98"/>
      <c r="J687" s="99"/>
      <c r="K687" s="98"/>
    </row>
    <row r="688" spans="8:11" x14ac:dyDescent="0.25">
      <c r="H688" s="98"/>
      <c r="I688" s="98"/>
      <c r="J688" s="99"/>
      <c r="K688" s="98"/>
    </row>
    <row r="689" spans="8:11" x14ac:dyDescent="0.25">
      <c r="H689" s="98"/>
      <c r="I689" s="98"/>
      <c r="J689" s="99"/>
      <c r="K689" s="98"/>
    </row>
    <row r="690" spans="8:11" x14ac:dyDescent="0.25">
      <c r="H690" s="98"/>
      <c r="I690" s="98"/>
      <c r="J690" s="99"/>
      <c r="K690" s="98"/>
    </row>
    <row r="691" spans="8:11" x14ac:dyDescent="0.25">
      <c r="H691" s="98"/>
      <c r="I691" s="98"/>
      <c r="J691" s="99"/>
      <c r="K691" s="98"/>
    </row>
    <row r="692" spans="8:11" x14ac:dyDescent="0.25">
      <c r="H692" s="98"/>
      <c r="I692" s="98"/>
      <c r="J692" s="99"/>
      <c r="K692" s="98"/>
    </row>
    <row r="693" spans="8:11" x14ac:dyDescent="0.25">
      <c r="H693" s="98"/>
      <c r="I693" s="98"/>
      <c r="J693" s="99"/>
      <c r="K693" s="98"/>
    </row>
    <row r="694" spans="8:11" x14ac:dyDescent="0.25">
      <c r="H694" s="98"/>
      <c r="I694" s="98"/>
      <c r="J694" s="99"/>
      <c r="K694" s="98"/>
    </row>
    <row r="695" spans="8:11" x14ac:dyDescent="0.25">
      <c r="H695" s="98"/>
      <c r="I695" s="98"/>
      <c r="J695" s="99"/>
      <c r="K695" s="98"/>
    </row>
    <row r="696" spans="8:11" x14ac:dyDescent="0.25">
      <c r="H696" s="98"/>
      <c r="I696" s="98"/>
      <c r="J696" s="99"/>
      <c r="K696" s="98"/>
    </row>
    <row r="697" spans="8:11" x14ac:dyDescent="0.25">
      <c r="H697" s="98"/>
      <c r="I697" s="98"/>
      <c r="J697" s="99"/>
      <c r="K697" s="98"/>
    </row>
    <row r="698" spans="8:11" x14ac:dyDescent="0.25">
      <c r="H698" s="98"/>
      <c r="I698" s="98"/>
      <c r="J698" s="99"/>
      <c r="K698" s="98"/>
    </row>
    <row r="699" spans="8:11" x14ac:dyDescent="0.25">
      <c r="H699" s="98"/>
      <c r="I699" s="98"/>
      <c r="J699" s="99"/>
      <c r="K699" s="98"/>
    </row>
    <row r="700" spans="8:11" x14ac:dyDescent="0.25">
      <c r="H700" s="98"/>
      <c r="I700" s="98"/>
      <c r="J700" s="99"/>
      <c r="K700" s="98"/>
    </row>
    <row r="701" spans="8:11" x14ac:dyDescent="0.25">
      <c r="H701" s="98"/>
      <c r="I701" s="98"/>
      <c r="J701" s="99"/>
      <c r="K701" s="98"/>
    </row>
    <row r="702" spans="8:11" x14ac:dyDescent="0.25">
      <c r="H702" s="98"/>
      <c r="I702" s="98"/>
      <c r="J702" s="99"/>
      <c r="K702" s="98"/>
    </row>
    <row r="703" spans="8:11" x14ac:dyDescent="0.25">
      <c r="H703" s="98"/>
      <c r="I703" s="98"/>
      <c r="J703" s="99"/>
      <c r="K703" s="98"/>
    </row>
    <row r="704" spans="8:11" x14ac:dyDescent="0.25">
      <c r="H704" s="98"/>
      <c r="I704" s="98"/>
      <c r="J704" s="99"/>
      <c r="K704" s="98"/>
    </row>
    <row r="705" spans="8:11" x14ac:dyDescent="0.25">
      <c r="H705" s="98"/>
      <c r="I705" s="98"/>
      <c r="J705" s="99"/>
      <c r="K705" s="98"/>
    </row>
    <row r="706" spans="8:11" x14ac:dyDescent="0.25">
      <c r="H706" s="98"/>
      <c r="I706" s="98"/>
      <c r="J706" s="99"/>
      <c r="K706" s="98"/>
    </row>
    <row r="707" spans="8:11" x14ac:dyDescent="0.25">
      <c r="H707" s="98"/>
      <c r="I707" s="98"/>
      <c r="J707" s="99"/>
      <c r="K707" s="98"/>
    </row>
    <row r="708" spans="8:11" x14ac:dyDescent="0.25">
      <c r="H708" s="98"/>
      <c r="I708" s="98"/>
      <c r="J708" s="99"/>
      <c r="K708" s="98"/>
    </row>
    <row r="709" spans="8:11" x14ac:dyDescent="0.25">
      <c r="H709" s="98"/>
      <c r="I709" s="98"/>
      <c r="J709" s="99"/>
      <c r="K709" s="98"/>
    </row>
    <row r="710" spans="8:11" x14ac:dyDescent="0.25">
      <c r="H710" s="98"/>
      <c r="I710" s="98"/>
      <c r="J710" s="99"/>
      <c r="K710" s="98"/>
    </row>
    <row r="711" spans="8:11" x14ac:dyDescent="0.25">
      <c r="H711" s="98"/>
      <c r="I711" s="98"/>
      <c r="J711" s="99"/>
      <c r="K711" s="98"/>
    </row>
    <row r="712" spans="8:11" x14ac:dyDescent="0.25">
      <c r="H712" s="98"/>
      <c r="I712" s="98"/>
      <c r="J712" s="99"/>
      <c r="K712" s="98"/>
    </row>
    <row r="713" spans="8:11" x14ac:dyDescent="0.25">
      <c r="H713" s="98"/>
      <c r="I713" s="98"/>
      <c r="J713" s="99"/>
      <c r="K713" s="98"/>
    </row>
    <row r="714" spans="8:11" x14ac:dyDescent="0.25">
      <c r="H714" s="98"/>
      <c r="I714" s="98"/>
      <c r="J714" s="99"/>
      <c r="K714" s="98"/>
    </row>
    <row r="715" spans="8:11" x14ac:dyDescent="0.25">
      <c r="H715" s="98"/>
      <c r="I715" s="98"/>
      <c r="J715" s="99"/>
      <c r="K715" s="98"/>
    </row>
    <row r="716" spans="8:11" x14ac:dyDescent="0.25">
      <c r="H716" s="98"/>
      <c r="I716" s="98"/>
      <c r="J716" s="99"/>
      <c r="K716" s="98"/>
    </row>
    <row r="717" spans="8:11" x14ac:dyDescent="0.25">
      <c r="H717" s="98"/>
      <c r="I717" s="98"/>
      <c r="J717" s="99"/>
      <c r="K717" s="98"/>
    </row>
    <row r="718" spans="8:11" x14ac:dyDescent="0.25">
      <c r="H718" s="98"/>
      <c r="I718" s="98"/>
      <c r="J718" s="99"/>
      <c r="K718" s="98"/>
    </row>
    <row r="719" spans="8:11" x14ac:dyDescent="0.25">
      <c r="H719" s="98"/>
      <c r="I719" s="98"/>
      <c r="J719" s="99"/>
      <c r="K719" s="98"/>
    </row>
    <row r="720" spans="8:11" x14ac:dyDescent="0.25">
      <c r="H720" s="98"/>
      <c r="I720" s="98"/>
      <c r="J720" s="99"/>
      <c r="K720" s="98"/>
    </row>
    <row r="721" spans="8:11" x14ac:dyDescent="0.25">
      <c r="H721" s="98"/>
      <c r="I721" s="98"/>
      <c r="J721" s="99"/>
      <c r="K721" s="98"/>
    </row>
    <row r="722" spans="8:11" x14ac:dyDescent="0.25">
      <c r="H722" s="98"/>
      <c r="I722" s="98"/>
      <c r="J722" s="99"/>
      <c r="K722" s="98"/>
    </row>
    <row r="723" spans="8:11" x14ac:dyDescent="0.25">
      <c r="H723" s="98"/>
      <c r="I723" s="98"/>
      <c r="J723" s="99"/>
      <c r="K723" s="98"/>
    </row>
    <row r="724" spans="8:11" x14ac:dyDescent="0.25">
      <c r="H724" s="98"/>
      <c r="I724" s="98"/>
      <c r="J724" s="99"/>
      <c r="K724" s="98"/>
    </row>
    <row r="725" spans="8:11" x14ac:dyDescent="0.25">
      <c r="H725" s="98"/>
      <c r="I725" s="98"/>
      <c r="J725" s="99"/>
      <c r="K725" s="98"/>
    </row>
    <row r="726" spans="8:11" x14ac:dyDescent="0.25">
      <c r="H726" s="98"/>
      <c r="I726" s="98"/>
      <c r="J726" s="99"/>
      <c r="K726" s="98"/>
    </row>
    <row r="727" spans="8:11" x14ac:dyDescent="0.25">
      <c r="H727" s="98"/>
      <c r="I727" s="98"/>
      <c r="J727" s="99"/>
      <c r="K727" s="98"/>
    </row>
    <row r="728" spans="8:11" x14ac:dyDescent="0.25">
      <c r="H728" s="98"/>
      <c r="I728" s="98"/>
      <c r="J728" s="99"/>
      <c r="K728" s="98"/>
    </row>
    <row r="729" spans="8:11" x14ac:dyDescent="0.25">
      <c r="H729" s="98"/>
      <c r="I729" s="98"/>
      <c r="J729" s="99"/>
      <c r="K729" s="98"/>
    </row>
    <row r="730" spans="8:11" x14ac:dyDescent="0.25">
      <c r="H730" s="98"/>
      <c r="I730" s="98"/>
      <c r="J730" s="99"/>
      <c r="K730" s="98"/>
    </row>
    <row r="731" spans="8:11" x14ac:dyDescent="0.25">
      <c r="H731" s="98"/>
      <c r="I731" s="98"/>
      <c r="J731" s="99"/>
      <c r="K731" s="98"/>
    </row>
    <row r="732" spans="8:11" x14ac:dyDescent="0.25">
      <c r="H732" s="98"/>
      <c r="I732" s="98"/>
      <c r="J732" s="99"/>
      <c r="K732" s="98"/>
    </row>
    <row r="733" spans="8:11" x14ac:dyDescent="0.25">
      <c r="H733" s="98"/>
      <c r="I733" s="98"/>
      <c r="J733" s="99"/>
      <c r="K733" s="98"/>
    </row>
    <row r="734" spans="8:11" x14ac:dyDescent="0.25">
      <c r="H734" s="98"/>
      <c r="I734" s="98"/>
      <c r="J734" s="99"/>
      <c r="K734" s="98"/>
    </row>
    <row r="735" spans="8:11" x14ac:dyDescent="0.25">
      <c r="H735" s="98"/>
      <c r="I735" s="98"/>
      <c r="J735" s="99"/>
      <c r="K735" s="98"/>
    </row>
    <row r="736" spans="8:11" x14ac:dyDescent="0.25">
      <c r="H736" s="98"/>
      <c r="I736" s="98"/>
      <c r="J736" s="99"/>
      <c r="K736" s="98"/>
    </row>
    <row r="737" spans="8:11" x14ac:dyDescent="0.25">
      <c r="H737" s="98"/>
      <c r="I737" s="98"/>
      <c r="J737" s="99"/>
      <c r="K737" s="98"/>
    </row>
    <row r="738" spans="8:11" x14ac:dyDescent="0.25">
      <c r="H738" s="98"/>
      <c r="I738" s="98"/>
      <c r="J738" s="99"/>
      <c r="K738" s="98"/>
    </row>
    <row r="739" spans="8:11" x14ac:dyDescent="0.25">
      <c r="H739" s="98"/>
      <c r="I739" s="98"/>
      <c r="J739" s="99"/>
      <c r="K739" s="98"/>
    </row>
    <row r="740" spans="8:11" x14ac:dyDescent="0.25">
      <c r="H740" s="98"/>
      <c r="I740" s="98"/>
      <c r="J740" s="99"/>
      <c r="K740" s="98"/>
    </row>
    <row r="741" spans="8:11" x14ac:dyDescent="0.25">
      <c r="H741" s="98"/>
      <c r="I741" s="98"/>
      <c r="J741" s="99"/>
      <c r="K741" s="98"/>
    </row>
    <row r="742" spans="8:11" x14ac:dyDescent="0.25">
      <c r="H742" s="98"/>
      <c r="I742" s="98"/>
      <c r="J742" s="99"/>
      <c r="K742" s="98"/>
    </row>
    <row r="743" spans="8:11" x14ac:dyDescent="0.25">
      <c r="H743" s="98"/>
      <c r="I743" s="98"/>
      <c r="J743" s="99"/>
      <c r="K743" s="98"/>
    </row>
    <row r="744" spans="8:11" x14ac:dyDescent="0.25">
      <c r="H744" s="98"/>
      <c r="I744" s="98"/>
      <c r="J744" s="99"/>
      <c r="K744" s="98"/>
    </row>
    <row r="745" spans="8:11" x14ac:dyDescent="0.25">
      <c r="H745" s="98"/>
      <c r="I745" s="98"/>
      <c r="J745" s="99"/>
      <c r="K745" s="98"/>
    </row>
    <row r="746" spans="8:11" x14ac:dyDescent="0.25">
      <c r="H746" s="98"/>
      <c r="I746" s="98"/>
      <c r="J746" s="99"/>
      <c r="K746" s="98"/>
    </row>
    <row r="747" spans="8:11" x14ac:dyDescent="0.25">
      <c r="H747" s="98"/>
      <c r="I747" s="98"/>
      <c r="J747" s="99"/>
      <c r="K747" s="98"/>
    </row>
    <row r="748" spans="8:11" x14ac:dyDescent="0.25">
      <c r="H748" s="98"/>
      <c r="I748" s="98"/>
      <c r="J748" s="99"/>
      <c r="K748" s="98"/>
    </row>
    <row r="749" spans="8:11" x14ac:dyDescent="0.25">
      <c r="H749" s="98"/>
      <c r="I749" s="98"/>
      <c r="J749" s="99"/>
      <c r="K749" s="98"/>
    </row>
    <row r="750" spans="8:11" x14ac:dyDescent="0.25">
      <c r="H750" s="98"/>
      <c r="I750" s="98"/>
      <c r="J750" s="99"/>
      <c r="K750" s="98"/>
    </row>
    <row r="751" spans="8:11" x14ac:dyDescent="0.25">
      <c r="H751" s="98"/>
      <c r="I751" s="98"/>
      <c r="J751" s="99"/>
      <c r="K751" s="98"/>
    </row>
    <row r="752" spans="8:11" x14ac:dyDescent="0.25">
      <c r="H752" s="98"/>
      <c r="I752" s="98"/>
      <c r="J752" s="99"/>
      <c r="K752" s="98"/>
    </row>
    <row r="753" spans="8:11" x14ac:dyDescent="0.25">
      <c r="H753" s="98"/>
      <c r="I753" s="98"/>
      <c r="J753" s="99"/>
      <c r="K753" s="98"/>
    </row>
    <row r="754" spans="8:11" x14ac:dyDescent="0.25">
      <c r="H754" s="98"/>
      <c r="I754" s="98"/>
      <c r="J754" s="99"/>
      <c r="K754" s="98"/>
    </row>
    <row r="755" spans="8:11" x14ac:dyDescent="0.25">
      <c r="H755" s="98"/>
      <c r="I755" s="98"/>
      <c r="J755" s="99"/>
      <c r="K755" s="98"/>
    </row>
    <row r="756" spans="8:11" x14ac:dyDescent="0.25">
      <c r="H756" s="98"/>
      <c r="I756" s="98"/>
      <c r="J756" s="99"/>
      <c r="K756" s="98"/>
    </row>
    <row r="757" spans="8:11" x14ac:dyDescent="0.25">
      <c r="H757" s="98"/>
      <c r="I757" s="98"/>
      <c r="J757" s="99"/>
      <c r="K757" s="98"/>
    </row>
    <row r="758" spans="8:11" x14ac:dyDescent="0.25">
      <c r="H758" s="98"/>
      <c r="I758" s="98"/>
      <c r="J758" s="99"/>
      <c r="K758" s="98"/>
    </row>
    <row r="759" spans="8:11" x14ac:dyDescent="0.25">
      <c r="H759" s="98"/>
      <c r="I759" s="98"/>
      <c r="J759" s="99"/>
      <c r="K759" s="98"/>
    </row>
    <row r="760" spans="8:11" x14ac:dyDescent="0.25">
      <c r="H760" s="98"/>
      <c r="I760" s="98"/>
      <c r="J760" s="99"/>
      <c r="K760" s="98"/>
    </row>
    <row r="761" spans="8:11" x14ac:dyDescent="0.25">
      <c r="H761" s="98"/>
      <c r="I761" s="98"/>
      <c r="J761" s="99"/>
      <c r="K761" s="98"/>
    </row>
    <row r="762" spans="8:11" x14ac:dyDescent="0.25">
      <c r="H762" s="98"/>
      <c r="I762" s="98"/>
      <c r="J762" s="99"/>
      <c r="K762" s="98"/>
    </row>
    <row r="763" spans="8:11" x14ac:dyDescent="0.25">
      <c r="H763" s="98"/>
      <c r="I763" s="98"/>
      <c r="J763" s="99"/>
      <c r="K763" s="98"/>
    </row>
    <row r="764" spans="8:11" x14ac:dyDescent="0.25">
      <c r="H764" s="98"/>
      <c r="I764" s="98"/>
      <c r="J764" s="99"/>
      <c r="K764" s="98"/>
    </row>
    <row r="765" spans="8:11" x14ac:dyDescent="0.25">
      <c r="H765" s="98"/>
      <c r="I765" s="98"/>
      <c r="J765" s="99"/>
      <c r="K765" s="98"/>
    </row>
    <row r="766" spans="8:11" x14ac:dyDescent="0.25">
      <c r="H766" s="98"/>
      <c r="I766" s="98"/>
      <c r="J766" s="99"/>
      <c r="K766" s="98"/>
    </row>
    <row r="767" spans="8:11" x14ac:dyDescent="0.25">
      <c r="H767" s="98"/>
      <c r="I767" s="98"/>
      <c r="J767" s="99"/>
      <c r="K767" s="98"/>
    </row>
    <row r="768" spans="8:11" x14ac:dyDescent="0.25">
      <c r="H768" s="98"/>
      <c r="I768" s="98"/>
      <c r="J768" s="99"/>
      <c r="K768" s="98"/>
    </row>
    <row r="769" spans="8:11" x14ac:dyDescent="0.25">
      <c r="H769" s="98"/>
      <c r="I769" s="98"/>
      <c r="J769" s="99"/>
      <c r="K769" s="98"/>
    </row>
    <row r="770" spans="8:11" x14ac:dyDescent="0.25">
      <c r="H770" s="98"/>
      <c r="I770" s="98"/>
      <c r="J770" s="99"/>
      <c r="K770" s="98"/>
    </row>
    <row r="771" spans="8:11" x14ac:dyDescent="0.25">
      <c r="H771" s="98"/>
      <c r="I771" s="98"/>
      <c r="J771" s="99"/>
      <c r="K771" s="98"/>
    </row>
    <row r="772" spans="8:11" x14ac:dyDescent="0.25">
      <c r="H772" s="98"/>
      <c r="I772" s="98"/>
      <c r="J772" s="99"/>
      <c r="K772" s="98"/>
    </row>
    <row r="773" spans="8:11" x14ac:dyDescent="0.25">
      <c r="H773" s="98"/>
      <c r="I773" s="98"/>
      <c r="J773" s="99"/>
      <c r="K773" s="98"/>
    </row>
    <row r="774" spans="8:11" x14ac:dyDescent="0.25">
      <c r="H774" s="98"/>
      <c r="I774" s="98"/>
      <c r="J774" s="99"/>
      <c r="K774" s="98"/>
    </row>
    <row r="775" spans="8:11" x14ac:dyDescent="0.25">
      <c r="H775" s="98"/>
      <c r="I775" s="98"/>
      <c r="J775" s="99"/>
      <c r="K775" s="98"/>
    </row>
    <row r="776" spans="8:11" x14ac:dyDescent="0.25">
      <c r="H776" s="98"/>
      <c r="I776" s="98"/>
      <c r="J776" s="99"/>
      <c r="K776" s="98"/>
    </row>
    <row r="777" spans="8:11" x14ac:dyDescent="0.25">
      <c r="H777" s="98"/>
      <c r="I777" s="98"/>
      <c r="J777" s="99"/>
      <c r="K777" s="98"/>
    </row>
    <row r="778" spans="8:11" x14ac:dyDescent="0.25">
      <c r="H778" s="98"/>
      <c r="I778" s="98"/>
      <c r="J778" s="99"/>
      <c r="K778" s="98"/>
    </row>
    <row r="779" spans="8:11" x14ac:dyDescent="0.25">
      <c r="H779" s="98"/>
      <c r="I779" s="98"/>
      <c r="J779" s="99"/>
      <c r="K779" s="98"/>
    </row>
    <row r="780" spans="8:11" x14ac:dyDescent="0.25">
      <c r="H780" s="98"/>
      <c r="I780" s="98"/>
      <c r="J780" s="99"/>
      <c r="K780" s="98"/>
    </row>
    <row r="781" spans="8:11" x14ac:dyDescent="0.25">
      <c r="H781" s="98"/>
      <c r="I781" s="98"/>
      <c r="J781" s="99"/>
      <c r="K781" s="98"/>
    </row>
    <row r="782" spans="8:11" x14ac:dyDescent="0.25">
      <c r="H782" s="98"/>
      <c r="I782" s="98"/>
      <c r="J782" s="99"/>
      <c r="K782" s="98"/>
    </row>
    <row r="783" spans="8:11" x14ac:dyDescent="0.25">
      <c r="H783" s="98"/>
      <c r="I783" s="98"/>
      <c r="J783" s="99"/>
      <c r="K783" s="98"/>
    </row>
    <row r="784" spans="8:11" x14ac:dyDescent="0.25">
      <c r="H784" s="98"/>
      <c r="I784" s="98"/>
      <c r="J784" s="99"/>
      <c r="K784" s="98"/>
    </row>
    <row r="785" spans="8:11" x14ac:dyDescent="0.25">
      <c r="H785" s="98"/>
      <c r="I785" s="98"/>
      <c r="J785" s="99"/>
      <c r="K785" s="98"/>
    </row>
    <row r="786" spans="8:11" x14ac:dyDescent="0.25">
      <c r="H786" s="98"/>
      <c r="I786" s="98"/>
      <c r="J786" s="99"/>
      <c r="K786" s="98"/>
    </row>
    <row r="787" spans="8:11" x14ac:dyDescent="0.25">
      <c r="H787" s="98"/>
      <c r="I787" s="98"/>
      <c r="J787" s="99"/>
      <c r="K787" s="98"/>
    </row>
    <row r="788" spans="8:11" x14ac:dyDescent="0.25">
      <c r="H788" s="98"/>
      <c r="I788" s="98"/>
      <c r="J788" s="99"/>
      <c r="K788" s="98"/>
    </row>
    <row r="789" spans="8:11" x14ac:dyDescent="0.25">
      <c r="H789" s="98"/>
      <c r="I789" s="98"/>
      <c r="J789" s="99"/>
      <c r="K789" s="98"/>
    </row>
    <row r="790" spans="8:11" x14ac:dyDescent="0.25">
      <c r="H790" s="98"/>
      <c r="I790" s="98"/>
      <c r="J790" s="99"/>
      <c r="K790" s="98"/>
    </row>
    <row r="791" spans="8:11" x14ac:dyDescent="0.25">
      <c r="H791" s="98"/>
      <c r="I791" s="98"/>
      <c r="J791" s="99"/>
      <c r="K791" s="98"/>
    </row>
    <row r="792" spans="8:11" x14ac:dyDescent="0.25">
      <c r="H792" s="98"/>
      <c r="I792" s="98"/>
      <c r="J792" s="99"/>
      <c r="K792" s="98"/>
    </row>
    <row r="793" spans="8:11" x14ac:dyDescent="0.25">
      <c r="H793" s="98"/>
      <c r="I793" s="98"/>
      <c r="J793" s="99"/>
      <c r="K793" s="98"/>
    </row>
    <row r="794" spans="8:11" x14ac:dyDescent="0.25">
      <c r="H794" s="98"/>
      <c r="I794" s="98"/>
      <c r="J794" s="99"/>
      <c r="K794" s="98"/>
    </row>
    <row r="795" spans="8:11" x14ac:dyDescent="0.25">
      <c r="H795" s="98"/>
      <c r="I795" s="98"/>
      <c r="J795" s="99"/>
      <c r="K795" s="98"/>
    </row>
    <row r="796" spans="8:11" x14ac:dyDescent="0.25">
      <c r="H796" s="98"/>
      <c r="I796" s="98"/>
      <c r="J796" s="99"/>
      <c r="K796" s="98"/>
    </row>
    <row r="797" spans="8:11" x14ac:dyDescent="0.25">
      <c r="H797" s="98"/>
      <c r="I797" s="98"/>
      <c r="J797" s="99"/>
      <c r="K797" s="98"/>
    </row>
    <row r="798" spans="8:11" x14ac:dyDescent="0.25">
      <c r="H798" s="98"/>
      <c r="I798" s="98"/>
      <c r="J798" s="99"/>
      <c r="K798" s="98"/>
    </row>
    <row r="799" spans="8:11" x14ac:dyDescent="0.25">
      <c r="H799" s="98"/>
      <c r="I799" s="98"/>
      <c r="J799" s="99"/>
      <c r="K799" s="98"/>
    </row>
    <row r="800" spans="8:11" x14ac:dyDescent="0.25">
      <c r="H800" s="98"/>
      <c r="I800" s="98"/>
      <c r="J800" s="99"/>
      <c r="K800" s="98"/>
    </row>
    <row r="801" spans="8:11" x14ac:dyDescent="0.25">
      <c r="H801" s="98"/>
      <c r="I801" s="98"/>
      <c r="J801" s="99"/>
      <c r="K801" s="98"/>
    </row>
    <row r="802" spans="8:11" x14ac:dyDescent="0.25">
      <c r="H802" s="98"/>
      <c r="I802" s="98"/>
      <c r="J802" s="99"/>
      <c r="K802" s="98"/>
    </row>
    <row r="803" spans="8:11" x14ac:dyDescent="0.25">
      <c r="H803" s="98"/>
      <c r="I803" s="98"/>
      <c r="J803" s="99"/>
      <c r="K803" s="98"/>
    </row>
    <row r="804" spans="8:11" x14ac:dyDescent="0.25">
      <c r="H804" s="98"/>
      <c r="I804" s="98"/>
      <c r="J804" s="99"/>
      <c r="K804" s="98"/>
    </row>
    <row r="805" spans="8:11" x14ac:dyDescent="0.25">
      <c r="H805" s="98"/>
      <c r="I805" s="98"/>
      <c r="J805" s="99"/>
      <c r="K805" s="98"/>
    </row>
    <row r="806" spans="8:11" x14ac:dyDescent="0.25">
      <c r="H806" s="98"/>
      <c r="I806" s="98"/>
      <c r="J806" s="99"/>
      <c r="K806" s="98"/>
    </row>
    <row r="807" spans="8:11" x14ac:dyDescent="0.25">
      <c r="H807" s="98"/>
      <c r="I807" s="98"/>
      <c r="J807" s="99"/>
      <c r="K807" s="98"/>
    </row>
    <row r="808" spans="8:11" x14ac:dyDescent="0.25">
      <c r="H808" s="98"/>
      <c r="I808" s="98"/>
      <c r="J808" s="99"/>
      <c r="K808" s="98"/>
    </row>
    <row r="809" spans="8:11" x14ac:dyDescent="0.25">
      <c r="H809" s="98"/>
      <c r="I809" s="98"/>
      <c r="J809" s="99"/>
      <c r="K809" s="98"/>
    </row>
    <row r="810" spans="8:11" x14ac:dyDescent="0.25">
      <c r="H810" s="98"/>
      <c r="I810" s="98"/>
      <c r="J810" s="99"/>
      <c r="K810" s="98"/>
    </row>
    <row r="811" spans="8:11" x14ac:dyDescent="0.25">
      <c r="H811" s="98"/>
      <c r="I811" s="98"/>
      <c r="J811" s="99"/>
      <c r="K811" s="98"/>
    </row>
    <row r="812" spans="8:11" x14ac:dyDescent="0.25">
      <c r="H812" s="98"/>
      <c r="I812" s="98"/>
      <c r="J812" s="99"/>
      <c r="K812" s="98"/>
    </row>
    <row r="813" spans="8:11" x14ac:dyDescent="0.25">
      <c r="H813" s="98"/>
      <c r="I813" s="98"/>
      <c r="J813" s="99"/>
      <c r="K813" s="98"/>
    </row>
    <row r="814" spans="8:11" x14ac:dyDescent="0.25">
      <c r="H814" s="98"/>
      <c r="I814" s="98"/>
      <c r="J814" s="99"/>
      <c r="K814" s="98"/>
    </row>
    <row r="815" spans="8:11" x14ac:dyDescent="0.25">
      <c r="H815" s="98"/>
      <c r="I815" s="98"/>
      <c r="J815" s="99"/>
      <c r="K815" s="98"/>
    </row>
    <row r="816" spans="8:11" x14ac:dyDescent="0.25">
      <c r="H816" s="98"/>
      <c r="I816" s="98"/>
      <c r="J816" s="99"/>
      <c r="K816" s="98"/>
    </row>
    <row r="817" spans="8:11" x14ac:dyDescent="0.25">
      <c r="H817" s="98"/>
      <c r="I817" s="98"/>
      <c r="J817" s="99"/>
      <c r="K817" s="98"/>
    </row>
    <row r="818" spans="8:11" x14ac:dyDescent="0.25">
      <c r="H818" s="98"/>
      <c r="I818" s="98"/>
      <c r="J818" s="99"/>
      <c r="K818" s="98"/>
    </row>
    <row r="819" spans="8:11" x14ac:dyDescent="0.25">
      <c r="H819" s="98"/>
      <c r="I819" s="98"/>
      <c r="J819" s="99"/>
      <c r="K819" s="98"/>
    </row>
    <row r="820" spans="8:11" x14ac:dyDescent="0.25">
      <c r="H820" s="98"/>
      <c r="I820" s="98"/>
      <c r="J820" s="99"/>
      <c r="K820" s="98"/>
    </row>
    <row r="821" spans="8:11" x14ac:dyDescent="0.25">
      <c r="H821" s="98"/>
      <c r="I821" s="98"/>
      <c r="J821" s="99"/>
      <c r="K821" s="98"/>
    </row>
    <row r="822" spans="8:11" x14ac:dyDescent="0.25">
      <c r="H822" s="98"/>
      <c r="I822" s="98"/>
      <c r="J822" s="99"/>
      <c r="K822" s="98"/>
    </row>
    <row r="823" spans="8:11" x14ac:dyDescent="0.25">
      <c r="H823" s="98"/>
      <c r="I823" s="98"/>
      <c r="J823" s="99"/>
      <c r="K823" s="98"/>
    </row>
    <row r="824" spans="8:11" x14ac:dyDescent="0.25">
      <c r="H824" s="98"/>
      <c r="I824" s="98"/>
      <c r="J824" s="99"/>
      <c r="K824" s="98"/>
    </row>
    <row r="825" spans="8:11" x14ac:dyDescent="0.25">
      <c r="H825" s="98"/>
      <c r="I825" s="98"/>
      <c r="J825" s="99"/>
      <c r="K825" s="98"/>
    </row>
    <row r="826" spans="8:11" x14ac:dyDescent="0.25">
      <c r="H826" s="98"/>
      <c r="I826" s="98"/>
      <c r="J826" s="99"/>
      <c r="K826" s="98"/>
    </row>
    <row r="827" spans="8:11" x14ac:dyDescent="0.25">
      <c r="H827" s="98"/>
      <c r="I827" s="98"/>
      <c r="J827" s="99"/>
      <c r="K827" s="98"/>
    </row>
    <row r="828" spans="8:11" x14ac:dyDescent="0.25">
      <c r="H828" s="98"/>
      <c r="I828" s="98"/>
      <c r="J828" s="99"/>
      <c r="K828" s="98"/>
    </row>
    <row r="829" spans="8:11" x14ac:dyDescent="0.25">
      <c r="H829" s="98"/>
      <c r="I829" s="98"/>
      <c r="J829" s="99"/>
      <c r="K829" s="98"/>
    </row>
    <row r="830" spans="8:11" x14ac:dyDescent="0.25">
      <c r="H830" s="98"/>
      <c r="I830" s="98"/>
      <c r="J830" s="99"/>
      <c r="K830" s="98"/>
    </row>
    <row r="831" spans="8:11" x14ac:dyDescent="0.25">
      <c r="H831" s="98"/>
      <c r="I831" s="98"/>
      <c r="J831" s="99"/>
      <c r="K831" s="98"/>
    </row>
    <row r="832" spans="8:11" x14ac:dyDescent="0.25">
      <c r="H832" s="98"/>
      <c r="I832" s="98"/>
      <c r="J832" s="99"/>
      <c r="K832" s="98"/>
    </row>
    <row r="833" spans="8:11" x14ac:dyDescent="0.25">
      <c r="H833" s="98"/>
      <c r="I833" s="98"/>
      <c r="J833" s="99"/>
      <c r="K833" s="98"/>
    </row>
    <row r="834" spans="8:11" x14ac:dyDescent="0.25">
      <c r="H834" s="98"/>
      <c r="I834" s="98"/>
      <c r="J834" s="99"/>
      <c r="K834" s="98"/>
    </row>
    <row r="835" spans="8:11" x14ac:dyDescent="0.25">
      <c r="H835" s="98"/>
      <c r="I835" s="98"/>
      <c r="J835" s="99"/>
      <c r="K835" s="98"/>
    </row>
    <row r="836" spans="8:11" x14ac:dyDescent="0.25">
      <c r="H836" s="98"/>
      <c r="I836" s="98"/>
      <c r="J836" s="99"/>
      <c r="K836" s="98"/>
    </row>
    <row r="837" spans="8:11" x14ac:dyDescent="0.25">
      <c r="H837" s="98"/>
      <c r="I837" s="98"/>
      <c r="J837" s="99"/>
      <c r="K837" s="98"/>
    </row>
    <row r="838" spans="8:11" x14ac:dyDescent="0.25">
      <c r="H838" s="98"/>
      <c r="I838" s="98"/>
      <c r="J838" s="99"/>
      <c r="K838" s="98"/>
    </row>
    <row r="839" spans="8:11" x14ac:dyDescent="0.25">
      <c r="H839" s="98"/>
      <c r="I839" s="98"/>
      <c r="J839" s="99"/>
      <c r="K839" s="98"/>
    </row>
    <row r="840" spans="8:11" x14ac:dyDescent="0.25">
      <c r="H840" s="98"/>
      <c r="I840" s="98"/>
      <c r="J840" s="99"/>
      <c r="K840" s="98"/>
    </row>
    <row r="841" spans="8:11" x14ac:dyDescent="0.25">
      <c r="H841" s="98"/>
      <c r="I841" s="98"/>
      <c r="J841" s="99"/>
      <c r="K841" s="98"/>
    </row>
    <row r="842" spans="8:11" x14ac:dyDescent="0.25">
      <c r="H842" s="98"/>
      <c r="I842" s="98"/>
      <c r="J842" s="99"/>
      <c r="K842" s="98"/>
    </row>
    <row r="843" spans="8:11" x14ac:dyDescent="0.25">
      <c r="H843" s="98"/>
      <c r="I843" s="98"/>
      <c r="J843" s="99"/>
      <c r="K843" s="98"/>
    </row>
    <row r="844" spans="8:11" x14ac:dyDescent="0.25">
      <c r="H844" s="98"/>
      <c r="I844" s="98"/>
      <c r="J844" s="99"/>
      <c r="K844" s="98"/>
    </row>
    <row r="845" spans="8:11" x14ac:dyDescent="0.25">
      <c r="H845" s="98"/>
      <c r="I845" s="98"/>
      <c r="J845" s="99"/>
      <c r="K845" s="98"/>
    </row>
    <row r="846" spans="8:11" x14ac:dyDescent="0.25">
      <c r="H846" s="98"/>
      <c r="I846" s="98"/>
      <c r="J846" s="99"/>
      <c r="K846" s="98"/>
    </row>
    <row r="847" spans="8:11" x14ac:dyDescent="0.25">
      <c r="H847" s="98"/>
      <c r="I847" s="98"/>
      <c r="J847" s="99"/>
      <c r="K847" s="98"/>
    </row>
    <row r="848" spans="8:11" x14ac:dyDescent="0.25">
      <c r="H848" s="98"/>
      <c r="I848" s="98"/>
      <c r="J848" s="99"/>
      <c r="K848" s="98"/>
    </row>
    <row r="849" spans="8:11" x14ac:dyDescent="0.25">
      <c r="H849" s="98"/>
      <c r="I849" s="98"/>
      <c r="J849" s="99"/>
      <c r="K849" s="98"/>
    </row>
    <row r="850" spans="8:11" x14ac:dyDescent="0.25">
      <c r="H850" s="98"/>
      <c r="I850" s="98"/>
      <c r="J850" s="99"/>
      <c r="K850" s="98"/>
    </row>
    <row r="851" spans="8:11" x14ac:dyDescent="0.25">
      <c r="H851" s="98"/>
      <c r="I851" s="98"/>
      <c r="J851" s="99"/>
      <c r="K851" s="98"/>
    </row>
    <row r="852" spans="8:11" x14ac:dyDescent="0.25">
      <c r="H852" s="98"/>
      <c r="I852" s="98"/>
      <c r="J852" s="99"/>
      <c r="K852" s="98"/>
    </row>
    <row r="853" spans="8:11" x14ac:dyDescent="0.25">
      <c r="H853" s="98"/>
      <c r="I853" s="98"/>
      <c r="J853" s="99"/>
      <c r="K853" s="98"/>
    </row>
    <row r="854" spans="8:11" x14ac:dyDescent="0.25">
      <c r="H854" s="98"/>
      <c r="I854" s="98"/>
      <c r="J854" s="99"/>
      <c r="K854" s="98"/>
    </row>
    <row r="855" spans="8:11" x14ac:dyDescent="0.25">
      <c r="H855" s="98"/>
      <c r="I855" s="98"/>
      <c r="J855" s="99"/>
      <c r="K855" s="98"/>
    </row>
    <row r="856" spans="8:11" x14ac:dyDescent="0.25">
      <c r="H856" s="98"/>
      <c r="I856" s="98"/>
      <c r="J856" s="99"/>
      <c r="K856" s="98"/>
    </row>
    <row r="857" spans="8:11" x14ac:dyDescent="0.25">
      <c r="H857" s="98"/>
      <c r="I857" s="98"/>
      <c r="J857" s="99"/>
      <c r="K857" s="98"/>
    </row>
    <row r="858" spans="8:11" x14ac:dyDescent="0.25">
      <c r="H858" s="98"/>
      <c r="I858" s="98"/>
      <c r="J858" s="99"/>
      <c r="K858" s="98"/>
    </row>
    <row r="859" spans="8:11" x14ac:dyDescent="0.25">
      <c r="H859" s="98"/>
      <c r="I859" s="98"/>
      <c r="J859" s="99"/>
      <c r="K859" s="98"/>
    </row>
    <row r="860" spans="8:11" x14ac:dyDescent="0.25">
      <c r="H860" s="98"/>
      <c r="I860" s="98"/>
      <c r="J860" s="99"/>
      <c r="K860" s="98"/>
    </row>
    <row r="861" spans="8:11" x14ac:dyDescent="0.25">
      <c r="H861" s="98"/>
      <c r="I861" s="98"/>
      <c r="J861" s="99"/>
      <c r="K861" s="98"/>
    </row>
    <row r="862" spans="8:11" x14ac:dyDescent="0.25">
      <c r="H862" s="98"/>
      <c r="I862" s="98"/>
      <c r="J862" s="99"/>
      <c r="K862" s="98"/>
    </row>
    <row r="863" spans="8:11" x14ac:dyDescent="0.25">
      <c r="H863" s="98"/>
      <c r="I863" s="98"/>
      <c r="J863" s="99"/>
      <c r="K863" s="98"/>
    </row>
    <row r="864" spans="8:11" x14ac:dyDescent="0.25">
      <c r="H864" s="98"/>
      <c r="I864" s="98"/>
      <c r="J864" s="99"/>
      <c r="K864" s="98"/>
    </row>
    <row r="865" spans="8:11" x14ac:dyDescent="0.25">
      <c r="H865" s="98"/>
      <c r="I865" s="98"/>
      <c r="J865" s="99"/>
      <c r="K865" s="98"/>
    </row>
    <row r="866" spans="8:11" x14ac:dyDescent="0.25">
      <c r="H866" s="98"/>
      <c r="I866" s="98"/>
      <c r="J866" s="99"/>
      <c r="K866" s="98"/>
    </row>
    <row r="867" spans="8:11" x14ac:dyDescent="0.25">
      <c r="H867" s="98"/>
      <c r="I867" s="98"/>
      <c r="J867" s="99"/>
      <c r="K867" s="98"/>
    </row>
    <row r="868" spans="8:11" x14ac:dyDescent="0.25">
      <c r="H868" s="98"/>
      <c r="I868" s="98"/>
      <c r="J868" s="99"/>
      <c r="K868" s="98"/>
    </row>
    <row r="869" spans="8:11" x14ac:dyDescent="0.25">
      <c r="H869" s="98"/>
      <c r="I869" s="98"/>
      <c r="J869" s="99"/>
      <c r="K869" s="98"/>
    </row>
    <row r="870" spans="8:11" x14ac:dyDescent="0.25">
      <c r="H870" s="98"/>
      <c r="I870" s="98"/>
      <c r="J870" s="99"/>
      <c r="K870" s="98"/>
    </row>
    <row r="871" spans="8:11" x14ac:dyDescent="0.25">
      <c r="H871" s="98"/>
      <c r="I871" s="98"/>
      <c r="J871" s="99"/>
      <c r="K871" s="98"/>
    </row>
    <row r="872" spans="8:11" x14ac:dyDescent="0.25">
      <c r="H872" s="98"/>
      <c r="I872" s="98"/>
      <c r="J872" s="99"/>
      <c r="K872" s="98"/>
    </row>
    <row r="873" spans="8:11" x14ac:dyDescent="0.25">
      <c r="H873" s="98"/>
      <c r="I873" s="98"/>
      <c r="J873" s="99"/>
      <c r="K873" s="98"/>
    </row>
    <row r="874" spans="8:11" x14ac:dyDescent="0.25">
      <c r="H874" s="98"/>
      <c r="I874" s="98"/>
      <c r="J874" s="99"/>
      <c r="K874" s="98"/>
    </row>
    <row r="875" spans="8:11" x14ac:dyDescent="0.25">
      <c r="H875" s="98"/>
      <c r="I875" s="98"/>
      <c r="J875" s="99"/>
      <c r="K875" s="98"/>
    </row>
    <row r="876" spans="8:11" x14ac:dyDescent="0.25">
      <c r="H876" s="98"/>
      <c r="I876" s="98"/>
      <c r="J876" s="99"/>
      <c r="K876" s="98"/>
    </row>
    <row r="877" spans="8:11" x14ac:dyDescent="0.25">
      <c r="H877" s="98"/>
      <c r="I877" s="98"/>
      <c r="J877" s="99"/>
      <c r="K877" s="98"/>
    </row>
    <row r="878" spans="8:11" x14ac:dyDescent="0.25">
      <c r="H878" s="98"/>
      <c r="I878" s="98"/>
      <c r="J878" s="99"/>
      <c r="K878" s="98"/>
    </row>
    <row r="879" spans="8:11" x14ac:dyDescent="0.25">
      <c r="H879" s="98"/>
      <c r="I879" s="98"/>
      <c r="J879" s="99"/>
      <c r="K879" s="98"/>
    </row>
    <row r="880" spans="8:11" x14ac:dyDescent="0.25">
      <c r="H880" s="98"/>
      <c r="I880" s="98"/>
      <c r="J880" s="99"/>
      <c r="K880" s="98"/>
    </row>
    <row r="881" spans="8:11" x14ac:dyDescent="0.25">
      <c r="H881" s="98"/>
      <c r="I881" s="98"/>
      <c r="J881" s="99"/>
      <c r="K881" s="98"/>
    </row>
    <row r="882" spans="8:11" x14ac:dyDescent="0.25">
      <c r="H882" s="98"/>
      <c r="I882" s="98"/>
      <c r="J882" s="99"/>
      <c r="K882" s="98"/>
    </row>
    <row r="883" spans="8:11" x14ac:dyDescent="0.25">
      <c r="H883" s="98"/>
      <c r="I883" s="98"/>
      <c r="J883" s="99"/>
      <c r="K883" s="98"/>
    </row>
    <row r="884" spans="8:11" x14ac:dyDescent="0.25">
      <c r="H884" s="98"/>
      <c r="I884" s="98"/>
      <c r="J884" s="99"/>
      <c r="K884" s="98"/>
    </row>
    <row r="885" spans="8:11" x14ac:dyDescent="0.25">
      <c r="H885" s="98"/>
      <c r="I885" s="98"/>
      <c r="J885" s="99"/>
      <c r="K885" s="98"/>
    </row>
    <row r="886" spans="8:11" x14ac:dyDescent="0.25">
      <c r="H886" s="98"/>
      <c r="I886" s="98"/>
      <c r="J886" s="99"/>
      <c r="K886" s="98"/>
    </row>
    <row r="887" spans="8:11" x14ac:dyDescent="0.25">
      <c r="H887" s="98"/>
      <c r="I887" s="98"/>
      <c r="J887" s="99"/>
      <c r="K887" s="98"/>
    </row>
    <row r="888" spans="8:11" x14ac:dyDescent="0.25">
      <c r="H888" s="98"/>
      <c r="I888" s="98"/>
      <c r="J888" s="99"/>
      <c r="K888" s="98"/>
    </row>
    <row r="889" spans="8:11" x14ac:dyDescent="0.25">
      <c r="H889" s="98"/>
      <c r="I889" s="98"/>
      <c r="J889" s="99"/>
      <c r="K889" s="98"/>
    </row>
    <row r="890" spans="8:11" x14ac:dyDescent="0.25">
      <c r="H890" s="98"/>
      <c r="I890" s="98"/>
      <c r="J890" s="99"/>
      <c r="K890" s="98"/>
    </row>
    <row r="891" spans="8:11" x14ac:dyDescent="0.25">
      <c r="H891" s="98"/>
      <c r="I891" s="98"/>
      <c r="J891" s="99"/>
      <c r="K891" s="98"/>
    </row>
    <row r="892" spans="8:11" x14ac:dyDescent="0.25">
      <c r="H892" s="98"/>
      <c r="I892" s="98"/>
      <c r="J892" s="99"/>
      <c r="K892" s="98"/>
    </row>
    <row r="893" spans="8:11" x14ac:dyDescent="0.25">
      <c r="H893" s="98"/>
      <c r="I893" s="98"/>
      <c r="J893" s="99"/>
      <c r="K893" s="98"/>
    </row>
    <row r="894" spans="8:11" x14ac:dyDescent="0.25">
      <c r="H894" s="98"/>
      <c r="I894" s="98"/>
      <c r="J894" s="99"/>
      <c r="K894" s="98"/>
    </row>
    <row r="895" spans="8:11" x14ac:dyDescent="0.25">
      <c r="H895" s="98"/>
      <c r="I895" s="98"/>
      <c r="J895" s="99"/>
      <c r="K895" s="98"/>
    </row>
    <row r="896" spans="8:11" x14ac:dyDescent="0.25">
      <c r="H896" s="98"/>
      <c r="I896" s="98"/>
      <c r="J896" s="99"/>
      <c r="K896" s="98"/>
    </row>
    <row r="897" spans="8:11" x14ac:dyDescent="0.25">
      <c r="H897" s="98"/>
      <c r="I897" s="98"/>
      <c r="J897" s="99"/>
      <c r="K897" s="98"/>
    </row>
    <row r="898" spans="8:11" x14ac:dyDescent="0.25">
      <c r="H898" s="98"/>
      <c r="I898" s="98"/>
      <c r="J898" s="99"/>
      <c r="K898" s="98"/>
    </row>
    <row r="899" spans="8:11" x14ac:dyDescent="0.25">
      <c r="H899" s="98"/>
      <c r="I899" s="98"/>
      <c r="J899" s="99"/>
      <c r="K899" s="98"/>
    </row>
    <row r="900" spans="8:11" x14ac:dyDescent="0.25">
      <c r="H900" s="98"/>
      <c r="I900" s="98"/>
      <c r="J900" s="99"/>
      <c r="K900" s="98"/>
    </row>
    <row r="901" spans="8:11" x14ac:dyDescent="0.25">
      <c r="H901" s="98"/>
      <c r="I901" s="98"/>
      <c r="J901" s="99"/>
      <c r="K901" s="98"/>
    </row>
    <row r="902" spans="8:11" x14ac:dyDescent="0.25">
      <c r="H902" s="98"/>
      <c r="I902" s="98"/>
      <c r="J902" s="99"/>
      <c r="K902" s="98"/>
    </row>
    <row r="903" spans="8:11" x14ac:dyDescent="0.25">
      <c r="H903" s="98"/>
      <c r="I903" s="98"/>
      <c r="J903" s="99"/>
      <c r="K903" s="98"/>
    </row>
    <row r="904" spans="8:11" x14ac:dyDescent="0.25">
      <c r="H904" s="98"/>
      <c r="I904" s="98"/>
      <c r="J904" s="99"/>
      <c r="K904" s="98"/>
    </row>
    <row r="905" spans="8:11" x14ac:dyDescent="0.25">
      <c r="H905" s="98"/>
      <c r="I905" s="98"/>
      <c r="J905" s="99"/>
      <c r="K905" s="98"/>
    </row>
    <row r="906" spans="8:11" x14ac:dyDescent="0.25">
      <c r="H906" s="98"/>
      <c r="I906" s="98"/>
      <c r="J906" s="99"/>
      <c r="K906" s="98"/>
    </row>
    <row r="907" spans="8:11" x14ac:dyDescent="0.25">
      <c r="H907" s="98"/>
      <c r="I907" s="98"/>
      <c r="J907" s="99"/>
      <c r="K907" s="98"/>
    </row>
    <row r="908" spans="8:11" x14ac:dyDescent="0.25">
      <c r="H908" s="98"/>
      <c r="I908" s="98"/>
      <c r="J908" s="99"/>
      <c r="K908" s="98"/>
    </row>
    <row r="909" spans="8:11" x14ac:dyDescent="0.25">
      <c r="H909" s="98"/>
      <c r="I909" s="98"/>
      <c r="J909" s="99"/>
      <c r="K909" s="98"/>
    </row>
    <row r="910" spans="8:11" x14ac:dyDescent="0.25">
      <c r="H910" s="98"/>
      <c r="I910" s="98"/>
      <c r="J910" s="99"/>
      <c r="K910" s="98"/>
    </row>
    <row r="911" spans="8:11" x14ac:dyDescent="0.25">
      <c r="H911" s="98"/>
      <c r="I911" s="98"/>
      <c r="J911" s="99"/>
      <c r="K911" s="98"/>
    </row>
    <row r="912" spans="8:11" x14ac:dyDescent="0.25">
      <c r="H912" s="98"/>
      <c r="I912" s="98"/>
      <c r="J912" s="99"/>
      <c r="K912" s="98"/>
    </row>
    <row r="913" spans="8:11" x14ac:dyDescent="0.25">
      <c r="H913" s="98"/>
      <c r="I913" s="98"/>
      <c r="J913" s="99"/>
      <c r="K913" s="98"/>
    </row>
    <row r="914" spans="8:11" x14ac:dyDescent="0.25">
      <c r="H914" s="98"/>
      <c r="I914" s="98"/>
      <c r="J914" s="99"/>
      <c r="K914" s="98"/>
    </row>
    <row r="915" spans="8:11" x14ac:dyDescent="0.25">
      <c r="H915" s="98"/>
      <c r="I915" s="98"/>
      <c r="J915" s="99"/>
      <c r="K915" s="98"/>
    </row>
    <row r="916" spans="8:11" x14ac:dyDescent="0.25">
      <c r="H916" s="98"/>
      <c r="I916" s="98"/>
      <c r="J916" s="99"/>
      <c r="K916" s="98"/>
    </row>
    <row r="917" spans="8:11" x14ac:dyDescent="0.25">
      <c r="H917" s="98"/>
      <c r="I917" s="98"/>
      <c r="J917" s="99"/>
      <c r="K917" s="98"/>
    </row>
    <row r="918" spans="8:11" x14ac:dyDescent="0.25">
      <c r="H918" s="98"/>
      <c r="I918" s="98"/>
      <c r="J918" s="99"/>
      <c r="K918" s="98"/>
    </row>
    <row r="919" spans="8:11" x14ac:dyDescent="0.25">
      <c r="H919" s="98"/>
      <c r="I919" s="98"/>
      <c r="J919" s="99"/>
      <c r="K919" s="98"/>
    </row>
    <row r="920" spans="8:11" x14ac:dyDescent="0.25">
      <c r="H920" s="98"/>
      <c r="I920" s="98"/>
      <c r="J920" s="99"/>
      <c r="K920" s="98"/>
    </row>
    <row r="921" spans="8:11" x14ac:dyDescent="0.25">
      <c r="H921" s="98"/>
      <c r="I921" s="98"/>
      <c r="J921" s="99"/>
      <c r="K921" s="98"/>
    </row>
    <row r="922" spans="8:11" x14ac:dyDescent="0.25">
      <c r="H922" s="98"/>
      <c r="I922" s="98"/>
      <c r="J922" s="99"/>
      <c r="K922" s="98"/>
    </row>
    <row r="923" spans="8:11" x14ac:dyDescent="0.25">
      <c r="H923" s="98"/>
      <c r="I923" s="98"/>
      <c r="J923" s="99"/>
      <c r="K923" s="98"/>
    </row>
    <row r="924" spans="8:11" x14ac:dyDescent="0.25">
      <c r="H924" s="98"/>
      <c r="I924" s="98"/>
      <c r="J924" s="99"/>
      <c r="K924" s="98"/>
    </row>
    <row r="925" spans="8:11" x14ac:dyDescent="0.25">
      <c r="H925" s="98"/>
      <c r="I925" s="98"/>
      <c r="J925" s="99"/>
      <c r="K925" s="98"/>
    </row>
    <row r="926" spans="8:11" x14ac:dyDescent="0.25">
      <c r="H926" s="98"/>
      <c r="I926" s="98"/>
      <c r="J926" s="99"/>
      <c r="K926" s="98"/>
    </row>
    <row r="927" spans="8:11" x14ac:dyDescent="0.25">
      <c r="H927" s="98"/>
      <c r="I927" s="98"/>
      <c r="J927" s="99"/>
      <c r="K927" s="98"/>
    </row>
    <row r="928" spans="8:11" x14ac:dyDescent="0.25">
      <c r="H928" s="98"/>
      <c r="I928" s="98"/>
      <c r="J928" s="99"/>
      <c r="K928" s="98"/>
    </row>
    <row r="929" spans="8:11" x14ac:dyDescent="0.25">
      <c r="H929" s="98"/>
      <c r="I929" s="98"/>
      <c r="J929" s="99"/>
      <c r="K929" s="98"/>
    </row>
    <row r="930" spans="8:11" x14ac:dyDescent="0.25">
      <c r="H930" s="98"/>
      <c r="I930" s="98"/>
      <c r="J930" s="99"/>
      <c r="K930" s="98"/>
    </row>
    <row r="931" spans="8:11" x14ac:dyDescent="0.25">
      <c r="H931" s="98"/>
      <c r="I931" s="98"/>
      <c r="J931" s="99"/>
      <c r="K931" s="98"/>
    </row>
    <row r="932" spans="8:11" x14ac:dyDescent="0.25">
      <c r="H932" s="98"/>
      <c r="I932" s="98"/>
      <c r="J932" s="99"/>
      <c r="K932" s="98"/>
    </row>
    <row r="933" spans="8:11" x14ac:dyDescent="0.25">
      <c r="H933" s="98"/>
      <c r="I933" s="98"/>
      <c r="J933" s="99"/>
      <c r="K933" s="98"/>
    </row>
    <row r="934" spans="8:11" x14ac:dyDescent="0.25">
      <c r="H934" s="98"/>
      <c r="I934" s="98"/>
      <c r="J934" s="99"/>
      <c r="K934" s="98"/>
    </row>
    <row r="935" spans="8:11" x14ac:dyDescent="0.25">
      <c r="H935" s="98"/>
      <c r="I935" s="98"/>
      <c r="J935" s="99"/>
      <c r="K935" s="98"/>
    </row>
    <row r="936" spans="8:11" x14ac:dyDescent="0.25">
      <c r="H936" s="98"/>
      <c r="I936" s="98"/>
      <c r="J936" s="99"/>
      <c r="K936" s="98"/>
    </row>
    <row r="937" spans="8:11" x14ac:dyDescent="0.25">
      <c r="H937" s="98"/>
      <c r="I937" s="98"/>
      <c r="J937" s="99"/>
      <c r="K937" s="98"/>
    </row>
    <row r="938" spans="8:11" x14ac:dyDescent="0.25">
      <c r="H938" s="98"/>
      <c r="I938" s="98"/>
      <c r="J938" s="99"/>
      <c r="K938" s="98"/>
    </row>
    <row r="939" spans="8:11" x14ac:dyDescent="0.25">
      <c r="H939" s="98"/>
      <c r="I939" s="98"/>
      <c r="J939" s="99"/>
      <c r="K939" s="98"/>
    </row>
    <row r="940" spans="8:11" x14ac:dyDescent="0.25">
      <c r="H940" s="98"/>
      <c r="I940" s="98"/>
      <c r="J940" s="99"/>
      <c r="K940" s="98"/>
    </row>
    <row r="941" spans="8:11" x14ac:dyDescent="0.25">
      <c r="H941" s="98"/>
      <c r="I941" s="98"/>
      <c r="J941" s="99"/>
      <c r="K941" s="98"/>
    </row>
    <row r="942" spans="8:11" x14ac:dyDescent="0.25">
      <c r="H942" s="98"/>
      <c r="I942" s="98"/>
      <c r="J942" s="99"/>
      <c r="K942" s="98"/>
    </row>
    <row r="943" spans="8:11" x14ac:dyDescent="0.25">
      <c r="H943" s="98"/>
      <c r="I943" s="98"/>
      <c r="J943" s="99"/>
      <c r="K943" s="98"/>
    </row>
    <row r="944" spans="8:11" x14ac:dyDescent="0.25">
      <c r="H944" s="98"/>
      <c r="I944" s="98"/>
      <c r="J944" s="99"/>
      <c r="K944" s="98"/>
    </row>
    <row r="945" spans="8:11" x14ac:dyDescent="0.25">
      <c r="H945" s="98"/>
      <c r="I945" s="98"/>
      <c r="J945" s="99"/>
      <c r="K945" s="98"/>
    </row>
    <row r="946" spans="8:11" x14ac:dyDescent="0.25">
      <c r="H946" s="98"/>
      <c r="I946" s="98"/>
      <c r="J946" s="99"/>
      <c r="K946" s="98"/>
    </row>
    <row r="947" spans="8:11" x14ac:dyDescent="0.25">
      <c r="H947" s="98"/>
      <c r="I947" s="98"/>
      <c r="J947" s="99"/>
      <c r="K947" s="98"/>
    </row>
    <row r="948" spans="8:11" x14ac:dyDescent="0.25">
      <c r="H948" s="98"/>
      <c r="I948" s="98"/>
      <c r="J948" s="99"/>
      <c r="K948" s="98"/>
    </row>
    <row r="949" spans="8:11" x14ac:dyDescent="0.25">
      <c r="H949" s="98"/>
      <c r="I949" s="98"/>
      <c r="J949" s="99"/>
      <c r="K949" s="98"/>
    </row>
    <row r="950" spans="8:11" x14ac:dyDescent="0.25">
      <c r="H950" s="98"/>
      <c r="I950" s="98"/>
      <c r="J950" s="99"/>
      <c r="K950" s="98"/>
    </row>
    <row r="951" spans="8:11" x14ac:dyDescent="0.25">
      <c r="H951" s="98"/>
      <c r="I951" s="98"/>
      <c r="J951" s="99"/>
      <c r="K951" s="98"/>
    </row>
    <row r="952" spans="8:11" x14ac:dyDescent="0.25">
      <c r="H952" s="98"/>
      <c r="I952" s="98"/>
      <c r="J952" s="99"/>
      <c r="K952" s="98"/>
    </row>
    <row r="953" spans="8:11" x14ac:dyDescent="0.25">
      <c r="H953" s="98"/>
      <c r="I953" s="98"/>
      <c r="J953" s="99"/>
      <c r="K953" s="98"/>
    </row>
    <row r="954" spans="8:11" x14ac:dyDescent="0.25">
      <c r="H954" s="98"/>
      <c r="I954" s="98"/>
      <c r="J954" s="99"/>
      <c r="K954" s="98"/>
    </row>
    <row r="955" spans="8:11" x14ac:dyDescent="0.25">
      <c r="H955" s="98"/>
      <c r="I955" s="98"/>
      <c r="J955" s="99"/>
      <c r="K955" s="98"/>
    </row>
    <row r="956" spans="8:11" x14ac:dyDescent="0.25">
      <c r="H956" s="98"/>
      <c r="I956" s="98"/>
      <c r="J956" s="99"/>
      <c r="K956" s="98"/>
    </row>
    <row r="957" spans="8:11" x14ac:dyDescent="0.25">
      <c r="H957" s="98"/>
      <c r="I957" s="98"/>
      <c r="J957" s="99"/>
      <c r="K957" s="98"/>
    </row>
    <row r="958" spans="8:11" x14ac:dyDescent="0.25">
      <c r="H958" s="98"/>
      <c r="I958" s="98"/>
      <c r="J958" s="99"/>
      <c r="K958" s="98"/>
    </row>
    <row r="959" spans="8:11" x14ac:dyDescent="0.25">
      <c r="H959" s="98"/>
      <c r="I959" s="98"/>
      <c r="J959" s="99"/>
      <c r="K959" s="98"/>
    </row>
    <row r="960" spans="8:11" x14ac:dyDescent="0.25">
      <c r="H960" s="98"/>
      <c r="I960" s="98"/>
      <c r="J960" s="99"/>
      <c r="K960" s="98"/>
    </row>
    <row r="961" spans="8:11" x14ac:dyDescent="0.25">
      <c r="H961" s="98"/>
      <c r="I961" s="98"/>
      <c r="J961" s="99"/>
      <c r="K961" s="98"/>
    </row>
    <row r="962" spans="8:11" x14ac:dyDescent="0.25">
      <c r="H962" s="98"/>
      <c r="I962" s="98"/>
      <c r="J962" s="99"/>
      <c r="K962" s="98"/>
    </row>
    <row r="963" spans="8:11" x14ac:dyDescent="0.25">
      <c r="H963" s="98"/>
      <c r="I963" s="98"/>
      <c r="J963" s="99"/>
      <c r="K963" s="98"/>
    </row>
    <row r="964" spans="8:11" x14ac:dyDescent="0.25">
      <c r="H964" s="98"/>
      <c r="I964" s="98"/>
      <c r="J964" s="99"/>
      <c r="K964" s="98"/>
    </row>
    <row r="965" spans="8:11" x14ac:dyDescent="0.25">
      <c r="H965" s="98"/>
      <c r="I965" s="98"/>
      <c r="J965" s="99"/>
      <c r="K965" s="98"/>
    </row>
    <row r="966" spans="8:11" x14ac:dyDescent="0.25">
      <c r="H966" s="98"/>
      <c r="I966" s="98"/>
      <c r="J966" s="99"/>
      <c r="K966" s="98"/>
    </row>
    <row r="967" spans="8:11" x14ac:dyDescent="0.25">
      <c r="H967" s="98"/>
      <c r="I967" s="98"/>
      <c r="J967" s="99"/>
      <c r="K967" s="98"/>
    </row>
    <row r="968" spans="8:11" x14ac:dyDescent="0.25">
      <c r="H968" s="98"/>
      <c r="I968" s="98"/>
      <c r="J968" s="99"/>
      <c r="K968" s="98"/>
    </row>
    <row r="969" spans="8:11" x14ac:dyDescent="0.25">
      <c r="H969" s="98"/>
      <c r="I969" s="98"/>
      <c r="J969" s="99"/>
      <c r="K969" s="98"/>
    </row>
    <row r="970" spans="8:11" x14ac:dyDescent="0.25">
      <c r="H970" s="98"/>
      <c r="I970" s="98"/>
      <c r="J970" s="99"/>
      <c r="K970" s="98"/>
    </row>
    <row r="971" spans="8:11" x14ac:dyDescent="0.25">
      <c r="H971" s="98"/>
      <c r="I971" s="98"/>
      <c r="J971" s="99"/>
      <c r="K971" s="98"/>
    </row>
    <row r="972" spans="8:11" x14ac:dyDescent="0.25">
      <c r="H972" s="98"/>
      <c r="I972" s="98"/>
      <c r="J972" s="99"/>
      <c r="K972" s="98"/>
    </row>
    <row r="973" spans="8:11" x14ac:dyDescent="0.25">
      <c r="H973" s="98"/>
      <c r="I973" s="98"/>
      <c r="J973" s="99"/>
      <c r="K973" s="98"/>
    </row>
    <row r="974" spans="8:11" x14ac:dyDescent="0.25">
      <c r="H974" s="98"/>
      <c r="I974" s="98"/>
      <c r="J974" s="99"/>
      <c r="K974" s="98"/>
    </row>
    <row r="975" spans="8:11" x14ac:dyDescent="0.25">
      <c r="H975" s="98"/>
      <c r="I975" s="98"/>
      <c r="J975" s="99"/>
      <c r="K975" s="98"/>
    </row>
    <row r="976" spans="8:11" x14ac:dyDescent="0.25">
      <c r="H976" s="98"/>
      <c r="I976" s="98"/>
      <c r="J976" s="99"/>
      <c r="K976" s="98"/>
    </row>
    <row r="977" spans="8:11" x14ac:dyDescent="0.25">
      <c r="H977" s="98"/>
      <c r="I977" s="98"/>
      <c r="J977" s="99"/>
      <c r="K977" s="98"/>
    </row>
    <row r="978" spans="8:11" x14ac:dyDescent="0.25">
      <c r="H978" s="98"/>
      <c r="I978" s="98"/>
      <c r="J978" s="99"/>
      <c r="K978" s="98"/>
    </row>
    <row r="979" spans="8:11" x14ac:dyDescent="0.25">
      <c r="H979" s="98"/>
      <c r="I979" s="98"/>
      <c r="J979" s="99"/>
      <c r="K979" s="98"/>
    </row>
    <row r="980" spans="8:11" x14ac:dyDescent="0.25">
      <c r="H980" s="98"/>
      <c r="I980" s="98"/>
      <c r="J980" s="99"/>
      <c r="K980" s="98"/>
    </row>
    <row r="981" spans="8:11" x14ac:dyDescent="0.25">
      <c r="H981" s="98"/>
      <c r="I981" s="98"/>
      <c r="J981" s="99"/>
      <c r="K981" s="98"/>
    </row>
    <row r="982" spans="8:11" x14ac:dyDescent="0.25">
      <c r="H982" s="98"/>
      <c r="I982" s="98"/>
      <c r="J982" s="99"/>
      <c r="K982" s="98"/>
    </row>
    <row r="983" spans="8:11" x14ac:dyDescent="0.25">
      <c r="H983" s="98"/>
      <c r="I983" s="98"/>
      <c r="J983" s="99"/>
      <c r="K983" s="98"/>
    </row>
    <row r="984" spans="8:11" x14ac:dyDescent="0.25">
      <c r="H984" s="98"/>
      <c r="I984" s="98"/>
      <c r="J984" s="99"/>
      <c r="K984" s="98"/>
    </row>
    <row r="985" spans="8:11" x14ac:dyDescent="0.25">
      <c r="H985" s="98"/>
      <c r="I985" s="98"/>
      <c r="J985" s="99"/>
      <c r="K985" s="98"/>
    </row>
    <row r="986" spans="8:11" x14ac:dyDescent="0.25">
      <c r="H986" s="98"/>
      <c r="I986" s="98"/>
      <c r="J986" s="99"/>
      <c r="K986" s="98"/>
    </row>
    <row r="987" spans="8:11" x14ac:dyDescent="0.25">
      <c r="H987" s="98"/>
      <c r="I987" s="98"/>
      <c r="J987" s="99"/>
      <c r="K987" s="98"/>
    </row>
    <row r="988" spans="8:11" x14ac:dyDescent="0.25">
      <c r="H988" s="98"/>
      <c r="I988" s="98"/>
      <c r="J988" s="99"/>
      <c r="K988" s="98"/>
    </row>
    <row r="989" spans="8:11" x14ac:dyDescent="0.25">
      <c r="H989" s="98"/>
      <c r="I989" s="98"/>
      <c r="J989" s="99"/>
      <c r="K989" s="98"/>
    </row>
    <row r="990" spans="8:11" x14ac:dyDescent="0.25">
      <c r="H990" s="98"/>
      <c r="I990" s="98"/>
      <c r="J990" s="99"/>
      <c r="K990" s="98"/>
    </row>
    <row r="991" spans="8:11" x14ac:dyDescent="0.25">
      <c r="H991" s="98"/>
      <c r="I991" s="98"/>
      <c r="J991" s="99"/>
      <c r="K991" s="98"/>
    </row>
    <row r="992" spans="8:11" x14ac:dyDescent="0.25">
      <c r="H992" s="98"/>
      <c r="I992" s="98"/>
      <c r="J992" s="99"/>
      <c r="K992" s="98"/>
    </row>
    <row r="993" spans="8:11" x14ac:dyDescent="0.25">
      <c r="H993" s="98"/>
      <c r="I993" s="98"/>
      <c r="J993" s="99"/>
      <c r="K993" s="98"/>
    </row>
    <row r="994" spans="8:11" x14ac:dyDescent="0.25">
      <c r="H994" s="98"/>
      <c r="I994" s="98"/>
      <c r="J994" s="99"/>
      <c r="K994" s="98"/>
    </row>
    <row r="995" spans="8:11" x14ac:dyDescent="0.25">
      <c r="H995" s="98"/>
      <c r="I995" s="98"/>
      <c r="J995" s="99"/>
      <c r="K995" s="98"/>
    </row>
    <row r="996" spans="8:11" x14ac:dyDescent="0.25">
      <c r="H996" s="98"/>
      <c r="I996" s="98"/>
      <c r="J996" s="99"/>
      <c r="K996" s="98"/>
    </row>
    <row r="997" spans="8:11" x14ac:dyDescent="0.25">
      <c r="H997" s="98"/>
      <c r="I997" s="98"/>
      <c r="J997" s="99"/>
      <c r="K997" s="98"/>
    </row>
    <row r="998" spans="8:11" x14ac:dyDescent="0.25">
      <c r="H998" s="98"/>
      <c r="I998" s="98"/>
      <c r="J998" s="99"/>
      <c r="K998" s="98"/>
    </row>
    <row r="999" spans="8:11" x14ac:dyDescent="0.25">
      <c r="H999" s="98"/>
      <c r="I999" s="98"/>
      <c r="J999" s="99"/>
      <c r="K999" s="98"/>
    </row>
    <row r="1000" spans="8:11" x14ac:dyDescent="0.25">
      <c r="H1000" s="98"/>
      <c r="I1000" s="98"/>
      <c r="J1000" s="99"/>
      <c r="K1000" s="98"/>
    </row>
    <row r="1001" spans="8:11" x14ac:dyDescent="0.25">
      <c r="H1001" s="98"/>
      <c r="I1001" s="98"/>
      <c r="J1001" s="99"/>
      <c r="K1001" s="98"/>
    </row>
    <row r="1002" spans="8:11" x14ac:dyDescent="0.25">
      <c r="H1002" s="98"/>
      <c r="I1002" s="98"/>
      <c r="J1002" s="99"/>
      <c r="K1002" s="98"/>
    </row>
    <row r="1003" spans="8:11" x14ac:dyDescent="0.25">
      <c r="H1003" s="98"/>
      <c r="I1003" s="98"/>
      <c r="J1003" s="99"/>
      <c r="K1003" s="98"/>
    </row>
    <row r="1004" spans="8:11" x14ac:dyDescent="0.25">
      <c r="H1004" s="98"/>
      <c r="I1004" s="98"/>
      <c r="J1004" s="99"/>
      <c r="K1004" s="98"/>
    </row>
    <row r="1005" spans="8:11" x14ac:dyDescent="0.25">
      <c r="H1005" s="98"/>
      <c r="I1005" s="98"/>
      <c r="J1005" s="99"/>
      <c r="K1005" s="98"/>
    </row>
    <row r="1006" spans="8:11" x14ac:dyDescent="0.25">
      <c r="H1006" s="98"/>
      <c r="I1006" s="98"/>
      <c r="J1006" s="99"/>
      <c r="K1006" s="98"/>
    </row>
    <row r="1007" spans="8:11" x14ac:dyDescent="0.25">
      <c r="H1007" s="98"/>
      <c r="I1007" s="98"/>
      <c r="J1007" s="99"/>
      <c r="K1007" s="98"/>
    </row>
    <row r="1008" spans="8:11" x14ac:dyDescent="0.25">
      <c r="H1008" s="98"/>
      <c r="I1008" s="98"/>
      <c r="J1008" s="99"/>
      <c r="K1008" s="98"/>
    </row>
    <row r="1009" spans="8:11" x14ac:dyDescent="0.25">
      <c r="H1009" s="98"/>
      <c r="I1009" s="98"/>
      <c r="J1009" s="99"/>
      <c r="K1009" s="98"/>
    </row>
    <row r="1010" spans="8:11" x14ac:dyDescent="0.25">
      <c r="H1010" s="98"/>
      <c r="I1010" s="98"/>
      <c r="J1010" s="99"/>
      <c r="K1010" s="98"/>
    </row>
    <row r="1011" spans="8:11" x14ac:dyDescent="0.25">
      <c r="H1011" s="98"/>
      <c r="I1011" s="98"/>
      <c r="J1011" s="99"/>
      <c r="K1011" s="98"/>
    </row>
    <row r="1012" spans="8:11" x14ac:dyDescent="0.25">
      <c r="H1012" s="98"/>
      <c r="I1012" s="98"/>
      <c r="J1012" s="99"/>
      <c r="K1012" s="98"/>
    </row>
    <row r="1013" spans="8:11" x14ac:dyDescent="0.25">
      <c r="H1013" s="98"/>
      <c r="I1013" s="98"/>
      <c r="J1013" s="99"/>
      <c r="K1013" s="98"/>
    </row>
    <row r="1014" spans="8:11" x14ac:dyDescent="0.25">
      <c r="H1014" s="98"/>
      <c r="I1014" s="98"/>
      <c r="J1014" s="99"/>
      <c r="K1014" s="98"/>
    </row>
    <row r="1015" spans="8:11" x14ac:dyDescent="0.25">
      <c r="H1015" s="98"/>
      <c r="I1015" s="98"/>
      <c r="J1015" s="99"/>
      <c r="K1015" s="98"/>
    </row>
    <row r="1016" spans="8:11" x14ac:dyDescent="0.25">
      <c r="H1016" s="98"/>
      <c r="I1016" s="98"/>
      <c r="J1016" s="99"/>
      <c r="K1016" s="98"/>
    </row>
    <row r="1017" spans="8:11" x14ac:dyDescent="0.25">
      <c r="H1017" s="98"/>
      <c r="I1017" s="98"/>
      <c r="J1017" s="99"/>
      <c r="K1017" s="98"/>
    </row>
    <row r="1018" spans="8:11" x14ac:dyDescent="0.25">
      <c r="H1018" s="98"/>
      <c r="I1018" s="98"/>
      <c r="J1018" s="99"/>
      <c r="K1018" s="98"/>
    </row>
    <row r="1019" spans="8:11" x14ac:dyDescent="0.25">
      <c r="H1019" s="98"/>
      <c r="I1019" s="98"/>
      <c r="J1019" s="99"/>
      <c r="K1019" s="98"/>
    </row>
    <row r="1020" spans="8:11" x14ac:dyDescent="0.25">
      <c r="H1020" s="98"/>
      <c r="I1020" s="98"/>
      <c r="J1020" s="99"/>
      <c r="K1020" s="98"/>
    </row>
    <row r="1021" spans="8:11" x14ac:dyDescent="0.25">
      <c r="H1021" s="98"/>
      <c r="I1021" s="98"/>
      <c r="J1021" s="99"/>
      <c r="K1021" s="98"/>
    </row>
    <row r="1022" spans="8:11" x14ac:dyDescent="0.25">
      <c r="H1022" s="98"/>
      <c r="I1022" s="98"/>
      <c r="J1022" s="99"/>
      <c r="K1022" s="98"/>
    </row>
    <row r="1023" spans="8:11" x14ac:dyDescent="0.25">
      <c r="H1023" s="98"/>
      <c r="I1023" s="98"/>
      <c r="J1023" s="99"/>
      <c r="K1023" s="98"/>
    </row>
    <row r="1024" spans="8:11" x14ac:dyDescent="0.25">
      <c r="H1024" s="98"/>
      <c r="I1024" s="98"/>
      <c r="J1024" s="99"/>
      <c r="K1024" s="98"/>
    </row>
    <row r="1025" spans="8:11" x14ac:dyDescent="0.25">
      <c r="H1025" s="98"/>
      <c r="I1025" s="98"/>
      <c r="J1025" s="99"/>
      <c r="K1025" s="98"/>
    </row>
    <row r="1026" spans="8:11" x14ac:dyDescent="0.25">
      <c r="H1026" s="98"/>
      <c r="I1026" s="98"/>
      <c r="J1026" s="99"/>
      <c r="K1026" s="98"/>
    </row>
    <row r="1027" spans="8:11" x14ac:dyDescent="0.25">
      <c r="H1027" s="98"/>
      <c r="I1027" s="98"/>
      <c r="J1027" s="99"/>
      <c r="K1027" s="98"/>
    </row>
    <row r="1028" spans="8:11" x14ac:dyDescent="0.25">
      <c r="H1028" s="98"/>
      <c r="I1028" s="98"/>
      <c r="J1028" s="99"/>
      <c r="K1028" s="98"/>
    </row>
    <row r="1029" spans="8:11" x14ac:dyDescent="0.25">
      <c r="H1029" s="98"/>
      <c r="I1029" s="98"/>
      <c r="J1029" s="99"/>
      <c r="K1029" s="98"/>
    </row>
    <row r="1030" spans="8:11" x14ac:dyDescent="0.25">
      <c r="H1030" s="98"/>
      <c r="I1030" s="98"/>
      <c r="J1030" s="99"/>
      <c r="K1030" s="98"/>
    </row>
    <row r="1031" spans="8:11" x14ac:dyDescent="0.25">
      <c r="H1031" s="98"/>
      <c r="I1031" s="98"/>
      <c r="J1031" s="99"/>
      <c r="K1031" s="98"/>
    </row>
    <row r="1032" spans="8:11" x14ac:dyDescent="0.25">
      <c r="H1032" s="98"/>
      <c r="I1032" s="98"/>
      <c r="J1032" s="99"/>
      <c r="K1032" s="98"/>
    </row>
    <row r="1033" spans="8:11" x14ac:dyDescent="0.25">
      <c r="H1033" s="98"/>
      <c r="I1033" s="98"/>
      <c r="J1033" s="99"/>
      <c r="K1033" s="98"/>
    </row>
    <row r="1034" spans="8:11" x14ac:dyDescent="0.25">
      <c r="H1034" s="98"/>
      <c r="I1034" s="98"/>
      <c r="J1034" s="99"/>
      <c r="K1034" s="98"/>
    </row>
    <row r="1035" spans="8:11" x14ac:dyDescent="0.25">
      <c r="H1035" s="98"/>
      <c r="I1035" s="98"/>
      <c r="J1035" s="99"/>
      <c r="K1035" s="98"/>
    </row>
    <row r="1036" spans="8:11" x14ac:dyDescent="0.25">
      <c r="H1036" s="98"/>
      <c r="I1036" s="98"/>
      <c r="J1036" s="99"/>
      <c r="K1036" s="98"/>
    </row>
    <row r="1037" spans="8:11" x14ac:dyDescent="0.25">
      <c r="H1037" s="98"/>
      <c r="I1037" s="98"/>
      <c r="J1037" s="99"/>
      <c r="K1037" s="98"/>
    </row>
    <row r="1038" spans="8:11" x14ac:dyDescent="0.25">
      <c r="H1038" s="98"/>
      <c r="I1038" s="98"/>
      <c r="J1038" s="99"/>
      <c r="K1038" s="98"/>
    </row>
    <row r="1039" spans="8:11" x14ac:dyDescent="0.25">
      <c r="H1039" s="98"/>
      <c r="I1039" s="98"/>
      <c r="J1039" s="99"/>
      <c r="K1039" s="98"/>
    </row>
    <row r="1040" spans="8:11" x14ac:dyDescent="0.25">
      <c r="H1040" s="98"/>
      <c r="I1040" s="98"/>
      <c r="J1040" s="99"/>
      <c r="K1040" s="98"/>
    </row>
    <row r="1041" spans="8:11" x14ac:dyDescent="0.25">
      <c r="H1041" s="98"/>
      <c r="I1041" s="98"/>
      <c r="J1041" s="99"/>
      <c r="K1041" s="98"/>
    </row>
    <row r="1042" spans="8:11" x14ac:dyDescent="0.25">
      <c r="H1042" s="98"/>
      <c r="I1042" s="98"/>
      <c r="J1042" s="99"/>
      <c r="K1042" s="98"/>
    </row>
    <row r="1043" spans="8:11" x14ac:dyDescent="0.25">
      <c r="H1043" s="98"/>
      <c r="I1043" s="98"/>
      <c r="J1043" s="99"/>
      <c r="K1043" s="98"/>
    </row>
    <row r="1044" spans="8:11" x14ac:dyDescent="0.25">
      <c r="H1044" s="98"/>
      <c r="I1044" s="98"/>
      <c r="J1044" s="99"/>
      <c r="K1044" s="98"/>
    </row>
    <row r="1045" spans="8:11" x14ac:dyDescent="0.25">
      <c r="H1045" s="98"/>
      <c r="I1045" s="98"/>
      <c r="J1045" s="99"/>
      <c r="K1045" s="98"/>
    </row>
    <row r="1046" spans="8:11" x14ac:dyDescent="0.25">
      <c r="H1046" s="98"/>
      <c r="I1046" s="98"/>
      <c r="J1046" s="99"/>
      <c r="K1046" s="98"/>
    </row>
    <row r="1047" spans="8:11" x14ac:dyDescent="0.25">
      <c r="H1047" s="98"/>
      <c r="I1047" s="98"/>
      <c r="J1047" s="99"/>
      <c r="K1047" s="98"/>
    </row>
    <row r="1048" spans="8:11" x14ac:dyDescent="0.25">
      <c r="H1048" s="98"/>
      <c r="I1048" s="98"/>
      <c r="J1048" s="99"/>
      <c r="K1048" s="98"/>
    </row>
    <row r="1049" spans="8:11" x14ac:dyDescent="0.25">
      <c r="H1049" s="98"/>
      <c r="I1049" s="98"/>
      <c r="J1049" s="99"/>
      <c r="K1049" s="98"/>
    </row>
    <row r="1050" spans="8:11" x14ac:dyDescent="0.25">
      <c r="H1050" s="98"/>
      <c r="I1050" s="98"/>
      <c r="J1050" s="99"/>
      <c r="K1050" s="98"/>
    </row>
    <row r="1051" spans="8:11" x14ac:dyDescent="0.25">
      <c r="H1051" s="98"/>
      <c r="I1051" s="98"/>
      <c r="J1051" s="99"/>
      <c r="K1051" s="98"/>
    </row>
    <row r="1052" spans="8:11" x14ac:dyDescent="0.25">
      <c r="H1052" s="98"/>
      <c r="I1052" s="98"/>
      <c r="J1052" s="99"/>
      <c r="K1052" s="98"/>
    </row>
    <row r="1053" spans="8:11" x14ac:dyDescent="0.25">
      <c r="H1053" s="98"/>
      <c r="I1053" s="98"/>
      <c r="J1053" s="99"/>
      <c r="K1053" s="98"/>
    </row>
    <row r="1054" spans="8:11" x14ac:dyDescent="0.25">
      <c r="H1054" s="98"/>
      <c r="I1054" s="98"/>
      <c r="J1054" s="99"/>
      <c r="K1054" s="98"/>
    </row>
    <row r="1055" spans="8:11" x14ac:dyDescent="0.25">
      <c r="H1055" s="98"/>
      <c r="I1055" s="98"/>
      <c r="J1055" s="99"/>
      <c r="K1055" s="98"/>
    </row>
    <row r="1056" spans="8:11" x14ac:dyDescent="0.25">
      <c r="H1056" s="98"/>
      <c r="I1056" s="98"/>
      <c r="J1056" s="99"/>
      <c r="K1056" s="98"/>
    </row>
    <row r="1057" spans="8:11" x14ac:dyDescent="0.25">
      <c r="H1057" s="98"/>
      <c r="I1057" s="98"/>
      <c r="J1057" s="99"/>
      <c r="K1057" s="98"/>
    </row>
    <row r="1058" spans="8:11" x14ac:dyDescent="0.25">
      <c r="H1058" s="98"/>
      <c r="I1058" s="98"/>
      <c r="J1058" s="99"/>
      <c r="K1058" s="98"/>
    </row>
    <row r="1059" spans="8:11" x14ac:dyDescent="0.25">
      <c r="H1059" s="98"/>
      <c r="I1059" s="98"/>
      <c r="J1059" s="99"/>
      <c r="K1059" s="98"/>
    </row>
    <row r="1060" spans="8:11" x14ac:dyDescent="0.25">
      <c r="H1060" s="98"/>
      <c r="I1060" s="98"/>
      <c r="J1060" s="99"/>
      <c r="K1060" s="98"/>
    </row>
    <row r="1061" spans="8:11" x14ac:dyDescent="0.25">
      <c r="H1061" s="98"/>
      <c r="I1061" s="98"/>
      <c r="J1061" s="99"/>
      <c r="K1061" s="98"/>
    </row>
    <row r="1062" spans="8:11" x14ac:dyDescent="0.25">
      <c r="H1062" s="98"/>
      <c r="I1062" s="98"/>
      <c r="J1062" s="99"/>
      <c r="K1062" s="98"/>
    </row>
    <row r="1063" spans="8:11" x14ac:dyDescent="0.25">
      <c r="H1063" s="98"/>
      <c r="I1063" s="98"/>
      <c r="J1063" s="99"/>
      <c r="K1063" s="98"/>
    </row>
    <row r="1064" spans="8:11" x14ac:dyDescent="0.25">
      <c r="H1064" s="98"/>
      <c r="I1064" s="98"/>
      <c r="J1064" s="99"/>
      <c r="K1064" s="98"/>
    </row>
    <row r="1065" spans="8:11" x14ac:dyDescent="0.25">
      <c r="H1065" s="98"/>
      <c r="I1065" s="98"/>
      <c r="J1065" s="99"/>
      <c r="K1065" s="98"/>
    </row>
    <row r="1066" spans="8:11" x14ac:dyDescent="0.25">
      <c r="H1066" s="98"/>
      <c r="I1066" s="98"/>
      <c r="J1066" s="99"/>
      <c r="K1066" s="98"/>
    </row>
    <row r="1067" spans="8:11" x14ac:dyDescent="0.25">
      <c r="H1067" s="98"/>
      <c r="I1067" s="98"/>
      <c r="J1067" s="99"/>
      <c r="K1067" s="98"/>
    </row>
    <row r="1068" spans="8:11" x14ac:dyDescent="0.25">
      <c r="H1068" s="98"/>
      <c r="I1068" s="98"/>
      <c r="J1068" s="99"/>
      <c r="K1068" s="98"/>
    </row>
    <row r="1069" spans="8:11" x14ac:dyDescent="0.25">
      <c r="H1069" s="98"/>
      <c r="I1069" s="98"/>
      <c r="J1069" s="99"/>
      <c r="K1069" s="98"/>
    </row>
    <row r="1070" spans="8:11" x14ac:dyDescent="0.25">
      <c r="H1070" s="98"/>
      <c r="I1070" s="98"/>
      <c r="J1070" s="99"/>
      <c r="K1070" s="98"/>
    </row>
    <row r="1071" spans="8:11" x14ac:dyDescent="0.25">
      <c r="H1071" s="98"/>
      <c r="I1071" s="98"/>
      <c r="J1071" s="99"/>
      <c r="K1071" s="98"/>
    </row>
    <row r="1072" spans="8:11" x14ac:dyDescent="0.25">
      <c r="H1072" s="98"/>
      <c r="I1072" s="98"/>
      <c r="J1072" s="99"/>
      <c r="K1072" s="98"/>
    </row>
    <row r="1073" spans="8:11" x14ac:dyDescent="0.25">
      <c r="H1073" s="98"/>
      <c r="I1073" s="98"/>
      <c r="J1073" s="99"/>
      <c r="K1073" s="98"/>
    </row>
    <row r="1074" spans="8:11" x14ac:dyDescent="0.25">
      <c r="H1074" s="98"/>
      <c r="I1074" s="98"/>
      <c r="J1074" s="99"/>
      <c r="K1074" s="98"/>
    </row>
    <row r="1075" spans="8:11" x14ac:dyDescent="0.25">
      <c r="H1075" s="98"/>
      <c r="I1075" s="98"/>
      <c r="J1075" s="99"/>
      <c r="K1075" s="98"/>
    </row>
    <row r="1076" spans="8:11" x14ac:dyDescent="0.25">
      <c r="H1076" s="98"/>
      <c r="I1076" s="98"/>
      <c r="J1076" s="99"/>
      <c r="K1076" s="98"/>
    </row>
    <row r="1077" spans="8:11" x14ac:dyDescent="0.25">
      <c r="H1077" s="98"/>
      <c r="I1077" s="98"/>
      <c r="J1077" s="99"/>
      <c r="K1077" s="98"/>
    </row>
    <row r="1078" spans="8:11" x14ac:dyDescent="0.25">
      <c r="H1078" s="98"/>
      <c r="I1078" s="98"/>
      <c r="J1078" s="99"/>
      <c r="K1078" s="98"/>
    </row>
    <row r="1079" spans="8:11" x14ac:dyDescent="0.25">
      <c r="H1079" s="98"/>
      <c r="I1079" s="98"/>
      <c r="J1079" s="99"/>
      <c r="K1079" s="98"/>
    </row>
    <row r="1080" spans="8:11" x14ac:dyDescent="0.25">
      <c r="H1080" s="98"/>
      <c r="I1080" s="98"/>
      <c r="J1080" s="99"/>
      <c r="K1080" s="98"/>
    </row>
    <row r="1081" spans="8:11" x14ac:dyDescent="0.25">
      <c r="H1081" s="98"/>
      <c r="I1081" s="98"/>
      <c r="J1081" s="99"/>
      <c r="K1081" s="98"/>
    </row>
    <row r="1082" spans="8:11" x14ac:dyDescent="0.25">
      <c r="H1082" s="98"/>
      <c r="I1082" s="98"/>
      <c r="J1082" s="99"/>
      <c r="K1082" s="98"/>
    </row>
    <row r="1083" spans="8:11" x14ac:dyDescent="0.25">
      <c r="H1083" s="98"/>
      <c r="I1083" s="98"/>
      <c r="J1083" s="99"/>
      <c r="K1083" s="98"/>
    </row>
    <row r="1084" spans="8:11" x14ac:dyDescent="0.25">
      <c r="H1084" s="98"/>
      <c r="I1084" s="98"/>
      <c r="J1084" s="99"/>
      <c r="K1084" s="98"/>
    </row>
    <row r="1085" spans="8:11" x14ac:dyDescent="0.25">
      <c r="H1085" s="98"/>
      <c r="I1085" s="98"/>
      <c r="J1085" s="99"/>
      <c r="K1085" s="98"/>
    </row>
    <row r="1086" spans="8:11" x14ac:dyDescent="0.25">
      <c r="H1086" s="98"/>
      <c r="I1086" s="98"/>
      <c r="J1086" s="99"/>
      <c r="K1086" s="98"/>
    </row>
    <row r="1087" spans="8:11" x14ac:dyDescent="0.25">
      <c r="H1087" s="98"/>
      <c r="I1087" s="98"/>
      <c r="J1087" s="99"/>
      <c r="K1087" s="98"/>
    </row>
    <row r="1088" spans="8:11" x14ac:dyDescent="0.25">
      <c r="H1088" s="98"/>
      <c r="I1088" s="98"/>
      <c r="J1088" s="99"/>
      <c r="K1088" s="98"/>
    </row>
    <row r="1089" spans="8:11" x14ac:dyDescent="0.25">
      <c r="H1089" s="98"/>
      <c r="I1089" s="98"/>
      <c r="J1089" s="99"/>
      <c r="K1089" s="98"/>
    </row>
    <row r="1090" spans="8:11" x14ac:dyDescent="0.25">
      <c r="H1090" s="98"/>
      <c r="I1090" s="98"/>
      <c r="J1090" s="99"/>
      <c r="K1090" s="98"/>
    </row>
    <row r="1091" spans="8:11" x14ac:dyDescent="0.25">
      <c r="H1091" s="98"/>
      <c r="I1091" s="98"/>
      <c r="J1091" s="99"/>
      <c r="K1091" s="98"/>
    </row>
    <row r="1092" spans="8:11" x14ac:dyDescent="0.25">
      <c r="H1092" s="98"/>
      <c r="I1092" s="98"/>
      <c r="J1092" s="99"/>
      <c r="K1092" s="98"/>
    </row>
    <row r="1093" spans="8:11" x14ac:dyDescent="0.25">
      <c r="H1093" s="98"/>
      <c r="I1093" s="98"/>
      <c r="J1093" s="99"/>
      <c r="K1093" s="98"/>
    </row>
    <row r="1094" spans="8:11" x14ac:dyDescent="0.25">
      <c r="H1094" s="98"/>
      <c r="I1094" s="98"/>
      <c r="J1094" s="99"/>
      <c r="K1094" s="98"/>
    </row>
    <row r="1095" spans="8:11" x14ac:dyDescent="0.25">
      <c r="H1095" s="98"/>
      <c r="I1095" s="98"/>
      <c r="J1095" s="99"/>
      <c r="K1095" s="98"/>
    </row>
    <row r="1096" spans="8:11" x14ac:dyDescent="0.25">
      <c r="H1096" s="98"/>
      <c r="I1096" s="98"/>
      <c r="J1096" s="99"/>
      <c r="K1096" s="98"/>
    </row>
    <row r="1097" spans="8:11" x14ac:dyDescent="0.25">
      <c r="H1097" s="98"/>
      <c r="I1097" s="98"/>
      <c r="J1097" s="99"/>
      <c r="K1097" s="98"/>
    </row>
    <row r="1098" spans="8:11" x14ac:dyDescent="0.25">
      <c r="H1098" s="98"/>
      <c r="I1098" s="98"/>
      <c r="J1098" s="99"/>
      <c r="K1098" s="98"/>
    </row>
    <row r="1099" spans="8:11" x14ac:dyDescent="0.25">
      <c r="H1099" s="98"/>
      <c r="I1099" s="98"/>
      <c r="J1099" s="99"/>
      <c r="K1099" s="98"/>
    </row>
    <row r="1100" spans="8:11" x14ac:dyDescent="0.25">
      <c r="H1100" s="98"/>
      <c r="I1100" s="98"/>
      <c r="J1100" s="99"/>
      <c r="K1100" s="98"/>
    </row>
    <row r="1101" spans="8:11" x14ac:dyDescent="0.25">
      <c r="H1101" s="98"/>
      <c r="I1101" s="98"/>
      <c r="J1101" s="99"/>
      <c r="K1101" s="98"/>
    </row>
    <row r="1102" spans="8:11" x14ac:dyDescent="0.25">
      <c r="H1102" s="98"/>
      <c r="I1102" s="98"/>
      <c r="J1102" s="99"/>
      <c r="K1102" s="98"/>
    </row>
    <row r="1103" spans="8:11" x14ac:dyDescent="0.25">
      <c r="H1103" s="98"/>
      <c r="I1103" s="98"/>
      <c r="J1103" s="99"/>
      <c r="K1103" s="98"/>
    </row>
    <row r="1104" spans="8:11" x14ac:dyDescent="0.25">
      <c r="H1104" s="98"/>
      <c r="I1104" s="98"/>
      <c r="J1104" s="99"/>
      <c r="K1104" s="98"/>
    </row>
    <row r="1105" spans="8:11" x14ac:dyDescent="0.25">
      <c r="H1105" s="98"/>
      <c r="I1105" s="98"/>
      <c r="J1105" s="99"/>
      <c r="K1105" s="98"/>
    </row>
    <row r="1106" spans="8:11" x14ac:dyDescent="0.25">
      <c r="H1106" s="98"/>
      <c r="I1106" s="98"/>
      <c r="J1106" s="99"/>
      <c r="K1106" s="98"/>
    </row>
    <row r="1107" spans="8:11" x14ac:dyDescent="0.25">
      <c r="H1107" s="98"/>
      <c r="I1107" s="98"/>
      <c r="J1107" s="99"/>
      <c r="K1107" s="98"/>
    </row>
    <row r="1108" spans="8:11" x14ac:dyDescent="0.25">
      <c r="H1108" s="98"/>
      <c r="I1108" s="98"/>
      <c r="J1108" s="99"/>
      <c r="K1108" s="98"/>
    </row>
    <row r="1109" spans="8:11" x14ac:dyDescent="0.25">
      <c r="H1109" s="98"/>
      <c r="I1109" s="98"/>
      <c r="J1109" s="99"/>
      <c r="K1109" s="98"/>
    </row>
    <row r="1110" spans="8:11" x14ac:dyDescent="0.25">
      <c r="H1110" s="98"/>
      <c r="I1110" s="98"/>
      <c r="J1110" s="99"/>
      <c r="K1110" s="98"/>
    </row>
    <row r="1111" spans="8:11" x14ac:dyDescent="0.25">
      <c r="H1111" s="98"/>
      <c r="I1111" s="98"/>
      <c r="J1111" s="99"/>
      <c r="K1111" s="98"/>
    </row>
    <row r="1112" spans="8:11" x14ac:dyDescent="0.25">
      <c r="H1112" s="98"/>
      <c r="I1112" s="98"/>
      <c r="J1112" s="99"/>
      <c r="K1112" s="98"/>
    </row>
    <row r="1113" spans="8:11" x14ac:dyDescent="0.25">
      <c r="H1113" s="98"/>
      <c r="I1113" s="98"/>
      <c r="J1113" s="99"/>
      <c r="K1113" s="98"/>
    </row>
    <row r="1114" spans="8:11" x14ac:dyDescent="0.25">
      <c r="H1114" s="98"/>
      <c r="I1114" s="98"/>
      <c r="J1114" s="99"/>
      <c r="K1114" s="98"/>
    </row>
    <row r="1115" spans="8:11" x14ac:dyDescent="0.25">
      <c r="H1115" s="98"/>
      <c r="I1115" s="98"/>
      <c r="J1115" s="99"/>
      <c r="K1115" s="98"/>
    </row>
    <row r="1116" spans="8:11" x14ac:dyDescent="0.25">
      <c r="H1116" s="98"/>
      <c r="I1116" s="98"/>
      <c r="J1116" s="99"/>
      <c r="K1116" s="98"/>
    </row>
    <row r="1117" spans="8:11" x14ac:dyDescent="0.25">
      <c r="H1117" s="98"/>
      <c r="I1117" s="98"/>
      <c r="J1117" s="99"/>
      <c r="K1117" s="98"/>
    </row>
    <row r="1118" spans="8:11" x14ac:dyDescent="0.25">
      <c r="H1118" s="98"/>
      <c r="I1118" s="98"/>
      <c r="J1118" s="99"/>
      <c r="K1118" s="98"/>
    </row>
    <row r="1119" spans="8:11" x14ac:dyDescent="0.25">
      <c r="H1119" s="98"/>
      <c r="I1119" s="98"/>
      <c r="J1119" s="99"/>
      <c r="K1119" s="98"/>
    </row>
    <row r="1120" spans="8:11" x14ac:dyDescent="0.25">
      <c r="H1120" s="98"/>
      <c r="I1120" s="98"/>
      <c r="J1120" s="99"/>
      <c r="K1120" s="98"/>
    </row>
    <row r="1121" spans="8:11" x14ac:dyDescent="0.25">
      <c r="H1121" s="98"/>
      <c r="I1121" s="98"/>
      <c r="J1121" s="99"/>
      <c r="K1121" s="98"/>
    </row>
    <row r="1122" spans="8:11" x14ac:dyDescent="0.25">
      <c r="H1122" s="98"/>
      <c r="I1122" s="98"/>
      <c r="J1122" s="99"/>
      <c r="K1122" s="98"/>
    </row>
    <row r="1123" spans="8:11" x14ac:dyDescent="0.25">
      <c r="H1123" s="98"/>
      <c r="I1123" s="98"/>
      <c r="J1123" s="99"/>
      <c r="K1123" s="98"/>
    </row>
    <row r="1124" spans="8:11" x14ac:dyDescent="0.25">
      <c r="H1124" s="98"/>
      <c r="I1124" s="98"/>
      <c r="J1124" s="99"/>
      <c r="K1124" s="98"/>
    </row>
    <row r="1125" spans="8:11" x14ac:dyDescent="0.25">
      <c r="H1125" s="98"/>
      <c r="I1125" s="98"/>
      <c r="J1125" s="99"/>
      <c r="K1125" s="98"/>
    </row>
    <row r="1126" spans="8:11" x14ac:dyDescent="0.25">
      <c r="H1126" s="98"/>
      <c r="I1126" s="98"/>
      <c r="J1126" s="99"/>
      <c r="K1126" s="98"/>
    </row>
    <row r="1127" spans="8:11" x14ac:dyDescent="0.25">
      <c r="H1127" s="98"/>
      <c r="I1127" s="98"/>
      <c r="J1127" s="99"/>
      <c r="K1127" s="98"/>
    </row>
    <row r="1128" spans="8:11" x14ac:dyDescent="0.25">
      <c r="H1128" s="98"/>
      <c r="I1128" s="98"/>
      <c r="J1128" s="99"/>
      <c r="K1128" s="98"/>
    </row>
    <row r="1129" spans="8:11" x14ac:dyDescent="0.25">
      <c r="H1129" s="98"/>
      <c r="I1129" s="98"/>
      <c r="J1129" s="99"/>
      <c r="K1129" s="98"/>
    </row>
    <row r="1130" spans="8:11" x14ac:dyDescent="0.25">
      <c r="H1130" s="98"/>
      <c r="I1130" s="98"/>
      <c r="J1130" s="99"/>
      <c r="K1130" s="98"/>
    </row>
    <row r="1131" spans="8:11" x14ac:dyDescent="0.25">
      <c r="H1131" s="98"/>
      <c r="I1131" s="98"/>
      <c r="J1131" s="99"/>
      <c r="K1131" s="98"/>
    </row>
    <row r="1132" spans="8:11" x14ac:dyDescent="0.25">
      <c r="H1132" s="98"/>
      <c r="I1132" s="98"/>
      <c r="J1132" s="99"/>
      <c r="K1132" s="98"/>
    </row>
    <row r="1133" spans="8:11" x14ac:dyDescent="0.25">
      <c r="H1133" s="98"/>
      <c r="I1133" s="98"/>
      <c r="J1133" s="99"/>
      <c r="K1133" s="98"/>
    </row>
    <row r="1134" spans="8:11" x14ac:dyDescent="0.25">
      <c r="H1134" s="98"/>
      <c r="I1134" s="98"/>
      <c r="J1134" s="99"/>
      <c r="K1134" s="98"/>
    </row>
    <row r="1135" spans="8:11" x14ac:dyDescent="0.25">
      <c r="H1135" s="98"/>
      <c r="I1135" s="98"/>
      <c r="J1135" s="99"/>
      <c r="K1135" s="98"/>
    </row>
    <row r="1136" spans="8:11" x14ac:dyDescent="0.25">
      <c r="H1136" s="98"/>
      <c r="I1136" s="98"/>
      <c r="J1136" s="99"/>
      <c r="K1136" s="98"/>
    </row>
    <row r="1137" spans="8:11" x14ac:dyDescent="0.25">
      <c r="H1137" s="98"/>
      <c r="I1137" s="98"/>
      <c r="J1137" s="99"/>
      <c r="K1137" s="98"/>
    </row>
    <row r="1138" spans="8:11" x14ac:dyDescent="0.25">
      <c r="H1138" s="98"/>
      <c r="I1138" s="98"/>
      <c r="J1138" s="99"/>
      <c r="K1138" s="98"/>
    </row>
    <row r="1139" spans="8:11" x14ac:dyDescent="0.25">
      <c r="H1139" s="98"/>
      <c r="I1139" s="98"/>
      <c r="J1139" s="99"/>
      <c r="K1139" s="98"/>
    </row>
    <row r="1140" spans="8:11" x14ac:dyDescent="0.25">
      <c r="H1140" s="98"/>
      <c r="I1140" s="98"/>
      <c r="J1140" s="99"/>
      <c r="K1140" s="98"/>
    </row>
    <row r="1141" spans="8:11" x14ac:dyDescent="0.25">
      <c r="H1141" s="98"/>
      <c r="I1141" s="98"/>
      <c r="J1141" s="99"/>
      <c r="K1141" s="98"/>
    </row>
    <row r="1142" spans="8:11" x14ac:dyDescent="0.25">
      <c r="H1142" s="98"/>
      <c r="I1142" s="98"/>
      <c r="J1142" s="99"/>
      <c r="K1142" s="98"/>
    </row>
    <row r="1143" spans="8:11" x14ac:dyDescent="0.25">
      <c r="H1143" s="98"/>
      <c r="I1143" s="98"/>
      <c r="J1143" s="99"/>
      <c r="K1143" s="98"/>
    </row>
    <row r="1144" spans="8:11" x14ac:dyDescent="0.25">
      <c r="H1144" s="98"/>
      <c r="I1144" s="98"/>
      <c r="J1144" s="99"/>
      <c r="K1144" s="98"/>
    </row>
    <row r="1145" spans="8:11" x14ac:dyDescent="0.25">
      <c r="H1145" s="98"/>
      <c r="I1145" s="98"/>
      <c r="J1145" s="99"/>
      <c r="K1145" s="98"/>
    </row>
    <row r="1146" spans="8:11" x14ac:dyDescent="0.25">
      <c r="H1146" s="98"/>
      <c r="I1146" s="98"/>
      <c r="J1146" s="99"/>
      <c r="K1146" s="98"/>
    </row>
    <row r="1147" spans="8:11" x14ac:dyDescent="0.25">
      <c r="H1147" s="98"/>
      <c r="I1147" s="98"/>
      <c r="J1147" s="99"/>
      <c r="K1147" s="98"/>
    </row>
    <row r="1148" spans="8:11" x14ac:dyDescent="0.25">
      <c r="H1148" s="98"/>
      <c r="I1148" s="98"/>
      <c r="J1148" s="99"/>
      <c r="K1148" s="98"/>
    </row>
    <row r="1149" spans="8:11" x14ac:dyDescent="0.25">
      <c r="H1149" s="98"/>
      <c r="I1149" s="98"/>
      <c r="J1149" s="99"/>
      <c r="K1149" s="98"/>
    </row>
    <row r="1150" spans="8:11" x14ac:dyDescent="0.25">
      <c r="H1150" s="98"/>
      <c r="I1150" s="98"/>
      <c r="J1150" s="99"/>
      <c r="K1150" s="98"/>
    </row>
    <row r="1151" spans="8:11" x14ac:dyDescent="0.25">
      <c r="H1151" s="98"/>
      <c r="I1151" s="98"/>
      <c r="J1151" s="99"/>
      <c r="K1151" s="98"/>
    </row>
    <row r="1152" spans="8:11" x14ac:dyDescent="0.25">
      <c r="H1152" s="98"/>
      <c r="I1152" s="98"/>
      <c r="J1152" s="99"/>
      <c r="K1152" s="98"/>
    </row>
    <row r="1153" spans="8:11" x14ac:dyDescent="0.25">
      <c r="H1153" s="98"/>
      <c r="I1153" s="98"/>
      <c r="J1153" s="99"/>
      <c r="K1153" s="98"/>
    </row>
    <row r="1154" spans="8:11" x14ac:dyDescent="0.25">
      <c r="H1154" s="98"/>
      <c r="I1154" s="98"/>
      <c r="J1154" s="99"/>
      <c r="K1154" s="98"/>
    </row>
    <row r="1155" spans="8:11" x14ac:dyDescent="0.25">
      <c r="H1155" s="98"/>
      <c r="I1155" s="98"/>
      <c r="J1155" s="99"/>
      <c r="K1155" s="98"/>
    </row>
    <row r="1156" spans="8:11" x14ac:dyDescent="0.25">
      <c r="H1156" s="98"/>
      <c r="I1156" s="98"/>
      <c r="J1156" s="99"/>
      <c r="K1156" s="98"/>
    </row>
    <row r="1157" spans="8:11" x14ac:dyDescent="0.25">
      <c r="H1157" s="98"/>
      <c r="I1157" s="98"/>
      <c r="J1157" s="99"/>
      <c r="K1157" s="98"/>
    </row>
    <row r="1158" spans="8:11" x14ac:dyDescent="0.25">
      <c r="H1158" s="98"/>
      <c r="I1158" s="98"/>
      <c r="J1158" s="99"/>
      <c r="K1158" s="98"/>
    </row>
    <row r="1159" spans="8:11" x14ac:dyDescent="0.25">
      <c r="H1159" s="98"/>
      <c r="I1159" s="98"/>
      <c r="J1159" s="99"/>
      <c r="K1159" s="98"/>
    </row>
    <row r="1160" spans="8:11" x14ac:dyDescent="0.25">
      <c r="H1160" s="98"/>
      <c r="I1160" s="98"/>
      <c r="J1160" s="99"/>
      <c r="K1160" s="98"/>
    </row>
    <row r="1161" spans="8:11" x14ac:dyDescent="0.25">
      <c r="H1161" s="98"/>
      <c r="I1161" s="98"/>
      <c r="J1161" s="99"/>
      <c r="K1161" s="98"/>
    </row>
    <row r="1162" spans="8:11" x14ac:dyDescent="0.25">
      <c r="H1162" s="98"/>
      <c r="I1162" s="98"/>
      <c r="J1162" s="99"/>
      <c r="K1162" s="98"/>
    </row>
    <row r="1163" spans="8:11" x14ac:dyDescent="0.25">
      <c r="H1163" s="98"/>
      <c r="I1163" s="98"/>
      <c r="J1163" s="99"/>
      <c r="K1163" s="98"/>
    </row>
    <row r="1164" spans="8:11" x14ac:dyDescent="0.25">
      <c r="H1164" s="98"/>
      <c r="I1164" s="98"/>
      <c r="J1164" s="99"/>
      <c r="K1164" s="98"/>
    </row>
    <row r="1165" spans="8:11" x14ac:dyDescent="0.25">
      <c r="H1165" s="98"/>
      <c r="I1165" s="98"/>
      <c r="J1165" s="99"/>
      <c r="K1165" s="98"/>
    </row>
    <row r="1166" spans="8:11" x14ac:dyDescent="0.25">
      <c r="H1166" s="98"/>
      <c r="I1166" s="98"/>
      <c r="J1166" s="99"/>
      <c r="K1166" s="98"/>
    </row>
    <row r="1167" spans="8:11" x14ac:dyDescent="0.25">
      <c r="H1167" s="98"/>
      <c r="I1167" s="98"/>
      <c r="J1167" s="99"/>
      <c r="K1167" s="98"/>
    </row>
    <row r="1168" spans="8:11" x14ac:dyDescent="0.25">
      <c r="H1168" s="98"/>
      <c r="I1168" s="98"/>
      <c r="J1168" s="99"/>
      <c r="K1168" s="98"/>
    </row>
    <row r="1169" spans="8:11" x14ac:dyDescent="0.25">
      <c r="H1169" s="98"/>
      <c r="I1169" s="98"/>
      <c r="J1169" s="99"/>
      <c r="K1169" s="98"/>
    </row>
    <row r="1170" spans="8:11" x14ac:dyDescent="0.25">
      <c r="H1170" s="98"/>
      <c r="I1170" s="98"/>
      <c r="J1170" s="99"/>
      <c r="K1170" s="98"/>
    </row>
    <row r="1171" spans="8:11" x14ac:dyDescent="0.25">
      <c r="H1171" s="98"/>
      <c r="I1171" s="98"/>
      <c r="J1171" s="99"/>
      <c r="K1171" s="98"/>
    </row>
    <row r="1172" spans="8:11" x14ac:dyDescent="0.25">
      <c r="H1172" s="98"/>
      <c r="I1172" s="98"/>
      <c r="J1172" s="99"/>
      <c r="K1172" s="98"/>
    </row>
    <row r="1173" spans="8:11" x14ac:dyDescent="0.25">
      <c r="H1173" s="98"/>
      <c r="I1173" s="98"/>
      <c r="J1173" s="99"/>
      <c r="K1173" s="98"/>
    </row>
    <row r="1174" spans="8:11" x14ac:dyDescent="0.25">
      <c r="H1174" s="98"/>
      <c r="I1174" s="98"/>
      <c r="J1174" s="99"/>
      <c r="K1174" s="98"/>
    </row>
    <row r="1175" spans="8:11" x14ac:dyDescent="0.25">
      <c r="H1175" s="98"/>
      <c r="I1175" s="98"/>
      <c r="J1175" s="99"/>
      <c r="K1175" s="98"/>
    </row>
    <row r="1176" spans="8:11" x14ac:dyDescent="0.25">
      <c r="H1176" s="98"/>
      <c r="I1176" s="98"/>
      <c r="J1176" s="99"/>
      <c r="K1176" s="98"/>
    </row>
    <row r="1177" spans="8:11" x14ac:dyDescent="0.25">
      <c r="H1177" s="98"/>
      <c r="I1177" s="98"/>
      <c r="J1177" s="99"/>
      <c r="K1177" s="98"/>
    </row>
    <row r="1178" spans="8:11" x14ac:dyDescent="0.25">
      <c r="H1178" s="98"/>
      <c r="I1178" s="98"/>
      <c r="J1178" s="99"/>
      <c r="K1178" s="98"/>
    </row>
    <row r="1179" spans="8:11" x14ac:dyDescent="0.25">
      <c r="H1179" s="98"/>
      <c r="I1179" s="98"/>
      <c r="J1179" s="99"/>
      <c r="K1179" s="98"/>
    </row>
    <row r="1180" spans="8:11" x14ac:dyDescent="0.25">
      <c r="H1180" s="98"/>
      <c r="I1180" s="98"/>
      <c r="J1180" s="99"/>
      <c r="K1180" s="98"/>
    </row>
    <row r="1181" spans="8:11" x14ac:dyDescent="0.25">
      <c r="H1181" s="98"/>
      <c r="I1181" s="98"/>
      <c r="J1181" s="99"/>
      <c r="K1181" s="98"/>
    </row>
    <row r="1182" spans="8:11" x14ac:dyDescent="0.25">
      <c r="H1182" s="98"/>
      <c r="I1182" s="98"/>
      <c r="J1182" s="99"/>
      <c r="K1182" s="98"/>
    </row>
    <row r="1183" spans="8:11" x14ac:dyDescent="0.25">
      <c r="H1183" s="98"/>
      <c r="I1183" s="98"/>
      <c r="J1183" s="99"/>
      <c r="K1183" s="98"/>
    </row>
    <row r="1184" spans="8:11" x14ac:dyDescent="0.25">
      <c r="H1184" s="98"/>
      <c r="I1184" s="98"/>
      <c r="J1184" s="99"/>
      <c r="K1184" s="98"/>
    </row>
    <row r="1185" spans="8:11" x14ac:dyDescent="0.25">
      <c r="H1185" s="98"/>
      <c r="I1185" s="98"/>
      <c r="J1185" s="99"/>
      <c r="K1185" s="98"/>
    </row>
    <row r="1186" spans="8:11" x14ac:dyDescent="0.25">
      <c r="H1186" s="98"/>
      <c r="I1186" s="98"/>
      <c r="J1186" s="99"/>
      <c r="K1186" s="98"/>
    </row>
    <row r="1187" spans="8:11" x14ac:dyDescent="0.25">
      <c r="H1187" s="98"/>
      <c r="I1187" s="98"/>
      <c r="J1187" s="99"/>
      <c r="K1187" s="98"/>
    </row>
    <row r="1188" spans="8:11" x14ac:dyDescent="0.25">
      <c r="H1188" s="98"/>
      <c r="I1188" s="98"/>
      <c r="J1188" s="99"/>
      <c r="K1188" s="98"/>
    </row>
    <row r="1189" spans="8:11" x14ac:dyDescent="0.25">
      <c r="H1189" s="98"/>
      <c r="I1189" s="98"/>
      <c r="J1189" s="99"/>
      <c r="K1189" s="98"/>
    </row>
    <row r="1190" spans="8:11" x14ac:dyDescent="0.25">
      <c r="H1190" s="98"/>
      <c r="I1190" s="98"/>
      <c r="J1190" s="99"/>
      <c r="K1190" s="98"/>
    </row>
    <row r="1191" spans="8:11" x14ac:dyDescent="0.25">
      <c r="H1191" s="98"/>
      <c r="I1191" s="98"/>
      <c r="J1191" s="99"/>
      <c r="K1191" s="98"/>
    </row>
    <row r="1192" spans="8:11" x14ac:dyDescent="0.25">
      <c r="H1192" s="98"/>
      <c r="I1192" s="98"/>
      <c r="J1192" s="99"/>
      <c r="K1192" s="98"/>
    </row>
    <row r="1193" spans="8:11" x14ac:dyDescent="0.25">
      <c r="H1193" s="98"/>
      <c r="I1193" s="98"/>
      <c r="J1193" s="99"/>
      <c r="K1193" s="98"/>
    </row>
    <row r="1194" spans="8:11" x14ac:dyDescent="0.25">
      <c r="H1194" s="98"/>
      <c r="I1194" s="98"/>
      <c r="J1194" s="99"/>
      <c r="K1194" s="98"/>
    </row>
    <row r="1195" spans="8:11" x14ac:dyDescent="0.25">
      <c r="H1195" s="98"/>
      <c r="I1195" s="98"/>
      <c r="J1195" s="99"/>
      <c r="K1195" s="98"/>
    </row>
    <row r="1196" spans="8:11" x14ac:dyDescent="0.25">
      <c r="H1196" s="98"/>
      <c r="I1196" s="98"/>
      <c r="J1196" s="99"/>
      <c r="K1196" s="98"/>
    </row>
    <row r="1197" spans="8:11" x14ac:dyDescent="0.25">
      <c r="H1197" s="98"/>
      <c r="I1197" s="98"/>
      <c r="J1197" s="99"/>
      <c r="K1197" s="98"/>
    </row>
    <row r="1198" spans="8:11" x14ac:dyDescent="0.25">
      <c r="H1198" s="98"/>
      <c r="I1198" s="98"/>
      <c r="J1198" s="99"/>
      <c r="K1198" s="98"/>
    </row>
    <row r="1199" spans="8:11" x14ac:dyDescent="0.25">
      <c r="H1199" s="98"/>
      <c r="I1199" s="98"/>
      <c r="J1199" s="99"/>
      <c r="K1199" s="98"/>
    </row>
    <row r="1200" spans="8:11" x14ac:dyDescent="0.25">
      <c r="H1200" s="98"/>
      <c r="I1200" s="98"/>
      <c r="J1200" s="99"/>
      <c r="K1200" s="98"/>
    </row>
    <row r="1201" spans="8:11" x14ac:dyDescent="0.25">
      <c r="H1201" s="98"/>
      <c r="I1201" s="98"/>
      <c r="J1201" s="99"/>
      <c r="K1201" s="98"/>
    </row>
    <row r="1202" spans="8:11" x14ac:dyDescent="0.25">
      <c r="H1202" s="98"/>
      <c r="I1202" s="98"/>
      <c r="J1202" s="99"/>
      <c r="K1202" s="98"/>
    </row>
    <row r="1203" spans="8:11" x14ac:dyDescent="0.25">
      <c r="H1203" s="98"/>
      <c r="I1203" s="98"/>
      <c r="J1203" s="99"/>
      <c r="K1203" s="98"/>
    </row>
    <row r="1204" spans="8:11" x14ac:dyDescent="0.25">
      <c r="H1204" s="98"/>
      <c r="I1204" s="98"/>
      <c r="J1204" s="99"/>
      <c r="K1204" s="98"/>
    </row>
    <row r="1205" spans="8:11" x14ac:dyDescent="0.25">
      <c r="H1205" s="98"/>
      <c r="I1205" s="98"/>
      <c r="J1205" s="99"/>
      <c r="K1205" s="98"/>
    </row>
    <row r="1206" spans="8:11" x14ac:dyDescent="0.25">
      <c r="H1206" s="98"/>
      <c r="I1206" s="98"/>
      <c r="J1206" s="99"/>
      <c r="K1206" s="98"/>
    </row>
    <row r="1207" spans="8:11" x14ac:dyDescent="0.25">
      <c r="H1207" s="98"/>
      <c r="I1207" s="98"/>
      <c r="J1207" s="99"/>
      <c r="K1207" s="98"/>
    </row>
    <row r="1208" spans="8:11" x14ac:dyDescent="0.25">
      <c r="H1208" s="98"/>
      <c r="I1208" s="98"/>
      <c r="J1208" s="99"/>
      <c r="K1208" s="98"/>
    </row>
    <row r="1209" spans="8:11" x14ac:dyDescent="0.25">
      <c r="H1209" s="98"/>
      <c r="I1209" s="98"/>
      <c r="J1209" s="99"/>
      <c r="K1209" s="98"/>
    </row>
    <row r="1210" spans="8:11" x14ac:dyDescent="0.25">
      <c r="H1210" s="98"/>
      <c r="I1210" s="98"/>
      <c r="J1210" s="99"/>
      <c r="K1210" s="98"/>
    </row>
    <row r="1211" spans="8:11" x14ac:dyDescent="0.25">
      <c r="H1211" s="98"/>
      <c r="I1211" s="98"/>
      <c r="J1211" s="99"/>
      <c r="K1211" s="98"/>
    </row>
    <row r="1212" spans="8:11" x14ac:dyDescent="0.25">
      <c r="H1212" s="98"/>
      <c r="I1212" s="98"/>
      <c r="J1212" s="99"/>
      <c r="K1212" s="98"/>
    </row>
    <row r="1213" spans="8:11" x14ac:dyDescent="0.25">
      <c r="H1213" s="98"/>
      <c r="I1213" s="98"/>
      <c r="J1213" s="99"/>
      <c r="K1213" s="98"/>
    </row>
    <row r="1214" spans="8:11" x14ac:dyDescent="0.25">
      <c r="H1214" s="98"/>
      <c r="I1214" s="98"/>
      <c r="J1214" s="99"/>
      <c r="K1214" s="98"/>
    </row>
    <row r="1215" spans="8:11" x14ac:dyDescent="0.25">
      <c r="H1215" s="98"/>
      <c r="I1215" s="98"/>
      <c r="J1215" s="99"/>
      <c r="K1215" s="98"/>
    </row>
    <row r="1216" spans="8:11" x14ac:dyDescent="0.25">
      <c r="H1216" s="98"/>
      <c r="I1216" s="98"/>
      <c r="J1216" s="99"/>
      <c r="K1216" s="98"/>
    </row>
    <row r="1217" spans="8:11" x14ac:dyDescent="0.25">
      <c r="H1217" s="98"/>
      <c r="I1217" s="98"/>
      <c r="J1217" s="99"/>
      <c r="K1217" s="98"/>
    </row>
    <row r="1218" spans="8:11" x14ac:dyDescent="0.25">
      <c r="H1218" s="98"/>
      <c r="I1218" s="98"/>
      <c r="J1218" s="99"/>
      <c r="K1218" s="98"/>
    </row>
    <row r="1219" spans="8:11" x14ac:dyDescent="0.25">
      <c r="H1219" s="98"/>
      <c r="I1219" s="98"/>
      <c r="J1219" s="99"/>
      <c r="K1219" s="98"/>
    </row>
    <row r="1220" spans="8:11" x14ac:dyDescent="0.25">
      <c r="H1220" s="98"/>
      <c r="I1220" s="98"/>
      <c r="J1220" s="99"/>
      <c r="K1220" s="98"/>
    </row>
    <row r="1221" spans="8:11" x14ac:dyDescent="0.25">
      <c r="H1221" s="98"/>
      <c r="I1221" s="98"/>
      <c r="J1221" s="99"/>
      <c r="K1221" s="98"/>
    </row>
    <row r="1222" spans="8:11" x14ac:dyDescent="0.25">
      <c r="H1222" s="98"/>
      <c r="I1222" s="98"/>
      <c r="J1222" s="99"/>
      <c r="K1222" s="98"/>
    </row>
    <row r="1223" spans="8:11" x14ac:dyDescent="0.25">
      <c r="H1223" s="98"/>
      <c r="I1223" s="98"/>
      <c r="J1223" s="99"/>
      <c r="K1223" s="98"/>
    </row>
    <row r="1224" spans="8:11" x14ac:dyDescent="0.25">
      <c r="H1224" s="98"/>
      <c r="I1224" s="98"/>
      <c r="J1224" s="99"/>
      <c r="K1224" s="98"/>
    </row>
    <row r="1225" spans="8:11" x14ac:dyDescent="0.25">
      <c r="H1225" s="98"/>
      <c r="I1225" s="98"/>
      <c r="J1225" s="99"/>
      <c r="K1225" s="98"/>
    </row>
    <row r="1226" spans="8:11" x14ac:dyDescent="0.25">
      <c r="H1226" s="98"/>
      <c r="I1226" s="98"/>
      <c r="J1226" s="99"/>
      <c r="K1226" s="98"/>
    </row>
    <row r="1227" spans="8:11" x14ac:dyDescent="0.25">
      <c r="H1227" s="98"/>
      <c r="I1227" s="98"/>
      <c r="J1227" s="99"/>
      <c r="K1227" s="98"/>
    </row>
    <row r="1228" spans="8:11" x14ac:dyDescent="0.25">
      <c r="H1228" s="98"/>
      <c r="I1228" s="98"/>
      <c r="J1228" s="99"/>
      <c r="K1228" s="98"/>
    </row>
    <row r="1229" spans="8:11" x14ac:dyDescent="0.25">
      <c r="H1229" s="98"/>
      <c r="I1229" s="98"/>
      <c r="J1229" s="99"/>
      <c r="K1229" s="98"/>
    </row>
    <row r="1230" spans="8:11" x14ac:dyDescent="0.25">
      <c r="H1230" s="98"/>
      <c r="I1230" s="98"/>
      <c r="J1230" s="99"/>
      <c r="K1230" s="98"/>
    </row>
    <row r="1231" spans="8:11" x14ac:dyDescent="0.25">
      <c r="H1231" s="98"/>
      <c r="I1231" s="98"/>
      <c r="J1231" s="99"/>
      <c r="K1231" s="98"/>
    </row>
    <row r="1232" spans="8:11" x14ac:dyDescent="0.25">
      <c r="H1232" s="98"/>
      <c r="I1232" s="98"/>
      <c r="J1232" s="99"/>
      <c r="K1232" s="98"/>
    </row>
    <row r="1233" spans="8:11" x14ac:dyDescent="0.25">
      <c r="H1233" s="98"/>
      <c r="I1233" s="98"/>
      <c r="J1233" s="99"/>
      <c r="K1233" s="98"/>
    </row>
    <row r="1234" spans="8:11" x14ac:dyDescent="0.25">
      <c r="H1234" s="98"/>
      <c r="I1234" s="98"/>
      <c r="J1234" s="99"/>
      <c r="K1234" s="98"/>
    </row>
    <row r="1235" spans="8:11" x14ac:dyDescent="0.25">
      <c r="H1235" s="98"/>
      <c r="I1235" s="98"/>
      <c r="J1235" s="99"/>
      <c r="K1235" s="98"/>
    </row>
    <row r="1236" spans="8:11" x14ac:dyDescent="0.25">
      <c r="H1236" s="98"/>
      <c r="I1236" s="98"/>
      <c r="J1236" s="99"/>
      <c r="K1236" s="98"/>
    </row>
    <row r="1237" spans="8:11" x14ac:dyDescent="0.25">
      <c r="H1237" s="98"/>
      <c r="I1237" s="98"/>
      <c r="J1237" s="99"/>
      <c r="K1237" s="98"/>
    </row>
    <row r="1238" spans="8:11" x14ac:dyDescent="0.25">
      <c r="H1238" s="98"/>
      <c r="I1238" s="98"/>
      <c r="J1238" s="99"/>
      <c r="K1238" s="98"/>
    </row>
    <row r="1239" spans="8:11" x14ac:dyDescent="0.25">
      <c r="H1239" s="98"/>
      <c r="I1239" s="98"/>
      <c r="J1239" s="99"/>
      <c r="K1239" s="98"/>
    </row>
    <row r="1240" spans="8:11" x14ac:dyDescent="0.25">
      <c r="H1240" s="98"/>
      <c r="I1240" s="98"/>
      <c r="J1240" s="99"/>
      <c r="K1240" s="98"/>
    </row>
    <row r="1241" spans="8:11" x14ac:dyDescent="0.25">
      <c r="H1241" s="98"/>
      <c r="I1241" s="98"/>
      <c r="J1241" s="99"/>
      <c r="K1241" s="98"/>
    </row>
    <row r="1242" spans="8:11" x14ac:dyDescent="0.25">
      <c r="H1242" s="98"/>
      <c r="I1242" s="98"/>
      <c r="J1242" s="99"/>
      <c r="K1242" s="98"/>
    </row>
    <row r="1243" spans="8:11" x14ac:dyDescent="0.25">
      <c r="H1243" s="98"/>
      <c r="I1243" s="98"/>
      <c r="J1243" s="99"/>
      <c r="K1243" s="98"/>
    </row>
    <row r="1244" spans="8:11" x14ac:dyDescent="0.25">
      <c r="H1244" s="98"/>
      <c r="I1244" s="98"/>
      <c r="J1244" s="99"/>
      <c r="K1244" s="98"/>
    </row>
    <row r="1245" spans="8:11" x14ac:dyDescent="0.25">
      <c r="H1245" s="98"/>
      <c r="I1245" s="98"/>
      <c r="J1245" s="99"/>
      <c r="K1245" s="98"/>
    </row>
    <row r="1246" spans="8:11" x14ac:dyDescent="0.25">
      <c r="H1246" s="98"/>
      <c r="I1246" s="98"/>
      <c r="J1246" s="99"/>
      <c r="K1246" s="98"/>
    </row>
    <row r="1247" spans="8:11" x14ac:dyDescent="0.25">
      <c r="H1247" s="98"/>
      <c r="I1247" s="98"/>
      <c r="J1247" s="99"/>
      <c r="K1247" s="98"/>
    </row>
    <row r="1248" spans="8:11" x14ac:dyDescent="0.25">
      <c r="H1248" s="98"/>
      <c r="I1248" s="98"/>
      <c r="J1248" s="99"/>
      <c r="K1248" s="98"/>
    </row>
    <row r="1249" spans="8:11" x14ac:dyDescent="0.25">
      <c r="H1249" s="98"/>
      <c r="I1249" s="98"/>
      <c r="J1249" s="99"/>
      <c r="K1249" s="98"/>
    </row>
    <row r="1250" spans="8:11" x14ac:dyDescent="0.25">
      <c r="H1250" s="98"/>
      <c r="I1250" s="98"/>
      <c r="J1250" s="99"/>
      <c r="K1250" s="98"/>
    </row>
    <row r="1251" spans="8:11" x14ac:dyDescent="0.25">
      <c r="H1251" s="98"/>
      <c r="I1251" s="98"/>
      <c r="J1251" s="99"/>
      <c r="K1251" s="98"/>
    </row>
    <row r="1252" spans="8:11" x14ac:dyDescent="0.25">
      <c r="H1252" s="98"/>
      <c r="I1252" s="98"/>
      <c r="J1252" s="99"/>
      <c r="K1252" s="98"/>
    </row>
    <row r="1253" spans="8:11" x14ac:dyDescent="0.25">
      <c r="H1253" s="98"/>
      <c r="I1253" s="98"/>
      <c r="J1253" s="99"/>
      <c r="K1253" s="98"/>
    </row>
    <row r="1254" spans="8:11" x14ac:dyDescent="0.25">
      <c r="H1254" s="98"/>
      <c r="I1254" s="98"/>
      <c r="J1254" s="99"/>
      <c r="K1254" s="98"/>
    </row>
    <row r="1255" spans="8:11" x14ac:dyDescent="0.25">
      <c r="H1255" s="98"/>
      <c r="I1255" s="98"/>
      <c r="J1255" s="99"/>
      <c r="K1255" s="98"/>
    </row>
    <row r="1256" spans="8:11" x14ac:dyDescent="0.25">
      <c r="H1256" s="98"/>
      <c r="I1256" s="98"/>
      <c r="J1256" s="99"/>
      <c r="K1256" s="98"/>
    </row>
    <row r="1257" spans="8:11" x14ac:dyDescent="0.25">
      <c r="H1257" s="98"/>
      <c r="I1257" s="98"/>
      <c r="J1257" s="99"/>
      <c r="K1257" s="98"/>
    </row>
    <row r="1258" spans="8:11" x14ac:dyDescent="0.25">
      <c r="H1258" s="98"/>
      <c r="I1258" s="98"/>
      <c r="J1258" s="99"/>
      <c r="K1258" s="98"/>
    </row>
    <row r="1259" spans="8:11" x14ac:dyDescent="0.25">
      <c r="H1259" s="98"/>
      <c r="I1259" s="98"/>
      <c r="J1259" s="99"/>
      <c r="K1259" s="98"/>
    </row>
    <row r="1260" spans="8:11" x14ac:dyDescent="0.25">
      <c r="H1260" s="98"/>
      <c r="I1260" s="98"/>
      <c r="J1260" s="99"/>
      <c r="K1260" s="98"/>
    </row>
    <row r="1261" spans="8:11" x14ac:dyDescent="0.25">
      <c r="H1261" s="98"/>
      <c r="I1261" s="98"/>
      <c r="J1261" s="99"/>
      <c r="K1261" s="98"/>
    </row>
    <row r="1262" spans="8:11" x14ac:dyDescent="0.25">
      <c r="H1262" s="98"/>
      <c r="I1262" s="98"/>
      <c r="J1262" s="99"/>
      <c r="K1262" s="98"/>
    </row>
    <row r="1263" spans="8:11" x14ac:dyDescent="0.25">
      <c r="H1263" s="98"/>
      <c r="I1263" s="98"/>
      <c r="J1263" s="99"/>
      <c r="K1263" s="98"/>
    </row>
    <row r="1264" spans="8:11" x14ac:dyDescent="0.25">
      <c r="H1264" s="98"/>
      <c r="I1264" s="98"/>
      <c r="J1264" s="99"/>
      <c r="K1264" s="98"/>
    </row>
    <row r="1265" spans="8:11" x14ac:dyDescent="0.25">
      <c r="H1265" s="98"/>
      <c r="I1265" s="98"/>
      <c r="J1265" s="99"/>
      <c r="K1265" s="98"/>
    </row>
    <row r="1266" spans="8:11" x14ac:dyDescent="0.25">
      <c r="H1266" s="98"/>
      <c r="I1266" s="98"/>
      <c r="J1266" s="99"/>
      <c r="K1266" s="98"/>
    </row>
    <row r="1267" spans="8:11" x14ac:dyDescent="0.25">
      <c r="H1267" s="98"/>
      <c r="I1267" s="98"/>
      <c r="J1267" s="99"/>
      <c r="K1267" s="98"/>
    </row>
    <row r="1268" spans="8:11" x14ac:dyDescent="0.25">
      <c r="H1268" s="98"/>
      <c r="I1268" s="98"/>
      <c r="J1268" s="99"/>
      <c r="K1268" s="98"/>
    </row>
    <row r="1269" spans="8:11" x14ac:dyDescent="0.25">
      <c r="H1269" s="98"/>
      <c r="I1269" s="98"/>
      <c r="J1269" s="99"/>
      <c r="K1269" s="98"/>
    </row>
    <row r="1270" spans="8:11" x14ac:dyDescent="0.25">
      <c r="H1270" s="98"/>
      <c r="I1270" s="98"/>
      <c r="J1270" s="99"/>
      <c r="K1270" s="98"/>
    </row>
    <row r="1271" spans="8:11" x14ac:dyDescent="0.25">
      <c r="H1271" s="98"/>
      <c r="I1271" s="98"/>
      <c r="J1271" s="99"/>
      <c r="K1271" s="98"/>
    </row>
    <row r="1272" spans="8:11" x14ac:dyDescent="0.25">
      <c r="H1272" s="98"/>
      <c r="I1272" s="98"/>
      <c r="J1272" s="99"/>
      <c r="K1272" s="98"/>
    </row>
    <row r="1273" spans="8:11" x14ac:dyDescent="0.25">
      <c r="H1273" s="98"/>
      <c r="I1273" s="98"/>
      <c r="J1273" s="99"/>
      <c r="K1273" s="98"/>
    </row>
    <row r="1274" spans="8:11" x14ac:dyDescent="0.25">
      <c r="H1274" s="98"/>
      <c r="I1274" s="98"/>
      <c r="J1274" s="99"/>
      <c r="K1274" s="98"/>
    </row>
    <row r="1275" spans="8:11" x14ac:dyDescent="0.25">
      <c r="H1275" s="98"/>
      <c r="I1275" s="98"/>
      <c r="J1275" s="99"/>
      <c r="K1275" s="98"/>
    </row>
    <row r="1276" spans="8:11" x14ac:dyDescent="0.25">
      <c r="H1276" s="98"/>
      <c r="I1276" s="98"/>
      <c r="J1276" s="99"/>
      <c r="K1276" s="98"/>
    </row>
    <row r="1277" spans="8:11" x14ac:dyDescent="0.25">
      <c r="H1277" s="98"/>
      <c r="I1277" s="98"/>
      <c r="J1277" s="99"/>
      <c r="K1277" s="98"/>
    </row>
    <row r="1278" spans="8:11" x14ac:dyDescent="0.25">
      <c r="H1278" s="98"/>
      <c r="I1278" s="98"/>
      <c r="J1278" s="99"/>
      <c r="K1278" s="98"/>
    </row>
    <row r="1279" spans="8:11" x14ac:dyDescent="0.25">
      <c r="H1279" s="98"/>
      <c r="I1279" s="98"/>
      <c r="J1279" s="99"/>
      <c r="K1279" s="98"/>
    </row>
    <row r="1280" spans="8:11" x14ac:dyDescent="0.25">
      <c r="H1280" s="98"/>
      <c r="I1280" s="98"/>
      <c r="J1280" s="99"/>
      <c r="K1280" s="98"/>
    </row>
    <row r="1281" spans="8:11" x14ac:dyDescent="0.25">
      <c r="H1281" s="98"/>
      <c r="I1281" s="98"/>
      <c r="J1281" s="99"/>
      <c r="K1281" s="98"/>
    </row>
    <row r="1282" spans="8:11" x14ac:dyDescent="0.25">
      <c r="H1282" s="98"/>
      <c r="I1282" s="98"/>
      <c r="J1282" s="99"/>
      <c r="K1282" s="98"/>
    </row>
    <row r="1283" spans="8:11" x14ac:dyDescent="0.25">
      <c r="H1283" s="98"/>
      <c r="I1283" s="98"/>
      <c r="J1283" s="99"/>
      <c r="K1283" s="98"/>
    </row>
    <row r="1284" spans="8:11" x14ac:dyDescent="0.25">
      <c r="H1284" s="98"/>
      <c r="I1284" s="98"/>
      <c r="J1284" s="99"/>
      <c r="K1284" s="98"/>
    </row>
    <row r="1285" spans="8:11" x14ac:dyDescent="0.25">
      <c r="H1285" s="98"/>
      <c r="I1285" s="98"/>
      <c r="J1285" s="99"/>
      <c r="K1285" s="98"/>
    </row>
    <row r="1286" spans="8:11" x14ac:dyDescent="0.25">
      <c r="H1286" s="98"/>
      <c r="I1286" s="98"/>
      <c r="J1286" s="99"/>
      <c r="K1286" s="98"/>
    </row>
    <row r="1287" spans="8:11" x14ac:dyDescent="0.25">
      <c r="H1287" s="98"/>
      <c r="I1287" s="98"/>
      <c r="J1287" s="99"/>
      <c r="K1287" s="98"/>
    </row>
    <row r="1288" spans="8:11" x14ac:dyDescent="0.25">
      <c r="H1288" s="98"/>
      <c r="I1288" s="98"/>
      <c r="J1288" s="99"/>
      <c r="K1288" s="98"/>
    </row>
  </sheetData>
  <autoFilter ref="A23:R104" xr:uid="{19190751-D2D8-43EE-9114-35FE7AAB3A31}"/>
  <mergeCells count="28">
    <mergeCell ref="A22:B22"/>
    <mergeCell ref="D108:E108"/>
    <mergeCell ref="F22:H22"/>
    <mergeCell ref="J14:M14"/>
    <mergeCell ref="J15:M15"/>
    <mergeCell ref="J16:M16"/>
    <mergeCell ref="J17:M17"/>
    <mergeCell ref="J18:M18"/>
    <mergeCell ref="J19:M19"/>
    <mergeCell ref="J13:M13"/>
    <mergeCell ref="P13:Q13"/>
    <mergeCell ref="K1:K3"/>
    <mergeCell ref="L1:L3"/>
    <mergeCell ref="M1:N1"/>
    <mergeCell ref="J10:M10"/>
    <mergeCell ref="P10:Q10"/>
    <mergeCell ref="J11:M11"/>
    <mergeCell ref="J12:M12"/>
    <mergeCell ref="P12:Q12"/>
    <mergeCell ref="F2:G2"/>
    <mergeCell ref="H2:I2"/>
    <mergeCell ref="P9:Q9"/>
    <mergeCell ref="A1:A3"/>
    <mergeCell ref="B1:B3"/>
    <mergeCell ref="C1:C3"/>
    <mergeCell ref="D1:D3"/>
    <mergeCell ref="E1:I1"/>
    <mergeCell ref="J1:J3"/>
  </mergeCells>
  <conditionalFormatting sqref="Q11">
    <cfRule type="expression" dxfId="10" priority="1">
      <formula>ISERROR($Q11)</formula>
    </cfRule>
  </conditionalFormatting>
  <dataValidations count="7">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J24:J103" xr:uid="{CD44D5E7-4505-4233-B84C-770BB6249357}">
      <formula1>F24&lt;$J$11</formula1>
    </dataValidation>
    <dataValidation type="decimal" operator="greaterThan" allowBlank="1" showInputMessage="1" showErrorMessage="1" sqref="P2:P8 Q2:Q3" xr:uid="{E066EAC5-F364-4ADA-8825-34B5947916A5}">
      <formula1>0</formula1>
    </dataValidation>
    <dataValidation operator="greaterThanOrEqual" allowBlank="1" showInputMessage="1" showErrorMessage="1" sqref="K7:K8" xr:uid="{A0C867CC-6E01-43D4-BE0F-7BC3516E6D58}"/>
    <dataValidation type="custom" operator="greaterThanOrEqual" allowBlank="1" showInputMessage="1" showErrorMessage="1" errorTitle="Error" error="El porcentaje que ingreso no esta en este rango 0%-100%, o el resultado del descuento en menor al precio piso $ 1,650,451" promptTitle="Porcentaje Descuento" prompt="Ingrese % de descuento de 0%-100% y el resultado del descuento no puede ser menor al precio piso $ 1,650,451" sqref="K5:K6" xr:uid="{8CB8E542-FD91-4BD4-8CD8-F238E0E8BA0C}">
      <formula1>A5</formula1>
    </dataValidation>
    <dataValidation type="custom" operator="greaterThanOrEqual" allowBlank="1" showInputMessage="1" showErrorMessage="1" errorTitle="Error" error="El porcentaje que ingreso no esta en este rango 0%-100%, o el resultado del descuento en menor al precio piso $ 1,608,377" promptTitle="Porcentaje Descuento" prompt="Ingrese % de descuento de 0%-100% y el resultado del descuento no puede ser menor al precio piso $ 1,608,377" sqref="K4" xr:uid="{D62954D0-9AD9-4775-A504-ABEC0C07F9DD}">
      <formula1>A4</formula1>
    </dataValidation>
    <dataValidation type="decimal" allowBlank="1" showInputMessage="1" showErrorMessage="1" errorTitle="Error" error="Mayor o igual a 1 y Menor al Ofertado" promptTitle="Porcentaje de AIU" prompt="Mayor o igual a 1 y Menor al Ofertado" sqref="Q11" xr:uid="{A6DC70DF-C7B6-4183-9470-1382ADABDA38}">
      <formula1>0.01</formula1>
      <formula2>S11</formula2>
    </dataValidation>
    <dataValidation type="decimal" allowBlank="1" showInputMessage="1" showErrorMessage="1" errorTitle="Error" error="Mayor a 1" promptTitle="Porcentaje de AIU" prompt="Mayor a 1" sqref="R9" xr:uid="{F7C32FE5-3F28-4E91-91C4-556AF78D9A7D}">
      <formula1>0.011</formula1>
      <formula2>AH12</formula2>
    </dataValidation>
  </dataValidations>
  <printOptions horizontalCentered="1"/>
  <pageMargins left="0.31496062992125984" right="0.31496062992125984" top="0.35433070866141736" bottom="0.35433070866141736" header="0.31496062992125984" footer="0.31496062992125984"/>
  <pageSetup scale="29" fitToHeight="2" orientation="landscape" horizontalDpi="1200" verticalDpi="1200" r:id="rId1"/>
  <colBreaks count="1" manualBreakCount="1">
    <brk id="1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1CE7DC-20D4-4BE1-AD6E-84E8A40671E1}">
  <sheetPr>
    <tabColor theme="9" tint="-0.249977111117893"/>
    <pageSetUpPr fitToPage="1"/>
  </sheetPr>
  <dimension ref="A1:Q781"/>
  <sheetViews>
    <sheetView topLeftCell="A8" zoomScale="55" zoomScaleNormal="55" zoomScaleSheetLayoutView="85" workbookViewId="0">
      <selection activeCell="F75" sqref="F75"/>
    </sheetView>
  </sheetViews>
  <sheetFormatPr baseColWidth="10" defaultRowHeight="15" x14ac:dyDescent="0.25"/>
  <cols>
    <col min="1" max="1" width="11.42578125" style="2"/>
    <col min="2" max="2" width="24.140625" customWidth="1"/>
    <col min="3" max="3" width="7.85546875" customWidth="1"/>
    <col min="4" max="4" width="13" style="2" bestFit="1" customWidth="1"/>
    <col min="5" max="5" width="21.5703125" style="60" bestFit="1" customWidth="1"/>
    <col min="6" max="6" width="21.5703125" style="2" bestFit="1" customWidth="1"/>
    <col min="7" max="7" width="19" style="2" bestFit="1" customWidth="1"/>
    <col min="8" max="8" width="23" style="86" bestFit="1" customWidth="1"/>
    <col min="9" max="9" width="23.7109375" style="86" bestFit="1" customWidth="1"/>
    <col min="10" max="10" width="22.5703125" style="87" bestFit="1" customWidth="1"/>
    <col min="11" max="11" width="27.42578125" style="86" bestFit="1" customWidth="1"/>
    <col min="12" max="12" width="24.140625" customWidth="1"/>
    <col min="13" max="13" width="24.85546875" customWidth="1"/>
    <col min="14" max="14" width="27" style="2" customWidth="1"/>
    <col min="15" max="15" width="18" bestFit="1" customWidth="1"/>
    <col min="16" max="16" width="37.7109375" customWidth="1"/>
    <col min="17" max="17" width="18.5703125" customWidth="1"/>
    <col min="18" max="18" width="18.85546875" customWidth="1"/>
  </cols>
  <sheetData>
    <row r="1" spans="1:17" ht="36.75" customHeight="1" x14ac:dyDescent="0.25">
      <c r="A1" s="318" t="s">
        <v>7</v>
      </c>
      <c r="B1" s="320" t="s">
        <v>8</v>
      </c>
      <c r="C1" s="320" t="s">
        <v>14</v>
      </c>
      <c r="D1" s="322" t="s">
        <v>9</v>
      </c>
      <c r="E1" s="324" t="str">
        <f>+'VERIFICACIÓN 2025'!B12</f>
        <v>UNIÓN TEMPORAL SERTOP 2 - #1218400</v>
      </c>
      <c r="F1" s="325"/>
      <c r="G1" s="325"/>
      <c r="H1" s="325"/>
      <c r="I1" s="326"/>
      <c r="J1" s="327" t="s">
        <v>10</v>
      </c>
      <c r="K1" s="329" t="s">
        <v>11</v>
      </c>
      <c r="L1" s="331" t="s">
        <v>12</v>
      </c>
      <c r="M1" s="333" t="s">
        <v>13</v>
      </c>
      <c r="N1" s="334"/>
      <c r="P1" s="7"/>
      <c r="Q1" s="7"/>
    </row>
    <row r="2" spans="1:17" ht="51" customHeight="1" x14ac:dyDescent="0.25">
      <c r="A2" s="319"/>
      <c r="B2" s="321"/>
      <c r="C2" s="321"/>
      <c r="D2" s="323"/>
      <c r="E2" s="146" t="s">
        <v>6</v>
      </c>
      <c r="F2" s="332" t="s">
        <v>15</v>
      </c>
      <c r="G2" s="332"/>
      <c r="H2" s="332" t="s">
        <v>16</v>
      </c>
      <c r="I2" s="335"/>
      <c r="J2" s="328"/>
      <c r="K2" s="330"/>
      <c r="L2" s="332"/>
      <c r="M2" s="92" t="s">
        <v>17</v>
      </c>
      <c r="N2" s="159" t="s">
        <v>18</v>
      </c>
      <c r="P2" s="9"/>
      <c r="Q2" s="8"/>
    </row>
    <row r="3" spans="1:17" ht="41.25" customHeight="1" x14ac:dyDescent="0.25">
      <c r="A3" s="319"/>
      <c r="B3" s="321"/>
      <c r="C3" s="321"/>
      <c r="D3" s="323"/>
      <c r="E3" s="146" t="s">
        <v>19</v>
      </c>
      <c r="F3" s="63" t="s">
        <v>1</v>
      </c>
      <c r="G3" s="63" t="s">
        <v>2</v>
      </c>
      <c r="H3" s="91" t="s">
        <v>20</v>
      </c>
      <c r="I3" s="156" t="s">
        <v>21</v>
      </c>
      <c r="J3" s="328"/>
      <c r="K3" s="330"/>
      <c r="L3" s="332"/>
      <c r="M3" s="92"/>
      <c r="N3" s="159"/>
      <c r="P3" s="9"/>
      <c r="Q3" s="8"/>
    </row>
    <row r="4" spans="1:17" s="64" customFormat="1" ht="66.75" customHeight="1" x14ac:dyDescent="0.25">
      <c r="A4" s="150">
        <v>1</v>
      </c>
      <c r="B4" s="143" t="s">
        <v>158</v>
      </c>
      <c r="C4" s="142">
        <v>33</v>
      </c>
      <c r="D4" s="151">
        <v>4</v>
      </c>
      <c r="E4" s="147">
        <v>2824371</v>
      </c>
      <c r="F4" s="90">
        <v>2988634</v>
      </c>
      <c r="G4" s="90">
        <v>2824371</v>
      </c>
      <c r="H4" s="90">
        <v>2824371</v>
      </c>
      <c r="I4" s="157">
        <v>0</v>
      </c>
      <c r="J4" s="160" t="str">
        <f>IF(H4&lt;=E4,"CUMPLE","NO CUMPLE")</f>
        <v>CUMPLE</v>
      </c>
      <c r="K4" s="144" t="str">
        <f>IF(AND(H4&gt;=G4,H4&lt;=F4),"CUMPLE","NO CUMPLE")</f>
        <v>CUMPLE</v>
      </c>
      <c r="L4" s="144" t="str">
        <f>IF(AND((H4&gt;=(G4*0.8)),H4&lt;=F4),"CUMPLE","NO CUMPLE")</f>
        <v>CUMPLE</v>
      </c>
      <c r="M4" s="144">
        <f>C4*H4</f>
        <v>93204243</v>
      </c>
      <c r="N4" s="161">
        <f>D4*M4</f>
        <v>372816972</v>
      </c>
      <c r="P4" s="9"/>
      <c r="Q4" s="145"/>
    </row>
    <row r="5" spans="1:17" s="64" customFormat="1" ht="66.75" customHeight="1" x14ac:dyDescent="0.25">
      <c r="A5" s="150">
        <v>2</v>
      </c>
      <c r="B5" s="143" t="s">
        <v>159</v>
      </c>
      <c r="C5" s="142">
        <v>9</v>
      </c>
      <c r="D5" s="151">
        <v>4</v>
      </c>
      <c r="E5" s="147">
        <v>2700125</v>
      </c>
      <c r="F5" s="90">
        <v>3412711</v>
      </c>
      <c r="G5" s="90">
        <v>2700125</v>
      </c>
      <c r="H5" s="90">
        <v>2700125</v>
      </c>
      <c r="I5" s="157">
        <v>0</v>
      </c>
      <c r="J5" s="160" t="str">
        <f>IF(H5&lt;=E5,"CUMPLE","NO CUMPLE")</f>
        <v>CUMPLE</v>
      </c>
      <c r="K5" s="144" t="str">
        <f>IF(AND(H5&gt;=G5,H5&lt;=F5),"CUMPLE","NO CUMPLE")</f>
        <v>CUMPLE</v>
      </c>
      <c r="L5" s="144" t="str">
        <f>IF(AND((H5&gt;=(G5*0.8)),H5&lt;=F5),"CUMPLE","NO CUMPLE")</f>
        <v>CUMPLE</v>
      </c>
      <c r="M5" s="144">
        <f t="shared" ref="M5:M8" si="0">C5*H5</f>
        <v>24301125</v>
      </c>
      <c r="N5" s="161">
        <f>D5*M5</f>
        <v>97204500</v>
      </c>
      <c r="P5" s="9"/>
      <c r="Q5" s="145"/>
    </row>
    <row r="6" spans="1:17" s="64" customFormat="1" ht="66.75" customHeight="1" x14ac:dyDescent="0.25">
      <c r="A6" s="150">
        <v>3</v>
      </c>
      <c r="B6" s="143" t="s">
        <v>160</v>
      </c>
      <c r="C6" s="142">
        <v>2</v>
      </c>
      <c r="D6" s="151">
        <v>4</v>
      </c>
      <c r="E6" s="147">
        <v>2700125</v>
      </c>
      <c r="F6" s="90">
        <v>2991803</v>
      </c>
      <c r="G6" s="90">
        <v>2700125</v>
      </c>
      <c r="H6" s="90">
        <v>2700125</v>
      </c>
      <c r="I6" s="157">
        <v>0</v>
      </c>
      <c r="J6" s="160" t="str">
        <f>IF(H6&lt;=E6,"CUMPLE","NO CUMPLE")</f>
        <v>CUMPLE</v>
      </c>
      <c r="K6" s="144" t="str">
        <f>IF(AND(H6&gt;=G6,H6&lt;=F6),"CUMPLE","NO CUMPLE")</f>
        <v>CUMPLE</v>
      </c>
      <c r="L6" s="144" t="str">
        <f>IF(AND((H6&gt;=(G6*0.8)),H6&lt;=F6),"CUMPLE","NO CUMPLE")</f>
        <v>CUMPLE</v>
      </c>
      <c r="M6" s="144">
        <f t="shared" si="0"/>
        <v>5400250</v>
      </c>
      <c r="N6" s="161">
        <f>D6*M6</f>
        <v>21601000</v>
      </c>
      <c r="P6" s="9"/>
      <c r="Q6" s="145"/>
    </row>
    <row r="7" spans="1:17" s="64" customFormat="1" ht="66.75" customHeight="1" x14ac:dyDescent="0.25">
      <c r="A7" s="150">
        <v>4</v>
      </c>
      <c r="B7" s="143" t="s">
        <v>161</v>
      </c>
      <c r="C7" s="142">
        <v>1</v>
      </c>
      <c r="D7" s="151">
        <v>4</v>
      </c>
      <c r="E7" s="147">
        <v>2700125</v>
      </c>
      <c r="F7" s="90">
        <v>4066672</v>
      </c>
      <c r="G7" s="90">
        <v>2700125</v>
      </c>
      <c r="H7" s="90">
        <v>2700125</v>
      </c>
      <c r="I7" s="157">
        <v>0</v>
      </c>
      <c r="J7" s="160" t="str">
        <f>IF(H7&lt;=E7,"CUMPLE","NO CUMPLE")</f>
        <v>CUMPLE</v>
      </c>
      <c r="K7" s="144" t="str">
        <f>IF(AND(H7&gt;=G7,H7&lt;=F7),"CUMPLE","NO CUMPLE")</f>
        <v>CUMPLE</v>
      </c>
      <c r="L7" s="144" t="str">
        <f>IF(AND((H7&gt;=(G7*0.8)),H7&lt;=F7),"CUMPLE","NO CUMPLE")</f>
        <v>CUMPLE</v>
      </c>
      <c r="M7" s="144">
        <f t="shared" si="0"/>
        <v>2700125</v>
      </c>
      <c r="N7" s="161">
        <f>D7*M7</f>
        <v>10800500</v>
      </c>
      <c r="P7" s="9"/>
      <c r="Q7" s="145"/>
    </row>
    <row r="8" spans="1:17" s="64" customFormat="1" ht="66.75" customHeight="1" x14ac:dyDescent="0.25">
      <c r="A8" s="150">
        <v>5</v>
      </c>
      <c r="B8" s="143" t="s">
        <v>162</v>
      </c>
      <c r="C8" s="142">
        <v>5</v>
      </c>
      <c r="D8" s="151">
        <v>4</v>
      </c>
      <c r="E8" s="147">
        <v>2700125</v>
      </c>
      <c r="F8" s="90">
        <v>3522437</v>
      </c>
      <c r="G8" s="90">
        <v>2700125</v>
      </c>
      <c r="H8" s="90">
        <v>2700125</v>
      </c>
      <c r="I8" s="157">
        <v>0</v>
      </c>
      <c r="J8" s="160" t="str">
        <f>IF(H8&lt;=E8,"CUMPLE","NO CUMPLE")</f>
        <v>CUMPLE</v>
      </c>
      <c r="K8" s="144" t="str">
        <f>IF(AND(H8&gt;=G8,H8&lt;=F8),"CUMPLE","NO CUMPLE")</f>
        <v>CUMPLE</v>
      </c>
      <c r="L8" s="144" t="str">
        <f>IF(AND((H8&gt;=(G8*0.8)),H8&lt;=F8),"CUMPLE","NO CUMPLE")</f>
        <v>CUMPLE</v>
      </c>
      <c r="M8" s="144">
        <f t="shared" si="0"/>
        <v>13500625</v>
      </c>
      <c r="N8" s="161">
        <f>D8*M8</f>
        <v>54002500</v>
      </c>
      <c r="P8" s="9"/>
      <c r="Q8" s="145"/>
    </row>
    <row r="9" spans="1:17" s="64" customFormat="1" ht="66.75" customHeight="1" thickBot="1" x14ac:dyDescent="0.3">
      <c r="A9" s="152">
        <v>5</v>
      </c>
      <c r="B9" s="153" t="s">
        <v>5</v>
      </c>
      <c r="C9" s="154"/>
      <c r="D9" s="155">
        <v>4</v>
      </c>
      <c r="E9" s="148"/>
      <c r="F9" s="149"/>
      <c r="G9" s="149"/>
      <c r="H9" s="149"/>
      <c r="I9" s="158"/>
      <c r="J9" s="168"/>
      <c r="K9" s="169"/>
      <c r="L9" s="170"/>
      <c r="M9" s="169">
        <f>K104</f>
        <v>48911375</v>
      </c>
      <c r="N9" s="171">
        <f>M9*D9</f>
        <v>195645500</v>
      </c>
      <c r="P9" s="308"/>
      <c r="Q9" s="308"/>
    </row>
    <row r="10" spans="1:17" ht="22.5" customHeight="1" x14ac:dyDescent="0.25">
      <c r="A10" s="44"/>
      <c r="B10" s="45"/>
      <c r="C10" s="45"/>
      <c r="D10" s="45"/>
      <c r="E10" s="45"/>
      <c r="F10" s="45"/>
      <c r="G10" s="45"/>
      <c r="H10" s="93"/>
      <c r="I10" s="93"/>
      <c r="J10" s="305" t="s">
        <v>22</v>
      </c>
      <c r="K10" s="306"/>
      <c r="L10" s="306"/>
      <c r="M10" s="307"/>
      <c r="N10" s="172">
        <f>SUM(N4:N9)</f>
        <v>752070972</v>
      </c>
      <c r="P10" s="308"/>
      <c r="Q10" s="308"/>
    </row>
    <row r="11" spans="1:17" ht="22.5" customHeight="1" x14ac:dyDescent="0.25">
      <c r="A11" s="44"/>
      <c r="B11" s="3"/>
      <c r="C11" s="4"/>
      <c r="D11" s="4"/>
      <c r="E11" s="57"/>
      <c r="F11" s="4"/>
      <c r="G11" s="4"/>
      <c r="H11" s="93"/>
      <c r="I11" s="93"/>
      <c r="J11" s="309" t="s">
        <v>42</v>
      </c>
      <c r="K11" s="310"/>
      <c r="L11" s="310"/>
      <c r="M11" s="311"/>
      <c r="N11" s="162">
        <f>N10*0.1</f>
        <v>75207097.200000003</v>
      </c>
      <c r="P11" s="10"/>
      <c r="Q11" s="11"/>
    </row>
    <row r="12" spans="1:17" ht="22.5" customHeight="1" x14ac:dyDescent="0.25">
      <c r="A12" s="44"/>
      <c r="B12" s="46"/>
      <c r="C12" s="47"/>
      <c r="D12" s="47"/>
      <c r="E12" s="58"/>
      <c r="F12" s="47"/>
      <c r="G12" s="46"/>
      <c r="H12" s="93"/>
      <c r="I12" s="93"/>
      <c r="J12" s="309" t="s">
        <v>23</v>
      </c>
      <c r="K12" s="310"/>
      <c r="L12" s="310"/>
      <c r="M12" s="311"/>
      <c r="N12" s="162">
        <f>(N10*0.1)*0.19</f>
        <v>14289348.468</v>
      </c>
      <c r="P12" s="308"/>
      <c r="Q12" s="308"/>
    </row>
    <row r="13" spans="1:17" ht="22.5" customHeight="1" x14ac:dyDescent="0.25">
      <c r="A13" s="44"/>
      <c r="B13" s="5"/>
      <c r="C13" s="29"/>
      <c r="D13" s="29"/>
      <c r="E13" s="29"/>
      <c r="F13" s="29"/>
      <c r="G13" s="6"/>
      <c r="H13" s="94"/>
      <c r="I13" s="93"/>
      <c r="J13" s="338" t="s">
        <v>18</v>
      </c>
      <c r="K13" s="339"/>
      <c r="L13" s="339"/>
      <c r="M13" s="340"/>
      <c r="N13" s="175">
        <f>N10+N11+N12</f>
        <v>841567417.6680001</v>
      </c>
      <c r="P13" s="308"/>
      <c r="Q13" s="308"/>
    </row>
    <row r="14" spans="1:17" ht="22.5" customHeight="1" x14ac:dyDescent="0.25">
      <c r="A14" s="44"/>
      <c r="B14" s="48"/>
      <c r="C14" s="48"/>
      <c r="D14" s="44"/>
      <c r="E14" s="59"/>
      <c r="F14" s="44"/>
      <c r="G14" s="44"/>
      <c r="H14" s="95"/>
      <c r="I14" s="96"/>
      <c r="J14" s="302" t="s">
        <v>24</v>
      </c>
      <c r="K14" s="303"/>
      <c r="L14" s="303"/>
      <c r="M14" s="304"/>
      <c r="N14" s="163">
        <v>841567417.67000008</v>
      </c>
      <c r="O14" s="97"/>
    </row>
    <row r="15" spans="1:17" ht="22.5" customHeight="1" x14ac:dyDescent="0.25">
      <c r="A15" s="44"/>
      <c r="B15" s="48"/>
      <c r="C15" s="48"/>
      <c r="D15" s="44"/>
      <c r="E15" s="59"/>
      <c r="F15" s="44"/>
      <c r="G15" s="44"/>
      <c r="H15" s="96"/>
      <c r="I15" s="96"/>
      <c r="J15" s="302" t="s">
        <v>43</v>
      </c>
      <c r="K15" s="303"/>
      <c r="L15" s="303"/>
      <c r="M15" s="304"/>
      <c r="N15" s="164">
        <f>N13-N14</f>
        <v>-1.999974250793457E-3</v>
      </c>
      <c r="O15" s="41"/>
    </row>
    <row r="16" spans="1:17" ht="22.5" customHeight="1" x14ac:dyDescent="0.25">
      <c r="A16" s="44"/>
      <c r="B16" s="48"/>
      <c r="C16" s="48"/>
      <c r="D16" s="44"/>
      <c r="E16" s="59"/>
      <c r="F16" s="44"/>
      <c r="G16" s="44"/>
      <c r="H16" s="96"/>
      <c r="I16" s="96"/>
      <c r="J16" s="302" t="s">
        <v>129</v>
      </c>
      <c r="K16" s="303"/>
      <c r="L16" s="303"/>
      <c r="M16" s="304"/>
      <c r="N16" s="164">
        <v>933010061.09000003</v>
      </c>
      <c r="O16" s="41"/>
    </row>
    <row r="17" spans="1:16" ht="22.5" customHeight="1" x14ac:dyDescent="0.25">
      <c r="A17" s="44"/>
      <c r="B17" s="48"/>
      <c r="C17" s="48"/>
      <c r="D17" s="44"/>
      <c r="E17" s="59"/>
      <c r="F17" s="44"/>
      <c r="G17" s="44"/>
      <c r="H17" s="96"/>
      <c r="I17" s="96"/>
      <c r="J17" s="302" t="s">
        <v>44</v>
      </c>
      <c r="K17" s="303"/>
      <c r="L17" s="303"/>
      <c r="M17" s="304"/>
      <c r="N17" s="165">
        <f>+N16-N13</f>
        <v>91442643.421999931</v>
      </c>
    </row>
    <row r="18" spans="1:16" ht="22.5" customHeight="1" x14ac:dyDescent="0.25">
      <c r="A18" s="44"/>
      <c r="B18" s="48"/>
      <c r="C18" s="48"/>
      <c r="D18" s="44"/>
      <c r="E18" s="59"/>
      <c r="F18" s="44"/>
      <c r="G18" s="44"/>
      <c r="H18" s="96"/>
      <c r="I18" s="96"/>
      <c r="J18" s="302" t="s">
        <v>128</v>
      </c>
      <c r="K18" s="303"/>
      <c r="L18" s="303"/>
      <c r="M18" s="304"/>
      <c r="N18" s="166">
        <f>+N17/N16</f>
        <v>9.8008207237520018E-2</v>
      </c>
    </row>
    <row r="19" spans="1:16" ht="22.5" customHeight="1" thickBot="1" x14ac:dyDescent="0.3">
      <c r="A19" s="44"/>
      <c r="B19" s="48"/>
      <c r="C19" s="48"/>
      <c r="D19" s="44"/>
      <c r="E19" s="59"/>
      <c r="F19" s="44"/>
      <c r="G19" s="44"/>
      <c r="H19" s="96"/>
      <c r="I19" s="96"/>
      <c r="J19" s="312" t="s">
        <v>25</v>
      </c>
      <c r="K19" s="313"/>
      <c r="L19" s="313"/>
      <c r="M19" s="314"/>
      <c r="N19" s="167" t="str">
        <f>IF((N14)&gt;$N16,"NO CUMPLE","SI CUMPLE")</f>
        <v>SI CUMPLE</v>
      </c>
    </row>
    <row r="20" spans="1:16" x14ac:dyDescent="0.25">
      <c r="H20" s="98"/>
      <c r="I20" s="98"/>
      <c r="J20" s="99"/>
      <c r="K20" s="98"/>
      <c r="N20"/>
    </row>
    <row r="21" spans="1:16" ht="15.75" thickBot="1" x14ac:dyDescent="0.3">
      <c r="H21" s="98"/>
      <c r="I21" s="98"/>
      <c r="J21" s="99"/>
      <c r="K21" s="98"/>
    </row>
    <row r="22" spans="1:16" ht="25.5" customHeight="1" thickBot="1" x14ac:dyDescent="0.3">
      <c r="A22" s="315" t="s">
        <v>3</v>
      </c>
      <c r="B22" s="317"/>
      <c r="F22" s="315" t="s">
        <v>207</v>
      </c>
      <c r="G22" s="316"/>
      <c r="H22" s="317"/>
      <c r="I22" s="98"/>
      <c r="J22" s="99"/>
      <c r="K22" s="98"/>
    </row>
    <row r="23" spans="1:16" ht="57.75" customHeight="1" thickBot="1" x14ac:dyDescent="0.3">
      <c r="A23" s="216" t="s">
        <v>0</v>
      </c>
      <c r="B23" s="217" t="s">
        <v>76</v>
      </c>
      <c r="C23" s="217" t="s">
        <v>41</v>
      </c>
      <c r="D23" s="218" t="s">
        <v>75</v>
      </c>
      <c r="E23" s="224" t="s">
        <v>201</v>
      </c>
      <c r="F23" s="220" t="s">
        <v>204</v>
      </c>
      <c r="G23" s="221" t="s">
        <v>205</v>
      </c>
      <c r="H23" s="219" t="s">
        <v>206</v>
      </c>
      <c r="I23" s="225" t="s">
        <v>200</v>
      </c>
      <c r="J23" s="219" t="s">
        <v>77</v>
      </c>
      <c r="K23" s="222" t="s">
        <v>74</v>
      </c>
      <c r="L23" s="218" t="s">
        <v>127</v>
      </c>
      <c r="M23" s="217" t="s">
        <v>208</v>
      </c>
      <c r="N23" s="217" t="s">
        <v>213</v>
      </c>
      <c r="O23" s="194" t="s">
        <v>9</v>
      </c>
      <c r="P23" s="194" t="s">
        <v>209</v>
      </c>
    </row>
    <row r="24" spans="1:16" s="64" customFormat="1" ht="36.75" customHeight="1" x14ac:dyDescent="0.25">
      <c r="A24" s="227">
        <v>6</v>
      </c>
      <c r="B24" s="197" t="s">
        <v>84</v>
      </c>
      <c r="C24" s="198" t="s">
        <v>39</v>
      </c>
      <c r="D24" s="228">
        <v>38</v>
      </c>
      <c r="E24" s="207">
        <v>31560</v>
      </c>
      <c r="F24" s="201">
        <v>31560</v>
      </c>
      <c r="G24" s="202">
        <v>13333</v>
      </c>
      <c r="H24" s="203">
        <f>+F24-G24</f>
        <v>18227</v>
      </c>
      <c r="I24" s="241">
        <v>13333</v>
      </c>
      <c r="J24" s="231">
        <f>((E24-I24)/E24)</f>
        <v>0.57753485424588091</v>
      </c>
      <c r="K24" s="229">
        <f t="shared" ref="K24:K55" si="1">I24*D24</f>
        <v>506654</v>
      </c>
      <c r="L24" s="229">
        <f t="shared" ref="L24:L55" si="2">K24*O24</f>
        <v>2026616</v>
      </c>
      <c r="M24" s="208" t="str">
        <f t="shared" ref="M24:M55" si="3">IF((I24)&gt;$E24,"NO CUMPLE","SI CUMPLE")</f>
        <v>SI CUMPLE</v>
      </c>
      <c r="N24" s="208" t="str">
        <f>IF((I24)&lt;$G24,"NO CUMPLE","SI CUMPLE")</f>
        <v>SI CUMPLE</v>
      </c>
      <c r="O24" s="232">
        <v>4</v>
      </c>
      <c r="P24" s="210"/>
    </row>
    <row r="25" spans="1:16" s="64" customFormat="1" ht="36.75" customHeight="1" x14ac:dyDescent="0.25">
      <c r="A25" s="233">
        <v>7</v>
      </c>
      <c r="B25" s="102" t="s">
        <v>85</v>
      </c>
      <c r="C25" s="103" t="s">
        <v>39</v>
      </c>
      <c r="D25" s="109">
        <v>54</v>
      </c>
      <c r="E25" s="107">
        <v>19462</v>
      </c>
      <c r="F25" s="173">
        <v>19462</v>
      </c>
      <c r="G25" s="61">
        <v>6365</v>
      </c>
      <c r="H25" s="88">
        <f t="shared" ref="H25:H88" si="4">+F25-G25</f>
        <v>13097</v>
      </c>
      <c r="I25" s="226">
        <v>6365</v>
      </c>
      <c r="J25" s="106">
        <f t="shared" ref="J25:J88" si="5">((E25-I25)/E25)</f>
        <v>0.6729524201007091</v>
      </c>
      <c r="K25" s="53">
        <f t="shared" si="1"/>
        <v>343710</v>
      </c>
      <c r="L25" s="53">
        <f t="shared" si="2"/>
        <v>1374840</v>
      </c>
      <c r="M25" s="100" t="str">
        <f t="shared" si="3"/>
        <v>SI CUMPLE</v>
      </c>
      <c r="N25" s="100" t="str">
        <f t="shared" ref="N25:N88" si="6">IF((I25)&lt;$G25,"NO CUMPLE","SI CUMPLE")</f>
        <v>SI CUMPLE</v>
      </c>
      <c r="O25" s="110">
        <v>4</v>
      </c>
      <c r="P25" s="211"/>
    </row>
    <row r="26" spans="1:16" s="64" customFormat="1" ht="36.75" customHeight="1" x14ac:dyDescent="0.25">
      <c r="A26" s="233">
        <v>8</v>
      </c>
      <c r="B26" s="102" t="s">
        <v>86</v>
      </c>
      <c r="C26" s="103" t="s">
        <v>39</v>
      </c>
      <c r="D26" s="109">
        <v>140</v>
      </c>
      <c r="E26" s="107">
        <v>30508</v>
      </c>
      <c r="F26" s="173">
        <v>32134</v>
      </c>
      <c r="G26" s="61">
        <v>11831</v>
      </c>
      <c r="H26" s="88">
        <f t="shared" si="4"/>
        <v>20303</v>
      </c>
      <c r="I26" s="226">
        <v>11831</v>
      </c>
      <c r="J26" s="106">
        <f t="shared" si="5"/>
        <v>0.61220007866789039</v>
      </c>
      <c r="K26" s="53">
        <f t="shared" si="1"/>
        <v>1656340</v>
      </c>
      <c r="L26" s="53">
        <f t="shared" si="2"/>
        <v>6625360</v>
      </c>
      <c r="M26" s="100" t="str">
        <f t="shared" si="3"/>
        <v>SI CUMPLE</v>
      </c>
      <c r="N26" s="100" t="str">
        <f t="shared" si="6"/>
        <v>SI CUMPLE</v>
      </c>
      <c r="O26" s="110">
        <v>4</v>
      </c>
      <c r="P26" s="211"/>
    </row>
    <row r="27" spans="1:16" s="64" customFormat="1" ht="36.75" customHeight="1" x14ac:dyDescent="0.25">
      <c r="A27" s="233">
        <v>9</v>
      </c>
      <c r="B27" s="102" t="s">
        <v>163</v>
      </c>
      <c r="C27" s="103" t="s">
        <v>39</v>
      </c>
      <c r="D27" s="109">
        <v>104</v>
      </c>
      <c r="E27" s="107">
        <v>31560</v>
      </c>
      <c r="F27" s="173">
        <v>38942</v>
      </c>
      <c r="G27" s="61">
        <v>8679</v>
      </c>
      <c r="H27" s="88">
        <f t="shared" si="4"/>
        <v>30263</v>
      </c>
      <c r="I27" s="226">
        <v>8679</v>
      </c>
      <c r="J27" s="106">
        <f t="shared" si="5"/>
        <v>0.72499999999999998</v>
      </c>
      <c r="K27" s="53">
        <f t="shared" si="1"/>
        <v>902616</v>
      </c>
      <c r="L27" s="53">
        <f t="shared" si="2"/>
        <v>3610464</v>
      </c>
      <c r="M27" s="100" t="str">
        <f t="shared" si="3"/>
        <v>SI CUMPLE</v>
      </c>
      <c r="N27" s="100" t="str">
        <f t="shared" si="6"/>
        <v>SI CUMPLE</v>
      </c>
      <c r="O27" s="110">
        <v>4</v>
      </c>
      <c r="P27" s="211"/>
    </row>
    <row r="28" spans="1:16" s="64" customFormat="1" ht="36.75" customHeight="1" x14ac:dyDescent="0.25">
      <c r="A28" s="233">
        <v>10</v>
      </c>
      <c r="B28" s="102" t="s">
        <v>164</v>
      </c>
      <c r="C28" s="103" t="s">
        <v>39</v>
      </c>
      <c r="D28" s="109">
        <v>104</v>
      </c>
      <c r="E28" s="107">
        <v>14728</v>
      </c>
      <c r="F28" s="173">
        <v>21667</v>
      </c>
      <c r="G28" s="61">
        <v>5684</v>
      </c>
      <c r="H28" s="88">
        <f t="shared" si="4"/>
        <v>15983</v>
      </c>
      <c r="I28" s="226">
        <v>5684</v>
      </c>
      <c r="J28" s="106">
        <f t="shared" si="5"/>
        <v>0.61406844106463876</v>
      </c>
      <c r="K28" s="53">
        <f t="shared" si="1"/>
        <v>591136</v>
      </c>
      <c r="L28" s="53">
        <f t="shared" si="2"/>
        <v>2364544</v>
      </c>
      <c r="M28" s="100" t="str">
        <f t="shared" si="3"/>
        <v>SI CUMPLE</v>
      </c>
      <c r="N28" s="100" t="str">
        <f t="shared" si="6"/>
        <v>SI CUMPLE</v>
      </c>
      <c r="O28" s="110">
        <v>4</v>
      </c>
      <c r="P28" s="211"/>
    </row>
    <row r="29" spans="1:16" s="64" customFormat="1" ht="36.75" customHeight="1" x14ac:dyDescent="0.25">
      <c r="A29" s="233">
        <v>11</v>
      </c>
      <c r="B29" s="102" t="s">
        <v>87</v>
      </c>
      <c r="C29" s="103" t="s">
        <v>39</v>
      </c>
      <c r="D29" s="109">
        <v>110</v>
      </c>
      <c r="E29" s="107">
        <v>39976</v>
      </c>
      <c r="F29" s="173">
        <v>129425</v>
      </c>
      <c r="G29" s="61">
        <v>11046</v>
      </c>
      <c r="H29" s="88">
        <f t="shared" si="4"/>
        <v>118379</v>
      </c>
      <c r="I29" s="226">
        <v>11046</v>
      </c>
      <c r="J29" s="106">
        <f t="shared" si="5"/>
        <v>0.72368421052631582</v>
      </c>
      <c r="K29" s="53">
        <f t="shared" si="1"/>
        <v>1215060</v>
      </c>
      <c r="L29" s="53">
        <f t="shared" si="2"/>
        <v>4860240</v>
      </c>
      <c r="M29" s="100" t="str">
        <f t="shared" si="3"/>
        <v>SI CUMPLE</v>
      </c>
      <c r="N29" s="100" t="str">
        <f t="shared" si="6"/>
        <v>SI CUMPLE</v>
      </c>
      <c r="O29" s="110">
        <v>4</v>
      </c>
      <c r="P29" s="211"/>
    </row>
    <row r="30" spans="1:16" s="64" customFormat="1" ht="36.75" customHeight="1" x14ac:dyDescent="0.25">
      <c r="A30" s="233">
        <v>12</v>
      </c>
      <c r="B30" s="102" t="s">
        <v>165</v>
      </c>
      <c r="C30" s="103" t="s">
        <v>39</v>
      </c>
      <c r="D30" s="109">
        <v>58</v>
      </c>
      <c r="E30" s="107">
        <v>17884</v>
      </c>
      <c r="F30" s="173">
        <v>20598</v>
      </c>
      <c r="G30" s="61">
        <v>7136</v>
      </c>
      <c r="H30" s="88">
        <f t="shared" si="4"/>
        <v>13462</v>
      </c>
      <c r="I30" s="226">
        <v>7136</v>
      </c>
      <c r="J30" s="106">
        <f t="shared" si="5"/>
        <v>0.60098411988369493</v>
      </c>
      <c r="K30" s="53">
        <f t="shared" si="1"/>
        <v>413888</v>
      </c>
      <c r="L30" s="53">
        <f t="shared" si="2"/>
        <v>1655552</v>
      </c>
      <c r="M30" s="100" t="str">
        <f t="shared" si="3"/>
        <v>SI CUMPLE</v>
      </c>
      <c r="N30" s="100" t="str">
        <f t="shared" si="6"/>
        <v>SI CUMPLE</v>
      </c>
      <c r="O30" s="110">
        <v>4</v>
      </c>
      <c r="P30" s="211"/>
    </row>
    <row r="31" spans="1:16" s="64" customFormat="1" ht="36.75" customHeight="1" x14ac:dyDescent="0.25">
      <c r="A31" s="233">
        <v>13</v>
      </c>
      <c r="B31" s="102" t="s">
        <v>88</v>
      </c>
      <c r="C31" s="103" t="s">
        <v>39</v>
      </c>
      <c r="D31" s="109">
        <v>72</v>
      </c>
      <c r="E31" s="107">
        <v>14999</v>
      </c>
      <c r="F31" s="173">
        <v>19494</v>
      </c>
      <c r="G31" s="61">
        <v>6359</v>
      </c>
      <c r="H31" s="88">
        <f t="shared" si="4"/>
        <v>13135</v>
      </c>
      <c r="I31" s="226">
        <v>6359</v>
      </c>
      <c r="J31" s="106">
        <f t="shared" si="5"/>
        <v>0.57603840256017069</v>
      </c>
      <c r="K31" s="53">
        <f t="shared" si="1"/>
        <v>457848</v>
      </c>
      <c r="L31" s="53">
        <f t="shared" si="2"/>
        <v>1831392</v>
      </c>
      <c r="M31" s="100" t="str">
        <f t="shared" si="3"/>
        <v>SI CUMPLE</v>
      </c>
      <c r="N31" s="100" t="str">
        <f t="shared" si="6"/>
        <v>SI CUMPLE</v>
      </c>
      <c r="O31" s="110">
        <v>4</v>
      </c>
      <c r="P31" s="211"/>
    </row>
    <row r="32" spans="1:16" s="64" customFormat="1" ht="36.75" customHeight="1" x14ac:dyDescent="0.25">
      <c r="A32" s="233">
        <v>14</v>
      </c>
      <c r="B32" s="102" t="s">
        <v>166</v>
      </c>
      <c r="C32" s="103" t="s">
        <v>39</v>
      </c>
      <c r="D32" s="109">
        <v>66</v>
      </c>
      <c r="E32" s="107">
        <v>47685</v>
      </c>
      <c r="F32" s="173">
        <v>53132</v>
      </c>
      <c r="G32" s="61">
        <v>22874</v>
      </c>
      <c r="H32" s="88">
        <f t="shared" si="4"/>
        <v>30258</v>
      </c>
      <c r="I32" s="226">
        <v>22874</v>
      </c>
      <c r="J32" s="106">
        <f t="shared" si="5"/>
        <v>0.5203103701373597</v>
      </c>
      <c r="K32" s="53">
        <f t="shared" si="1"/>
        <v>1509684</v>
      </c>
      <c r="L32" s="53">
        <f t="shared" si="2"/>
        <v>6038736</v>
      </c>
      <c r="M32" s="100" t="str">
        <f t="shared" si="3"/>
        <v>SI CUMPLE</v>
      </c>
      <c r="N32" s="100" t="str">
        <f t="shared" si="6"/>
        <v>SI CUMPLE</v>
      </c>
      <c r="O32" s="110">
        <v>4</v>
      </c>
      <c r="P32" s="211"/>
    </row>
    <row r="33" spans="1:16" s="64" customFormat="1" ht="36.75" customHeight="1" x14ac:dyDescent="0.25">
      <c r="A33" s="233">
        <v>15</v>
      </c>
      <c r="B33" s="102" t="s">
        <v>89</v>
      </c>
      <c r="C33" s="103" t="s">
        <v>39</v>
      </c>
      <c r="D33" s="109">
        <v>66</v>
      </c>
      <c r="E33" s="107">
        <v>42080</v>
      </c>
      <c r="F33" s="173">
        <v>51540</v>
      </c>
      <c r="G33" s="61">
        <v>13886</v>
      </c>
      <c r="H33" s="88">
        <f t="shared" si="4"/>
        <v>37654</v>
      </c>
      <c r="I33" s="226">
        <v>13886</v>
      </c>
      <c r="J33" s="106">
        <f t="shared" si="5"/>
        <v>0.6700095057034221</v>
      </c>
      <c r="K33" s="53">
        <f t="shared" si="1"/>
        <v>916476</v>
      </c>
      <c r="L33" s="53">
        <f t="shared" si="2"/>
        <v>3665904</v>
      </c>
      <c r="M33" s="100" t="str">
        <f t="shared" si="3"/>
        <v>SI CUMPLE</v>
      </c>
      <c r="N33" s="100" t="str">
        <f t="shared" si="6"/>
        <v>SI CUMPLE</v>
      </c>
      <c r="O33" s="110">
        <v>4</v>
      </c>
      <c r="P33" s="211"/>
    </row>
    <row r="34" spans="1:16" s="64" customFormat="1" ht="36.75" customHeight="1" x14ac:dyDescent="0.25">
      <c r="A34" s="233">
        <v>16</v>
      </c>
      <c r="B34" s="102" t="s">
        <v>167</v>
      </c>
      <c r="C34" s="103" t="s">
        <v>39</v>
      </c>
      <c r="D34" s="109">
        <v>2</v>
      </c>
      <c r="E34" s="107">
        <v>29456</v>
      </c>
      <c r="F34" s="173">
        <v>51684</v>
      </c>
      <c r="G34" s="61">
        <v>8100</v>
      </c>
      <c r="H34" s="88">
        <f t="shared" si="4"/>
        <v>43584</v>
      </c>
      <c r="I34" s="226">
        <v>8100</v>
      </c>
      <c r="J34" s="106">
        <f t="shared" si="5"/>
        <v>0.72501357957631718</v>
      </c>
      <c r="K34" s="53">
        <f t="shared" si="1"/>
        <v>16200</v>
      </c>
      <c r="L34" s="53">
        <f t="shared" si="2"/>
        <v>64800</v>
      </c>
      <c r="M34" s="100" t="str">
        <f t="shared" si="3"/>
        <v>SI CUMPLE</v>
      </c>
      <c r="N34" s="100" t="str">
        <f t="shared" si="6"/>
        <v>SI CUMPLE</v>
      </c>
      <c r="O34" s="110">
        <v>4</v>
      </c>
      <c r="P34" s="211"/>
    </row>
    <row r="35" spans="1:16" s="64" customFormat="1" ht="36.75" customHeight="1" x14ac:dyDescent="0.25">
      <c r="A35" s="233">
        <v>17</v>
      </c>
      <c r="B35" s="102" t="s">
        <v>90</v>
      </c>
      <c r="C35" s="103" t="s">
        <v>39</v>
      </c>
      <c r="D35" s="109">
        <v>25</v>
      </c>
      <c r="E35" s="107">
        <v>115720</v>
      </c>
      <c r="F35" s="173">
        <v>230346</v>
      </c>
      <c r="G35" s="61">
        <v>47321</v>
      </c>
      <c r="H35" s="88">
        <f t="shared" si="4"/>
        <v>183025</v>
      </c>
      <c r="I35" s="226">
        <v>47321</v>
      </c>
      <c r="J35" s="106">
        <f t="shared" si="5"/>
        <v>0.59107328033183548</v>
      </c>
      <c r="K35" s="53">
        <f t="shared" si="1"/>
        <v>1183025</v>
      </c>
      <c r="L35" s="53">
        <f t="shared" si="2"/>
        <v>4732100</v>
      </c>
      <c r="M35" s="100" t="str">
        <f t="shared" si="3"/>
        <v>SI CUMPLE</v>
      </c>
      <c r="N35" s="100" t="str">
        <f t="shared" si="6"/>
        <v>SI CUMPLE</v>
      </c>
      <c r="O35" s="110">
        <v>4</v>
      </c>
      <c r="P35" s="211"/>
    </row>
    <row r="36" spans="1:16" s="108" customFormat="1" ht="36.75" customHeight="1" x14ac:dyDescent="0.25">
      <c r="A36" s="233">
        <v>18</v>
      </c>
      <c r="B36" s="102" t="s">
        <v>91</v>
      </c>
      <c r="C36" s="103" t="s">
        <v>39</v>
      </c>
      <c r="D36" s="109">
        <v>50</v>
      </c>
      <c r="E36" s="107">
        <v>33138</v>
      </c>
      <c r="F36" s="173">
        <v>65507</v>
      </c>
      <c r="G36" s="61">
        <v>12045</v>
      </c>
      <c r="H36" s="88">
        <f t="shared" si="4"/>
        <v>53462</v>
      </c>
      <c r="I36" s="226">
        <v>12045</v>
      </c>
      <c r="J36" s="106">
        <f t="shared" si="5"/>
        <v>0.63652000724244073</v>
      </c>
      <c r="K36" s="53">
        <f t="shared" si="1"/>
        <v>602250</v>
      </c>
      <c r="L36" s="53">
        <f t="shared" si="2"/>
        <v>2409000</v>
      </c>
      <c r="M36" s="100" t="str">
        <f t="shared" si="3"/>
        <v>SI CUMPLE</v>
      </c>
      <c r="N36" s="100" t="str">
        <f t="shared" si="6"/>
        <v>SI CUMPLE</v>
      </c>
      <c r="O36" s="110">
        <v>4</v>
      </c>
      <c r="P36" s="211"/>
    </row>
    <row r="37" spans="1:16" s="64" customFormat="1" ht="36.75" customHeight="1" x14ac:dyDescent="0.25">
      <c r="A37" s="233">
        <v>19</v>
      </c>
      <c r="B37" s="102" t="s">
        <v>92</v>
      </c>
      <c r="C37" s="103" t="s">
        <v>39</v>
      </c>
      <c r="D37" s="109">
        <v>54</v>
      </c>
      <c r="E37" s="107">
        <v>53676</v>
      </c>
      <c r="F37" s="173">
        <v>59618</v>
      </c>
      <c r="G37" s="61">
        <v>23433</v>
      </c>
      <c r="H37" s="88">
        <f t="shared" si="4"/>
        <v>36185</v>
      </c>
      <c r="I37" s="226">
        <v>23433</v>
      </c>
      <c r="J37" s="106">
        <f t="shared" si="5"/>
        <v>0.56343617259110212</v>
      </c>
      <c r="K37" s="53">
        <f t="shared" si="1"/>
        <v>1265382</v>
      </c>
      <c r="L37" s="53">
        <f t="shared" si="2"/>
        <v>5061528</v>
      </c>
      <c r="M37" s="100" t="str">
        <f t="shared" si="3"/>
        <v>SI CUMPLE</v>
      </c>
      <c r="N37" s="100" t="str">
        <f t="shared" si="6"/>
        <v>SI CUMPLE</v>
      </c>
      <c r="O37" s="110">
        <v>4</v>
      </c>
      <c r="P37" s="211"/>
    </row>
    <row r="38" spans="1:16" s="108" customFormat="1" ht="36.75" customHeight="1" x14ac:dyDescent="0.25">
      <c r="A38" s="233">
        <v>20</v>
      </c>
      <c r="B38" s="102" t="s">
        <v>93</v>
      </c>
      <c r="C38" s="103" t="s">
        <v>39</v>
      </c>
      <c r="D38" s="109">
        <v>64</v>
      </c>
      <c r="E38" s="107">
        <v>23144</v>
      </c>
      <c r="F38" s="173">
        <v>305522</v>
      </c>
      <c r="G38" s="61">
        <v>8100</v>
      </c>
      <c r="H38" s="88">
        <f t="shared" si="4"/>
        <v>297422</v>
      </c>
      <c r="I38" s="226">
        <v>8100</v>
      </c>
      <c r="J38" s="106">
        <f t="shared" si="5"/>
        <v>0.65001728309713103</v>
      </c>
      <c r="K38" s="53">
        <f t="shared" si="1"/>
        <v>518400</v>
      </c>
      <c r="L38" s="53">
        <f t="shared" si="2"/>
        <v>2073600</v>
      </c>
      <c r="M38" s="100" t="str">
        <f t="shared" si="3"/>
        <v>SI CUMPLE</v>
      </c>
      <c r="N38" s="100" t="str">
        <f t="shared" si="6"/>
        <v>SI CUMPLE</v>
      </c>
      <c r="O38" s="110">
        <v>4</v>
      </c>
      <c r="P38" s="211"/>
    </row>
    <row r="39" spans="1:16" s="108" customFormat="1" ht="36.75" customHeight="1" x14ac:dyDescent="0.25">
      <c r="A39" s="233">
        <v>21</v>
      </c>
      <c r="B39" s="102" t="s">
        <v>168</v>
      </c>
      <c r="C39" s="103" t="s">
        <v>39</v>
      </c>
      <c r="D39" s="109">
        <v>30</v>
      </c>
      <c r="E39" s="107">
        <v>29505</v>
      </c>
      <c r="F39" s="173">
        <v>49041</v>
      </c>
      <c r="G39" s="61">
        <v>13508</v>
      </c>
      <c r="H39" s="88">
        <f t="shared" si="4"/>
        <v>35533</v>
      </c>
      <c r="I39" s="226">
        <v>13508</v>
      </c>
      <c r="J39" s="106">
        <f t="shared" si="5"/>
        <v>0.54217929164548384</v>
      </c>
      <c r="K39" s="53">
        <f t="shared" si="1"/>
        <v>405240</v>
      </c>
      <c r="L39" s="53">
        <f t="shared" si="2"/>
        <v>1620960</v>
      </c>
      <c r="M39" s="100" t="str">
        <f t="shared" si="3"/>
        <v>SI CUMPLE</v>
      </c>
      <c r="N39" s="100" t="str">
        <f t="shared" si="6"/>
        <v>SI CUMPLE</v>
      </c>
      <c r="O39" s="110">
        <v>4</v>
      </c>
      <c r="P39" s="211"/>
    </row>
    <row r="40" spans="1:16" s="108" customFormat="1" ht="36.75" customHeight="1" x14ac:dyDescent="0.25">
      <c r="A40" s="233">
        <v>22</v>
      </c>
      <c r="B40" s="102" t="s">
        <v>169</v>
      </c>
      <c r="C40" s="103" t="s">
        <v>39</v>
      </c>
      <c r="D40" s="109">
        <v>30</v>
      </c>
      <c r="E40" s="107">
        <v>30738</v>
      </c>
      <c r="F40" s="173">
        <v>154734</v>
      </c>
      <c r="G40" s="61">
        <v>13508</v>
      </c>
      <c r="H40" s="88">
        <f t="shared" si="4"/>
        <v>141226</v>
      </c>
      <c r="I40" s="226">
        <v>13508</v>
      </c>
      <c r="J40" s="106">
        <f t="shared" si="5"/>
        <v>0.56054395211139307</v>
      </c>
      <c r="K40" s="53">
        <f t="shared" si="1"/>
        <v>405240</v>
      </c>
      <c r="L40" s="53">
        <f t="shared" si="2"/>
        <v>1620960</v>
      </c>
      <c r="M40" s="100" t="str">
        <f t="shared" si="3"/>
        <v>SI CUMPLE</v>
      </c>
      <c r="N40" s="100" t="str">
        <f t="shared" si="6"/>
        <v>SI CUMPLE</v>
      </c>
      <c r="O40" s="110">
        <v>4</v>
      </c>
      <c r="P40" s="211"/>
    </row>
    <row r="41" spans="1:16" s="108" customFormat="1" ht="36.75" customHeight="1" x14ac:dyDescent="0.25">
      <c r="A41" s="233">
        <v>23</v>
      </c>
      <c r="B41" s="102" t="s">
        <v>94</v>
      </c>
      <c r="C41" s="103" t="s">
        <v>39</v>
      </c>
      <c r="D41" s="109">
        <v>68</v>
      </c>
      <c r="E41" s="107">
        <v>20886</v>
      </c>
      <c r="F41" s="173">
        <v>25770</v>
      </c>
      <c r="G41" s="61">
        <v>10415</v>
      </c>
      <c r="H41" s="88">
        <f t="shared" si="4"/>
        <v>15355</v>
      </c>
      <c r="I41" s="226">
        <v>10415</v>
      </c>
      <c r="J41" s="106">
        <f t="shared" si="5"/>
        <v>0.50134061093555493</v>
      </c>
      <c r="K41" s="53">
        <f t="shared" si="1"/>
        <v>708220</v>
      </c>
      <c r="L41" s="53">
        <f t="shared" si="2"/>
        <v>2832880</v>
      </c>
      <c r="M41" s="100" t="str">
        <f t="shared" si="3"/>
        <v>SI CUMPLE</v>
      </c>
      <c r="N41" s="100" t="str">
        <f t="shared" si="6"/>
        <v>SI CUMPLE</v>
      </c>
      <c r="O41" s="110">
        <v>4</v>
      </c>
      <c r="P41" s="211"/>
    </row>
    <row r="42" spans="1:16" s="64" customFormat="1" ht="36.75" customHeight="1" x14ac:dyDescent="0.25">
      <c r="A42" s="233">
        <v>24</v>
      </c>
      <c r="B42" s="102" t="s">
        <v>95</v>
      </c>
      <c r="C42" s="103" t="s">
        <v>39</v>
      </c>
      <c r="D42" s="109">
        <v>68</v>
      </c>
      <c r="E42" s="107">
        <v>17304</v>
      </c>
      <c r="F42" s="173">
        <v>20687</v>
      </c>
      <c r="G42" s="61">
        <v>5439</v>
      </c>
      <c r="H42" s="88">
        <f t="shared" si="4"/>
        <v>15248</v>
      </c>
      <c r="I42" s="226">
        <v>5439</v>
      </c>
      <c r="J42" s="106">
        <f t="shared" si="5"/>
        <v>0.68567961165048541</v>
      </c>
      <c r="K42" s="53">
        <f t="shared" si="1"/>
        <v>369852</v>
      </c>
      <c r="L42" s="53">
        <f t="shared" si="2"/>
        <v>1479408</v>
      </c>
      <c r="M42" s="100" t="str">
        <f t="shared" si="3"/>
        <v>SI CUMPLE</v>
      </c>
      <c r="N42" s="100" t="str">
        <f t="shared" si="6"/>
        <v>SI CUMPLE</v>
      </c>
      <c r="O42" s="110">
        <v>4</v>
      </c>
      <c r="P42" s="211"/>
    </row>
    <row r="43" spans="1:16" s="108" customFormat="1" ht="36.75" customHeight="1" x14ac:dyDescent="0.25">
      <c r="A43" s="233">
        <v>25</v>
      </c>
      <c r="B43" s="102" t="s">
        <v>96</v>
      </c>
      <c r="C43" s="103" t="s">
        <v>39</v>
      </c>
      <c r="D43" s="109">
        <v>70</v>
      </c>
      <c r="E43" s="107">
        <v>2630</v>
      </c>
      <c r="F43" s="173">
        <v>2630</v>
      </c>
      <c r="G43" s="61">
        <v>453</v>
      </c>
      <c r="H43" s="88">
        <f t="shared" si="4"/>
        <v>2177</v>
      </c>
      <c r="I43" s="226">
        <v>453</v>
      </c>
      <c r="J43" s="106">
        <f t="shared" si="5"/>
        <v>0.8277566539923954</v>
      </c>
      <c r="K43" s="53">
        <f t="shared" si="1"/>
        <v>31710</v>
      </c>
      <c r="L43" s="53">
        <f t="shared" si="2"/>
        <v>126840</v>
      </c>
      <c r="M43" s="100" t="str">
        <f t="shared" si="3"/>
        <v>SI CUMPLE</v>
      </c>
      <c r="N43" s="100" t="str">
        <f t="shared" si="6"/>
        <v>SI CUMPLE</v>
      </c>
      <c r="O43" s="110">
        <v>4</v>
      </c>
      <c r="P43" s="211"/>
    </row>
    <row r="44" spans="1:16" s="108" customFormat="1" ht="36.75" customHeight="1" x14ac:dyDescent="0.25">
      <c r="A44" s="233">
        <v>26</v>
      </c>
      <c r="B44" s="102" t="s">
        <v>97</v>
      </c>
      <c r="C44" s="103" t="s">
        <v>39</v>
      </c>
      <c r="D44" s="109">
        <v>110</v>
      </c>
      <c r="E44" s="107">
        <v>1683</v>
      </c>
      <c r="F44" s="173">
        <v>3262</v>
      </c>
      <c r="G44" s="61">
        <v>221</v>
      </c>
      <c r="H44" s="88">
        <f t="shared" si="4"/>
        <v>3041</v>
      </c>
      <c r="I44" s="226">
        <v>221</v>
      </c>
      <c r="J44" s="106">
        <f t="shared" si="5"/>
        <v>0.86868686868686873</v>
      </c>
      <c r="K44" s="53">
        <f t="shared" si="1"/>
        <v>24310</v>
      </c>
      <c r="L44" s="53">
        <f t="shared" si="2"/>
        <v>97240</v>
      </c>
      <c r="M44" s="100" t="str">
        <f t="shared" si="3"/>
        <v>SI CUMPLE</v>
      </c>
      <c r="N44" s="100" t="str">
        <f t="shared" si="6"/>
        <v>SI CUMPLE</v>
      </c>
      <c r="O44" s="110">
        <v>4</v>
      </c>
      <c r="P44" s="211"/>
    </row>
    <row r="45" spans="1:16" s="64" customFormat="1" ht="36.75" customHeight="1" x14ac:dyDescent="0.25">
      <c r="A45" s="233">
        <v>27</v>
      </c>
      <c r="B45" s="102" t="s">
        <v>98</v>
      </c>
      <c r="C45" s="103" t="s">
        <v>39</v>
      </c>
      <c r="D45" s="109">
        <v>62</v>
      </c>
      <c r="E45" s="107">
        <v>91278</v>
      </c>
      <c r="F45" s="173">
        <v>91278</v>
      </c>
      <c r="G45" s="61">
        <v>5483</v>
      </c>
      <c r="H45" s="88">
        <f t="shared" si="4"/>
        <v>85795</v>
      </c>
      <c r="I45" s="226">
        <v>5483</v>
      </c>
      <c r="J45" s="106">
        <f t="shared" si="5"/>
        <v>0.9399307609719757</v>
      </c>
      <c r="K45" s="53">
        <f t="shared" si="1"/>
        <v>339946</v>
      </c>
      <c r="L45" s="53">
        <f t="shared" si="2"/>
        <v>1359784</v>
      </c>
      <c r="M45" s="100" t="str">
        <f t="shared" si="3"/>
        <v>SI CUMPLE</v>
      </c>
      <c r="N45" s="100" t="str">
        <f t="shared" si="6"/>
        <v>SI CUMPLE</v>
      </c>
      <c r="O45" s="110">
        <v>4</v>
      </c>
      <c r="P45" s="211"/>
    </row>
    <row r="46" spans="1:16" s="108" customFormat="1" ht="36.75" customHeight="1" x14ac:dyDescent="0.25">
      <c r="A46" s="233">
        <v>28</v>
      </c>
      <c r="B46" s="102" t="s">
        <v>99</v>
      </c>
      <c r="C46" s="103" t="s">
        <v>39</v>
      </c>
      <c r="D46" s="109">
        <v>62</v>
      </c>
      <c r="E46" s="107">
        <v>91423</v>
      </c>
      <c r="F46" s="173">
        <v>96784</v>
      </c>
      <c r="G46" s="61">
        <v>8607</v>
      </c>
      <c r="H46" s="88">
        <f t="shared" si="4"/>
        <v>88177</v>
      </c>
      <c r="I46" s="226">
        <v>8607</v>
      </c>
      <c r="J46" s="106">
        <f t="shared" si="5"/>
        <v>0.90585520055128355</v>
      </c>
      <c r="K46" s="53">
        <f t="shared" si="1"/>
        <v>533634</v>
      </c>
      <c r="L46" s="53">
        <f t="shared" si="2"/>
        <v>2134536</v>
      </c>
      <c r="M46" s="100" t="str">
        <f t="shared" si="3"/>
        <v>SI CUMPLE</v>
      </c>
      <c r="N46" s="100" t="str">
        <f t="shared" si="6"/>
        <v>SI CUMPLE</v>
      </c>
      <c r="O46" s="110">
        <v>4</v>
      </c>
      <c r="P46" s="211"/>
    </row>
    <row r="47" spans="1:16" s="108" customFormat="1" ht="36.75" customHeight="1" x14ac:dyDescent="0.25">
      <c r="A47" s="233">
        <v>29</v>
      </c>
      <c r="B47" s="102" t="s">
        <v>100</v>
      </c>
      <c r="C47" s="103" t="s">
        <v>39</v>
      </c>
      <c r="D47" s="109">
        <v>35</v>
      </c>
      <c r="E47" s="107">
        <v>12829</v>
      </c>
      <c r="F47" s="173">
        <v>15736</v>
      </c>
      <c r="G47" s="61">
        <v>4569</v>
      </c>
      <c r="H47" s="88">
        <f t="shared" si="4"/>
        <v>11167</v>
      </c>
      <c r="I47" s="226">
        <v>4569</v>
      </c>
      <c r="J47" s="106">
        <f t="shared" si="5"/>
        <v>0.64385376880505107</v>
      </c>
      <c r="K47" s="53">
        <f t="shared" si="1"/>
        <v>159915</v>
      </c>
      <c r="L47" s="53">
        <f t="shared" si="2"/>
        <v>639660</v>
      </c>
      <c r="M47" s="100" t="str">
        <f t="shared" si="3"/>
        <v>SI CUMPLE</v>
      </c>
      <c r="N47" s="100" t="str">
        <f t="shared" si="6"/>
        <v>SI CUMPLE</v>
      </c>
      <c r="O47" s="110">
        <v>4</v>
      </c>
      <c r="P47" s="211"/>
    </row>
    <row r="48" spans="1:16" s="108" customFormat="1" ht="36.75" customHeight="1" x14ac:dyDescent="0.25">
      <c r="A48" s="233">
        <v>30</v>
      </c>
      <c r="B48" s="102" t="s">
        <v>101</v>
      </c>
      <c r="C48" s="103" t="s">
        <v>39</v>
      </c>
      <c r="D48" s="109">
        <v>6</v>
      </c>
      <c r="E48" s="107">
        <v>10326</v>
      </c>
      <c r="F48" s="173">
        <v>11549</v>
      </c>
      <c r="G48" s="61">
        <v>3505</v>
      </c>
      <c r="H48" s="88">
        <f t="shared" si="4"/>
        <v>8044</v>
      </c>
      <c r="I48" s="226">
        <v>3505</v>
      </c>
      <c r="J48" s="106">
        <f t="shared" si="5"/>
        <v>0.66056556265736976</v>
      </c>
      <c r="K48" s="53">
        <f t="shared" si="1"/>
        <v>21030</v>
      </c>
      <c r="L48" s="53">
        <f t="shared" si="2"/>
        <v>84120</v>
      </c>
      <c r="M48" s="100" t="str">
        <f t="shared" si="3"/>
        <v>SI CUMPLE</v>
      </c>
      <c r="N48" s="100" t="str">
        <f t="shared" si="6"/>
        <v>SI CUMPLE</v>
      </c>
      <c r="O48" s="110">
        <v>4</v>
      </c>
      <c r="P48" s="211"/>
    </row>
    <row r="49" spans="1:16" s="108" customFormat="1" ht="36.75" customHeight="1" x14ac:dyDescent="0.25">
      <c r="A49" s="233">
        <v>31</v>
      </c>
      <c r="B49" s="102" t="s">
        <v>102</v>
      </c>
      <c r="C49" s="103" t="s">
        <v>39</v>
      </c>
      <c r="D49" s="109">
        <v>2</v>
      </c>
      <c r="E49" s="107">
        <v>49023</v>
      </c>
      <c r="F49" s="173">
        <v>54818</v>
      </c>
      <c r="G49" s="61">
        <v>25714</v>
      </c>
      <c r="H49" s="88">
        <f t="shared" si="4"/>
        <v>29104</v>
      </c>
      <c r="I49" s="226">
        <v>0</v>
      </c>
      <c r="J49" s="106">
        <f t="shared" si="5"/>
        <v>1</v>
      </c>
      <c r="K49" s="53">
        <f t="shared" si="1"/>
        <v>0</v>
      </c>
      <c r="L49" s="53">
        <f t="shared" si="2"/>
        <v>0</v>
      </c>
      <c r="M49" s="100" t="str">
        <f t="shared" si="3"/>
        <v>SI CUMPLE</v>
      </c>
      <c r="N49" s="100" t="s">
        <v>212</v>
      </c>
      <c r="O49" s="110">
        <v>4</v>
      </c>
      <c r="P49" s="212" t="s">
        <v>211</v>
      </c>
    </row>
    <row r="50" spans="1:16" s="64" customFormat="1" ht="36.75" customHeight="1" x14ac:dyDescent="0.25">
      <c r="A50" s="233">
        <v>32</v>
      </c>
      <c r="B50" s="102" t="s">
        <v>103</v>
      </c>
      <c r="C50" s="103" t="s">
        <v>39</v>
      </c>
      <c r="D50" s="109">
        <v>134</v>
      </c>
      <c r="E50" s="107">
        <v>2630</v>
      </c>
      <c r="F50" s="173">
        <v>3600</v>
      </c>
      <c r="G50" s="61">
        <v>493</v>
      </c>
      <c r="H50" s="88">
        <f t="shared" si="4"/>
        <v>3107</v>
      </c>
      <c r="I50" s="226">
        <v>493</v>
      </c>
      <c r="J50" s="106">
        <f t="shared" si="5"/>
        <v>0.81254752851711032</v>
      </c>
      <c r="K50" s="53">
        <f t="shared" si="1"/>
        <v>66062</v>
      </c>
      <c r="L50" s="53">
        <f t="shared" si="2"/>
        <v>264248</v>
      </c>
      <c r="M50" s="100" t="str">
        <f t="shared" si="3"/>
        <v>SI CUMPLE</v>
      </c>
      <c r="N50" s="100" t="str">
        <f t="shared" si="6"/>
        <v>SI CUMPLE</v>
      </c>
      <c r="O50" s="110">
        <v>4</v>
      </c>
      <c r="P50" s="211"/>
    </row>
    <row r="51" spans="1:16" s="64" customFormat="1" ht="36.75" customHeight="1" x14ac:dyDescent="0.25">
      <c r="A51" s="233">
        <v>33</v>
      </c>
      <c r="B51" s="102" t="s">
        <v>104</v>
      </c>
      <c r="C51" s="103" t="s">
        <v>39</v>
      </c>
      <c r="D51" s="109">
        <v>134</v>
      </c>
      <c r="E51" s="107">
        <v>2314</v>
      </c>
      <c r="F51" s="173">
        <v>3600</v>
      </c>
      <c r="G51" s="61">
        <v>569</v>
      </c>
      <c r="H51" s="88">
        <f t="shared" si="4"/>
        <v>3031</v>
      </c>
      <c r="I51" s="226">
        <v>569</v>
      </c>
      <c r="J51" s="106">
        <f t="shared" si="5"/>
        <v>0.75410544511668109</v>
      </c>
      <c r="K51" s="53">
        <f t="shared" si="1"/>
        <v>76246</v>
      </c>
      <c r="L51" s="53">
        <f t="shared" si="2"/>
        <v>304984</v>
      </c>
      <c r="M51" s="100" t="str">
        <f t="shared" si="3"/>
        <v>SI CUMPLE</v>
      </c>
      <c r="N51" s="100" t="str">
        <f t="shared" si="6"/>
        <v>SI CUMPLE</v>
      </c>
      <c r="O51" s="110">
        <v>4</v>
      </c>
      <c r="P51" s="211"/>
    </row>
    <row r="52" spans="1:16" s="64" customFormat="1" ht="36.75" customHeight="1" x14ac:dyDescent="0.25">
      <c r="A52" s="233">
        <v>34</v>
      </c>
      <c r="B52" s="102" t="s">
        <v>105</v>
      </c>
      <c r="C52" s="103" t="s">
        <v>39</v>
      </c>
      <c r="D52" s="109">
        <v>134</v>
      </c>
      <c r="E52" s="107">
        <v>2314</v>
      </c>
      <c r="F52" s="173">
        <v>3600</v>
      </c>
      <c r="G52" s="61">
        <v>569</v>
      </c>
      <c r="H52" s="88">
        <f t="shared" si="4"/>
        <v>3031</v>
      </c>
      <c r="I52" s="226">
        <v>569</v>
      </c>
      <c r="J52" s="106">
        <f t="shared" si="5"/>
        <v>0.75410544511668109</v>
      </c>
      <c r="K52" s="53">
        <f t="shared" si="1"/>
        <v>76246</v>
      </c>
      <c r="L52" s="53">
        <f t="shared" si="2"/>
        <v>304984</v>
      </c>
      <c r="M52" s="100" t="str">
        <f t="shared" si="3"/>
        <v>SI CUMPLE</v>
      </c>
      <c r="N52" s="100" t="str">
        <f t="shared" si="6"/>
        <v>SI CUMPLE</v>
      </c>
      <c r="O52" s="110">
        <v>4</v>
      </c>
      <c r="P52" s="211"/>
    </row>
    <row r="53" spans="1:16" s="64" customFormat="1" ht="36.75" customHeight="1" x14ac:dyDescent="0.25">
      <c r="A53" s="233">
        <v>35</v>
      </c>
      <c r="B53" s="102" t="s">
        <v>106</v>
      </c>
      <c r="C53" s="103" t="s">
        <v>39</v>
      </c>
      <c r="D53" s="109">
        <v>270</v>
      </c>
      <c r="E53" s="107">
        <v>6417</v>
      </c>
      <c r="F53" s="173">
        <v>12995</v>
      </c>
      <c r="G53" s="61">
        <v>1553</v>
      </c>
      <c r="H53" s="88">
        <f t="shared" si="4"/>
        <v>11442</v>
      </c>
      <c r="I53" s="226">
        <v>1553</v>
      </c>
      <c r="J53" s="106">
        <f t="shared" si="5"/>
        <v>0.75798659809880009</v>
      </c>
      <c r="K53" s="53">
        <f t="shared" si="1"/>
        <v>419310</v>
      </c>
      <c r="L53" s="53">
        <f t="shared" si="2"/>
        <v>1677240</v>
      </c>
      <c r="M53" s="100" t="str">
        <f t="shared" si="3"/>
        <v>SI CUMPLE</v>
      </c>
      <c r="N53" s="100" t="str">
        <f t="shared" si="6"/>
        <v>SI CUMPLE</v>
      </c>
      <c r="O53" s="110">
        <v>4</v>
      </c>
      <c r="P53" s="211"/>
    </row>
    <row r="54" spans="1:16" s="64" customFormat="1" ht="36.75" customHeight="1" x14ac:dyDescent="0.25">
      <c r="A54" s="233">
        <v>36</v>
      </c>
      <c r="B54" s="102" t="s">
        <v>107</v>
      </c>
      <c r="C54" s="103" t="s">
        <v>39</v>
      </c>
      <c r="D54" s="109">
        <v>270</v>
      </c>
      <c r="E54" s="107">
        <v>7849</v>
      </c>
      <c r="F54" s="173">
        <v>63880</v>
      </c>
      <c r="G54" s="61">
        <v>1640</v>
      </c>
      <c r="H54" s="88">
        <f t="shared" si="4"/>
        <v>62240</v>
      </c>
      <c r="I54" s="226">
        <v>1640</v>
      </c>
      <c r="J54" s="106">
        <f t="shared" si="5"/>
        <v>0.79105618550133772</v>
      </c>
      <c r="K54" s="53">
        <f t="shared" si="1"/>
        <v>442800</v>
      </c>
      <c r="L54" s="53">
        <f t="shared" si="2"/>
        <v>1771200</v>
      </c>
      <c r="M54" s="100" t="str">
        <f t="shared" si="3"/>
        <v>SI CUMPLE</v>
      </c>
      <c r="N54" s="100" t="str">
        <f t="shared" si="6"/>
        <v>SI CUMPLE</v>
      </c>
      <c r="O54" s="110">
        <v>4</v>
      </c>
      <c r="P54" s="211"/>
    </row>
    <row r="55" spans="1:16" s="64" customFormat="1" ht="36.75" customHeight="1" x14ac:dyDescent="0.25">
      <c r="A55" s="233">
        <v>37</v>
      </c>
      <c r="B55" s="102" t="s">
        <v>108</v>
      </c>
      <c r="C55" s="103" t="s">
        <v>39</v>
      </c>
      <c r="D55" s="109">
        <v>270</v>
      </c>
      <c r="E55" s="107">
        <v>8014</v>
      </c>
      <c r="F55" s="173">
        <v>12995</v>
      </c>
      <c r="G55" s="61">
        <v>1640</v>
      </c>
      <c r="H55" s="88">
        <f t="shared" si="4"/>
        <v>11355</v>
      </c>
      <c r="I55" s="226">
        <v>1640</v>
      </c>
      <c r="J55" s="106">
        <f t="shared" si="5"/>
        <v>0.79535812328425259</v>
      </c>
      <c r="K55" s="53">
        <f t="shared" si="1"/>
        <v>442800</v>
      </c>
      <c r="L55" s="53">
        <f t="shared" si="2"/>
        <v>1771200</v>
      </c>
      <c r="M55" s="100" t="str">
        <f t="shared" si="3"/>
        <v>SI CUMPLE</v>
      </c>
      <c r="N55" s="100" t="str">
        <f t="shared" si="6"/>
        <v>SI CUMPLE</v>
      </c>
      <c r="O55" s="110">
        <v>4</v>
      </c>
      <c r="P55" s="211"/>
    </row>
    <row r="56" spans="1:16" s="64" customFormat="1" ht="36.75" customHeight="1" x14ac:dyDescent="0.25">
      <c r="A56" s="233">
        <v>38</v>
      </c>
      <c r="B56" s="102" t="s">
        <v>109</v>
      </c>
      <c r="C56" s="103" t="s">
        <v>39</v>
      </c>
      <c r="D56" s="109">
        <v>330</v>
      </c>
      <c r="E56" s="107">
        <v>10126</v>
      </c>
      <c r="F56" s="173">
        <v>27051</v>
      </c>
      <c r="G56" s="61">
        <v>3005</v>
      </c>
      <c r="H56" s="88">
        <f t="shared" si="4"/>
        <v>24046</v>
      </c>
      <c r="I56" s="226">
        <v>3005</v>
      </c>
      <c r="J56" s="106">
        <f t="shared" si="5"/>
        <v>0.70323918625320958</v>
      </c>
      <c r="K56" s="53">
        <f t="shared" ref="K56:K87" si="7">I56*D56</f>
        <v>991650</v>
      </c>
      <c r="L56" s="53">
        <f t="shared" ref="L56:L87" si="8">K56*O56</f>
        <v>3966600</v>
      </c>
      <c r="M56" s="100" t="str">
        <f t="shared" ref="M56:M87" si="9">IF((I56)&gt;$E56,"NO CUMPLE","SI CUMPLE")</f>
        <v>SI CUMPLE</v>
      </c>
      <c r="N56" s="100" t="str">
        <f t="shared" si="6"/>
        <v>SI CUMPLE</v>
      </c>
      <c r="O56" s="110">
        <v>4</v>
      </c>
      <c r="P56" s="211"/>
    </row>
    <row r="57" spans="1:16" s="64" customFormat="1" ht="36.75" customHeight="1" x14ac:dyDescent="0.25">
      <c r="A57" s="233">
        <v>39</v>
      </c>
      <c r="B57" s="102" t="s">
        <v>110</v>
      </c>
      <c r="C57" s="103" t="s">
        <v>39</v>
      </c>
      <c r="D57" s="109">
        <v>330</v>
      </c>
      <c r="E57" s="107">
        <v>12442</v>
      </c>
      <c r="F57" s="173">
        <v>27051</v>
      </c>
      <c r="G57" s="61">
        <v>3255</v>
      </c>
      <c r="H57" s="88">
        <f t="shared" si="4"/>
        <v>23796</v>
      </c>
      <c r="I57" s="226">
        <v>3255</v>
      </c>
      <c r="J57" s="106">
        <f t="shared" si="5"/>
        <v>0.73838611155762734</v>
      </c>
      <c r="K57" s="53">
        <f t="shared" si="7"/>
        <v>1074150</v>
      </c>
      <c r="L57" s="53">
        <f t="shared" si="8"/>
        <v>4296600</v>
      </c>
      <c r="M57" s="100" t="str">
        <f t="shared" si="9"/>
        <v>SI CUMPLE</v>
      </c>
      <c r="N57" s="100" t="str">
        <f t="shared" si="6"/>
        <v>SI CUMPLE</v>
      </c>
      <c r="O57" s="110">
        <v>4</v>
      </c>
      <c r="P57" s="211"/>
    </row>
    <row r="58" spans="1:16" s="64" customFormat="1" ht="36.75" customHeight="1" x14ac:dyDescent="0.25">
      <c r="A58" s="233">
        <v>40</v>
      </c>
      <c r="B58" s="102" t="s">
        <v>111</v>
      </c>
      <c r="C58" s="103" t="s">
        <v>39</v>
      </c>
      <c r="D58" s="109">
        <v>330</v>
      </c>
      <c r="E58" s="107">
        <v>11995</v>
      </c>
      <c r="F58" s="173">
        <v>27051</v>
      </c>
      <c r="G58" s="61">
        <v>3255</v>
      </c>
      <c r="H58" s="88">
        <f t="shared" si="4"/>
        <v>23796</v>
      </c>
      <c r="I58" s="226">
        <v>3255</v>
      </c>
      <c r="J58" s="106">
        <f t="shared" si="5"/>
        <v>0.72863693205502289</v>
      </c>
      <c r="K58" s="53">
        <f t="shared" si="7"/>
        <v>1074150</v>
      </c>
      <c r="L58" s="53">
        <f t="shared" si="8"/>
        <v>4296600</v>
      </c>
      <c r="M58" s="100" t="str">
        <f t="shared" si="9"/>
        <v>SI CUMPLE</v>
      </c>
      <c r="N58" s="100" t="str">
        <f t="shared" si="6"/>
        <v>SI CUMPLE</v>
      </c>
      <c r="O58" s="110">
        <v>4</v>
      </c>
      <c r="P58" s="211"/>
    </row>
    <row r="59" spans="1:16" s="108" customFormat="1" ht="36.75" customHeight="1" x14ac:dyDescent="0.25">
      <c r="A59" s="233">
        <v>41</v>
      </c>
      <c r="B59" s="102" t="s">
        <v>170</v>
      </c>
      <c r="C59" s="103" t="s">
        <v>39</v>
      </c>
      <c r="D59" s="109">
        <v>310</v>
      </c>
      <c r="E59" s="107">
        <v>24722</v>
      </c>
      <c r="F59" s="173">
        <v>32044</v>
      </c>
      <c r="G59" s="61">
        <v>8100</v>
      </c>
      <c r="H59" s="88">
        <f t="shared" si="4"/>
        <v>23944</v>
      </c>
      <c r="I59" s="226">
        <v>8100</v>
      </c>
      <c r="J59" s="106">
        <f t="shared" si="5"/>
        <v>0.67235660545263332</v>
      </c>
      <c r="K59" s="53">
        <f t="shared" si="7"/>
        <v>2511000</v>
      </c>
      <c r="L59" s="53">
        <f t="shared" si="8"/>
        <v>10044000</v>
      </c>
      <c r="M59" s="100" t="str">
        <f t="shared" si="9"/>
        <v>SI CUMPLE</v>
      </c>
      <c r="N59" s="100" t="str">
        <f t="shared" si="6"/>
        <v>SI CUMPLE</v>
      </c>
      <c r="O59" s="110">
        <v>4</v>
      </c>
      <c r="P59" s="211"/>
    </row>
    <row r="60" spans="1:16" s="108" customFormat="1" ht="36.75" customHeight="1" x14ac:dyDescent="0.25">
      <c r="A60" s="233">
        <v>42</v>
      </c>
      <c r="B60" s="102" t="s">
        <v>112</v>
      </c>
      <c r="C60" s="103" t="s">
        <v>39</v>
      </c>
      <c r="D60" s="109">
        <v>165</v>
      </c>
      <c r="E60" s="107">
        <v>54595</v>
      </c>
      <c r="F60" s="173">
        <v>63746</v>
      </c>
      <c r="G60" s="61">
        <v>14850</v>
      </c>
      <c r="H60" s="88">
        <f t="shared" si="4"/>
        <v>48896</v>
      </c>
      <c r="I60" s="226">
        <v>14850</v>
      </c>
      <c r="J60" s="106">
        <f t="shared" si="5"/>
        <v>0.72799706932869312</v>
      </c>
      <c r="K60" s="53">
        <f t="shared" si="7"/>
        <v>2450250</v>
      </c>
      <c r="L60" s="53">
        <f t="shared" si="8"/>
        <v>9801000</v>
      </c>
      <c r="M60" s="100" t="str">
        <f t="shared" si="9"/>
        <v>SI CUMPLE</v>
      </c>
      <c r="N60" s="100" t="str">
        <f t="shared" si="6"/>
        <v>SI CUMPLE</v>
      </c>
      <c r="O60" s="110">
        <v>4</v>
      </c>
      <c r="P60" s="211"/>
    </row>
    <row r="61" spans="1:16" s="108" customFormat="1" ht="36.75" customHeight="1" x14ac:dyDescent="0.25">
      <c r="A61" s="233">
        <v>43</v>
      </c>
      <c r="B61" s="102" t="s">
        <v>113</v>
      </c>
      <c r="C61" s="103" t="s">
        <v>39</v>
      </c>
      <c r="D61" s="109">
        <v>180</v>
      </c>
      <c r="E61" s="107">
        <v>16095</v>
      </c>
      <c r="F61" s="173">
        <v>18918</v>
      </c>
      <c r="G61" s="61">
        <v>4629</v>
      </c>
      <c r="H61" s="88">
        <f t="shared" si="4"/>
        <v>14289</v>
      </c>
      <c r="I61" s="226">
        <v>4629</v>
      </c>
      <c r="J61" s="106">
        <f t="shared" si="5"/>
        <v>0.71239515377446416</v>
      </c>
      <c r="K61" s="53">
        <f t="shared" si="7"/>
        <v>833220</v>
      </c>
      <c r="L61" s="53">
        <f t="shared" si="8"/>
        <v>3332880</v>
      </c>
      <c r="M61" s="100" t="str">
        <f t="shared" si="9"/>
        <v>SI CUMPLE</v>
      </c>
      <c r="N61" s="100" t="str">
        <f t="shared" si="6"/>
        <v>SI CUMPLE</v>
      </c>
      <c r="O61" s="110">
        <v>4</v>
      </c>
      <c r="P61" s="211"/>
    </row>
    <row r="62" spans="1:16" s="108" customFormat="1" ht="36.75" customHeight="1" x14ac:dyDescent="0.25">
      <c r="A62" s="233">
        <v>44</v>
      </c>
      <c r="B62" s="102" t="s">
        <v>171</v>
      </c>
      <c r="C62" s="103" t="s">
        <v>39</v>
      </c>
      <c r="D62" s="109">
        <v>100</v>
      </c>
      <c r="E62" s="107">
        <v>21380</v>
      </c>
      <c r="F62" s="173">
        <v>28720</v>
      </c>
      <c r="G62" s="61">
        <v>6396</v>
      </c>
      <c r="H62" s="88">
        <f t="shared" si="4"/>
        <v>22324</v>
      </c>
      <c r="I62" s="226">
        <v>6396</v>
      </c>
      <c r="J62" s="106">
        <f t="shared" si="5"/>
        <v>0.70084190832553783</v>
      </c>
      <c r="K62" s="53">
        <f t="shared" si="7"/>
        <v>639600</v>
      </c>
      <c r="L62" s="53">
        <f t="shared" si="8"/>
        <v>2558400</v>
      </c>
      <c r="M62" s="100" t="str">
        <f t="shared" si="9"/>
        <v>SI CUMPLE</v>
      </c>
      <c r="N62" s="100" t="str">
        <f t="shared" si="6"/>
        <v>SI CUMPLE</v>
      </c>
      <c r="O62" s="110">
        <v>4</v>
      </c>
      <c r="P62" s="211"/>
    </row>
    <row r="63" spans="1:16" s="64" customFormat="1" ht="36.75" customHeight="1" x14ac:dyDescent="0.25">
      <c r="A63" s="233">
        <v>45</v>
      </c>
      <c r="B63" s="102" t="s">
        <v>114</v>
      </c>
      <c r="C63" s="103" t="s">
        <v>39</v>
      </c>
      <c r="D63" s="109">
        <v>34</v>
      </c>
      <c r="E63" s="107">
        <v>10323</v>
      </c>
      <c r="F63" s="173">
        <v>14252</v>
      </c>
      <c r="G63" s="61">
        <v>2449</v>
      </c>
      <c r="H63" s="88">
        <f t="shared" si="4"/>
        <v>11803</v>
      </c>
      <c r="I63" s="226">
        <v>0</v>
      </c>
      <c r="J63" s="106">
        <f t="shared" si="5"/>
        <v>1</v>
      </c>
      <c r="K63" s="53">
        <f t="shared" si="7"/>
        <v>0</v>
      </c>
      <c r="L63" s="53">
        <f t="shared" si="8"/>
        <v>0</v>
      </c>
      <c r="M63" s="100" t="str">
        <f t="shared" si="9"/>
        <v>SI CUMPLE</v>
      </c>
      <c r="N63" s="100" t="s">
        <v>212</v>
      </c>
      <c r="O63" s="110">
        <v>4</v>
      </c>
      <c r="P63" s="212" t="s">
        <v>211</v>
      </c>
    </row>
    <row r="64" spans="1:16" s="108" customFormat="1" ht="36.75" customHeight="1" x14ac:dyDescent="0.25">
      <c r="A64" s="233">
        <v>46</v>
      </c>
      <c r="B64" s="102" t="s">
        <v>115</v>
      </c>
      <c r="C64" s="103" t="s">
        <v>39</v>
      </c>
      <c r="D64" s="109">
        <v>34</v>
      </c>
      <c r="E64" s="107">
        <v>5786</v>
      </c>
      <c r="F64" s="173">
        <v>5786</v>
      </c>
      <c r="G64" s="61">
        <v>2266</v>
      </c>
      <c r="H64" s="88">
        <f t="shared" si="4"/>
        <v>3520</v>
      </c>
      <c r="I64" s="226">
        <v>2266</v>
      </c>
      <c r="J64" s="106">
        <f t="shared" si="5"/>
        <v>0.60836501901140683</v>
      </c>
      <c r="K64" s="53">
        <f t="shared" si="7"/>
        <v>77044</v>
      </c>
      <c r="L64" s="53">
        <f t="shared" si="8"/>
        <v>308176</v>
      </c>
      <c r="M64" s="100" t="str">
        <f t="shared" si="9"/>
        <v>SI CUMPLE</v>
      </c>
      <c r="N64" s="100" t="str">
        <f t="shared" si="6"/>
        <v>SI CUMPLE</v>
      </c>
      <c r="O64" s="110">
        <v>4</v>
      </c>
      <c r="P64" s="211"/>
    </row>
    <row r="65" spans="1:16" s="64" customFormat="1" ht="36.75" customHeight="1" x14ac:dyDescent="0.25">
      <c r="A65" s="233">
        <v>47</v>
      </c>
      <c r="B65" s="102" t="s">
        <v>172</v>
      </c>
      <c r="C65" s="103" t="s">
        <v>39</v>
      </c>
      <c r="D65" s="109">
        <v>6</v>
      </c>
      <c r="E65" s="107">
        <v>8416</v>
      </c>
      <c r="F65" s="173">
        <v>16885</v>
      </c>
      <c r="G65" s="61">
        <v>2893</v>
      </c>
      <c r="H65" s="88">
        <f t="shared" si="4"/>
        <v>13992</v>
      </c>
      <c r="I65" s="226">
        <v>2893</v>
      </c>
      <c r="J65" s="106">
        <f t="shared" si="5"/>
        <v>0.65625</v>
      </c>
      <c r="K65" s="53">
        <f t="shared" si="7"/>
        <v>17358</v>
      </c>
      <c r="L65" s="53">
        <f t="shared" si="8"/>
        <v>69432</v>
      </c>
      <c r="M65" s="100" t="str">
        <f t="shared" si="9"/>
        <v>SI CUMPLE</v>
      </c>
      <c r="N65" s="100" t="str">
        <f t="shared" si="6"/>
        <v>SI CUMPLE</v>
      </c>
      <c r="O65" s="110">
        <v>4</v>
      </c>
      <c r="P65" s="211"/>
    </row>
    <row r="66" spans="1:16" s="64" customFormat="1" ht="36.75" customHeight="1" x14ac:dyDescent="0.25">
      <c r="A66" s="233">
        <v>48</v>
      </c>
      <c r="B66" s="102" t="s">
        <v>173</v>
      </c>
      <c r="C66" s="103" t="s">
        <v>39</v>
      </c>
      <c r="D66" s="109">
        <v>3</v>
      </c>
      <c r="E66" s="107">
        <v>8416</v>
      </c>
      <c r="F66" s="173">
        <v>16885</v>
      </c>
      <c r="G66" s="61">
        <v>4584</v>
      </c>
      <c r="H66" s="88">
        <f t="shared" si="4"/>
        <v>12301</v>
      </c>
      <c r="I66" s="226">
        <v>4584</v>
      </c>
      <c r="J66" s="106">
        <f t="shared" si="5"/>
        <v>0.45532319391634979</v>
      </c>
      <c r="K66" s="53">
        <f t="shared" si="7"/>
        <v>13752</v>
      </c>
      <c r="L66" s="53">
        <f t="shared" si="8"/>
        <v>55008</v>
      </c>
      <c r="M66" s="100" t="str">
        <f t="shared" si="9"/>
        <v>SI CUMPLE</v>
      </c>
      <c r="N66" s="100" t="str">
        <f t="shared" si="6"/>
        <v>SI CUMPLE</v>
      </c>
      <c r="O66" s="110">
        <v>4</v>
      </c>
      <c r="P66" s="211"/>
    </row>
    <row r="67" spans="1:16" s="64" customFormat="1" ht="36.75" customHeight="1" x14ac:dyDescent="0.25">
      <c r="A67" s="233">
        <v>49</v>
      </c>
      <c r="B67" s="102" t="s">
        <v>116</v>
      </c>
      <c r="C67" s="103" t="s">
        <v>39</v>
      </c>
      <c r="D67" s="109">
        <v>4</v>
      </c>
      <c r="E67" s="107">
        <v>15376</v>
      </c>
      <c r="F67" s="173">
        <v>25770</v>
      </c>
      <c r="G67" s="61">
        <v>1736</v>
      </c>
      <c r="H67" s="88">
        <f t="shared" si="4"/>
        <v>24034</v>
      </c>
      <c r="I67" s="226">
        <v>1736</v>
      </c>
      <c r="J67" s="106">
        <f t="shared" si="5"/>
        <v>0.88709677419354838</v>
      </c>
      <c r="K67" s="53">
        <f t="shared" si="7"/>
        <v>6944</v>
      </c>
      <c r="L67" s="53">
        <f t="shared" si="8"/>
        <v>27776</v>
      </c>
      <c r="M67" s="100" t="str">
        <f t="shared" si="9"/>
        <v>SI CUMPLE</v>
      </c>
      <c r="N67" s="100" t="str">
        <f t="shared" si="6"/>
        <v>SI CUMPLE</v>
      </c>
      <c r="O67" s="110">
        <v>4</v>
      </c>
      <c r="P67" s="211"/>
    </row>
    <row r="68" spans="1:16" s="64" customFormat="1" ht="36.75" customHeight="1" x14ac:dyDescent="0.25">
      <c r="A68" s="233">
        <v>50</v>
      </c>
      <c r="B68" s="102" t="s">
        <v>117</v>
      </c>
      <c r="C68" s="103" t="s">
        <v>39</v>
      </c>
      <c r="D68" s="109">
        <v>4</v>
      </c>
      <c r="E68" s="107">
        <v>229674</v>
      </c>
      <c r="F68" s="173">
        <v>256751</v>
      </c>
      <c r="G68" s="61">
        <v>89902</v>
      </c>
      <c r="H68" s="88">
        <f t="shared" si="4"/>
        <v>166849</v>
      </c>
      <c r="I68" s="226">
        <v>89902</v>
      </c>
      <c r="J68" s="106">
        <f t="shared" si="5"/>
        <v>0.60856692529411249</v>
      </c>
      <c r="K68" s="53">
        <f t="shared" si="7"/>
        <v>359608</v>
      </c>
      <c r="L68" s="53">
        <f t="shared" si="8"/>
        <v>1438432</v>
      </c>
      <c r="M68" s="100" t="str">
        <f t="shared" si="9"/>
        <v>SI CUMPLE</v>
      </c>
      <c r="N68" s="100" t="str">
        <f t="shared" si="6"/>
        <v>SI CUMPLE</v>
      </c>
      <c r="O68" s="110">
        <v>4</v>
      </c>
      <c r="P68" s="211"/>
    </row>
    <row r="69" spans="1:16" s="108" customFormat="1" ht="36.75" customHeight="1" x14ac:dyDescent="0.25">
      <c r="A69" s="233">
        <v>51</v>
      </c>
      <c r="B69" s="102" t="s">
        <v>174</v>
      </c>
      <c r="C69" s="103" t="s">
        <v>39</v>
      </c>
      <c r="D69" s="109">
        <v>190</v>
      </c>
      <c r="E69" s="107">
        <v>50386</v>
      </c>
      <c r="F69" s="173">
        <v>64785</v>
      </c>
      <c r="G69" s="61">
        <v>18464</v>
      </c>
      <c r="H69" s="88">
        <f t="shared" si="4"/>
        <v>46321</v>
      </c>
      <c r="I69" s="226">
        <v>18464</v>
      </c>
      <c r="J69" s="106">
        <f t="shared" si="5"/>
        <v>0.63354900170682338</v>
      </c>
      <c r="K69" s="53">
        <f t="shared" si="7"/>
        <v>3508160</v>
      </c>
      <c r="L69" s="53">
        <f t="shared" si="8"/>
        <v>14032640</v>
      </c>
      <c r="M69" s="100" t="str">
        <f t="shared" si="9"/>
        <v>SI CUMPLE</v>
      </c>
      <c r="N69" s="100" t="str">
        <f t="shared" si="6"/>
        <v>SI CUMPLE</v>
      </c>
      <c r="O69" s="110">
        <v>4</v>
      </c>
      <c r="P69" s="211"/>
    </row>
    <row r="70" spans="1:16" s="108" customFormat="1" ht="36.75" customHeight="1" x14ac:dyDescent="0.25">
      <c r="A70" s="233">
        <v>52</v>
      </c>
      <c r="B70" s="102" t="s">
        <v>175</v>
      </c>
      <c r="C70" s="103" t="s">
        <v>39</v>
      </c>
      <c r="D70" s="109">
        <v>90</v>
      </c>
      <c r="E70" s="107">
        <v>17111</v>
      </c>
      <c r="F70" s="173">
        <v>18572</v>
      </c>
      <c r="G70" s="61">
        <v>6365</v>
      </c>
      <c r="H70" s="88">
        <f t="shared" si="4"/>
        <v>12207</v>
      </c>
      <c r="I70" s="226">
        <v>6365</v>
      </c>
      <c r="J70" s="106">
        <f t="shared" si="5"/>
        <v>0.62801706504587695</v>
      </c>
      <c r="K70" s="53">
        <f t="shared" si="7"/>
        <v>572850</v>
      </c>
      <c r="L70" s="53">
        <f t="shared" si="8"/>
        <v>2291400</v>
      </c>
      <c r="M70" s="100" t="str">
        <f t="shared" si="9"/>
        <v>SI CUMPLE</v>
      </c>
      <c r="N70" s="100" t="str">
        <f t="shared" si="6"/>
        <v>SI CUMPLE</v>
      </c>
      <c r="O70" s="110">
        <v>4</v>
      </c>
      <c r="P70" s="211"/>
    </row>
    <row r="71" spans="1:16" s="108" customFormat="1" ht="36.75" customHeight="1" x14ac:dyDescent="0.25">
      <c r="A71" s="233">
        <v>53</v>
      </c>
      <c r="B71" s="102" t="s">
        <v>176</v>
      </c>
      <c r="C71" s="103" t="s">
        <v>39</v>
      </c>
      <c r="D71" s="109">
        <v>70</v>
      </c>
      <c r="E71" s="107">
        <v>152540</v>
      </c>
      <c r="F71" s="173">
        <v>166237</v>
      </c>
      <c r="G71" s="61">
        <v>23670</v>
      </c>
      <c r="H71" s="88">
        <f t="shared" si="4"/>
        <v>142567</v>
      </c>
      <c r="I71" s="226">
        <v>23670</v>
      </c>
      <c r="J71" s="106">
        <f t="shared" si="5"/>
        <v>0.84482758620689657</v>
      </c>
      <c r="K71" s="53">
        <f t="shared" si="7"/>
        <v>1656900</v>
      </c>
      <c r="L71" s="53">
        <f t="shared" si="8"/>
        <v>6627600</v>
      </c>
      <c r="M71" s="100" t="str">
        <f t="shared" si="9"/>
        <v>SI CUMPLE</v>
      </c>
      <c r="N71" s="100" t="str">
        <f t="shared" si="6"/>
        <v>SI CUMPLE</v>
      </c>
      <c r="O71" s="110">
        <v>4</v>
      </c>
      <c r="P71" s="211"/>
    </row>
    <row r="72" spans="1:16" s="108" customFormat="1" ht="36.75" customHeight="1" x14ac:dyDescent="0.25">
      <c r="A72" s="233">
        <v>54</v>
      </c>
      <c r="B72" s="102" t="s">
        <v>118</v>
      </c>
      <c r="C72" s="103" t="s">
        <v>39</v>
      </c>
      <c r="D72" s="109">
        <v>74</v>
      </c>
      <c r="E72" s="107">
        <v>39976</v>
      </c>
      <c r="F72" s="173">
        <v>61942</v>
      </c>
      <c r="G72" s="61">
        <v>15449</v>
      </c>
      <c r="H72" s="88">
        <f t="shared" si="4"/>
        <v>46493</v>
      </c>
      <c r="I72" s="226">
        <v>15449</v>
      </c>
      <c r="J72" s="106">
        <f t="shared" si="5"/>
        <v>0.61354312587552529</v>
      </c>
      <c r="K72" s="53">
        <f t="shared" si="7"/>
        <v>1143226</v>
      </c>
      <c r="L72" s="53">
        <f t="shared" si="8"/>
        <v>4572904</v>
      </c>
      <c r="M72" s="100" t="str">
        <f t="shared" si="9"/>
        <v>SI CUMPLE</v>
      </c>
      <c r="N72" s="100" t="str">
        <f t="shared" si="6"/>
        <v>SI CUMPLE</v>
      </c>
      <c r="O72" s="110">
        <v>4</v>
      </c>
      <c r="P72" s="211"/>
    </row>
    <row r="73" spans="1:16" s="64" customFormat="1" ht="36.75" customHeight="1" x14ac:dyDescent="0.25">
      <c r="A73" s="233">
        <v>55</v>
      </c>
      <c r="B73" s="102" t="s">
        <v>119</v>
      </c>
      <c r="C73" s="103" t="s">
        <v>39</v>
      </c>
      <c r="D73" s="109">
        <v>4</v>
      </c>
      <c r="E73" s="107">
        <v>19441</v>
      </c>
      <c r="F73" s="173">
        <v>32074</v>
      </c>
      <c r="G73" s="61">
        <v>7522</v>
      </c>
      <c r="H73" s="88">
        <f t="shared" si="4"/>
        <v>24552</v>
      </c>
      <c r="I73" s="226">
        <v>7522</v>
      </c>
      <c r="J73" s="106">
        <f t="shared" si="5"/>
        <v>0.61308574661797233</v>
      </c>
      <c r="K73" s="53">
        <f t="shared" si="7"/>
        <v>30088</v>
      </c>
      <c r="L73" s="53">
        <f t="shared" si="8"/>
        <v>120352</v>
      </c>
      <c r="M73" s="100" t="str">
        <f t="shared" si="9"/>
        <v>SI CUMPLE</v>
      </c>
      <c r="N73" s="100" t="str">
        <f t="shared" si="6"/>
        <v>SI CUMPLE</v>
      </c>
      <c r="O73" s="110">
        <v>4</v>
      </c>
      <c r="P73" s="211"/>
    </row>
    <row r="74" spans="1:16" s="64" customFormat="1" ht="36.75" customHeight="1" x14ac:dyDescent="0.25">
      <c r="A74" s="233">
        <v>56</v>
      </c>
      <c r="B74" s="102" t="s">
        <v>177</v>
      </c>
      <c r="C74" s="103" t="s">
        <v>39</v>
      </c>
      <c r="D74" s="109">
        <v>1</v>
      </c>
      <c r="E74" s="107">
        <v>99883</v>
      </c>
      <c r="F74" s="173">
        <v>133941</v>
      </c>
      <c r="G74" s="61">
        <v>39100</v>
      </c>
      <c r="H74" s="88">
        <f t="shared" si="4"/>
        <v>94841</v>
      </c>
      <c r="I74" s="226">
        <v>39100</v>
      </c>
      <c r="J74" s="106">
        <f t="shared" si="5"/>
        <v>0.60854199413313581</v>
      </c>
      <c r="K74" s="53">
        <f t="shared" si="7"/>
        <v>39100</v>
      </c>
      <c r="L74" s="53">
        <f t="shared" si="8"/>
        <v>156400</v>
      </c>
      <c r="M74" s="100" t="str">
        <f t="shared" si="9"/>
        <v>SI CUMPLE</v>
      </c>
      <c r="N74" s="100" t="str">
        <f t="shared" si="6"/>
        <v>SI CUMPLE</v>
      </c>
      <c r="O74" s="110">
        <v>4</v>
      </c>
      <c r="P74" s="211"/>
    </row>
    <row r="75" spans="1:16" s="108" customFormat="1" ht="36.75" customHeight="1" x14ac:dyDescent="0.25">
      <c r="A75" s="233">
        <v>57</v>
      </c>
      <c r="B75" s="102" t="s">
        <v>178</v>
      </c>
      <c r="C75" s="103" t="s">
        <v>39</v>
      </c>
      <c r="D75" s="109">
        <v>1</v>
      </c>
      <c r="E75" s="107">
        <v>54972</v>
      </c>
      <c r="F75" s="173">
        <v>89331</v>
      </c>
      <c r="G75" s="61">
        <v>16737</v>
      </c>
      <c r="H75" s="88">
        <f t="shared" si="4"/>
        <v>72594</v>
      </c>
      <c r="I75" s="226">
        <v>16737</v>
      </c>
      <c r="J75" s="106">
        <f t="shared" si="5"/>
        <v>0.69553590919013319</v>
      </c>
      <c r="K75" s="53">
        <f t="shared" si="7"/>
        <v>16737</v>
      </c>
      <c r="L75" s="53">
        <f t="shared" si="8"/>
        <v>66948</v>
      </c>
      <c r="M75" s="100" t="str">
        <f t="shared" si="9"/>
        <v>SI CUMPLE</v>
      </c>
      <c r="N75" s="100" t="str">
        <f t="shared" si="6"/>
        <v>SI CUMPLE</v>
      </c>
      <c r="O75" s="110">
        <v>4</v>
      </c>
      <c r="P75" s="211"/>
    </row>
    <row r="76" spans="1:16" s="108" customFormat="1" ht="36.75" customHeight="1" x14ac:dyDescent="0.25">
      <c r="A76" s="233">
        <v>58</v>
      </c>
      <c r="B76" s="102" t="s">
        <v>120</v>
      </c>
      <c r="C76" s="103" t="s">
        <v>39</v>
      </c>
      <c r="D76" s="109">
        <v>4</v>
      </c>
      <c r="E76" s="107">
        <v>6098</v>
      </c>
      <c r="F76" s="173">
        <v>26677</v>
      </c>
      <c r="G76" s="61">
        <v>2629</v>
      </c>
      <c r="H76" s="88">
        <f t="shared" si="4"/>
        <v>24048</v>
      </c>
      <c r="I76" s="226">
        <v>2629</v>
      </c>
      <c r="J76" s="106">
        <f t="shared" si="5"/>
        <v>0.56887504099704822</v>
      </c>
      <c r="K76" s="53">
        <f t="shared" si="7"/>
        <v>10516</v>
      </c>
      <c r="L76" s="53">
        <f t="shared" si="8"/>
        <v>42064</v>
      </c>
      <c r="M76" s="100" t="str">
        <f t="shared" si="9"/>
        <v>SI CUMPLE</v>
      </c>
      <c r="N76" s="100" t="str">
        <f t="shared" si="6"/>
        <v>SI CUMPLE</v>
      </c>
      <c r="O76" s="110">
        <v>4</v>
      </c>
      <c r="P76" s="211"/>
    </row>
    <row r="77" spans="1:16" s="108" customFormat="1" ht="36.75" customHeight="1" x14ac:dyDescent="0.25">
      <c r="A77" s="233">
        <v>59</v>
      </c>
      <c r="B77" s="102" t="s">
        <v>179</v>
      </c>
      <c r="C77" s="103" t="s">
        <v>39</v>
      </c>
      <c r="D77" s="109">
        <v>11</v>
      </c>
      <c r="E77" s="107">
        <v>26300</v>
      </c>
      <c r="F77" s="173">
        <v>71839</v>
      </c>
      <c r="G77" s="61">
        <v>7487</v>
      </c>
      <c r="H77" s="88">
        <f t="shared" si="4"/>
        <v>64352</v>
      </c>
      <c r="I77" s="226">
        <v>7487</v>
      </c>
      <c r="J77" s="106">
        <f t="shared" si="5"/>
        <v>0.7153231939163498</v>
      </c>
      <c r="K77" s="53">
        <f t="shared" si="7"/>
        <v>82357</v>
      </c>
      <c r="L77" s="53">
        <f t="shared" si="8"/>
        <v>329428</v>
      </c>
      <c r="M77" s="100" t="str">
        <f t="shared" si="9"/>
        <v>SI CUMPLE</v>
      </c>
      <c r="N77" s="100" t="str">
        <f t="shared" si="6"/>
        <v>SI CUMPLE</v>
      </c>
      <c r="O77" s="110">
        <v>4</v>
      </c>
      <c r="P77" s="211"/>
    </row>
    <row r="78" spans="1:16" s="108" customFormat="1" ht="36.75" customHeight="1" x14ac:dyDescent="0.25">
      <c r="A78" s="233">
        <v>60</v>
      </c>
      <c r="B78" s="102" t="s">
        <v>121</v>
      </c>
      <c r="C78" s="103" t="s">
        <v>39</v>
      </c>
      <c r="D78" s="109">
        <v>11</v>
      </c>
      <c r="E78" s="107">
        <v>36820</v>
      </c>
      <c r="F78" s="173">
        <v>71839</v>
      </c>
      <c r="G78" s="61">
        <v>10965</v>
      </c>
      <c r="H78" s="88">
        <f t="shared" si="4"/>
        <v>60874</v>
      </c>
      <c r="I78" s="226">
        <v>10965</v>
      </c>
      <c r="J78" s="106">
        <f t="shared" si="5"/>
        <v>0.70219989136338945</v>
      </c>
      <c r="K78" s="53">
        <f t="shared" si="7"/>
        <v>120615</v>
      </c>
      <c r="L78" s="53">
        <f t="shared" si="8"/>
        <v>482460</v>
      </c>
      <c r="M78" s="100" t="str">
        <f t="shared" si="9"/>
        <v>SI CUMPLE</v>
      </c>
      <c r="N78" s="100" t="str">
        <f t="shared" si="6"/>
        <v>SI CUMPLE</v>
      </c>
      <c r="O78" s="110">
        <v>4</v>
      </c>
      <c r="P78" s="211"/>
    </row>
    <row r="79" spans="1:16" s="108" customFormat="1" ht="36.75" customHeight="1" x14ac:dyDescent="0.25">
      <c r="A79" s="233">
        <v>61</v>
      </c>
      <c r="B79" s="102" t="s">
        <v>180</v>
      </c>
      <c r="C79" s="103" t="s">
        <v>39</v>
      </c>
      <c r="D79" s="109">
        <v>5</v>
      </c>
      <c r="E79" s="107">
        <v>8298</v>
      </c>
      <c r="F79" s="173">
        <v>26299</v>
      </c>
      <c r="G79" s="61">
        <v>2892</v>
      </c>
      <c r="H79" s="88">
        <f t="shared" si="4"/>
        <v>23407</v>
      </c>
      <c r="I79" s="226">
        <v>2892</v>
      </c>
      <c r="J79" s="106">
        <f t="shared" si="5"/>
        <v>0.65148228488792481</v>
      </c>
      <c r="K79" s="53">
        <f t="shared" si="7"/>
        <v>14460</v>
      </c>
      <c r="L79" s="53">
        <f t="shared" si="8"/>
        <v>57840</v>
      </c>
      <c r="M79" s="100" t="str">
        <f t="shared" si="9"/>
        <v>SI CUMPLE</v>
      </c>
      <c r="N79" s="100" t="str">
        <f t="shared" si="6"/>
        <v>SI CUMPLE</v>
      </c>
      <c r="O79" s="110">
        <v>4</v>
      </c>
      <c r="P79" s="211"/>
    </row>
    <row r="80" spans="1:16" s="108" customFormat="1" ht="36.75" customHeight="1" x14ac:dyDescent="0.25">
      <c r="A80" s="233">
        <v>62</v>
      </c>
      <c r="B80" s="102" t="s">
        <v>181</v>
      </c>
      <c r="C80" s="103" t="s">
        <v>39</v>
      </c>
      <c r="D80" s="109">
        <v>12</v>
      </c>
      <c r="E80" s="107">
        <v>5786</v>
      </c>
      <c r="F80" s="173">
        <v>18716</v>
      </c>
      <c r="G80" s="61">
        <v>1504</v>
      </c>
      <c r="H80" s="88">
        <f t="shared" si="4"/>
        <v>17212</v>
      </c>
      <c r="I80" s="226">
        <v>1504</v>
      </c>
      <c r="J80" s="106">
        <f t="shared" si="5"/>
        <v>0.74006221914967163</v>
      </c>
      <c r="K80" s="53">
        <f t="shared" si="7"/>
        <v>18048</v>
      </c>
      <c r="L80" s="53">
        <f t="shared" si="8"/>
        <v>72192</v>
      </c>
      <c r="M80" s="100" t="str">
        <f t="shared" si="9"/>
        <v>SI CUMPLE</v>
      </c>
      <c r="N80" s="100" t="str">
        <f t="shared" si="6"/>
        <v>SI CUMPLE</v>
      </c>
      <c r="O80" s="110">
        <v>4</v>
      </c>
      <c r="P80" s="211"/>
    </row>
    <row r="81" spans="1:16" s="108" customFormat="1" ht="36.75" customHeight="1" x14ac:dyDescent="0.25">
      <c r="A81" s="233">
        <v>63</v>
      </c>
      <c r="B81" s="102" t="s">
        <v>182</v>
      </c>
      <c r="C81" s="103" t="s">
        <v>39</v>
      </c>
      <c r="D81" s="109">
        <v>30</v>
      </c>
      <c r="E81" s="107">
        <v>8416</v>
      </c>
      <c r="F81" s="173">
        <v>8638</v>
      </c>
      <c r="G81" s="61">
        <v>1909</v>
      </c>
      <c r="H81" s="88">
        <f t="shared" si="4"/>
        <v>6729</v>
      </c>
      <c r="I81" s="226">
        <v>1909</v>
      </c>
      <c r="J81" s="106">
        <f t="shared" si="5"/>
        <v>0.77317015209125473</v>
      </c>
      <c r="K81" s="53">
        <f t="shared" si="7"/>
        <v>57270</v>
      </c>
      <c r="L81" s="53">
        <f t="shared" si="8"/>
        <v>229080</v>
      </c>
      <c r="M81" s="100" t="str">
        <f t="shared" si="9"/>
        <v>SI CUMPLE</v>
      </c>
      <c r="N81" s="100" t="str">
        <f t="shared" si="6"/>
        <v>SI CUMPLE</v>
      </c>
      <c r="O81" s="110">
        <v>4</v>
      </c>
      <c r="P81" s="211"/>
    </row>
    <row r="82" spans="1:16" s="108" customFormat="1" ht="36.75" customHeight="1" x14ac:dyDescent="0.25">
      <c r="A82" s="233">
        <v>64</v>
      </c>
      <c r="B82" s="102" t="s">
        <v>122</v>
      </c>
      <c r="C82" s="103" t="s">
        <v>39</v>
      </c>
      <c r="D82" s="109">
        <v>9</v>
      </c>
      <c r="E82" s="107">
        <v>35505</v>
      </c>
      <c r="F82" s="173">
        <v>40870</v>
      </c>
      <c r="G82" s="61">
        <v>2999</v>
      </c>
      <c r="H82" s="88">
        <f t="shared" si="4"/>
        <v>37871</v>
      </c>
      <c r="I82" s="226">
        <v>2999</v>
      </c>
      <c r="J82" s="106">
        <f t="shared" si="5"/>
        <v>0.9155330235178144</v>
      </c>
      <c r="K82" s="53">
        <f t="shared" si="7"/>
        <v>26991</v>
      </c>
      <c r="L82" s="53">
        <f t="shared" si="8"/>
        <v>107964</v>
      </c>
      <c r="M82" s="100" t="str">
        <f t="shared" si="9"/>
        <v>SI CUMPLE</v>
      </c>
      <c r="N82" s="100" t="str">
        <f t="shared" si="6"/>
        <v>SI CUMPLE</v>
      </c>
      <c r="O82" s="110">
        <v>4</v>
      </c>
      <c r="P82" s="211"/>
    </row>
    <row r="83" spans="1:16" s="108" customFormat="1" ht="36.75" customHeight="1" x14ac:dyDescent="0.25">
      <c r="A83" s="233">
        <v>65</v>
      </c>
      <c r="B83" s="102" t="s">
        <v>183</v>
      </c>
      <c r="C83" s="103" t="s">
        <v>39</v>
      </c>
      <c r="D83" s="109">
        <v>4</v>
      </c>
      <c r="E83" s="107">
        <v>9749</v>
      </c>
      <c r="F83" s="173">
        <v>43190</v>
      </c>
      <c r="G83" s="61">
        <v>2704</v>
      </c>
      <c r="H83" s="88">
        <f t="shared" si="4"/>
        <v>40486</v>
      </c>
      <c r="I83" s="226">
        <v>2704</v>
      </c>
      <c r="J83" s="106">
        <f t="shared" si="5"/>
        <v>0.72263821930454408</v>
      </c>
      <c r="K83" s="53">
        <f t="shared" si="7"/>
        <v>10816</v>
      </c>
      <c r="L83" s="53">
        <f t="shared" si="8"/>
        <v>43264</v>
      </c>
      <c r="M83" s="100" t="str">
        <f t="shared" si="9"/>
        <v>SI CUMPLE</v>
      </c>
      <c r="N83" s="100" t="str">
        <f t="shared" si="6"/>
        <v>SI CUMPLE</v>
      </c>
      <c r="O83" s="110">
        <v>4</v>
      </c>
      <c r="P83" s="211"/>
    </row>
    <row r="84" spans="1:16" s="108" customFormat="1" ht="36.75" customHeight="1" x14ac:dyDescent="0.25">
      <c r="A84" s="233">
        <v>66</v>
      </c>
      <c r="B84" s="102" t="s">
        <v>184</v>
      </c>
      <c r="C84" s="103" t="s">
        <v>39</v>
      </c>
      <c r="D84" s="109">
        <v>9</v>
      </c>
      <c r="E84" s="107">
        <v>22577</v>
      </c>
      <c r="F84" s="173">
        <v>25899</v>
      </c>
      <c r="G84" s="61">
        <v>4232</v>
      </c>
      <c r="H84" s="88">
        <f t="shared" si="4"/>
        <v>21667</v>
      </c>
      <c r="I84" s="226">
        <v>4232</v>
      </c>
      <c r="J84" s="106">
        <f t="shared" si="5"/>
        <v>0.81255259777649824</v>
      </c>
      <c r="K84" s="53">
        <f t="shared" si="7"/>
        <v>38088</v>
      </c>
      <c r="L84" s="53">
        <f t="shared" si="8"/>
        <v>152352</v>
      </c>
      <c r="M84" s="100" t="str">
        <f t="shared" si="9"/>
        <v>SI CUMPLE</v>
      </c>
      <c r="N84" s="100" t="str">
        <f t="shared" si="6"/>
        <v>SI CUMPLE</v>
      </c>
      <c r="O84" s="110">
        <v>4</v>
      </c>
      <c r="P84" s="211"/>
    </row>
    <row r="85" spans="1:16" s="108" customFormat="1" ht="36.75" customHeight="1" x14ac:dyDescent="0.25">
      <c r="A85" s="233">
        <v>67</v>
      </c>
      <c r="B85" s="102" t="s">
        <v>185</v>
      </c>
      <c r="C85" s="103" t="s">
        <v>39</v>
      </c>
      <c r="D85" s="109">
        <v>12</v>
      </c>
      <c r="E85" s="107">
        <v>73425</v>
      </c>
      <c r="F85" s="173">
        <v>125251</v>
      </c>
      <c r="G85" s="61">
        <v>19462</v>
      </c>
      <c r="H85" s="88">
        <f t="shared" si="4"/>
        <v>105789</v>
      </c>
      <c r="I85" s="226">
        <v>19462</v>
      </c>
      <c r="J85" s="106">
        <f t="shared" si="5"/>
        <v>0.73494041538985355</v>
      </c>
      <c r="K85" s="53">
        <f t="shared" si="7"/>
        <v>233544</v>
      </c>
      <c r="L85" s="53">
        <f t="shared" si="8"/>
        <v>934176</v>
      </c>
      <c r="M85" s="100" t="str">
        <f t="shared" si="9"/>
        <v>SI CUMPLE</v>
      </c>
      <c r="N85" s="100" t="str">
        <f t="shared" si="6"/>
        <v>SI CUMPLE</v>
      </c>
      <c r="O85" s="110">
        <v>4</v>
      </c>
      <c r="P85" s="211"/>
    </row>
    <row r="86" spans="1:16" s="108" customFormat="1" ht="36.75" customHeight="1" x14ac:dyDescent="0.25">
      <c r="A86" s="233">
        <v>68</v>
      </c>
      <c r="B86" s="102" t="s">
        <v>186</v>
      </c>
      <c r="C86" s="103" t="s">
        <v>39</v>
      </c>
      <c r="D86" s="109">
        <v>16</v>
      </c>
      <c r="E86" s="107">
        <v>305080</v>
      </c>
      <c r="F86" s="173">
        <v>608615</v>
      </c>
      <c r="G86" s="61">
        <v>23144</v>
      </c>
      <c r="H86" s="88">
        <f t="shared" si="4"/>
        <v>585471</v>
      </c>
      <c r="I86" s="226">
        <v>23144</v>
      </c>
      <c r="J86" s="106">
        <f t="shared" si="5"/>
        <v>0.92413793103448272</v>
      </c>
      <c r="K86" s="53">
        <f t="shared" si="7"/>
        <v>370304</v>
      </c>
      <c r="L86" s="53">
        <f t="shared" si="8"/>
        <v>1481216</v>
      </c>
      <c r="M86" s="100" t="str">
        <f t="shared" si="9"/>
        <v>SI CUMPLE</v>
      </c>
      <c r="N86" s="100" t="str">
        <f t="shared" si="6"/>
        <v>SI CUMPLE</v>
      </c>
      <c r="O86" s="110">
        <v>4</v>
      </c>
      <c r="P86" s="211"/>
    </row>
    <row r="87" spans="1:16" s="108" customFormat="1" ht="36.75" customHeight="1" x14ac:dyDescent="0.25">
      <c r="A87" s="233">
        <v>69</v>
      </c>
      <c r="B87" s="102" t="s">
        <v>187</v>
      </c>
      <c r="C87" s="103" t="s">
        <v>39</v>
      </c>
      <c r="D87" s="109">
        <v>10</v>
      </c>
      <c r="E87" s="107">
        <v>946800</v>
      </c>
      <c r="F87" s="173">
        <v>1799578</v>
      </c>
      <c r="G87" s="61">
        <v>447100</v>
      </c>
      <c r="H87" s="88">
        <f t="shared" si="4"/>
        <v>1352478</v>
      </c>
      <c r="I87" s="226">
        <v>447100</v>
      </c>
      <c r="J87" s="106">
        <f t="shared" si="5"/>
        <v>0.52777777777777779</v>
      </c>
      <c r="K87" s="53">
        <f t="shared" si="7"/>
        <v>4471000</v>
      </c>
      <c r="L87" s="53">
        <f t="shared" si="8"/>
        <v>17884000</v>
      </c>
      <c r="M87" s="100" t="str">
        <f t="shared" si="9"/>
        <v>SI CUMPLE</v>
      </c>
      <c r="N87" s="100" t="str">
        <f t="shared" si="6"/>
        <v>SI CUMPLE</v>
      </c>
      <c r="O87" s="110">
        <v>4</v>
      </c>
      <c r="P87" s="211"/>
    </row>
    <row r="88" spans="1:16" s="108" customFormat="1" ht="36.75" customHeight="1" x14ac:dyDescent="0.25">
      <c r="A88" s="233">
        <v>70</v>
      </c>
      <c r="B88" s="102" t="s">
        <v>123</v>
      </c>
      <c r="C88" s="103" t="s">
        <v>40</v>
      </c>
      <c r="D88" s="109">
        <v>6</v>
      </c>
      <c r="E88" s="107">
        <v>210400</v>
      </c>
      <c r="F88" s="173">
        <v>336725</v>
      </c>
      <c r="G88" s="61">
        <v>33439</v>
      </c>
      <c r="H88" s="88">
        <f t="shared" si="4"/>
        <v>303286</v>
      </c>
      <c r="I88" s="226">
        <v>33439</v>
      </c>
      <c r="J88" s="106">
        <f t="shared" si="5"/>
        <v>0.84106939163498096</v>
      </c>
      <c r="K88" s="53">
        <f t="shared" ref="K88:K103" si="10">I88*D88</f>
        <v>200634</v>
      </c>
      <c r="L88" s="53">
        <f t="shared" ref="L88:L103" si="11">K88*O88</f>
        <v>802536</v>
      </c>
      <c r="M88" s="100" t="str">
        <f t="shared" ref="M88:M103" si="12">IF((I88)&gt;$E88,"NO CUMPLE","SI CUMPLE")</f>
        <v>SI CUMPLE</v>
      </c>
      <c r="N88" s="100" t="str">
        <f t="shared" si="6"/>
        <v>SI CUMPLE</v>
      </c>
      <c r="O88" s="110">
        <v>4</v>
      </c>
      <c r="P88" s="211"/>
    </row>
    <row r="89" spans="1:16" s="108" customFormat="1" ht="36.75" customHeight="1" x14ac:dyDescent="0.25">
      <c r="A89" s="233">
        <v>71</v>
      </c>
      <c r="B89" s="102" t="s">
        <v>188</v>
      </c>
      <c r="C89" s="103" t="s">
        <v>39</v>
      </c>
      <c r="D89" s="109">
        <v>5</v>
      </c>
      <c r="E89" s="107">
        <v>99940</v>
      </c>
      <c r="F89" s="173">
        <v>137516</v>
      </c>
      <c r="G89" s="61">
        <v>35550</v>
      </c>
      <c r="H89" s="88">
        <f t="shared" ref="H89:H103" si="13">+F89-G89</f>
        <v>101966</v>
      </c>
      <c r="I89" s="226">
        <v>35550</v>
      </c>
      <c r="J89" s="106">
        <f t="shared" ref="J89:J103" si="14">((E89-I89)/E89)</f>
        <v>0.64428657194316585</v>
      </c>
      <c r="K89" s="53">
        <f t="shared" si="10"/>
        <v>177750</v>
      </c>
      <c r="L89" s="53">
        <f t="shared" si="11"/>
        <v>711000</v>
      </c>
      <c r="M89" s="100" t="str">
        <f t="shared" si="12"/>
        <v>SI CUMPLE</v>
      </c>
      <c r="N89" s="100" t="str">
        <f t="shared" ref="N89:N103" si="15">IF((I89)&lt;$G89,"NO CUMPLE","SI CUMPLE")</f>
        <v>SI CUMPLE</v>
      </c>
      <c r="O89" s="110">
        <v>4</v>
      </c>
      <c r="P89" s="211"/>
    </row>
    <row r="90" spans="1:16" s="108" customFormat="1" ht="36.75" customHeight="1" x14ac:dyDescent="0.25">
      <c r="A90" s="233">
        <v>72</v>
      </c>
      <c r="B90" s="102" t="s">
        <v>189</v>
      </c>
      <c r="C90" s="103" t="s">
        <v>39</v>
      </c>
      <c r="D90" s="109">
        <v>5</v>
      </c>
      <c r="E90" s="107">
        <v>420800</v>
      </c>
      <c r="F90" s="173">
        <v>692239</v>
      </c>
      <c r="G90" s="61">
        <v>147227</v>
      </c>
      <c r="H90" s="88">
        <f t="shared" si="13"/>
        <v>545012</v>
      </c>
      <c r="I90" s="226">
        <v>147227</v>
      </c>
      <c r="J90" s="106">
        <f t="shared" si="14"/>
        <v>0.65012595057034217</v>
      </c>
      <c r="K90" s="53">
        <f t="shared" si="10"/>
        <v>736135</v>
      </c>
      <c r="L90" s="53">
        <f t="shared" si="11"/>
        <v>2944540</v>
      </c>
      <c r="M90" s="100" t="str">
        <f t="shared" si="12"/>
        <v>SI CUMPLE</v>
      </c>
      <c r="N90" s="100" t="str">
        <f t="shared" si="15"/>
        <v>SI CUMPLE</v>
      </c>
      <c r="O90" s="110">
        <v>4</v>
      </c>
      <c r="P90" s="211"/>
    </row>
    <row r="91" spans="1:16" s="108" customFormat="1" ht="36.75" customHeight="1" x14ac:dyDescent="0.25">
      <c r="A91" s="233">
        <v>73</v>
      </c>
      <c r="B91" s="102" t="s">
        <v>190</v>
      </c>
      <c r="C91" s="103" t="s">
        <v>39</v>
      </c>
      <c r="D91" s="109">
        <v>5</v>
      </c>
      <c r="E91" s="107">
        <v>368200</v>
      </c>
      <c r="F91" s="173">
        <v>412549</v>
      </c>
      <c r="G91" s="61">
        <v>82056</v>
      </c>
      <c r="H91" s="88">
        <f t="shared" si="13"/>
        <v>330493</v>
      </c>
      <c r="I91" s="226">
        <v>82056</v>
      </c>
      <c r="J91" s="106">
        <f t="shared" si="14"/>
        <v>0.77714285714285714</v>
      </c>
      <c r="K91" s="53">
        <f t="shared" si="10"/>
        <v>410280</v>
      </c>
      <c r="L91" s="53">
        <f t="shared" si="11"/>
        <v>1641120</v>
      </c>
      <c r="M91" s="100" t="str">
        <f t="shared" si="12"/>
        <v>SI CUMPLE</v>
      </c>
      <c r="N91" s="100" t="str">
        <f t="shared" si="15"/>
        <v>SI CUMPLE</v>
      </c>
      <c r="O91" s="110">
        <v>4</v>
      </c>
      <c r="P91" s="211"/>
    </row>
    <row r="92" spans="1:16" s="108" customFormat="1" ht="36.75" customHeight="1" x14ac:dyDescent="0.25">
      <c r="A92" s="233">
        <v>74</v>
      </c>
      <c r="B92" s="102" t="s">
        <v>191</v>
      </c>
      <c r="C92" s="103" t="s">
        <v>39</v>
      </c>
      <c r="D92" s="109">
        <v>60</v>
      </c>
      <c r="E92" s="107">
        <v>94680</v>
      </c>
      <c r="F92" s="173">
        <v>129281</v>
      </c>
      <c r="G92" s="61">
        <v>17327</v>
      </c>
      <c r="H92" s="88">
        <f t="shared" si="13"/>
        <v>111954</v>
      </c>
      <c r="I92" s="226">
        <v>17327</v>
      </c>
      <c r="J92" s="106">
        <f t="shared" si="14"/>
        <v>0.81699408534009299</v>
      </c>
      <c r="K92" s="53">
        <f t="shared" si="10"/>
        <v>1039620</v>
      </c>
      <c r="L92" s="53">
        <f t="shared" si="11"/>
        <v>4158480</v>
      </c>
      <c r="M92" s="100" t="str">
        <f t="shared" si="12"/>
        <v>SI CUMPLE</v>
      </c>
      <c r="N92" s="100" t="str">
        <f t="shared" si="15"/>
        <v>SI CUMPLE</v>
      </c>
      <c r="O92" s="110">
        <v>4</v>
      </c>
      <c r="P92" s="211"/>
    </row>
    <row r="93" spans="1:16" s="108" customFormat="1" ht="36.75" customHeight="1" x14ac:dyDescent="0.25">
      <c r="A93" s="233">
        <v>75</v>
      </c>
      <c r="B93" s="102" t="s">
        <v>192</v>
      </c>
      <c r="C93" s="103" t="s">
        <v>39</v>
      </c>
      <c r="D93" s="109">
        <v>19</v>
      </c>
      <c r="E93" s="107">
        <v>1998800</v>
      </c>
      <c r="F93" s="173">
        <v>3742495</v>
      </c>
      <c r="G93" s="61">
        <v>277635</v>
      </c>
      <c r="H93" s="88">
        <f t="shared" si="13"/>
        <v>3464860</v>
      </c>
      <c r="I93" s="226">
        <v>277635</v>
      </c>
      <c r="J93" s="106">
        <f t="shared" si="14"/>
        <v>0.86109915949569737</v>
      </c>
      <c r="K93" s="53">
        <f t="shared" si="10"/>
        <v>5275065</v>
      </c>
      <c r="L93" s="53">
        <f t="shared" si="11"/>
        <v>21100260</v>
      </c>
      <c r="M93" s="100" t="str">
        <f t="shared" si="12"/>
        <v>SI CUMPLE</v>
      </c>
      <c r="N93" s="100" t="str">
        <f t="shared" si="15"/>
        <v>SI CUMPLE</v>
      </c>
      <c r="O93" s="110">
        <v>4</v>
      </c>
      <c r="P93" s="211"/>
    </row>
    <row r="94" spans="1:16" s="108" customFormat="1" ht="36.75" customHeight="1" x14ac:dyDescent="0.25">
      <c r="A94" s="233">
        <v>76</v>
      </c>
      <c r="B94" s="102" t="s">
        <v>124</v>
      </c>
      <c r="C94" s="103" t="s">
        <v>40</v>
      </c>
      <c r="D94" s="109">
        <v>5</v>
      </c>
      <c r="E94" s="107">
        <v>231440</v>
      </c>
      <c r="F94" s="173">
        <v>281305</v>
      </c>
      <c r="G94" s="61">
        <v>30541</v>
      </c>
      <c r="H94" s="88">
        <f t="shared" si="13"/>
        <v>250764</v>
      </c>
      <c r="I94" s="226">
        <v>30541</v>
      </c>
      <c r="J94" s="106">
        <f t="shared" si="14"/>
        <v>0.86803923263048743</v>
      </c>
      <c r="K94" s="53">
        <f t="shared" si="10"/>
        <v>152705</v>
      </c>
      <c r="L94" s="53">
        <f t="shared" si="11"/>
        <v>610820</v>
      </c>
      <c r="M94" s="100" t="str">
        <f t="shared" si="12"/>
        <v>SI CUMPLE</v>
      </c>
      <c r="N94" s="100" t="str">
        <f t="shared" si="15"/>
        <v>SI CUMPLE</v>
      </c>
      <c r="O94" s="110">
        <v>4</v>
      </c>
      <c r="P94" s="211"/>
    </row>
    <row r="95" spans="1:16" s="108" customFormat="1" ht="36.75" customHeight="1" x14ac:dyDescent="0.25">
      <c r="A95" s="233">
        <v>77</v>
      </c>
      <c r="B95" s="102" t="s">
        <v>193</v>
      </c>
      <c r="C95" s="103" t="s">
        <v>40</v>
      </c>
      <c r="D95" s="109">
        <v>7</v>
      </c>
      <c r="E95" s="107">
        <v>294560</v>
      </c>
      <c r="F95" s="173">
        <v>330275</v>
      </c>
      <c r="G95" s="61">
        <v>34397</v>
      </c>
      <c r="H95" s="88">
        <f t="shared" si="13"/>
        <v>295878</v>
      </c>
      <c r="I95" s="226">
        <v>34397</v>
      </c>
      <c r="J95" s="106">
        <f t="shared" si="14"/>
        <v>0.88322582835415531</v>
      </c>
      <c r="K95" s="53">
        <f t="shared" si="10"/>
        <v>240779</v>
      </c>
      <c r="L95" s="53">
        <f t="shared" si="11"/>
        <v>963116</v>
      </c>
      <c r="M95" s="100" t="str">
        <f t="shared" si="12"/>
        <v>SI CUMPLE</v>
      </c>
      <c r="N95" s="100" t="str">
        <f t="shared" si="15"/>
        <v>SI CUMPLE</v>
      </c>
      <c r="O95" s="110">
        <v>4</v>
      </c>
      <c r="P95" s="211"/>
    </row>
    <row r="96" spans="1:16" s="108" customFormat="1" ht="36.75" customHeight="1" x14ac:dyDescent="0.25">
      <c r="A96" s="233">
        <v>78</v>
      </c>
      <c r="B96" s="102" t="s">
        <v>194</v>
      </c>
      <c r="C96" s="103" t="s">
        <v>40</v>
      </c>
      <c r="D96" s="109">
        <v>2</v>
      </c>
      <c r="E96" s="107">
        <v>399760</v>
      </c>
      <c r="F96" s="173">
        <v>399760</v>
      </c>
      <c r="G96" s="61">
        <v>38270</v>
      </c>
      <c r="H96" s="88">
        <f t="shared" si="13"/>
        <v>361490</v>
      </c>
      <c r="I96" s="226">
        <v>38270</v>
      </c>
      <c r="J96" s="106">
        <f t="shared" si="14"/>
        <v>0.90426756053632185</v>
      </c>
      <c r="K96" s="53">
        <f t="shared" si="10"/>
        <v>76540</v>
      </c>
      <c r="L96" s="53">
        <f t="shared" si="11"/>
        <v>306160</v>
      </c>
      <c r="M96" s="100" t="str">
        <f t="shared" si="12"/>
        <v>SI CUMPLE</v>
      </c>
      <c r="N96" s="100" t="str">
        <f t="shared" si="15"/>
        <v>SI CUMPLE</v>
      </c>
      <c r="O96" s="110">
        <v>4</v>
      </c>
      <c r="P96" s="211"/>
    </row>
    <row r="97" spans="1:16" s="108" customFormat="1" ht="36.75" customHeight="1" x14ac:dyDescent="0.25">
      <c r="A97" s="233">
        <v>79</v>
      </c>
      <c r="B97" s="102" t="s">
        <v>195</v>
      </c>
      <c r="C97" s="103" t="s">
        <v>40</v>
      </c>
      <c r="D97" s="109">
        <v>1</v>
      </c>
      <c r="E97" s="107">
        <v>473400</v>
      </c>
      <c r="F97" s="173">
        <v>634635</v>
      </c>
      <c r="G97" s="61">
        <v>102833</v>
      </c>
      <c r="H97" s="88">
        <f t="shared" si="13"/>
        <v>531802</v>
      </c>
      <c r="I97" s="226">
        <v>102833</v>
      </c>
      <c r="J97" s="106">
        <f t="shared" si="14"/>
        <v>0.78277777777777779</v>
      </c>
      <c r="K97" s="53">
        <f t="shared" si="10"/>
        <v>102833</v>
      </c>
      <c r="L97" s="53">
        <f t="shared" si="11"/>
        <v>411332</v>
      </c>
      <c r="M97" s="100" t="str">
        <f t="shared" si="12"/>
        <v>SI CUMPLE</v>
      </c>
      <c r="N97" s="100" t="str">
        <f t="shared" si="15"/>
        <v>SI CUMPLE</v>
      </c>
      <c r="O97" s="110">
        <v>4</v>
      </c>
      <c r="P97" s="211"/>
    </row>
    <row r="98" spans="1:16" s="64" customFormat="1" ht="36.75" customHeight="1" x14ac:dyDescent="0.25">
      <c r="A98" s="233">
        <v>80</v>
      </c>
      <c r="B98" s="102" t="s">
        <v>196</v>
      </c>
      <c r="C98" s="103" t="s">
        <v>40</v>
      </c>
      <c r="D98" s="109">
        <v>2</v>
      </c>
      <c r="E98" s="107">
        <v>504960</v>
      </c>
      <c r="F98" s="173">
        <v>719100</v>
      </c>
      <c r="G98" s="61">
        <v>117824</v>
      </c>
      <c r="H98" s="88">
        <f t="shared" si="13"/>
        <v>601276</v>
      </c>
      <c r="I98" s="226">
        <v>117824</v>
      </c>
      <c r="J98" s="106">
        <f t="shared" si="14"/>
        <v>0.76666666666666672</v>
      </c>
      <c r="K98" s="53">
        <f t="shared" si="10"/>
        <v>235648</v>
      </c>
      <c r="L98" s="53">
        <f t="shared" si="11"/>
        <v>942592</v>
      </c>
      <c r="M98" s="100" t="str">
        <f t="shared" si="12"/>
        <v>SI CUMPLE</v>
      </c>
      <c r="N98" s="100" t="str">
        <f t="shared" si="15"/>
        <v>SI CUMPLE</v>
      </c>
      <c r="O98" s="110">
        <v>4</v>
      </c>
      <c r="P98" s="211"/>
    </row>
    <row r="99" spans="1:16" s="108" customFormat="1" ht="36.75" customHeight="1" x14ac:dyDescent="0.25">
      <c r="A99" s="233">
        <v>81</v>
      </c>
      <c r="B99" s="102" t="s">
        <v>125</v>
      </c>
      <c r="C99" s="103" t="s">
        <v>40</v>
      </c>
      <c r="D99" s="109">
        <v>4</v>
      </c>
      <c r="E99" s="107">
        <v>473400</v>
      </c>
      <c r="F99" s="173">
        <v>479373</v>
      </c>
      <c r="G99" s="61">
        <v>57860</v>
      </c>
      <c r="H99" s="88">
        <f t="shared" si="13"/>
        <v>421513</v>
      </c>
      <c r="I99" s="226">
        <v>57860</v>
      </c>
      <c r="J99" s="106">
        <f t="shared" si="14"/>
        <v>0.87777777777777777</v>
      </c>
      <c r="K99" s="53">
        <f t="shared" si="10"/>
        <v>231440</v>
      </c>
      <c r="L99" s="53">
        <f t="shared" si="11"/>
        <v>925760</v>
      </c>
      <c r="M99" s="100" t="str">
        <f t="shared" si="12"/>
        <v>SI CUMPLE</v>
      </c>
      <c r="N99" s="100" t="str">
        <f t="shared" si="15"/>
        <v>SI CUMPLE</v>
      </c>
      <c r="O99" s="110">
        <v>4</v>
      </c>
      <c r="P99" s="211"/>
    </row>
    <row r="100" spans="1:16" s="108" customFormat="1" ht="36.75" customHeight="1" x14ac:dyDescent="0.25">
      <c r="A100" s="233">
        <v>82</v>
      </c>
      <c r="B100" s="102" t="s">
        <v>197</v>
      </c>
      <c r="C100" s="103" t="s">
        <v>40</v>
      </c>
      <c r="D100" s="109">
        <v>4</v>
      </c>
      <c r="E100" s="107">
        <v>326120</v>
      </c>
      <c r="F100" s="173">
        <v>369378</v>
      </c>
      <c r="G100" s="61">
        <v>26521</v>
      </c>
      <c r="H100" s="88">
        <f t="shared" si="13"/>
        <v>342857</v>
      </c>
      <c r="I100" s="226">
        <v>26521</v>
      </c>
      <c r="J100" s="106">
        <f t="shared" si="14"/>
        <v>0.91867717404636329</v>
      </c>
      <c r="K100" s="53">
        <f t="shared" si="10"/>
        <v>106084</v>
      </c>
      <c r="L100" s="53">
        <f t="shared" si="11"/>
        <v>424336</v>
      </c>
      <c r="M100" s="100" t="str">
        <f t="shared" si="12"/>
        <v>SI CUMPLE</v>
      </c>
      <c r="N100" s="100" t="str">
        <f t="shared" si="15"/>
        <v>SI CUMPLE</v>
      </c>
      <c r="O100" s="110">
        <v>4</v>
      </c>
      <c r="P100" s="211"/>
    </row>
    <row r="101" spans="1:16" s="64" customFormat="1" ht="36.75" customHeight="1" x14ac:dyDescent="0.25">
      <c r="A101" s="233">
        <v>83</v>
      </c>
      <c r="B101" s="102" t="s">
        <v>198</v>
      </c>
      <c r="C101" s="103" t="s">
        <v>39</v>
      </c>
      <c r="D101" s="109">
        <v>2</v>
      </c>
      <c r="E101" s="107">
        <v>3313800</v>
      </c>
      <c r="F101" s="173">
        <v>4894200</v>
      </c>
      <c r="G101" s="61">
        <v>35242</v>
      </c>
      <c r="H101" s="88">
        <f t="shared" si="13"/>
        <v>4858958</v>
      </c>
      <c r="I101" s="226">
        <v>35242</v>
      </c>
      <c r="J101" s="106">
        <f t="shared" si="14"/>
        <v>0.98936507936507934</v>
      </c>
      <c r="K101" s="53">
        <f t="shared" si="10"/>
        <v>70484</v>
      </c>
      <c r="L101" s="53">
        <f t="shared" si="11"/>
        <v>281936</v>
      </c>
      <c r="M101" s="100" t="str">
        <f t="shared" si="12"/>
        <v>SI CUMPLE</v>
      </c>
      <c r="N101" s="100" t="str">
        <f t="shared" si="15"/>
        <v>SI CUMPLE</v>
      </c>
      <c r="O101" s="110">
        <v>4</v>
      </c>
      <c r="P101" s="211"/>
    </row>
    <row r="102" spans="1:16" s="64" customFormat="1" ht="36.75" customHeight="1" x14ac:dyDescent="0.25">
      <c r="A102" s="233">
        <v>84</v>
      </c>
      <c r="B102" s="102" t="s">
        <v>199</v>
      </c>
      <c r="C102" s="103" t="s">
        <v>39</v>
      </c>
      <c r="D102" s="109">
        <v>6</v>
      </c>
      <c r="E102" s="107">
        <v>7364000</v>
      </c>
      <c r="F102" s="173">
        <v>9675397</v>
      </c>
      <c r="G102" s="61">
        <v>56224</v>
      </c>
      <c r="H102" s="88">
        <f t="shared" si="13"/>
        <v>9619173</v>
      </c>
      <c r="I102" s="226">
        <v>56224</v>
      </c>
      <c r="J102" s="106">
        <f t="shared" si="14"/>
        <v>0.99236501901140683</v>
      </c>
      <c r="K102" s="53">
        <f t="shared" si="10"/>
        <v>337344</v>
      </c>
      <c r="L102" s="53">
        <f t="shared" si="11"/>
        <v>1349376</v>
      </c>
      <c r="M102" s="100" t="str">
        <f t="shared" si="12"/>
        <v>SI CUMPLE</v>
      </c>
      <c r="N102" s="100" t="str">
        <f t="shared" si="15"/>
        <v>SI CUMPLE</v>
      </c>
      <c r="O102" s="110">
        <v>4</v>
      </c>
      <c r="P102" s="211"/>
    </row>
    <row r="103" spans="1:16" s="64" customFormat="1" ht="36.75" customHeight="1" thickBot="1" x14ac:dyDescent="0.3">
      <c r="A103" s="234">
        <v>85</v>
      </c>
      <c r="B103" s="111" t="s">
        <v>126</v>
      </c>
      <c r="C103" s="112" t="s">
        <v>40</v>
      </c>
      <c r="D103" s="235">
        <v>6</v>
      </c>
      <c r="E103" s="139">
        <v>441840</v>
      </c>
      <c r="F103" s="174">
        <v>2226455</v>
      </c>
      <c r="G103" s="190">
        <v>71168</v>
      </c>
      <c r="H103" s="89">
        <f t="shared" si="13"/>
        <v>2155287</v>
      </c>
      <c r="I103" s="242">
        <v>71168</v>
      </c>
      <c r="J103" s="237">
        <f t="shared" si="14"/>
        <v>0.83892811877602758</v>
      </c>
      <c r="K103" s="117">
        <f t="shared" si="10"/>
        <v>427008</v>
      </c>
      <c r="L103" s="117">
        <f t="shared" si="11"/>
        <v>1708032</v>
      </c>
      <c r="M103" s="140" t="str">
        <f t="shared" si="12"/>
        <v>SI CUMPLE</v>
      </c>
      <c r="N103" s="140" t="str">
        <f t="shared" si="15"/>
        <v>SI CUMPLE</v>
      </c>
      <c r="O103" s="238">
        <v>4</v>
      </c>
      <c r="P103" s="215"/>
    </row>
    <row r="104" spans="1:16" s="64" customFormat="1" ht="24.75" customHeight="1" thickBot="1" x14ac:dyDescent="0.3">
      <c r="A104" s="60"/>
      <c r="D104" s="60"/>
      <c r="E104" s="115">
        <f>SUM(E24:E103)</f>
        <v>20297348</v>
      </c>
      <c r="F104" s="60"/>
      <c r="G104" s="188">
        <f>SUM(G24:G103)</f>
        <v>2269846</v>
      </c>
      <c r="I104" s="195" t="s">
        <v>14</v>
      </c>
      <c r="J104" s="60"/>
      <c r="K104" s="133">
        <f>SUM(K24:K103)</f>
        <v>48911375</v>
      </c>
      <c r="L104" s="134">
        <f>SUM(L24:L103)</f>
        <v>195645500</v>
      </c>
      <c r="M104" s="60"/>
    </row>
    <row r="105" spans="1:16" x14ac:dyDescent="0.25">
      <c r="H105" s="98"/>
      <c r="I105" s="98"/>
      <c r="J105" s="99"/>
      <c r="K105" s="98"/>
    </row>
    <row r="106" spans="1:16" ht="15" customHeight="1" x14ac:dyDescent="0.25">
      <c r="A106" s="127"/>
      <c r="B106" s="128"/>
      <c r="C106" s="128"/>
      <c r="D106" s="128"/>
      <c r="E106" s="129"/>
      <c r="F106" s="128"/>
      <c r="G106" s="128"/>
      <c r="H106" s="130"/>
      <c r="I106" s="131"/>
      <c r="J106" s="99"/>
      <c r="K106" s="98"/>
    </row>
    <row r="107" spans="1:16" x14ac:dyDescent="0.25">
      <c r="H107" s="98"/>
      <c r="I107" s="98"/>
      <c r="J107" s="99"/>
      <c r="K107" s="98"/>
    </row>
    <row r="108" spans="1:16" s="2" customFormat="1" ht="18.75" x14ac:dyDescent="0.3">
      <c r="B108"/>
      <c r="C108"/>
      <c r="D108" s="301" t="s">
        <v>4</v>
      </c>
      <c r="E108" s="301"/>
      <c r="F108" s="132" t="s">
        <v>82</v>
      </c>
      <c r="H108" s="98"/>
      <c r="I108" s="98"/>
      <c r="J108" s="99"/>
      <c r="K108" s="98"/>
      <c r="L108"/>
      <c r="M108"/>
      <c r="O108"/>
      <c r="P108"/>
    </row>
    <row r="109" spans="1:16" x14ac:dyDescent="0.25">
      <c r="H109" s="98"/>
      <c r="I109" s="98"/>
      <c r="J109" s="99"/>
      <c r="K109" s="98"/>
    </row>
    <row r="110" spans="1:16" x14ac:dyDescent="0.25">
      <c r="H110" s="98"/>
      <c r="I110" s="98"/>
      <c r="J110" s="99"/>
      <c r="K110" s="98"/>
    </row>
    <row r="111" spans="1:16" x14ac:dyDescent="0.25">
      <c r="H111" s="98"/>
      <c r="I111" s="98"/>
      <c r="J111" s="99"/>
      <c r="K111" s="98"/>
    </row>
    <row r="112" spans="1:16" x14ac:dyDescent="0.25">
      <c r="H112" s="98"/>
      <c r="I112" s="98"/>
      <c r="J112" s="99"/>
      <c r="K112" s="98"/>
    </row>
    <row r="113" spans="8:11" x14ac:dyDescent="0.25">
      <c r="H113" s="98"/>
      <c r="I113" s="98"/>
      <c r="J113" s="99"/>
      <c r="K113" s="98"/>
    </row>
    <row r="114" spans="8:11" x14ac:dyDescent="0.25">
      <c r="H114" s="98"/>
      <c r="I114" s="98"/>
      <c r="J114" s="99"/>
      <c r="K114" s="98"/>
    </row>
    <row r="115" spans="8:11" x14ac:dyDescent="0.25">
      <c r="H115" s="98"/>
      <c r="I115" s="98"/>
      <c r="J115" s="99"/>
      <c r="K115" s="98"/>
    </row>
    <row r="116" spans="8:11" x14ac:dyDescent="0.25">
      <c r="H116" s="98"/>
      <c r="I116" s="98"/>
      <c r="J116" s="99"/>
      <c r="K116" s="98"/>
    </row>
    <row r="117" spans="8:11" x14ac:dyDescent="0.25">
      <c r="H117" s="98"/>
      <c r="I117" s="98"/>
      <c r="J117" s="99"/>
      <c r="K117" s="98"/>
    </row>
    <row r="118" spans="8:11" x14ac:dyDescent="0.25">
      <c r="H118" s="98"/>
      <c r="I118" s="98"/>
      <c r="J118" s="99"/>
      <c r="K118" s="98"/>
    </row>
    <row r="119" spans="8:11" x14ac:dyDescent="0.25">
      <c r="H119" s="98"/>
      <c r="I119" s="98"/>
      <c r="J119" s="99"/>
      <c r="K119" s="98"/>
    </row>
    <row r="120" spans="8:11" x14ac:dyDescent="0.25">
      <c r="H120" s="98"/>
      <c r="I120" s="98"/>
      <c r="J120" s="99"/>
      <c r="K120" s="98"/>
    </row>
    <row r="121" spans="8:11" x14ac:dyDescent="0.25">
      <c r="H121" s="98"/>
      <c r="I121" s="98"/>
      <c r="J121" s="99"/>
      <c r="K121" s="98"/>
    </row>
    <row r="122" spans="8:11" x14ac:dyDescent="0.25">
      <c r="H122" s="98"/>
      <c r="I122" s="98"/>
      <c r="J122" s="99"/>
      <c r="K122" s="98"/>
    </row>
    <row r="123" spans="8:11" x14ac:dyDescent="0.25">
      <c r="H123" s="98"/>
      <c r="I123" s="98"/>
      <c r="J123" s="99"/>
      <c r="K123" s="98"/>
    </row>
    <row r="124" spans="8:11" x14ac:dyDescent="0.25">
      <c r="H124" s="98"/>
      <c r="I124" s="98"/>
      <c r="J124" s="99"/>
      <c r="K124" s="98"/>
    </row>
    <row r="125" spans="8:11" x14ac:dyDescent="0.25">
      <c r="H125" s="98"/>
      <c r="I125" s="98"/>
      <c r="J125" s="99"/>
      <c r="K125" s="98"/>
    </row>
    <row r="126" spans="8:11" x14ac:dyDescent="0.25">
      <c r="H126" s="98"/>
      <c r="I126" s="98"/>
      <c r="J126" s="99"/>
      <c r="K126" s="98"/>
    </row>
    <row r="127" spans="8:11" x14ac:dyDescent="0.25">
      <c r="H127" s="98"/>
      <c r="I127" s="98"/>
      <c r="J127" s="99"/>
      <c r="K127" s="98"/>
    </row>
    <row r="128" spans="8:11" x14ac:dyDescent="0.25">
      <c r="H128" s="98"/>
      <c r="I128" s="98"/>
      <c r="J128" s="99"/>
      <c r="K128" s="98"/>
    </row>
    <row r="129" spans="8:11" x14ac:dyDescent="0.25">
      <c r="H129" s="98"/>
      <c r="I129" s="98"/>
      <c r="J129" s="99"/>
      <c r="K129" s="98"/>
    </row>
    <row r="130" spans="8:11" x14ac:dyDescent="0.25">
      <c r="H130" s="98"/>
      <c r="I130" s="98"/>
      <c r="J130" s="99"/>
      <c r="K130" s="98"/>
    </row>
    <row r="131" spans="8:11" x14ac:dyDescent="0.25">
      <c r="H131" s="98"/>
      <c r="I131" s="98"/>
      <c r="J131" s="99"/>
      <c r="K131" s="98"/>
    </row>
    <row r="132" spans="8:11" x14ac:dyDescent="0.25">
      <c r="H132" s="98"/>
      <c r="I132" s="98"/>
      <c r="J132" s="99"/>
      <c r="K132" s="98"/>
    </row>
    <row r="133" spans="8:11" x14ac:dyDescent="0.25">
      <c r="H133" s="98"/>
      <c r="I133" s="98"/>
      <c r="J133" s="99"/>
      <c r="K133" s="98"/>
    </row>
    <row r="134" spans="8:11" x14ac:dyDescent="0.25">
      <c r="H134" s="98"/>
      <c r="I134" s="98"/>
      <c r="J134" s="99"/>
      <c r="K134" s="98"/>
    </row>
    <row r="135" spans="8:11" x14ac:dyDescent="0.25">
      <c r="H135" s="98"/>
      <c r="I135" s="98"/>
      <c r="J135" s="99"/>
      <c r="K135" s="98"/>
    </row>
    <row r="136" spans="8:11" x14ac:dyDescent="0.25">
      <c r="H136" s="98"/>
      <c r="I136" s="98"/>
      <c r="J136" s="99"/>
      <c r="K136" s="98"/>
    </row>
    <row r="137" spans="8:11" x14ac:dyDescent="0.25">
      <c r="H137" s="98"/>
      <c r="I137" s="98"/>
      <c r="J137" s="99"/>
      <c r="K137" s="98"/>
    </row>
    <row r="138" spans="8:11" x14ac:dyDescent="0.25">
      <c r="H138" s="98"/>
      <c r="I138" s="98"/>
      <c r="J138" s="99"/>
      <c r="K138" s="98"/>
    </row>
    <row r="139" spans="8:11" x14ac:dyDescent="0.25">
      <c r="H139" s="98"/>
      <c r="I139" s="98"/>
      <c r="J139" s="99"/>
      <c r="K139" s="98"/>
    </row>
    <row r="140" spans="8:11" x14ac:dyDescent="0.25">
      <c r="H140" s="98"/>
      <c r="I140" s="98"/>
      <c r="J140" s="99"/>
      <c r="K140" s="98"/>
    </row>
    <row r="141" spans="8:11" x14ac:dyDescent="0.25">
      <c r="H141" s="98"/>
      <c r="I141" s="98"/>
      <c r="J141" s="99"/>
      <c r="K141" s="98"/>
    </row>
    <row r="142" spans="8:11" x14ac:dyDescent="0.25">
      <c r="H142" s="98"/>
      <c r="I142" s="98"/>
      <c r="J142" s="99"/>
      <c r="K142" s="98"/>
    </row>
    <row r="143" spans="8:11" x14ac:dyDescent="0.25">
      <c r="H143" s="98"/>
      <c r="I143" s="98"/>
      <c r="J143" s="99"/>
      <c r="K143" s="98"/>
    </row>
    <row r="144" spans="8:11" x14ac:dyDescent="0.25">
      <c r="H144" s="98"/>
      <c r="I144" s="98"/>
      <c r="J144" s="99"/>
      <c r="K144" s="98"/>
    </row>
    <row r="145" spans="8:11" x14ac:dyDescent="0.25">
      <c r="H145" s="98"/>
      <c r="I145" s="98"/>
      <c r="J145" s="99"/>
      <c r="K145" s="98"/>
    </row>
    <row r="146" spans="8:11" x14ac:dyDescent="0.25">
      <c r="H146" s="98"/>
      <c r="I146" s="98"/>
      <c r="J146" s="99"/>
      <c r="K146" s="98"/>
    </row>
    <row r="147" spans="8:11" x14ac:dyDescent="0.25">
      <c r="H147" s="98"/>
      <c r="I147" s="98"/>
      <c r="J147" s="99"/>
      <c r="K147" s="98"/>
    </row>
    <row r="148" spans="8:11" x14ac:dyDescent="0.25">
      <c r="H148" s="98"/>
      <c r="I148" s="98"/>
      <c r="J148" s="99"/>
      <c r="K148" s="98"/>
    </row>
    <row r="149" spans="8:11" x14ac:dyDescent="0.25">
      <c r="H149" s="98"/>
      <c r="I149" s="98"/>
      <c r="J149" s="99"/>
      <c r="K149" s="98"/>
    </row>
    <row r="150" spans="8:11" x14ac:dyDescent="0.25">
      <c r="H150" s="98"/>
      <c r="I150" s="98"/>
      <c r="J150" s="99"/>
      <c r="K150" s="98"/>
    </row>
    <row r="151" spans="8:11" x14ac:dyDescent="0.25">
      <c r="H151" s="98"/>
      <c r="I151" s="98"/>
      <c r="J151" s="99"/>
      <c r="K151" s="98"/>
    </row>
    <row r="152" spans="8:11" x14ac:dyDescent="0.25">
      <c r="H152" s="98"/>
      <c r="I152" s="98"/>
      <c r="J152" s="99"/>
      <c r="K152" s="98"/>
    </row>
    <row r="153" spans="8:11" x14ac:dyDescent="0.25">
      <c r="H153" s="98"/>
      <c r="I153" s="98"/>
      <c r="J153" s="99"/>
      <c r="K153" s="98"/>
    </row>
    <row r="154" spans="8:11" x14ac:dyDescent="0.25">
      <c r="H154" s="98"/>
      <c r="I154" s="98"/>
      <c r="J154" s="99"/>
      <c r="K154" s="98"/>
    </row>
    <row r="155" spans="8:11" x14ac:dyDescent="0.25">
      <c r="H155" s="98"/>
      <c r="I155" s="98"/>
      <c r="J155" s="99"/>
      <c r="K155" s="98"/>
    </row>
    <row r="156" spans="8:11" x14ac:dyDescent="0.25">
      <c r="H156" s="98"/>
      <c r="I156" s="98"/>
      <c r="J156" s="99"/>
      <c r="K156" s="98"/>
    </row>
    <row r="157" spans="8:11" x14ac:dyDescent="0.25">
      <c r="H157" s="98"/>
      <c r="I157" s="98"/>
      <c r="J157" s="99"/>
      <c r="K157" s="98"/>
    </row>
    <row r="158" spans="8:11" x14ac:dyDescent="0.25">
      <c r="H158" s="98"/>
      <c r="I158" s="98"/>
      <c r="J158" s="99"/>
      <c r="K158" s="98"/>
    </row>
    <row r="159" spans="8:11" x14ac:dyDescent="0.25">
      <c r="H159" s="98"/>
      <c r="I159" s="98"/>
      <c r="J159" s="99"/>
      <c r="K159" s="98"/>
    </row>
    <row r="160" spans="8:11" x14ac:dyDescent="0.25">
      <c r="H160" s="98"/>
      <c r="I160" s="98"/>
      <c r="J160" s="99"/>
      <c r="K160" s="98"/>
    </row>
    <row r="161" spans="8:11" x14ac:dyDescent="0.25">
      <c r="H161" s="98"/>
      <c r="I161" s="98"/>
      <c r="J161" s="99"/>
      <c r="K161" s="98"/>
    </row>
    <row r="162" spans="8:11" x14ac:dyDescent="0.25">
      <c r="H162" s="98"/>
      <c r="I162" s="98"/>
      <c r="J162" s="99"/>
      <c r="K162" s="98"/>
    </row>
    <row r="163" spans="8:11" x14ac:dyDescent="0.25">
      <c r="H163" s="98"/>
      <c r="I163" s="98"/>
      <c r="J163" s="99"/>
      <c r="K163" s="98"/>
    </row>
    <row r="164" spans="8:11" x14ac:dyDescent="0.25">
      <c r="H164" s="98"/>
      <c r="I164" s="98"/>
      <c r="J164" s="99"/>
      <c r="K164" s="98"/>
    </row>
    <row r="165" spans="8:11" x14ac:dyDescent="0.25">
      <c r="H165" s="98"/>
      <c r="I165" s="98"/>
      <c r="J165" s="99"/>
      <c r="K165" s="98"/>
    </row>
    <row r="166" spans="8:11" x14ac:dyDescent="0.25">
      <c r="H166" s="98"/>
      <c r="I166" s="98"/>
      <c r="J166" s="99"/>
      <c r="K166" s="98"/>
    </row>
    <row r="167" spans="8:11" x14ac:dyDescent="0.25">
      <c r="H167" s="98"/>
      <c r="I167" s="98"/>
      <c r="J167" s="99"/>
      <c r="K167" s="98"/>
    </row>
    <row r="168" spans="8:11" x14ac:dyDescent="0.25">
      <c r="H168" s="98"/>
      <c r="I168" s="98"/>
      <c r="J168" s="99"/>
      <c r="K168" s="98"/>
    </row>
    <row r="169" spans="8:11" x14ac:dyDescent="0.25">
      <c r="H169" s="98"/>
      <c r="I169" s="98"/>
      <c r="J169" s="99"/>
      <c r="K169" s="98"/>
    </row>
    <row r="170" spans="8:11" x14ac:dyDescent="0.25">
      <c r="H170" s="98"/>
      <c r="I170" s="98"/>
      <c r="J170" s="99"/>
      <c r="K170" s="98"/>
    </row>
    <row r="171" spans="8:11" x14ac:dyDescent="0.25">
      <c r="H171" s="98"/>
      <c r="I171" s="98"/>
      <c r="J171" s="99"/>
      <c r="K171" s="98"/>
    </row>
    <row r="172" spans="8:11" x14ac:dyDescent="0.25">
      <c r="H172" s="98"/>
      <c r="I172" s="98"/>
      <c r="J172" s="99"/>
      <c r="K172" s="98"/>
    </row>
    <row r="173" spans="8:11" x14ac:dyDescent="0.25">
      <c r="H173" s="98"/>
      <c r="I173" s="98"/>
      <c r="J173" s="99"/>
      <c r="K173" s="98"/>
    </row>
    <row r="174" spans="8:11" x14ac:dyDescent="0.25">
      <c r="H174" s="98"/>
      <c r="I174" s="98"/>
      <c r="J174" s="99"/>
      <c r="K174" s="98"/>
    </row>
    <row r="175" spans="8:11" x14ac:dyDescent="0.25">
      <c r="H175" s="98"/>
      <c r="I175" s="98"/>
      <c r="J175" s="99"/>
      <c r="K175" s="98"/>
    </row>
    <row r="176" spans="8:11" x14ac:dyDescent="0.25">
      <c r="H176" s="98"/>
      <c r="I176" s="98"/>
      <c r="J176" s="99"/>
      <c r="K176" s="98"/>
    </row>
    <row r="177" spans="8:11" x14ac:dyDescent="0.25">
      <c r="H177" s="98"/>
      <c r="I177" s="98"/>
      <c r="J177" s="99"/>
      <c r="K177" s="98"/>
    </row>
    <row r="178" spans="8:11" x14ac:dyDescent="0.25">
      <c r="H178" s="98"/>
      <c r="I178" s="98"/>
      <c r="J178" s="99"/>
      <c r="K178" s="98"/>
    </row>
    <row r="179" spans="8:11" x14ac:dyDescent="0.25">
      <c r="H179" s="98"/>
      <c r="I179" s="98"/>
      <c r="J179" s="99"/>
      <c r="K179" s="98"/>
    </row>
    <row r="180" spans="8:11" x14ac:dyDescent="0.25">
      <c r="H180" s="98"/>
      <c r="I180" s="98"/>
      <c r="J180" s="99"/>
      <c r="K180" s="98"/>
    </row>
    <row r="181" spans="8:11" x14ac:dyDescent="0.25">
      <c r="H181" s="98"/>
      <c r="I181" s="98"/>
      <c r="J181" s="99"/>
      <c r="K181" s="98"/>
    </row>
    <row r="182" spans="8:11" x14ac:dyDescent="0.25">
      <c r="H182" s="98"/>
      <c r="I182" s="98"/>
      <c r="J182" s="99"/>
      <c r="K182" s="98"/>
    </row>
    <row r="183" spans="8:11" x14ac:dyDescent="0.25">
      <c r="H183" s="98"/>
      <c r="I183" s="98"/>
      <c r="J183" s="99"/>
      <c r="K183" s="98"/>
    </row>
    <row r="184" spans="8:11" x14ac:dyDescent="0.25">
      <c r="H184" s="98"/>
      <c r="I184" s="98"/>
      <c r="J184" s="99"/>
      <c r="K184" s="98"/>
    </row>
    <row r="185" spans="8:11" x14ac:dyDescent="0.25">
      <c r="H185" s="98"/>
      <c r="I185" s="98"/>
      <c r="J185" s="99"/>
      <c r="K185" s="98"/>
    </row>
    <row r="186" spans="8:11" x14ac:dyDescent="0.25">
      <c r="H186" s="98"/>
      <c r="I186" s="98"/>
      <c r="J186" s="99"/>
      <c r="K186" s="98"/>
    </row>
    <row r="187" spans="8:11" x14ac:dyDescent="0.25">
      <c r="H187" s="98"/>
      <c r="I187" s="98"/>
      <c r="J187" s="99"/>
      <c r="K187" s="98"/>
    </row>
    <row r="188" spans="8:11" x14ac:dyDescent="0.25">
      <c r="H188" s="98"/>
      <c r="I188" s="98"/>
      <c r="J188" s="99"/>
      <c r="K188" s="98"/>
    </row>
    <row r="189" spans="8:11" x14ac:dyDescent="0.25">
      <c r="H189" s="98"/>
      <c r="I189" s="98"/>
      <c r="J189" s="99"/>
      <c r="K189" s="98"/>
    </row>
    <row r="190" spans="8:11" x14ac:dyDescent="0.25">
      <c r="H190" s="98"/>
      <c r="I190" s="98"/>
      <c r="J190" s="99"/>
      <c r="K190" s="98"/>
    </row>
    <row r="191" spans="8:11" x14ac:dyDescent="0.25">
      <c r="H191" s="98"/>
      <c r="I191" s="98"/>
      <c r="J191" s="99"/>
      <c r="K191" s="98"/>
    </row>
    <row r="192" spans="8:11" x14ac:dyDescent="0.25">
      <c r="H192" s="98"/>
      <c r="I192" s="98"/>
      <c r="J192" s="99"/>
      <c r="K192" s="98"/>
    </row>
    <row r="193" spans="8:11" x14ac:dyDescent="0.25">
      <c r="H193" s="98"/>
      <c r="I193" s="98"/>
      <c r="J193" s="99"/>
      <c r="K193" s="98"/>
    </row>
    <row r="194" spans="8:11" x14ac:dyDescent="0.25">
      <c r="H194" s="98"/>
      <c r="I194" s="98"/>
      <c r="J194" s="99"/>
      <c r="K194" s="98"/>
    </row>
    <row r="195" spans="8:11" x14ac:dyDescent="0.25">
      <c r="H195" s="98"/>
      <c r="I195" s="98"/>
      <c r="J195" s="99"/>
      <c r="K195" s="98"/>
    </row>
    <row r="196" spans="8:11" x14ac:dyDescent="0.25">
      <c r="H196" s="98"/>
      <c r="I196" s="98"/>
      <c r="J196" s="99"/>
      <c r="K196" s="98"/>
    </row>
    <row r="197" spans="8:11" x14ac:dyDescent="0.25">
      <c r="H197" s="98"/>
      <c r="I197" s="98"/>
      <c r="J197" s="99"/>
      <c r="K197" s="98"/>
    </row>
    <row r="198" spans="8:11" x14ac:dyDescent="0.25">
      <c r="H198" s="98"/>
      <c r="I198" s="98"/>
      <c r="J198" s="99"/>
      <c r="K198" s="98"/>
    </row>
    <row r="199" spans="8:11" x14ac:dyDescent="0.25">
      <c r="H199" s="98"/>
      <c r="I199" s="98"/>
      <c r="J199" s="99"/>
      <c r="K199" s="98"/>
    </row>
    <row r="200" spans="8:11" x14ac:dyDescent="0.25">
      <c r="H200" s="98"/>
      <c r="I200" s="98"/>
      <c r="J200" s="99"/>
      <c r="K200" s="98"/>
    </row>
    <row r="201" spans="8:11" x14ac:dyDescent="0.25">
      <c r="H201" s="98"/>
      <c r="I201" s="98"/>
      <c r="J201" s="99"/>
      <c r="K201" s="98"/>
    </row>
    <row r="202" spans="8:11" x14ac:dyDescent="0.25">
      <c r="H202" s="98"/>
      <c r="I202" s="98"/>
      <c r="J202" s="99"/>
      <c r="K202" s="98"/>
    </row>
    <row r="203" spans="8:11" x14ac:dyDescent="0.25">
      <c r="H203" s="98"/>
      <c r="I203" s="98"/>
      <c r="J203" s="99"/>
      <c r="K203" s="98"/>
    </row>
    <row r="204" spans="8:11" x14ac:dyDescent="0.25">
      <c r="H204" s="98"/>
      <c r="I204" s="98"/>
      <c r="J204" s="99"/>
      <c r="K204" s="98"/>
    </row>
    <row r="205" spans="8:11" x14ac:dyDescent="0.25">
      <c r="H205" s="98"/>
      <c r="I205" s="98"/>
      <c r="J205" s="99"/>
      <c r="K205" s="98"/>
    </row>
    <row r="206" spans="8:11" x14ac:dyDescent="0.25">
      <c r="H206" s="98"/>
      <c r="I206" s="98"/>
      <c r="J206" s="99"/>
      <c r="K206" s="98"/>
    </row>
    <row r="207" spans="8:11" x14ac:dyDescent="0.25">
      <c r="H207" s="98"/>
      <c r="I207" s="98"/>
      <c r="J207" s="99"/>
      <c r="K207" s="98"/>
    </row>
    <row r="208" spans="8:11" x14ac:dyDescent="0.25">
      <c r="H208" s="98"/>
      <c r="I208" s="98"/>
      <c r="J208" s="99"/>
      <c r="K208" s="98"/>
    </row>
    <row r="209" spans="8:11" x14ac:dyDescent="0.25">
      <c r="H209" s="98"/>
      <c r="I209" s="98"/>
      <c r="J209" s="99"/>
      <c r="K209" s="98"/>
    </row>
    <row r="210" spans="8:11" x14ac:dyDescent="0.25">
      <c r="H210" s="98"/>
      <c r="I210" s="98"/>
      <c r="J210" s="99"/>
      <c r="K210" s="98"/>
    </row>
    <row r="211" spans="8:11" x14ac:dyDescent="0.25">
      <c r="H211" s="98"/>
      <c r="I211" s="98"/>
      <c r="J211" s="99"/>
      <c r="K211" s="98"/>
    </row>
    <row r="212" spans="8:11" x14ac:dyDescent="0.25">
      <c r="H212" s="98"/>
      <c r="I212" s="98"/>
      <c r="J212" s="99"/>
      <c r="K212" s="98"/>
    </row>
    <row r="213" spans="8:11" x14ac:dyDescent="0.25">
      <c r="H213" s="98"/>
      <c r="I213" s="98"/>
      <c r="J213" s="99"/>
      <c r="K213" s="98"/>
    </row>
    <row r="214" spans="8:11" x14ac:dyDescent="0.25">
      <c r="H214" s="98"/>
      <c r="I214" s="98"/>
      <c r="J214" s="99"/>
      <c r="K214" s="98"/>
    </row>
    <row r="215" spans="8:11" x14ac:dyDescent="0.25">
      <c r="H215" s="98"/>
      <c r="I215" s="98"/>
      <c r="J215" s="99"/>
      <c r="K215" s="98"/>
    </row>
    <row r="216" spans="8:11" x14ac:dyDescent="0.25">
      <c r="H216" s="98"/>
      <c r="I216" s="98"/>
      <c r="J216" s="99"/>
      <c r="K216" s="98"/>
    </row>
    <row r="217" spans="8:11" x14ac:dyDescent="0.25">
      <c r="H217" s="98"/>
      <c r="I217" s="98"/>
      <c r="J217" s="99"/>
      <c r="K217" s="98"/>
    </row>
    <row r="218" spans="8:11" x14ac:dyDescent="0.25">
      <c r="H218" s="98"/>
      <c r="I218" s="98"/>
      <c r="J218" s="99"/>
      <c r="K218" s="98"/>
    </row>
    <row r="219" spans="8:11" x14ac:dyDescent="0.25">
      <c r="H219" s="98"/>
      <c r="I219" s="98"/>
      <c r="J219" s="99"/>
      <c r="K219" s="98"/>
    </row>
    <row r="220" spans="8:11" x14ac:dyDescent="0.25">
      <c r="H220" s="98"/>
      <c r="I220" s="98"/>
      <c r="J220" s="99"/>
      <c r="K220" s="98"/>
    </row>
    <row r="221" spans="8:11" x14ac:dyDescent="0.25">
      <c r="H221" s="98"/>
      <c r="I221" s="98"/>
      <c r="J221" s="99"/>
      <c r="K221" s="98"/>
    </row>
    <row r="222" spans="8:11" x14ac:dyDescent="0.25">
      <c r="H222" s="98"/>
      <c r="I222" s="98"/>
      <c r="J222" s="99"/>
      <c r="K222" s="98"/>
    </row>
    <row r="223" spans="8:11" x14ac:dyDescent="0.25">
      <c r="H223" s="98"/>
      <c r="I223" s="98"/>
      <c r="J223" s="99"/>
      <c r="K223" s="98"/>
    </row>
    <row r="224" spans="8:11" x14ac:dyDescent="0.25">
      <c r="H224" s="98"/>
      <c r="I224" s="98"/>
      <c r="J224" s="99"/>
      <c r="K224" s="98"/>
    </row>
    <row r="225" spans="8:11" x14ac:dyDescent="0.25">
      <c r="H225" s="98"/>
      <c r="I225" s="98"/>
      <c r="J225" s="99"/>
      <c r="K225" s="98"/>
    </row>
    <row r="226" spans="8:11" x14ac:dyDescent="0.25">
      <c r="H226" s="98"/>
      <c r="I226" s="98"/>
      <c r="J226" s="99"/>
      <c r="K226" s="98"/>
    </row>
    <row r="227" spans="8:11" x14ac:dyDescent="0.25">
      <c r="H227" s="98"/>
      <c r="I227" s="98"/>
      <c r="J227" s="99"/>
      <c r="K227" s="98"/>
    </row>
    <row r="228" spans="8:11" x14ac:dyDescent="0.25">
      <c r="H228" s="98"/>
      <c r="I228" s="98"/>
      <c r="J228" s="99"/>
      <c r="K228" s="98"/>
    </row>
    <row r="229" spans="8:11" x14ac:dyDescent="0.25">
      <c r="H229" s="98"/>
      <c r="I229" s="98"/>
      <c r="J229" s="99"/>
      <c r="K229" s="98"/>
    </row>
    <row r="230" spans="8:11" x14ac:dyDescent="0.25">
      <c r="H230" s="98"/>
      <c r="I230" s="98"/>
      <c r="J230" s="99"/>
      <c r="K230" s="98"/>
    </row>
    <row r="231" spans="8:11" x14ac:dyDescent="0.25">
      <c r="H231" s="98"/>
      <c r="I231" s="98"/>
      <c r="J231" s="99"/>
      <c r="K231" s="98"/>
    </row>
    <row r="232" spans="8:11" x14ac:dyDescent="0.25">
      <c r="H232" s="98"/>
      <c r="I232" s="98"/>
      <c r="J232" s="99"/>
      <c r="K232" s="98"/>
    </row>
    <row r="233" spans="8:11" x14ac:dyDescent="0.25">
      <c r="H233" s="98"/>
      <c r="I233" s="98"/>
      <c r="J233" s="99"/>
      <c r="K233" s="98"/>
    </row>
    <row r="234" spans="8:11" x14ac:dyDescent="0.25">
      <c r="H234" s="98"/>
      <c r="I234" s="98"/>
      <c r="J234" s="99"/>
      <c r="K234" s="98"/>
    </row>
    <row r="235" spans="8:11" x14ac:dyDescent="0.25">
      <c r="H235" s="98"/>
      <c r="I235" s="98"/>
      <c r="J235" s="99"/>
      <c r="K235" s="98"/>
    </row>
    <row r="236" spans="8:11" x14ac:dyDescent="0.25">
      <c r="H236" s="98"/>
      <c r="I236" s="98"/>
      <c r="J236" s="99"/>
      <c r="K236" s="98"/>
    </row>
    <row r="237" spans="8:11" x14ac:dyDescent="0.25">
      <c r="H237" s="98"/>
      <c r="I237" s="98"/>
      <c r="J237" s="99"/>
      <c r="K237" s="98"/>
    </row>
    <row r="238" spans="8:11" x14ac:dyDescent="0.25">
      <c r="H238" s="98"/>
      <c r="I238" s="98"/>
      <c r="J238" s="99"/>
      <c r="K238" s="98"/>
    </row>
    <row r="239" spans="8:11" x14ac:dyDescent="0.25">
      <c r="H239" s="98"/>
      <c r="I239" s="98"/>
      <c r="J239" s="99"/>
      <c r="K239" s="98"/>
    </row>
    <row r="240" spans="8:11" x14ac:dyDescent="0.25">
      <c r="H240" s="98"/>
      <c r="I240" s="98"/>
      <c r="J240" s="99"/>
      <c r="K240" s="98"/>
    </row>
    <row r="241" spans="8:11" x14ac:dyDescent="0.25">
      <c r="H241" s="98"/>
      <c r="I241" s="98"/>
      <c r="J241" s="99"/>
      <c r="K241" s="98"/>
    </row>
    <row r="242" spans="8:11" x14ac:dyDescent="0.25">
      <c r="H242" s="98"/>
      <c r="I242" s="98"/>
      <c r="J242" s="99"/>
      <c r="K242" s="98"/>
    </row>
    <row r="243" spans="8:11" x14ac:dyDescent="0.25">
      <c r="H243" s="98"/>
      <c r="I243" s="98"/>
      <c r="J243" s="99"/>
      <c r="K243" s="98"/>
    </row>
    <row r="244" spans="8:11" x14ac:dyDescent="0.25">
      <c r="H244" s="98"/>
      <c r="I244" s="98"/>
      <c r="J244" s="99"/>
      <c r="K244" s="98"/>
    </row>
    <row r="245" spans="8:11" x14ac:dyDescent="0.25">
      <c r="H245" s="98"/>
      <c r="I245" s="98"/>
      <c r="J245" s="99"/>
      <c r="K245" s="98"/>
    </row>
    <row r="246" spans="8:11" x14ac:dyDescent="0.25">
      <c r="H246" s="98"/>
      <c r="I246" s="98"/>
      <c r="J246" s="99"/>
      <c r="K246" s="98"/>
    </row>
    <row r="247" spans="8:11" x14ac:dyDescent="0.25">
      <c r="H247" s="98"/>
      <c r="I247" s="98"/>
      <c r="J247" s="99"/>
      <c r="K247" s="98"/>
    </row>
    <row r="248" spans="8:11" x14ac:dyDescent="0.25">
      <c r="H248" s="98"/>
      <c r="I248" s="98"/>
      <c r="J248" s="99"/>
      <c r="K248" s="98"/>
    </row>
    <row r="249" spans="8:11" x14ac:dyDescent="0.25">
      <c r="H249" s="98"/>
      <c r="I249" s="98"/>
      <c r="J249" s="99"/>
      <c r="K249" s="98"/>
    </row>
    <row r="250" spans="8:11" x14ac:dyDescent="0.25">
      <c r="H250" s="98"/>
      <c r="I250" s="98"/>
      <c r="J250" s="99"/>
      <c r="K250" s="98"/>
    </row>
    <row r="251" spans="8:11" x14ac:dyDescent="0.25">
      <c r="H251" s="98"/>
      <c r="I251" s="98"/>
      <c r="J251" s="99"/>
      <c r="K251" s="98"/>
    </row>
    <row r="252" spans="8:11" x14ac:dyDescent="0.25">
      <c r="H252" s="98"/>
      <c r="I252" s="98"/>
      <c r="J252" s="99"/>
      <c r="K252" s="98"/>
    </row>
    <row r="253" spans="8:11" x14ac:dyDescent="0.25">
      <c r="H253" s="98"/>
      <c r="I253" s="98"/>
      <c r="J253" s="99"/>
      <c r="K253" s="98"/>
    </row>
    <row r="254" spans="8:11" x14ac:dyDescent="0.25">
      <c r="H254" s="98"/>
      <c r="I254" s="98"/>
      <c r="J254" s="99"/>
      <c r="K254" s="98"/>
    </row>
    <row r="255" spans="8:11" x14ac:dyDescent="0.25">
      <c r="H255" s="98"/>
      <c r="I255" s="98"/>
      <c r="J255" s="99"/>
      <c r="K255" s="98"/>
    </row>
    <row r="256" spans="8:11" x14ac:dyDescent="0.25">
      <c r="H256" s="98"/>
      <c r="I256" s="98"/>
      <c r="J256" s="99"/>
      <c r="K256" s="98"/>
    </row>
    <row r="257" spans="8:11" x14ac:dyDescent="0.25">
      <c r="H257" s="98"/>
      <c r="I257" s="98"/>
      <c r="J257" s="99"/>
      <c r="K257" s="98"/>
    </row>
    <row r="258" spans="8:11" x14ac:dyDescent="0.25">
      <c r="H258" s="98"/>
      <c r="I258" s="98"/>
      <c r="J258" s="99"/>
      <c r="K258" s="98"/>
    </row>
    <row r="259" spans="8:11" x14ac:dyDescent="0.25">
      <c r="H259" s="98"/>
      <c r="I259" s="98"/>
      <c r="J259" s="99"/>
      <c r="K259" s="98"/>
    </row>
    <row r="260" spans="8:11" x14ac:dyDescent="0.25">
      <c r="H260" s="98"/>
      <c r="I260" s="98"/>
      <c r="J260" s="99"/>
      <c r="K260" s="98"/>
    </row>
    <row r="261" spans="8:11" x14ac:dyDescent="0.25">
      <c r="H261" s="98"/>
      <c r="I261" s="98"/>
      <c r="J261" s="99"/>
      <c r="K261" s="98"/>
    </row>
    <row r="262" spans="8:11" x14ac:dyDescent="0.25">
      <c r="H262" s="98"/>
      <c r="I262" s="98"/>
      <c r="J262" s="99"/>
      <c r="K262" s="98"/>
    </row>
    <row r="263" spans="8:11" x14ac:dyDescent="0.25">
      <c r="H263" s="98"/>
      <c r="I263" s="98"/>
      <c r="J263" s="99"/>
      <c r="K263" s="98"/>
    </row>
    <row r="264" spans="8:11" x14ac:dyDescent="0.25">
      <c r="H264" s="98"/>
      <c r="I264" s="98"/>
      <c r="J264" s="99"/>
      <c r="K264" s="98"/>
    </row>
    <row r="265" spans="8:11" x14ac:dyDescent="0.25">
      <c r="H265" s="98"/>
      <c r="I265" s="98"/>
      <c r="J265" s="99"/>
      <c r="K265" s="98"/>
    </row>
    <row r="266" spans="8:11" x14ac:dyDescent="0.25">
      <c r="H266" s="98"/>
      <c r="I266" s="98"/>
      <c r="J266" s="99"/>
      <c r="K266" s="98"/>
    </row>
    <row r="267" spans="8:11" x14ac:dyDescent="0.25">
      <c r="H267" s="98"/>
      <c r="I267" s="98"/>
      <c r="J267" s="99"/>
      <c r="K267" s="98"/>
    </row>
    <row r="268" spans="8:11" x14ac:dyDescent="0.25">
      <c r="H268" s="98"/>
      <c r="I268" s="98"/>
      <c r="J268" s="99"/>
      <c r="K268" s="98"/>
    </row>
    <row r="269" spans="8:11" x14ac:dyDescent="0.25">
      <c r="H269" s="98"/>
      <c r="I269" s="98"/>
      <c r="J269" s="99"/>
      <c r="K269" s="98"/>
    </row>
    <row r="270" spans="8:11" x14ac:dyDescent="0.25">
      <c r="H270" s="98"/>
      <c r="I270" s="98"/>
      <c r="J270" s="99"/>
      <c r="K270" s="98"/>
    </row>
    <row r="271" spans="8:11" x14ac:dyDescent="0.25">
      <c r="H271" s="98"/>
      <c r="I271" s="98"/>
      <c r="J271" s="99"/>
      <c r="K271" s="98"/>
    </row>
    <row r="272" spans="8:11" x14ac:dyDescent="0.25">
      <c r="H272" s="98"/>
      <c r="I272" s="98"/>
      <c r="J272" s="99"/>
      <c r="K272" s="98"/>
    </row>
    <row r="273" spans="8:11" x14ac:dyDescent="0.25">
      <c r="H273" s="98"/>
      <c r="I273" s="98"/>
      <c r="J273" s="99"/>
      <c r="K273" s="98"/>
    </row>
    <row r="274" spans="8:11" x14ac:dyDescent="0.25">
      <c r="H274" s="98"/>
      <c r="I274" s="98"/>
      <c r="J274" s="99"/>
      <c r="K274" s="98"/>
    </row>
    <row r="275" spans="8:11" x14ac:dyDescent="0.25">
      <c r="H275" s="98"/>
      <c r="I275" s="98"/>
      <c r="J275" s="99"/>
      <c r="K275" s="98"/>
    </row>
    <row r="276" spans="8:11" x14ac:dyDescent="0.25">
      <c r="H276" s="98"/>
      <c r="I276" s="98"/>
      <c r="J276" s="99"/>
      <c r="K276" s="98"/>
    </row>
    <row r="277" spans="8:11" x14ac:dyDescent="0.25">
      <c r="H277" s="98"/>
      <c r="I277" s="98"/>
      <c r="J277" s="99"/>
      <c r="K277" s="98"/>
    </row>
    <row r="278" spans="8:11" x14ac:dyDescent="0.25">
      <c r="H278" s="98"/>
      <c r="I278" s="98"/>
      <c r="J278" s="99"/>
      <c r="K278" s="98"/>
    </row>
    <row r="279" spans="8:11" x14ac:dyDescent="0.25">
      <c r="H279" s="98"/>
      <c r="I279" s="98"/>
      <c r="J279" s="99"/>
      <c r="K279" s="98"/>
    </row>
    <row r="280" spans="8:11" x14ac:dyDescent="0.25">
      <c r="H280" s="98"/>
      <c r="I280" s="98"/>
      <c r="J280" s="99"/>
      <c r="K280" s="98"/>
    </row>
    <row r="281" spans="8:11" x14ac:dyDescent="0.25">
      <c r="H281" s="98"/>
      <c r="I281" s="98"/>
      <c r="J281" s="99"/>
      <c r="K281" s="98"/>
    </row>
    <row r="282" spans="8:11" x14ac:dyDescent="0.25">
      <c r="H282" s="98"/>
      <c r="I282" s="98"/>
      <c r="J282" s="99"/>
      <c r="K282" s="98"/>
    </row>
    <row r="283" spans="8:11" x14ac:dyDescent="0.25">
      <c r="H283" s="98"/>
      <c r="I283" s="98"/>
      <c r="J283" s="99"/>
      <c r="K283" s="98"/>
    </row>
    <row r="284" spans="8:11" x14ac:dyDescent="0.25">
      <c r="H284" s="98"/>
      <c r="I284" s="98"/>
      <c r="J284" s="99"/>
      <c r="K284" s="98"/>
    </row>
    <row r="285" spans="8:11" x14ac:dyDescent="0.25">
      <c r="H285" s="98"/>
      <c r="I285" s="98"/>
      <c r="J285" s="99"/>
      <c r="K285" s="98"/>
    </row>
    <row r="286" spans="8:11" x14ac:dyDescent="0.25">
      <c r="H286" s="98"/>
      <c r="I286" s="98"/>
      <c r="J286" s="99"/>
      <c r="K286" s="98"/>
    </row>
    <row r="287" spans="8:11" x14ac:dyDescent="0.25">
      <c r="H287" s="98"/>
      <c r="I287" s="98"/>
      <c r="J287" s="99"/>
      <c r="K287" s="98"/>
    </row>
    <row r="288" spans="8:11" x14ac:dyDescent="0.25">
      <c r="H288" s="98"/>
      <c r="I288" s="98"/>
      <c r="J288" s="99"/>
      <c r="K288" s="98"/>
    </row>
    <row r="289" spans="8:11" x14ac:dyDescent="0.25">
      <c r="H289" s="98"/>
      <c r="I289" s="98"/>
      <c r="J289" s="99"/>
      <c r="K289" s="98"/>
    </row>
    <row r="290" spans="8:11" x14ac:dyDescent="0.25">
      <c r="H290" s="98"/>
      <c r="I290" s="98"/>
      <c r="J290" s="99"/>
      <c r="K290" s="98"/>
    </row>
    <row r="291" spans="8:11" x14ac:dyDescent="0.25">
      <c r="H291" s="98"/>
      <c r="I291" s="98"/>
      <c r="J291" s="99"/>
      <c r="K291" s="98"/>
    </row>
    <row r="292" spans="8:11" x14ac:dyDescent="0.25">
      <c r="H292" s="98"/>
      <c r="I292" s="98"/>
      <c r="J292" s="99"/>
      <c r="K292" s="98"/>
    </row>
    <row r="293" spans="8:11" x14ac:dyDescent="0.25">
      <c r="H293" s="98"/>
      <c r="I293" s="98"/>
      <c r="J293" s="99"/>
      <c r="K293" s="98"/>
    </row>
    <row r="294" spans="8:11" x14ac:dyDescent="0.25">
      <c r="H294" s="98"/>
      <c r="I294" s="98"/>
      <c r="J294" s="99"/>
      <c r="K294" s="98"/>
    </row>
    <row r="295" spans="8:11" x14ac:dyDescent="0.25">
      <c r="H295" s="98"/>
      <c r="I295" s="98"/>
      <c r="J295" s="99"/>
      <c r="K295" s="98"/>
    </row>
    <row r="296" spans="8:11" x14ac:dyDescent="0.25">
      <c r="H296" s="98"/>
      <c r="I296" s="98"/>
      <c r="J296" s="99"/>
      <c r="K296" s="98"/>
    </row>
    <row r="297" spans="8:11" x14ac:dyDescent="0.25">
      <c r="H297" s="98"/>
      <c r="I297" s="98"/>
      <c r="J297" s="99"/>
      <c r="K297" s="98"/>
    </row>
    <row r="298" spans="8:11" x14ac:dyDescent="0.25">
      <c r="H298" s="98"/>
      <c r="I298" s="98"/>
      <c r="J298" s="99"/>
      <c r="K298" s="98"/>
    </row>
    <row r="299" spans="8:11" x14ac:dyDescent="0.25">
      <c r="H299" s="98"/>
      <c r="I299" s="98"/>
      <c r="J299" s="99"/>
      <c r="K299" s="98"/>
    </row>
    <row r="300" spans="8:11" x14ac:dyDescent="0.25">
      <c r="H300" s="98"/>
      <c r="I300" s="98"/>
      <c r="J300" s="99"/>
      <c r="K300" s="98"/>
    </row>
    <row r="301" spans="8:11" x14ac:dyDescent="0.25">
      <c r="H301" s="98"/>
      <c r="I301" s="98"/>
      <c r="J301" s="99"/>
      <c r="K301" s="98"/>
    </row>
    <row r="302" spans="8:11" x14ac:dyDescent="0.25">
      <c r="H302" s="98"/>
      <c r="I302" s="98"/>
      <c r="J302" s="99"/>
      <c r="K302" s="98"/>
    </row>
    <row r="303" spans="8:11" x14ac:dyDescent="0.25">
      <c r="H303" s="98"/>
      <c r="I303" s="98"/>
      <c r="J303" s="99"/>
      <c r="K303" s="98"/>
    </row>
    <row r="304" spans="8:11" x14ac:dyDescent="0.25">
      <c r="H304" s="98"/>
      <c r="I304" s="98"/>
      <c r="J304" s="99"/>
      <c r="K304" s="98"/>
    </row>
    <row r="305" spans="8:11" x14ac:dyDescent="0.25">
      <c r="H305" s="98"/>
      <c r="I305" s="98"/>
      <c r="J305" s="99"/>
      <c r="K305" s="98"/>
    </row>
    <row r="306" spans="8:11" x14ac:dyDescent="0.25">
      <c r="H306" s="98"/>
      <c r="I306" s="98"/>
      <c r="J306" s="99"/>
      <c r="K306" s="98"/>
    </row>
    <row r="307" spans="8:11" x14ac:dyDescent="0.25">
      <c r="H307" s="98"/>
      <c r="I307" s="98"/>
      <c r="J307" s="99"/>
      <c r="K307" s="98"/>
    </row>
    <row r="308" spans="8:11" x14ac:dyDescent="0.25">
      <c r="H308" s="98"/>
      <c r="I308" s="98"/>
      <c r="J308" s="99"/>
      <c r="K308" s="98"/>
    </row>
    <row r="309" spans="8:11" x14ac:dyDescent="0.25">
      <c r="H309" s="98"/>
      <c r="I309" s="98"/>
      <c r="J309" s="99"/>
      <c r="K309" s="98"/>
    </row>
    <row r="310" spans="8:11" x14ac:dyDescent="0.25">
      <c r="H310" s="98"/>
      <c r="I310" s="98"/>
      <c r="J310" s="99"/>
      <c r="K310" s="98"/>
    </row>
    <row r="311" spans="8:11" x14ac:dyDescent="0.25">
      <c r="H311" s="98"/>
      <c r="I311" s="98"/>
      <c r="J311" s="99"/>
      <c r="K311" s="98"/>
    </row>
    <row r="312" spans="8:11" x14ac:dyDescent="0.25">
      <c r="H312" s="98"/>
      <c r="I312" s="98"/>
      <c r="J312" s="99"/>
      <c r="K312" s="98"/>
    </row>
    <row r="313" spans="8:11" x14ac:dyDescent="0.25">
      <c r="H313" s="98"/>
      <c r="I313" s="98"/>
      <c r="J313" s="99"/>
      <c r="K313" s="98"/>
    </row>
    <row r="314" spans="8:11" x14ac:dyDescent="0.25">
      <c r="H314" s="98"/>
      <c r="I314" s="98"/>
      <c r="J314" s="99"/>
      <c r="K314" s="98"/>
    </row>
    <row r="315" spans="8:11" x14ac:dyDescent="0.25">
      <c r="H315" s="98"/>
      <c r="I315" s="98"/>
      <c r="J315" s="99"/>
      <c r="K315" s="98"/>
    </row>
    <row r="316" spans="8:11" x14ac:dyDescent="0.25">
      <c r="H316" s="98"/>
      <c r="I316" s="98"/>
      <c r="J316" s="99"/>
      <c r="K316" s="98"/>
    </row>
    <row r="317" spans="8:11" x14ac:dyDescent="0.25">
      <c r="H317" s="98"/>
      <c r="I317" s="98"/>
      <c r="J317" s="99"/>
      <c r="K317" s="98"/>
    </row>
    <row r="318" spans="8:11" x14ac:dyDescent="0.25">
      <c r="H318" s="98"/>
      <c r="I318" s="98"/>
      <c r="J318" s="99"/>
      <c r="K318" s="98"/>
    </row>
    <row r="319" spans="8:11" x14ac:dyDescent="0.25">
      <c r="H319" s="98"/>
      <c r="I319" s="98"/>
      <c r="J319" s="99"/>
      <c r="K319" s="98"/>
    </row>
    <row r="320" spans="8:11" x14ac:dyDescent="0.25">
      <c r="H320" s="98"/>
      <c r="I320" s="98"/>
      <c r="J320" s="99"/>
      <c r="K320" s="98"/>
    </row>
    <row r="321" spans="8:11" x14ac:dyDescent="0.25">
      <c r="H321" s="98"/>
      <c r="I321" s="98"/>
      <c r="J321" s="99"/>
      <c r="K321" s="98"/>
    </row>
    <row r="322" spans="8:11" x14ac:dyDescent="0.25">
      <c r="H322" s="98"/>
      <c r="I322" s="98"/>
      <c r="J322" s="99"/>
      <c r="K322" s="98"/>
    </row>
    <row r="323" spans="8:11" x14ac:dyDescent="0.25">
      <c r="H323" s="98"/>
      <c r="I323" s="98"/>
      <c r="J323" s="99"/>
      <c r="K323" s="98"/>
    </row>
    <row r="324" spans="8:11" x14ac:dyDescent="0.25">
      <c r="H324" s="98"/>
      <c r="I324" s="98"/>
      <c r="J324" s="99"/>
      <c r="K324" s="98"/>
    </row>
    <row r="325" spans="8:11" x14ac:dyDescent="0.25">
      <c r="H325" s="98"/>
      <c r="I325" s="98"/>
      <c r="J325" s="99"/>
      <c r="K325" s="98"/>
    </row>
    <row r="326" spans="8:11" x14ac:dyDescent="0.25">
      <c r="H326" s="98"/>
      <c r="I326" s="98"/>
      <c r="J326" s="99"/>
      <c r="K326" s="98"/>
    </row>
    <row r="327" spans="8:11" x14ac:dyDescent="0.25">
      <c r="H327" s="98"/>
      <c r="I327" s="98"/>
      <c r="J327" s="99"/>
      <c r="K327" s="98"/>
    </row>
    <row r="328" spans="8:11" x14ac:dyDescent="0.25">
      <c r="H328" s="98"/>
      <c r="I328" s="98"/>
      <c r="J328" s="99"/>
      <c r="K328" s="98"/>
    </row>
    <row r="329" spans="8:11" x14ac:dyDescent="0.25">
      <c r="H329" s="98"/>
      <c r="I329" s="98"/>
      <c r="J329" s="99"/>
      <c r="K329" s="98"/>
    </row>
    <row r="330" spans="8:11" x14ac:dyDescent="0.25">
      <c r="H330" s="98"/>
      <c r="I330" s="98"/>
      <c r="J330" s="99"/>
      <c r="K330" s="98"/>
    </row>
    <row r="331" spans="8:11" x14ac:dyDescent="0.25">
      <c r="H331" s="98"/>
      <c r="I331" s="98"/>
      <c r="J331" s="99"/>
      <c r="K331" s="98"/>
    </row>
    <row r="332" spans="8:11" x14ac:dyDescent="0.25">
      <c r="H332" s="98"/>
      <c r="I332" s="98"/>
      <c r="J332" s="99"/>
      <c r="K332" s="98"/>
    </row>
    <row r="333" spans="8:11" x14ac:dyDescent="0.25">
      <c r="H333" s="98"/>
      <c r="I333" s="98"/>
      <c r="J333" s="99"/>
      <c r="K333" s="98"/>
    </row>
    <row r="334" spans="8:11" x14ac:dyDescent="0.25">
      <c r="H334" s="98"/>
      <c r="I334" s="98"/>
      <c r="J334" s="99"/>
      <c r="K334" s="98"/>
    </row>
    <row r="335" spans="8:11" x14ac:dyDescent="0.25">
      <c r="H335" s="98"/>
      <c r="I335" s="98"/>
      <c r="J335" s="99"/>
      <c r="K335" s="98"/>
    </row>
    <row r="336" spans="8:11" x14ac:dyDescent="0.25">
      <c r="H336" s="98"/>
      <c r="I336" s="98"/>
      <c r="J336" s="99"/>
      <c r="K336" s="98"/>
    </row>
    <row r="337" spans="8:11" x14ac:dyDescent="0.25">
      <c r="H337" s="98"/>
      <c r="I337" s="98"/>
      <c r="J337" s="99"/>
      <c r="K337" s="98"/>
    </row>
    <row r="338" spans="8:11" x14ac:dyDescent="0.25">
      <c r="H338" s="98"/>
      <c r="I338" s="98"/>
      <c r="J338" s="99"/>
      <c r="K338" s="98"/>
    </row>
    <row r="339" spans="8:11" x14ac:dyDescent="0.25">
      <c r="H339" s="98"/>
      <c r="I339" s="98"/>
      <c r="J339" s="99"/>
      <c r="K339" s="98"/>
    </row>
    <row r="340" spans="8:11" x14ac:dyDescent="0.25">
      <c r="H340" s="98"/>
      <c r="I340" s="98"/>
      <c r="J340" s="99"/>
      <c r="K340" s="98"/>
    </row>
    <row r="341" spans="8:11" x14ac:dyDescent="0.25">
      <c r="H341" s="98"/>
      <c r="I341" s="98"/>
      <c r="J341" s="99"/>
      <c r="K341" s="98"/>
    </row>
    <row r="342" spans="8:11" x14ac:dyDescent="0.25">
      <c r="H342" s="98"/>
      <c r="I342" s="98"/>
      <c r="J342" s="99"/>
      <c r="K342" s="98"/>
    </row>
    <row r="343" spans="8:11" x14ac:dyDescent="0.25">
      <c r="H343" s="98"/>
      <c r="I343" s="98"/>
      <c r="J343" s="99"/>
      <c r="K343" s="98"/>
    </row>
    <row r="344" spans="8:11" x14ac:dyDescent="0.25">
      <c r="H344" s="98"/>
      <c r="I344" s="98"/>
      <c r="J344" s="99"/>
      <c r="K344" s="98"/>
    </row>
    <row r="345" spans="8:11" x14ac:dyDescent="0.25">
      <c r="H345" s="98"/>
      <c r="I345" s="98"/>
      <c r="J345" s="99"/>
      <c r="K345" s="98"/>
    </row>
    <row r="346" spans="8:11" x14ac:dyDescent="0.25">
      <c r="H346" s="98"/>
      <c r="I346" s="98"/>
      <c r="J346" s="99"/>
      <c r="K346" s="98"/>
    </row>
    <row r="347" spans="8:11" x14ac:dyDescent="0.25">
      <c r="H347" s="98"/>
      <c r="I347" s="98"/>
      <c r="J347" s="99"/>
      <c r="K347" s="98"/>
    </row>
    <row r="348" spans="8:11" x14ac:dyDescent="0.25">
      <c r="H348" s="98"/>
      <c r="I348" s="98"/>
      <c r="J348" s="99"/>
      <c r="K348" s="98"/>
    </row>
    <row r="349" spans="8:11" x14ac:dyDescent="0.25">
      <c r="H349" s="98"/>
      <c r="I349" s="98"/>
      <c r="J349" s="99"/>
      <c r="K349" s="98"/>
    </row>
    <row r="350" spans="8:11" x14ac:dyDescent="0.25">
      <c r="H350" s="98"/>
      <c r="I350" s="98"/>
      <c r="J350" s="99"/>
      <c r="K350" s="98"/>
    </row>
    <row r="351" spans="8:11" x14ac:dyDescent="0.25">
      <c r="H351" s="98"/>
      <c r="I351" s="98"/>
      <c r="J351" s="99"/>
      <c r="K351" s="98"/>
    </row>
    <row r="352" spans="8:11" x14ac:dyDescent="0.25">
      <c r="H352" s="98"/>
      <c r="I352" s="98"/>
      <c r="J352" s="99"/>
      <c r="K352" s="98"/>
    </row>
    <row r="353" spans="8:11" x14ac:dyDescent="0.25">
      <c r="H353" s="98"/>
      <c r="I353" s="98"/>
      <c r="J353" s="99"/>
      <c r="K353" s="98"/>
    </row>
    <row r="354" spans="8:11" x14ac:dyDescent="0.25">
      <c r="H354" s="98"/>
      <c r="I354" s="98"/>
      <c r="J354" s="99"/>
      <c r="K354" s="98"/>
    </row>
    <row r="355" spans="8:11" x14ac:dyDescent="0.25">
      <c r="H355" s="98"/>
      <c r="I355" s="98"/>
      <c r="J355" s="99"/>
      <c r="K355" s="98"/>
    </row>
    <row r="356" spans="8:11" x14ac:dyDescent="0.25">
      <c r="H356" s="98"/>
      <c r="I356" s="98"/>
      <c r="J356" s="99"/>
      <c r="K356" s="98"/>
    </row>
    <row r="357" spans="8:11" x14ac:dyDescent="0.25">
      <c r="H357" s="98"/>
      <c r="I357" s="98"/>
      <c r="J357" s="99"/>
      <c r="K357" s="98"/>
    </row>
    <row r="358" spans="8:11" x14ac:dyDescent="0.25">
      <c r="H358" s="98"/>
      <c r="I358" s="98"/>
      <c r="J358" s="99"/>
      <c r="K358" s="98"/>
    </row>
    <row r="359" spans="8:11" x14ac:dyDescent="0.25">
      <c r="H359" s="98"/>
      <c r="I359" s="98"/>
      <c r="J359" s="99"/>
      <c r="K359" s="98"/>
    </row>
    <row r="360" spans="8:11" x14ac:dyDescent="0.25">
      <c r="H360" s="98"/>
      <c r="I360" s="98"/>
      <c r="J360" s="99"/>
      <c r="K360" s="98"/>
    </row>
    <row r="361" spans="8:11" x14ac:dyDescent="0.25">
      <c r="H361" s="98"/>
      <c r="I361" s="98"/>
      <c r="J361" s="99"/>
      <c r="K361" s="98"/>
    </row>
    <row r="362" spans="8:11" x14ac:dyDescent="0.25">
      <c r="H362" s="98"/>
      <c r="I362" s="98"/>
      <c r="J362" s="99"/>
      <c r="K362" s="98"/>
    </row>
    <row r="363" spans="8:11" x14ac:dyDescent="0.25">
      <c r="H363" s="98"/>
      <c r="I363" s="98"/>
      <c r="J363" s="99"/>
      <c r="K363" s="98"/>
    </row>
    <row r="364" spans="8:11" x14ac:dyDescent="0.25">
      <c r="H364" s="98"/>
      <c r="I364" s="98"/>
      <c r="J364" s="99"/>
      <c r="K364" s="98"/>
    </row>
    <row r="365" spans="8:11" x14ac:dyDescent="0.25">
      <c r="H365" s="98"/>
      <c r="I365" s="98"/>
      <c r="J365" s="99"/>
      <c r="K365" s="98"/>
    </row>
    <row r="366" spans="8:11" x14ac:dyDescent="0.25">
      <c r="H366" s="98"/>
      <c r="I366" s="98"/>
      <c r="J366" s="99"/>
      <c r="K366" s="98"/>
    </row>
    <row r="367" spans="8:11" x14ac:dyDescent="0.25">
      <c r="H367" s="98"/>
      <c r="I367" s="98"/>
      <c r="J367" s="99"/>
      <c r="K367" s="98"/>
    </row>
    <row r="368" spans="8:11" x14ac:dyDescent="0.25">
      <c r="H368" s="98"/>
      <c r="I368" s="98"/>
      <c r="J368" s="99"/>
      <c r="K368" s="98"/>
    </row>
    <row r="369" spans="8:11" x14ac:dyDescent="0.25">
      <c r="H369" s="98"/>
      <c r="I369" s="98"/>
      <c r="J369" s="99"/>
      <c r="K369" s="98"/>
    </row>
    <row r="370" spans="8:11" x14ac:dyDescent="0.25">
      <c r="H370" s="98"/>
      <c r="I370" s="98"/>
      <c r="J370" s="99"/>
      <c r="K370" s="98"/>
    </row>
    <row r="371" spans="8:11" x14ac:dyDescent="0.25">
      <c r="H371" s="98"/>
      <c r="I371" s="98"/>
      <c r="J371" s="99"/>
      <c r="K371" s="98"/>
    </row>
    <row r="372" spans="8:11" x14ac:dyDescent="0.25">
      <c r="H372" s="98"/>
      <c r="I372" s="98"/>
      <c r="J372" s="99"/>
      <c r="K372" s="98"/>
    </row>
    <row r="373" spans="8:11" x14ac:dyDescent="0.25">
      <c r="H373" s="98"/>
      <c r="I373" s="98"/>
      <c r="J373" s="99"/>
      <c r="K373" s="98"/>
    </row>
    <row r="374" spans="8:11" x14ac:dyDescent="0.25">
      <c r="H374" s="98"/>
      <c r="I374" s="98"/>
      <c r="J374" s="99"/>
      <c r="K374" s="98"/>
    </row>
    <row r="375" spans="8:11" x14ac:dyDescent="0.25">
      <c r="H375" s="98"/>
      <c r="I375" s="98"/>
      <c r="J375" s="99"/>
      <c r="K375" s="98"/>
    </row>
    <row r="376" spans="8:11" x14ac:dyDescent="0.25">
      <c r="H376" s="98"/>
      <c r="I376" s="98"/>
      <c r="J376" s="99"/>
      <c r="K376" s="98"/>
    </row>
    <row r="377" spans="8:11" x14ac:dyDescent="0.25">
      <c r="H377" s="98"/>
      <c r="I377" s="98"/>
      <c r="J377" s="99"/>
      <c r="K377" s="98"/>
    </row>
    <row r="378" spans="8:11" x14ac:dyDescent="0.25">
      <c r="H378" s="98"/>
      <c r="I378" s="98"/>
      <c r="J378" s="99"/>
      <c r="K378" s="98"/>
    </row>
    <row r="379" spans="8:11" x14ac:dyDescent="0.25">
      <c r="H379" s="98"/>
      <c r="I379" s="98"/>
      <c r="J379" s="99"/>
      <c r="K379" s="98"/>
    </row>
    <row r="380" spans="8:11" x14ac:dyDescent="0.25">
      <c r="H380" s="98"/>
      <c r="I380" s="98"/>
      <c r="J380" s="99"/>
      <c r="K380" s="98"/>
    </row>
    <row r="381" spans="8:11" x14ac:dyDescent="0.25">
      <c r="H381" s="98"/>
      <c r="I381" s="98"/>
      <c r="J381" s="99"/>
      <c r="K381" s="98"/>
    </row>
    <row r="382" spans="8:11" x14ac:dyDescent="0.25">
      <c r="H382" s="98"/>
      <c r="I382" s="98"/>
      <c r="J382" s="99"/>
      <c r="K382" s="98"/>
    </row>
    <row r="383" spans="8:11" x14ac:dyDescent="0.25">
      <c r="H383" s="98"/>
      <c r="I383" s="98"/>
      <c r="J383" s="99"/>
      <c r="K383" s="98"/>
    </row>
    <row r="384" spans="8:11" x14ac:dyDescent="0.25">
      <c r="H384" s="98"/>
      <c r="I384" s="98"/>
      <c r="J384" s="99"/>
      <c r="K384" s="98"/>
    </row>
    <row r="385" spans="8:11" x14ac:dyDescent="0.25">
      <c r="H385" s="98"/>
      <c r="I385" s="98"/>
      <c r="J385" s="99"/>
      <c r="K385" s="98"/>
    </row>
    <row r="386" spans="8:11" x14ac:dyDescent="0.25">
      <c r="H386" s="98"/>
      <c r="I386" s="98"/>
      <c r="J386" s="99"/>
      <c r="K386" s="98"/>
    </row>
    <row r="387" spans="8:11" x14ac:dyDescent="0.25">
      <c r="H387" s="98"/>
      <c r="I387" s="98"/>
      <c r="J387" s="99"/>
      <c r="K387" s="98"/>
    </row>
    <row r="388" spans="8:11" x14ac:dyDescent="0.25">
      <c r="H388" s="98"/>
      <c r="I388" s="98"/>
      <c r="J388" s="99"/>
      <c r="K388" s="98"/>
    </row>
    <row r="389" spans="8:11" x14ac:dyDescent="0.25">
      <c r="H389" s="98"/>
      <c r="I389" s="98"/>
      <c r="J389" s="99"/>
      <c r="K389" s="98"/>
    </row>
    <row r="390" spans="8:11" x14ac:dyDescent="0.25">
      <c r="H390" s="98"/>
      <c r="I390" s="98"/>
      <c r="J390" s="99"/>
      <c r="K390" s="98"/>
    </row>
    <row r="391" spans="8:11" x14ac:dyDescent="0.25">
      <c r="H391" s="98"/>
      <c r="I391" s="98"/>
      <c r="J391" s="99"/>
      <c r="K391" s="98"/>
    </row>
    <row r="392" spans="8:11" x14ac:dyDescent="0.25">
      <c r="H392" s="98"/>
      <c r="I392" s="98"/>
      <c r="J392" s="99"/>
      <c r="K392" s="98"/>
    </row>
    <row r="393" spans="8:11" x14ac:dyDescent="0.25">
      <c r="H393" s="98"/>
      <c r="I393" s="98"/>
      <c r="J393" s="99"/>
      <c r="K393" s="98"/>
    </row>
    <row r="394" spans="8:11" x14ac:dyDescent="0.25">
      <c r="H394" s="98"/>
      <c r="I394" s="98"/>
      <c r="J394" s="99"/>
      <c r="K394" s="98"/>
    </row>
    <row r="395" spans="8:11" x14ac:dyDescent="0.25">
      <c r="H395" s="98"/>
      <c r="I395" s="98"/>
      <c r="J395" s="99"/>
      <c r="K395" s="98"/>
    </row>
    <row r="396" spans="8:11" x14ac:dyDescent="0.25">
      <c r="H396" s="98"/>
      <c r="I396" s="98"/>
      <c r="J396" s="99"/>
      <c r="K396" s="98"/>
    </row>
    <row r="397" spans="8:11" x14ac:dyDescent="0.25">
      <c r="H397" s="98"/>
      <c r="I397" s="98"/>
      <c r="J397" s="99"/>
      <c r="K397" s="98"/>
    </row>
    <row r="398" spans="8:11" x14ac:dyDescent="0.25">
      <c r="H398" s="98"/>
      <c r="I398" s="98"/>
      <c r="J398" s="99"/>
      <c r="K398" s="98"/>
    </row>
    <row r="399" spans="8:11" x14ac:dyDescent="0.25">
      <c r="H399" s="98"/>
      <c r="I399" s="98"/>
      <c r="J399" s="99"/>
      <c r="K399" s="98"/>
    </row>
    <row r="400" spans="8:11" x14ac:dyDescent="0.25">
      <c r="H400" s="98"/>
      <c r="I400" s="98"/>
      <c r="J400" s="99"/>
      <c r="K400" s="98"/>
    </row>
    <row r="401" spans="8:11" x14ac:dyDescent="0.25">
      <c r="H401" s="98"/>
      <c r="I401" s="98"/>
      <c r="J401" s="99"/>
      <c r="K401" s="98"/>
    </row>
    <row r="402" spans="8:11" x14ac:dyDescent="0.25">
      <c r="H402" s="98"/>
      <c r="I402" s="98"/>
      <c r="J402" s="99"/>
      <c r="K402" s="98"/>
    </row>
    <row r="403" spans="8:11" x14ac:dyDescent="0.25">
      <c r="H403" s="98"/>
      <c r="I403" s="98"/>
      <c r="J403" s="99"/>
      <c r="K403" s="98"/>
    </row>
    <row r="404" spans="8:11" x14ac:dyDescent="0.25">
      <c r="H404" s="98"/>
      <c r="I404" s="98"/>
      <c r="J404" s="99"/>
      <c r="K404" s="98"/>
    </row>
    <row r="405" spans="8:11" x14ac:dyDescent="0.25">
      <c r="H405" s="98"/>
      <c r="I405" s="98"/>
      <c r="J405" s="99"/>
      <c r="K405" s="98"/>
    </row>
    <row r="406" spans="8:11" x14ac:dyDescent="0.25">
      <c r="H406" s="98"/>
      <c r="I406" s="98"/>
      <c r="J406" s="99"/>
      <c r="K406" s="98"/>
    </row>
    <row r="407" spans="8:11" x14ac:dyDescent="0.25">
      <c r="H407" s="98"/>
      <c r="I407" s="98"/>
      <c r="J407" s="99"/>
      <c r="K407" s="98"/>
    </row>
    <row r="408" spans="8:11" x14ac:dyDescent="0.25">
      <c r="H408" s="98"/>
      <c r="I408" s="98"/>
      <c r="J408" s="99"/>
      <c r="K408" s="98"/>
    </row>
    <row r="409" spans="8:11" x14ac:dyDescent="0.25">
      <c r="H409" s="98"/>
      <c r="I409" s="98"/>
      <c r="J409" s="99"/>
      <c r="K409" s="98"/>
    </row>
    <row r="410" spans="8:11" x14ac:dyDescent="0.25">
      <c r="H410" s="98"/>
      <c r="I410" s="98"/>
      <c r="J410" s="99"/>
      <c r="K410" s="98"/>
    </row>
    <row r="411" spans="8:11" x14ac:dyDescent="0.25">
      <c r="H411" s="98"/>
      <c r="I411" s="98"/>
      <c r="J411" s="99"/>
      <c r="K411" s="98"/>
    </row>
    <row r="412" spans="8:11" x14ac:dyDescent="0.25">
      <c r="H412" s="98"/>
      <c r="I412" s="98"/>
      <c r="J412" s="99"/>
      <c r="K412" s="98"/>
    </row>
    <row r="413" spans="8:11" x14ac:dyDescent="0.25">
      <c r="H413" s="98"/>
      <c r="I413" s="98"/>
      <c r="J413" s="99"/>
      <c r="K413" s="98"/>
    </row>
    <row r="414" spans="8:11" x14ac:dyDescent="0.25">
      <c r="H414" s="98"/>
      <c r="I414" s="98"/>
      <c r="J414" s="99"/>
      <c r="K414" s="98"/>
    </row>
    <row r="415" spans="8:11" x14ac:dyDescent="0.25">
      <c r="H415" s="98"/>
      <c r="I415" s="98"/>
      <c r="J415" s="99"/>
      <c r="K415" s="98"/>
    </row>
    <row r="416" spans="8:11" x14ac:dyDescent="0.25">
      <c r="H416" s="98"/>
      <c r="I416" s="98"/>
      <c r="J416" s="99"/>
      <c r="K416" s="98"/>
    </row>
    <row r="417" spans="8:11" x14ac:dyDescent="0.25">
      <c r="H417" s="98"/>
      <c r="I417" s="98"/>
      <c r="J417" s="99"/>
      <c r="K417" s="98"/>
    </row>
    <row r="418" spans="8:11" x14ac:dyDescent="0.25">
      <c r="H418" s="98"/>
      <c r="I418" s="98"/>
      <c r="J418" s="99"/>
      <c r="K418" s="98"/>
    </row>
    <row r="419" spans="8:11" x14ac:dyDescent="0.25">
      <c r="H419" s="98"/>
      <c r="I419" s="98"/>
      <c r="J419" s="99"/>
      <c r="K419" s="98"/>
    </row>
    <row r="420" spans="8:11" x14ac:dyDescent="0.25">
      <c r="H420" s="98"/>
      <c r="I420" s="98"/>
      <c r="J420" s="99"/>
      <c r="K420" s="98"/>
    </row>
    <row r="421" spans="8:11" x14ac:dyDescent="0.25">
      <c r="H421" s="98"/>
      <c r="I421" s="98"/>
      <c r="J421" s="99"/>
      <c r="K421" s="98"/>
    </row>
    <row r="422" spans="8:11" x14ac:dyDescent="0.25">
      <c r="H422" s="98"/>
      <c r="I422" s="98"/>
      <c r="J422" s="99"/>
      <c r="K422" s="98"/>
    </row>
    <row r="423" spans="8:11" x14ac:dyDescent="0.25">
      <c r="H423" s="98"/>
      <c r="I423" s="98"/>
      <c r="J423" s="99"/>
      <c r="K423" s="98"/>
    </row>
    <row r="424" spans="8:11" x14ac:dyDescent="0.25">
      <c r="H424" s="98"/>
      <c r="I424" s="98"/>
      <c r="J424" s="99"/>
      <c r="K424" s="98"/>
    </row>
    <row r="425" spans="8:11" x14ac:dyDescent="0.25">
      <c r="H425" s="98"/>
      <c r="I425" s="98"/>
      <c r="J425" s="99"/>
      <c r="K425" s="98"/>
    </row>
    <row r="426" spans="8:11" x14ac:dyDescent="0.25">
      <c r="H426" s="98"/>
      <c r="I426" s="98"/>
      <c r="J426" s="99"/>
      <c r="K426" s="98"/>
    </row>
    <row r="427" spans="8:11" x14ac:dyDescent="0.25">
      <c r="H427" s="98"/>
      <c r="I427" s="98"/>
      <c r="J427" s="99"/>
      <c r="K427" s="98"/>
    </row>
    <row r="428" spans="8:11" x14ac:dyDescent="0.25">
      <c r="H428" s="98"/>
      <c r="I428" s="98"/>
      <c r="J428" s="99"/>
      <c r="K428" s="98"/>
    </row>
    <row r="429" spans="8:11" x14ac:dyDescent="0.25">
      <c r="H429" s="98"/>
      <c r="I429" s="98"/>
      <c r="J429" s="99"/>
      <c r="K429" s="98"/>
    </row>
    <row r="430" spans="8:11" x14ac:dyDescent="0.25">
      <c r="H430" s="98"/>
      <c r="I430" s="98"/>
      <c r="J430" s="99"/>
      <c r="K430" s="98"/>
    </row>
    <row r="431" spans="8:11" x14ac:dyDescent="0.25">
      <c r="H431" s="98"/>
      <c r="I431" s="98"/>
      <c r="J431" s="99"/>
      <c r="K431" s="98"/>
    </row>
    <row r="432" spans="8:11" x14ac:dyDescent="0.25">
      <c r="H432" s="98"/>
      <c r="I432" s="98"/>
      <c r="J432" s="99"/>
      <c r="K432" s="98"/>
    </row>
    <row r="433" spans="8:11" x14ac:dyDescent="0.25">
      <c r="H433" s="98"/>
      <c r="I433" s="98"/>
      <c r="J433" s="99"/>
      <c r="K433" s="98"/>
    </row>
    <row r="434" spans="8:11" x14ac:dyDescent="0.25">
      <c r="H434" s="98"/>
      <c r="I434" s="98"/>
      <c r="J434" s="99"/>
      <c r="K434" s="98"/>
    </row>
    <row r="435" spans="8:11" x14ac:dyDescent="0.25">
      <c r="H435" s="98"/>
      <c r="I435" s="98"/>
      <c r="J435" s="99"/>
      <c r="K435" s="98"/>
    </row>
    <row r="436" spans="8:11" x14ac:dyDescent="0.25">
      <c r="H436" s="98"/>
      <c r="I436" s="98"/>
      <c r="J436" s="99"/>
      <c r="K436" s="98"/>
    </row>
    <row r="437" spans="8:11" x14ac:dyDescent="0.25">
      <c r="H437" s="98"/>
      <c r="I437" s="98"/>
      <c r="J437" s="99"/>
      <c r="K437" s="98"/>
    </row>
    <row r="438" spans="8:11" x14ac:dyDescent="0.25">
      <c r="H438" s="98"/>
      <c r="I438" s="98"/>
      <c r="J438" s="99"/>
      <c r="K438" s="98"/>
    </row>
    <row r="439" spans="8:11" x14ac:dyDescent="0.25">
      <c r="H439" s="98"/>
      <c r="I439" s="98"/>
      <c r="J439" s="99"/>
      <c r="K439" s="98"/>
    </row>
    <row r="440" spans="8:11" x14ac:dyDescent="0.25">
      <c r="H440" s="98"/>
      <c r="I440" s="98"/>
      <c r="J440" s="99"/>
      <c r="K440" s="98"/>
    </row>
    <row r="441" spans="8:11" x14ac:dyDescent="0.25">
      <c r="H441" s="98"/>
      <c r="I441" s="98"/>
      <c r="J441" s="99"/>
      <c r="K441" s="98"/>
    </row>
    <row r="442" spans="8:11" x14ac:dyDescent="0.25">
      <c r="H442" s="98"/>
      <c r="I442" s="98"/>
      <c r="J442" s="99"/>
      <c r="K442" s="98"/>
    </row>
    <row r="443" spans="8:11" x14ac:dyDescent="0.25">
      <c r="H443" s="98"/>
      <c r="I443" s="98"/>
      <c r="J443" s="99"/>
      <c r="K443" s="98"/>
    </row>
    <row r="444" spans="8:11" x14ac:dyDescent="0.25">
      <c r="H444" s="98"/>
      <c r="I444" s="98"/>
      <c r="J444" s="99"/>
      <c r="K444" s="98"/>
    </row>
    <row r="445" spans="8:11" x14ac:dyDescent="0.25">
      <c r="H445" s="98"/>
      <c r="I445" s="98"/>
      <c r="J445" s="99"/>
      <c r="K445" s="98"/>
    </row>
    <row r="446" spans="8:11" x14ac:dyDescent="0.25">
      <c r="H446" s="98"/>
      <c r="I446" s="98"/>
      <c r="J446" s="99"/>
      <c r="K446" s="98"/>
    </row>
    <row r="447" spans="8:11" x14ac:dyDescent="0.25">
      <c r="H447" s="98"/>
      <c r="I447" s="98"/>
      <c r="J447" s="99"/>
      <c r="K447" s="98"/>
    </row>
    <row r="448" spans="8:11" x14ac:dyDescent="0.25">
      <c r="H448" s="98"/>
      <c r="I448" s="98"/>
      <c r="J448" s="99"/>
      <c r="K448" s="98"/>
    </row>
    <row r="449" spans="8:11" x14ac:dyDescent="0.25">
      <c r="H449" s="98"/>
      <c r="I449" s="98"/>
      <c r="J449" s="99"/>
      <c r="K449" s="98"/>
    </row>
    <row r="450" spans="8:11" x14ac:dyDescent="0.25">
      <c r="H450" s="98"/>
      <c r="I450" s="98"/>
      <c r="J450" s="99"/>
      <c r="K450" s="98"/>
    </row>
    <row r="451" spans="8:11" x14ac:dyDescent="0.25">
      <c r="H451" s="98"/>
      <c r="I451" s="98"/>
      <c r="J451" s="99"/>
      <c r="K451" s="98"/>
    </row>
    <row r="452" spans="8:11" x14ac:dyDescent="0.25">
      <c r="H452" s="98"/>
      <c r="I452" s="98"/>
      <c r="J452" s="99"/>
      <c r="K452" s="98"/>
    </row>
    <row r="453" spans="8:11" x14ac:dyDescent="0.25">
      <c r="H453" s="98"/>
      <c r="I453" s="98"/>
      <c r="J453" s="99"/>
      <c r="K453" s="98"/>
    </row>
    <row r="454" spans="8:11" x14ac:dyDescent="0.25">
      <c r="H454" s="98"/>
      <c r="I454" s="98"/>
      <c r="J454" s="99"/>
      <c r="K454" s="98"/>
    </row>
    <row r="455" spans="8:11" x14ac:dyDescent="0.25">
      <c r="H455" s="98"/>
      <c r="I455" s="98"/>
      <c r="J455" s="99"/>
      <c r="K455" s="98"/>
    </row>
    <row r="456" spans="8:11" x14ac:dyDescent="0.25">
      <c r="H456" s="98"/>
      <c r="I456" s="98"/>
      <c r="J456" s="99"/>
      <c r="K456" s="98"/>
    </row>
    <row r="457" spans="8:11" x14ac:dyDescent="0.25">
      <c r="H457" s="98"/>
      <c r="I457" s="98"/>
      <c r="J457" s="99"/>
      <c r="K457" s="98"/>
    </row>
    <row r="458" spans="8:11" x14ac:dyDescent="0.25">
      <c r="H458" s="98"/>
      <c r="I458" s="98"/>
      <c r="J458" s="99"/>
      <c r="K458" s="98"/>
    </row>
    <row r="459" spans="8:11" x14ac:dyDescent="0.25">
      <c r="H459" s="98"/>
      <c r="I459" s="98"/>
      <c r="J459" s="99"/>
      <c r="K459" s="98"/>
    </row>
    <row r="460" spans="8:11" x14ac:dyDescent="0.25">
      <c r="H460" s="98"/>
      <c r="I460" s="98"/>
      <c r="J460" s="99"/>
      <c r="K460" s="98"/>
    </row>
    <row r="461" spans="8:11" x14ac:dyDescent="0.25">
      <c r="H461" s="98"/>
      <c r="I461" s="98"/>
      <c r="J461" s="99"/>
      <c r="K461" s="98"/>
    </row>
    <row r="462" spans="8:11" x14ac:dyDescent="0.25">
      <c r="H462" s="98"/>
      <c r="I462" s="98"/>
      <c r="J462" s="99"/>
      <c r="K462" s="98"/>
    </row>
    <row r="463" spans="8:11" x14ac:dyDescent="0.25">
      <c r="H463" s="98"/>
      <c r="I463" s="98"/>
      <c r="J463" s="99"/>
      <c r="K463" s="98"/>
    </row>
    <row r="464" spans="8:11" x14ac:dyDescent="0.25">
      <c r="H464" s="98"/>
      <c r="I464" s="98"/>
      <c r="J464" s="99"/>
      <c r="K464" s="98"/>
    </row>
    <row r="465" spans="8:11" x14ac:dyDescent="0.25">
      <c r="H465" s="98"/>
      <c r="I465" s="98"/>
      <c r="J465" s="99"/>
      <c r="K465" s="98"/>
    </row>
    <row r="466" spans="8:11" x14ac:dyDescent="0.25">
      <c r="H466" s="98"/>
      <c r="I466" s="98"/>
      <c r="J466" s="99"/>
      <c r="K466" s="98"/>
    </row>
    <row r="467" spans="8:11" x14ac:dyDescent="0.25">
      <c r="H467" s="98"/>
      <c r="I467" s="98"/>
      <c r="J467" s="99"/>
      <c r="K467" s="98"/>
    </row>
    <row r="468" spans="8:11" x14ac:dyDescent="0.25">
      <c r="H468" s="98"/>
      <c r="I468" s="98"/>
      <c r="J468" s="99"/>
      <c r="K468" s="98"/>
    </row>
    <row r="469" spans="8:11" x14ac:dyDescent="0.25">
      <c r="H469" s="98"/>
      <c r="I469" s="98"/>
      <c r="J469" s="99"/>
      <c r="K469" s="98"/>
    </row>
    <row r="470" spans="8:11" x14ac:dyDescent="0.25">
      <c r="H470" s="98"/>
      <c r="I470" s="98"/>
      <c r="J470" s="99"/>
      <c r="K470" s="98"/>
    </row>
    <row r="471" spans="8:11" x14ac:dyDescent="0.25">
      <c r="H471" s="98"/>
      <c r="I471" s="98"/>
      <c r="J471" s="99"/>
      <c r="K471" s="98"/>
    </row>
    <row r="472" spans="8:11" x14ac:dyDescent="0.25">
      <c r="H472" s="98"/>
      <c r="I472" s="98"/>
      <c r="J472" s="99"/>
      <c r="K472" s="98"/>
    </row>
    <row r="473" spans="8:11" x14ac:dyDescent="0.25">
      <c r="H473" s="98"/>
      <c r="I473" s="98"/>
      <c r="J473" s="99"/>
      <c r="K473" s="98"/>
    </row>
    <row r="474" spans="8:11" x14ac:dyDescent="0.25">
      <c r="H474" s="98"/>
      <c r="I474" s="98"/>
      <c r="J474" s="99"/>
      <c r="K474" s="98"/>
    </row>
    <row r="475" spans="8:11" x14ac:dyDescent="0.25">
      <c r="H475" s="98"/>
      <c r="I475" s="98"/>
      <c r="J475" s="99"/>
      <c r="K475" s="98"/>
    </row>
    <row r="476" spans="8:11" x14ac:dyDescent="0.25">
      <c r="H476" s="98"/>
      <c r="I476" s="98"/>
      <c r="J476" s="99"/>
      <c r="K476" s="98"/>
    </row>
    <row r="477" spans="8:11" x14ac:dyDescent="0.25">
      <c r="H477" s="98"/>
      <c r="I477" s="98"/>
      <c r="J477" s="99"/>
      <c r="K477" s="98"/>
    </row>
    <row r="478" spans="8:11" x14ac:dyDescent="0.25">
      <c r="H478" s="98"/>
      <c r="I478" s="98"/>
      <c r="J478" s="99"/>
      <c r="K478" s="98"/>
    </row>
    <row r="479" spans="8:11" x14ac:dyDescent="0.25">
      <c r="H479" s="98"/>
      <c r="I479" s="98"/>
      <c r="J479" s="99"/>
      <c r="K479" s="98"/>
    </row>
    <row r="480" spans="8:11" x14ac:dyDescent="0.25">
      <c r="H480" s="98"/>
      <c r="I480" s="98"/>
      <c r="J480" s="99"/>
      <c r="K480" s="98"/>
    </row>
    <row r="481" spans="8:11" x14ac:dyDescent="0.25">
      <c r="H481" s="98"/>
      <c r="I481" s="98"/>
      <c r="J481" s="99"/>
      <c r="K481" s="98"/>
    </row>
    <row r="482" spans="8:11" x14ac:dyDescent="0.25">
      <c r="H482" s="98"/>
      <c r="I482" s="98"/>
      <c r="J482" s="99"/>
      <c r="K482" s="98"/>
    </row>
    <row r="483" spans="8:11" x14ac:dyDescent="0.25">
      <c r="H483" s="98"/>
      <c r="I483" s="98"/>
      <c r="J483" s="99"/>
      <c r="K483" s="98"/>
    </row>
    <row r="484" spans="8:11" x14ac:dyDescent="0.25">
      <c r="H484" s="98"/>
      <c r="I484" s="98"/>
      <c r="J484" s="99"/>
      <c r="K484" s="98"/>
    </row>
    <row r="485" spans="8:11" x14ac:dyDescent="0.25">
      <c r="H485" s="98"/>
      <c r="I485" s="98"/>
      <c r="J485" s="99"/>
      <c r="K485" s="98"/>
    </row>
    <row r="486" spans="8:11" x14ac:dyDescent="0.25">
      <c r="H486" s="98"/>
      <c r="I486" s="98"/>
      <c r="J486" s="99"/>
      <c r="K486" s="98"/>
    </row>
    <row r="487" spans="8:11" x14ac:dyDescent="0.25">
      <c r="H487" s="98"/>
      <c r="I487" s="98"/>
      <c r="J487" s="99"/>
      <c r="K487" s="98"/>
    </row>
    <row r="488" spans="8:11" x14ac:dyDescent="0.25">
      <c r="H488" s="98"/>
      <c r="I488" s="98"/>
      <c r="J488" s="99"/>
      <c r="K488" s="98"/>
    </row>
    <row r="489" spans="8:11" x14ac:dyDescent="0.25">
      <c r="H489" s="98"/>
      <c r="I489" s="98"/>
      <c r="J489" s="99"/>
      <c r="K489" s="98"/>
    </row>
    <row r="490" spans="8:11" x14ac:dyDescent="0.25">
      <c r="H490" s="98"/>
      <c r="I490" s="98"/>
      <c r="J490" s="99"/>
      <c r="K490" s="98"/>
    </row>
    <row r="491" spans="8:11" x14ac:dyDescent="0.25">
      <c r="H491" s="98"/>
      <c r="I491" s="98"/>
      <c r="J491" s="99"/>
      <c r="K491" s="98"/>
    </row>
    <row r="492" spans="8:11" x14ac:dyDescent="0.25">
      <c r="H492" s="98"/>
      <c r="I492" s="98"/>
      <c r="J492" s="99"/>
      <c r="K492" s="98"/>
    </row>
    <row r="493" spans="8:11" x14ac:dyDescent="0.25">
      <c r="H493" s="98"/>
      <c r="I493" s="98"/>
      <c r="J493" s="99"/>
      <c r="K493" s="98"/>
    </row>
    <row r="494" spans="8:11" x14ac:dyDescent="0.25">
      <c r="H494" s="98"/>
      <c r="I494" s="98"/>
      <c r="J494" s="99"/>
      <c r="K494" s="98"/>
    </row>
    <row r="495" spans="8:11" x14ac:dyDescent="0.25">
      <c r="H495" s="98"/>
      <c r="I495" s="98"/>
      <c r="J495" s="99"/>
      <c r="K495" s="98"/>
    </row>
    <row r="496" spans="8:11" x14ac:dyDescent="0.25">
      <c r="H496" s="98"/>
      <c r="I496" s="98"/>
      <c r="J496" s="99"/>
      <c r="K496" s="98"/>
    </row>
    <row r="497" spans="8:11" x14ac:dyDescent="0.25">
      <c r="H497" s="98"/>
      <c r="I497" s="98"/>
      <c r="J497" s="99"/>
      <c r="K497" s="98"/>
    </row>
    <row r="498" spans="8:11" x14ac:dyDescent="0.25">
      <c r="H498" s="98"/>
      <c r="I498" s="98"/>
      <c r="J498" s="99"/>
      <c r="K498" s="98"/>
    </row>
    <row r="499" spans="8:11" x14ac:dyDescent="0.25">
      <c r="H499" s="98"/>
      <c r="I499" s="98"/>
      <c r="J499" s="99"/>
      <c r="K499" s="98"/>
    </row>
    <row r="500" spans="8:11" x14ac:dyDescent="0.25">
      <c r="H500" s="98"/>
      <c r="I500" s="98"/>
      <c r="J500" s="99"/>
      <c r="K500" s="98"/>
    </row>
    <row r="501" spans="8:11" x14ac:dyDescent="0.25">
      <c r="H501" s="98"/>
      <c r="I501" s="98"/>
      <c r="J501" s="99"/>
      <c r="K501" s="98"/>
    </row>
    <row r="502" spans="8:11" x14ac:dyDescent="0.25">
      <c r="H502" s="98"/>
      <c r="I502" s="98"/>
      <c r="J502" s="99"/>
      <c r="K502" s="98"/>
    </row>
    <row r="503" spans="8:11" x14ac:dyDescent="0.25">
      <c r="H503" s="98"/>
      <c r="I503" s="98"/>
      <c r="J503" s="99"/>
      <c r="K503" s="98"/>
    </row>
    <row r="504" spans="8:11" x14ac:dyDescent="0.25">
      <c r="H504" s="98"/>
      <c r="I504" s="98"/>
      <c r="J504" s="99"/>
      <c r="K504" s="98"/>
    </row>
    <row r="505" spans="8:11" x14ac:dyDescent="0.25">
      <c r="H505" s="98"/>
      <c r="I505" s="98"/>
      <c r="J505" s="99"/>
      <c r="K505" s="98"/>
    </row>
    <row r="506" spans="8:11" x14ac:dyDescent="0.25">
      <c r="H506" s="98"/>
      <c r="I506" s="98"/>
      <c r="J506" s="99"/>
      <c r="K506" s="98"/>
    </row>
    <row r="507" spans="8:11" x14ac:dyDescent="0.25">
      <c r="H507" s="98"/>
      <c r="I507" s="98"/>
      <c r="J507" s="99"/>
      <c r="K507" s="98"/>
    </row>
    <row r="508" spans="8:11" x14ac:dyDescent="0.25">
      <c r="H508" s="98"/>
      <c r="I508" s="98"/>
      <c r="J508" s="99"/>
      <c r="K508" s="98"/>
    </row>
    <row r="509" spans="8:11" x14ac:dyDescent="0.25">
      <c r="H509" s="98"/>
      <c r="I509" s="98"/>
      <c r="J509" s="99"/>
      <c r="K509" s="98"/>
    </row>
    <row r="510" spans="8:11" x14ac:dyDescent="0.25">
      <c r="H510" s="98"/>
      <c r="I510" s="98"/>
      <c r="J510" s="99"/>
      <c r="K510" s="98"/>
    </row>
    <row r="511" spans="8:11" x14ac:dyDescent="0.25">
      <c r="H511" s="98"/>
      <c r="I511" s="98"/>
      <c r="J511" s="99"/>
      <c r="K511" s="98"/>
    </row>
    <row r="512" spans="8:11" x14ac:dyDescent="0.25">
      <c r="H512" s="98"/>
      <c r="I512" s="98"/>
      <c r="J512" s="99"/>
      <c r="K512" s="98"/>
    </row>
    <row r="513" spans="8:11" x14ac:dyDescent="0.25">
      <c r="H513" s="98"/>
      <c r="I513" s="98"/>
      <c r="J513" s="99"/>
      <c r="K513" s="98"/>
    </row>
    <row r="514" spans="8:11" x14ac:dyDescent="0.25">
      <c r="H514" s="98"/>
      <c r="I514" s="98"/>
      <c r="J514" s="99"/>
      <c r="K514" s="98"/>
    </row>
    <row r="515" spans="8:11" x14ac:dyDescent="0.25">
      <c r="H515" s="98"/>
      <c r="I515" s="98"/>
      <c r="J515" s="99"/>
      <c r="K515" s="98"/>
    </row>
    <row r="516" spans="8:11" x14ac:dyDescent="0.25">
      <c r="H516" s="98"/>
      <c r="I516" s="98"/>
      <c r="J516" s="99"/>
      <c r="K516" s="98"/>
    </row>
    <row r="517" spans="8:11" x14ac:dyDescent="0.25">
      <c r="H517" s="98"/>
      <c r="I517" s="98"/>
      <c r="J517" s="99"/>
      <c r="K517" s="98"/>
    </row>
    <row r="518" spans="8:11" x14ac:dyDescent="0.25">
      <c r="H518" s="98"/>
      <c r="I518" s="98"/>
      <c r="J518" s="99"/>
      <c r="K518" s="98"/>
    </row>
    <row r="519" spans="8:11" x14ac:dyDescent="0.25">
      <c r="H519" s="98"/>
      <c r="I519" s="98"/>
      <c r="J519" s="99"/>
      <c r="K519" s="98"/>
    </row>
    <row r="520" spans="8:11" x14ac:dyDescent="0.25">
      <c r="H520" s="98"/>
      <c r="I520" s="98"/>
      <c r="J520" s="99"/>
      <c r="K520" s="98"/>
    </row>
    <row r="521" spans="8:11" x14ac:dyDescent="0.25">
      <c r="H521" s="98"/>
      <c r="I521" s="98"/>
      <c r="J521" s="99"/>
      <c r="K521" s="98"/>
    </row>
    <row r="522" spans="8:11" x14ac:dyDescent="0.25">
      <c r="H522" s="98"/>
      <c r="I522" s="98"/>
      <c r="J522" s="99"/>
      <c r="K522" s="98"/>
    </row>
    <row r="523" spans="8:11" x14ac:dyDescent="0.25">
      <c r="H523" s="98"/>
      <c r="I523" s="98"/>
      <c r="J523" s="99"/>
      <c r="K523" s="98"/>
    </row>
    <row r="524" spans="8:11" x14ac:dyDescent="0.25">
      <c r="H524" s="98"/>
      <c r="I524" s="98"/>
      <c r="J524" s="99"/>
      <c r="K524" s="98"/>
    </row>
    <row r="525" spans="8:11" x14ac:dyDescent="0.25">
      <c r="H525" s="98"/>
      <c r="I525" s="98"/>
      <c r="J525" s="99"/>
      <c r="K525" s="98"/>
    </row>
    <row r="526" spans="8:11" x14ac:dyDescent="0.25">
      <c r="H526" s="98"/>
      <c r="I526" s="98"/>
      <c r="J526" s="99"/>
      <c r="K526" s="98"/>
    </row>
    <row r="527" spans="8:11" x14ac:dyDescent="0.25">
      <c r="H527" s="98"/>
      <c r="I527" s="98"/>
      <c r="J527" s="99"/>
      <c r="K527" s="98"/>
    </row>
    <row r="528" spans="8:11" x14ac:dyDescent="0.25">
      <c r="H528" s="98"/>
      <c r="I528" s="98"/>
      <c r="J528" s="99"/>
      <c r="K528" s="98"/>
    </row>
    <row r="529" spans="8:11" x14ac:dyDescent="0.25">
      <c r="H529" s="98"/>
      <c r="I529" s="98"/>
      <c r="J529" s="99"/>
      <c r="K529" s="98"/>
    </row>
    <row r="530" spans="8:11" x14ac:dyDescent="0.25">
      <c r="H530" s="98"/>
      <c r="I530" s="98"/>
      <c r="J530" s="99"/>
      <c r="K530" s="98"/>
    </row>
    <row r="531" spans="8:11" x14ac:dyDescent="0.25">
      <c r="H531" s="98"/>
      <c r="I531" s="98"/>
      <c r="J531" s="99"/>
      <c r="K531" s="98"/>
    </row>
    <row r="532" spans="8:11" x14ac:dyDescent="0.25">
      <c r="H532" s="98"/>
      <c r="I532" s="98"/>
      <c r="J532" s="99"/>
      <c r="K532" s="98"/>
    </row>
    <row r="533" spans="8:11" x14ac:dyDescent="0.25">
      <c r="H533" s="98"/>
      <c r="I533" s="98"/>
      <c r="J533" s="99"/>
      <c r="K533" s="98"/>
    </row>
    <row r="534" spans="8:11" x14ac:dyDescent="0.25">
      <c r="H534" s="98"/>
      <c r="I534" s="98"/>
      <c r="J534" s="99"/>
      <c r="K534" s="98"/>
    </row>
    <row r="535" spans="8:11" x14ac:dyDescent="0.25">
      <c r="H535" s="98"/>
      <c r="I535" s="98"/>
      <c r="J535" s="99"/>
      <c r="K535" s="98"/>
    </row>
    <row r="536" spans="8:11" x14ac:dyDescent="0.25">
      <c r="H536" s="98"/>
      <c r="I536" s="98"/>
      <c r="J536" s="99"/>
      <c r="K536" s="98"/>
    </row>
    <row r="537" spans="8:11" x14ac:dyDescent="0.25">
      <c r="H537" s="98"/>
      <c r="I537" s="98"/>
      <c r="J537" s="99"/>
      <c r="K537" s="98"/>
    </row>
    <row r="538" spans="8:11" x14ac:dyDescent="0.25">
      <c r="H538" s="98"/>
      <c r="I538" s="98"/>
      <c r="J538" s="99"/>
      <c r="K538" s="98"/>
    </row>
    <row r="539" spans="8:11" x14ac:dyDescent="0.25">
      <c r="H539" s="98"/>
      <c r="I539" s="98"/>
      <c r="J539" s="99"/>
      <c r="K539" s="98"/>
    </row>
    <row r="540" spans="8:11" x14ac:dyDescent="0.25">
      <c r="H540" s="98"/>
      <c r="I540" s="98"/>
      <c r="J540" s="99"/>
      <c r="K540" s="98"/>
    </row>
    <row r="541" spans="8:11" x14ac:dyDescent="0.25">
      <c r="H541" s="98"/>
      <c r="I541" s="98"/>
      <c r="J541" s="99"/>
      <c r="K541" s="98"/>
    </row>
    <row r="542" spans="8:11" x14ac:dyDescent="0.25">
      <c r="H542" s="98"/>
      <c r="I542" s="98"/>
      <c r="J542" s="99"/>
      <c r="K542" s="98"/>
    </row>
    <row r="543" spans="8:11" x14ac:dyDescent="0.25">
      <c r="H543" s="98"/>
      <c r="I543" s="98"/>
      <c r="J543" s="99"/>
      <c r="K543" s="98"/>
    </row>
    <row r="544" spans="8:11" x14ac:dyDescent="0.25">
      <c r="H544" s="98"/>
      <c r="I544" s="98"/>
      <c r="J544" s="99"/>
      <c r="K544" s="98"/>
    </row>
    <row r="545" spans="8:11" x14ac:dyDescent="0.25">
      <c r="H545" s="98"/>
      <c r="I545" s="98"/>
      <c r="J545" s="99"/>
      <c r="K545" s="98"/>
    </row>
    <row r="546" spans="8:11" x14ac:dyDescent="0.25">
      <c r="H546" s="98"/>
      <c r="I546" s="98"/>
      <c r="J546" s="99"/>
      <c r="K546" s="98"/>
    </row>
    <row r="547" spans="8:11" x14ac:dyDescent="0.25">
      <c r="H547" s="98"/>
      <c r="I547" s="98"/>
      <c r="J547" s="99"/>
      <c r="K547" s="98"/>
    </row>
    <row r="548" spans="8:11" x14ac:dyDescent="0.25">
      <c r="H548" s="98"/>
      <c r="I548" s="98"/>
      <c r="J548" s="99"/>
      <c r="K548" s="98"/>
    </row>
    <row r="549" spans="8:11" x14ac:dyDescent="0.25">
      <c r="H549" s="98"/>
      <c r="I549" s="98"/>
      <c r="J549" s="99"/>
      <c r="K549" s="98"/>
    </row>
    <row r="550" spans="8:11" x14ac:dyDescent="0.25">
      <c r="H550" s="98"/>
      <c r="I550" s="98"/>
      <c r="J550" s="99"/>
      <c r="K550" s="98"/>
    </row>
    <row r="551" spans="8:11" x14ac:dyDescent="0.25">
      <c r="H551" s="98"/>
      <c r="I551" s="98"/>
      <c r="J551" s="99"/>
      <c r="K551" s="98"/>
    </row>
    <row r="552" spans="8:11" x14ac:dyDescent="0.25">
      <c r="H552" s="98"/>
      <c r="I552" s="98"/>
      <c r="J552" s="99"/>
      <c r="K552" s="98"/>
    </row>
    <row r="553" spans="8:11" x14ac:dyDescent="0.25">
      <c r="H553" s="98"/>
      <c r="I553" s="98"/>
      <c r="J553" s="99"/>
      <c r="K553" s="98"/>
    </row>
    <row r="554" spans="8:11" x14ac:dyDescent="0.25">
      <c r="H554" s="98"/>
      <c r="I554" s="98"/>
      <c r="J554" s="99"/>
      <c r="K554" s="98"/>
    </row>
    <row r="555" spans="8:11" x14ac:dyDescent="0.25">
      <c r="H555" s="98"/>
      <c r="I555" s="98"/>
      <c r="J555" s="99"/>
      <c r="K555" s="98"/>
    </row>
    <row r="556" spans="8:11" x14ac:dyDescent="0.25">
      <c r="H556" s="98"/>
      <c r="I556" s="98"/>
      <c r="J556" s="99"/>
      <c r="K556" s="98"/>
    </row>
    <row r="557" spans="8:11" x14ac:dyDescent="0.25">
      <c r="H557" s="98"/>
      <c r="I557" s="98"/>
      <c r="J557" s="99"/>
      <c r="K557" s="98"/>
    </row>
    <row r="558" spans="8:11" x14ac:dyDescent="0.25">
      <c r="H558" s="98"/>
      <c r="I558" s="98"/>
      <c r="J558" s="99"/>
      <c r="K558" s="98"/>
    </row>
    <row r="559" spans="8:11" x14ac:dyDescent="0.25">
      <c r="H559" s="98"/>
      <c r="I559" s="98"/>
      <c r="J559" s="99"/>
      <c r="K559" s="98"/>
    </row>
    <row r="560" spans="8:11" x14ac:dyDescent="0.25">
      <c r="H560" s="98"/>
      <c r="I560" s="98"/>
      <c r="J560" s="99"/>
      <c r="K560" s="98"/>
    </row>
    <row r="561" spans="8:11" x14ac:dyDescent="0.25">
      <c r="H561" s="98"/>
      <c r="I561" s="98"/>
      <c r="J561" s="99"/>
      <c r="K561" s="98"/>
    </row>
    <row r="562" spans="8:11" x14ac:dyDescent="0.25">
      <c r="H562" s="98"/>
      <c r="I562" s="98"/>
      <c r="J562" s="99"/>
      <c r="K562" s="98"/>
    </row>
    <row r="563" spans="8:11" x14ac:dyDescent="0.25">
      <c r="H563" s="98"/>
      <c r="I563" s="98"/>
      <c r="J563" s="99"/>
      <c r="K563" s="98"/>
    </row>
    <row r="564" spans="8:11" x14ac:dyDescent="0.25">
      <c r="H564" s="98"/>
      <c r="I564" s="98"/>
      <c r="J564" s="99"/>
      <c r="K564" s="98"/>
    </row>
    <row r="565" spans="8:11" x14ac:dyDescent="0.25">
      <c r="H565" s="98"/>
      <c r="I565" s="98"/>
      <c r="J565" s="99"/>
      <c r="K565" s="98"/>
    </row>
    <row r="566" spans="8:11" x14ac:dyDescent="0.25">
      <c r="H566" s="98"/>
      <c r="I566" s="98"/>
      <c r="J566" s="99"/>
      <c r="K566" s="98"/>
    </row>
    <row r="567" spans="8:11" x14ac:dyDescent="0.25">
      <c r="H567" s="98"/>
      <c r="I567" s="98"/>
      <c r="J567" s="99"/>
      <c r="K567" s="98"/>
    </row>
    <row r="568" spans="8:11" x14ac:dyDescent="0.25">
      <c r="H568" s="98"/>
      <c r="I568" s="98"/>
      <c r="J568" s="99"/>
      <c r="K568" s="98"/>
    </row>
    <row r="569" spans="8:11" x14ac:dyDescent="0.25">
      <c r="H569" s="98"/>
      <c r="I569" s="98"/>
      <c r="J569" s="99"/>
      <c r="K569" s="98"/>
    </row>
    <row r="570" spans="8:11" x14ac:dyDescent="0.25">
      <c r="H570" s="98"/>
      <c r="I570" s="98"/>
      <c r="J570" s="99"/>
      <c r="K570" s="98"/>
    </row>
    <row r="571" spans="8:11" x14ac:dyDescent="0.25">
      <c r="H571" s="98"/>
      <c r="I571" s="98"/>
      <c r="J571" s="99"/>
      <c r="K571" s="98"/>
    </row>
    <row r="572" spans="8:11" x14ac:dyDescent="0.25">
      <c r="H572" s="98"/>
      <c r="I572" s="98"/>
      <c r="J572" s="99"/>
      <c r="K572" s="98"/>
    </row>
    <row r="573" spans="8:11" x14ac:dyDescent="0.25">
      <c r="H573" s="98"/>
      <c r="I573" s="98"/>
      <c r="J573" s="99"/>
      <c r="K573" s="98"/>
    </row>
    <row r="574" spans="8:11" x14ac:dyDescent="0.25">
      <c r="H574" s="98"/>
      <c r="I574" s="98"/>
      <c r="J574" s="99"/>
      <c r="K574" s="98"/>
    </row>
    <row r="575" spans="8:11" x14ac:dyDescent="0.25">
      <c r="H575" s="98"/>
      <c r="I575" s="98"/>
      <c r="J575" s="99"/>
      <c r="K575" s="98"/>
    </row>
    <row r="576" spans="8:11" x14ac:dyDescent="0.25">
      <c r="H576" s="98"/>
      <c r="I576" s="98"/>
      <c r="J576" s="99"/>
      <c r="K576" s="98"/>
    </row>
    <row r="577" spans="8:11" x14ac:dyDescent="0.25">
      <c r="H577" s="98"/>
      <c r="I577" s="98"/>
      <c r="J577" s="99"/>
      <c r="K577" s="98"/>
    </row>
    <row r="578" spans="8:11" x14ac:dyDescent="0.25">
      <c r="H578" s="98"/>
      <c r="I578" s="98"/>
      <c r="J578" s="99"/>
      <c r="K578" s="98"/>
    </row>
    <row r="579" spans="8:11" x14ac:dyDescent="0.25">
      <c r="H579" s="98"/>
      <c r="I579" s="98"/>
      <c r="J579" s="99"/>
      <c r="K579" s="98"/>
    </row>
    <row r="580" spans="8:11" x14ac:dyDescent="0.25">
      <c r="H580" s="98"/>
      <c r="I580" s="98"/>
      <c r="J580" s="99"/>
      <c r="K580" s="98"/>
    </row>
    <row r="581" spans="8:11" x14ac:dyDescent="0.25">
      <c r="H581" s="98"/>
      <c r="I581" s="98"/>
      <c r="J581" s="99"/>
      <c r="K581" s="98"/>
    </row>
    <row r="582" spans="8:11" x14ac:dyDescent="0.25">
      <c r="H582" s="98"/>
      <c r="I582" s="98"/>
      <c r="J582" s="99"/>
      <c r="K582" s="98"/>
    </row>
    <row r="583" spans="8:11" x14ac:dyDescent="0.25">
      <c r="H583" s="98"/>
      <c r="I583" s="98"/>
      <c r="J583" s="99"/>
      <c r="K583" s="98"/>
    </row>
    <row r="584" spans="8:11" x14ac:dyDescent="0.25">
      <c r="H584" s="98"/>
      <c r="I584" s="98"/>
      <c r="J584" s="99"/>
      <c r="K584" s="98"/>
    </row>
    <row r="585" spans="8:11" x14ac:dyDescent="0.25">
      <c r="H585" s="98"/>
      <c r="I585" s="98"/>
      <c r="J585" s="99"/>
      <c r="K585" s="98"/>
    </row>
    <row r="586" spans="8:11" x14ac:dyDescent="0.25">
      <c r="H586" s="98"/>
      <c r="I586" s="98"/>
      <c r="J586" s="99"/>
      <c r="K586" s="98"/>
    </row>
    <row r="587" spans="8:11" x14ac:dyDescent="0.25">
      <c r="H587" s="98"/>
      <c r="I587" s="98"/>
      <c r="J587" s="99"/>
      <c r="K587" s="98"/>
    </row>
    <row r="588" spans="8:11" x14ac:dyDescent="0.25">
      <c r="H588" s="98"/>
      <c r="I588" s="98"/>
      <c r="J588" s="99"/>
      <c r="K588" s="98"/>
    </row>
    <row r="589" spans="8:11" x14ac:dyDescent="0.25">
      <c r="H589" s="98"/>
      <c r="I589" s="98"/>
      <c r="J589" s="99"/>
      <c r="K589" s="98"/>
    </row>
    <row r="590" spans="8:11" x14ac:dyDescent="0.25">
      <c r="H590" s="98"/>
      <c r="I590" s="98"/>
      <c r="J590" s="99"/>
      <c r="K590" s="98"/>
    </row>
    <row r="591" spans="8:11" x14ac:dyDescent="0.25">
      <c r="H591" s="98"/>
      <c r="I591" s="98"/>
      <c r="J591" s="99"/>
      <c r="K591" s="98"/>
    </row>
    <row r="592" spans="8:11" x14ac:dyDescent="0.25">
      <c r="H592" s="98"/>
      <c r="I592" s="98"/>
      <c r="J592" s="99"/>
      <c r="K592" s="98"/>
    </row>
    <row r="593" spans="8:11" x14ac:dyDescent="0.25">
      <c r="H593" s="98"/>
      <c r="I593" s="98"/>
      <c r="J593" s="99"/>
      <c r="K593" s="98"/>
    </row>
    <row r="594" spans="8:11" x14ac:dyDescent="0.25">
      <c r="H594" s="98"/>
      <c r="I594" s="98"/>
      <c r="J594" s="99"/>
      <c r="K594" s="98"/>
    </row>
    <row r="595" spans="8:11" x14ac:dyDescent="0.25">
      <c r="H595" s="98"/>
      <c r="I595" s="98"/>
      <c r="J595" s="99"/>
      <c r="K595" s="98"/>
    </row>
    <row r="596" spans="8:11" x14ac:dyDescent="0.25">
      <c r="H596" s="98"/>
      <c r="I596" s="98"/>
      <c r="J596" s="99"/>
      <c r="K596" s="98"/>
    </row>
    <row r="597" spans="8:11" x14ac:dyDescent="0.25">
      <c r="H597" s="98"/>
      <c r="I597" s="98"/>
      <c r="J597" s="99"/>
      <c r="K597" s="98"/>
    </row>
    <row r="598" spans="8:11" x14ac:dyDescent="0.25">
      <c r="H598" s="98"/>
      <c r="I598" s="98"/>
      <c r="J598" s="99"/>
      <c r="K598" s="98"/>
    </row>
    <row r="599" spans="8:11" x14ac:dyDescent="0.25">
      <c r="H599" s="98"/>
      <c r="I599" s="98"/>
      <c r="J599" s="99"/>
      <c r="K599" s="98"/>
    </row>
    <row r="600" spans="8:11" x14ac:dyDescent="0.25">
      <c r="H600" s="98"/>
      <c r="I600" s="98"/>
      <c r="J600" s="99"/>
      <c r="K600" s="98"/>
    </row>
    <row r="601" spans="8:11" x14ac:dyDescent="0.25">
      <c r="H601" s="98"/>
      <c r="I601" s="98"/>
      <c r="J601" s="99"/>
      <c r="K601" s="98"/>
    </row>
    <row r="602" spans="8:11" x14ac:dyDescent="0.25">
      <c r="H602" s="98"/>
      <c r="I602" s="98"/>
      <c r="J602" s="99"/>
      <c r="K602" s="98"/>
    </row>
    <row r="603" spans="8:11" x14ac:dyDescent="0.25">
      <c r="H603" s="98"/>
      <c r="I603" s="98"/>
      <c r="J603" s="99"/>
      <c r="K603" s="98"/>
    </row>
    <row r="604" spans="8:11" x14ac:dyDescent="0.25">
      <c r="H604" s="98"/>
      <c r="I604" s="98"/>
      <c r="J604" s="99"/>
      <c r="K604" s="98"/>
    </row>
    <row r="605" spans="8:11" x14ac:dyDescent="0.25">
      <c r="H605" s="98"/>
      <c r="I605" s="98"/>
      <c r="J605" s="99"/>
      <c r="K605" s="98"/>
    </row>
    <row r="606" spans="8:11" x14ac:dyDescent="0.25">
      <c r="H606" s="98"/>
      <c r="I606" s="98"/>
      <c r="J606" s="99"/>
      <c r="K606" s="98"/>
    </row>
    <row r="607" spans="8:11" x14ac:dyDescent="0.25">
      <c r="H607" s="98"/>
      <c r="I607" s="98"/>
      <c r="J607" s="99"/>
      <c r="K607" s="98"/>
    </row>
    <row r="608" spans="8:11" x14ac:dyDescent="0.25">
      <c r="H608" s="98"/>
      <c r="I608" s="98"/>
      <c r="J608" s="99"/>
      <c r="K608" s="98"/>
    </row>
    <row r="609" spans="8:11" x14ac:dyDescent="0.25">
      <c r="H609" s="98"/>
      <c r="I609" s="98"/>
      <c r="J609" s="99"/>
      <c r="K609" s="98"/>
    </row>
    <row r="610" spans="8:11" x14ac:dyDescent="0.25">
      <c r="H610" s="98"/>
      <c r="I610" s="98"/>
      <c r="J610" s="99"/>
      <c r="K610" s="98"/>
    </row>
    <row r="611" spans="8:11" x14ac:dyDescent="0.25">
      <c r="H611" s="98"/>
      <c r="I611" s="98"/>
      <c r="J611" s="99"/>
      <c r="K611" s="98"/>
    </row>
    <row r="612" spans="8:11" x14ac:dyDescent="0.25">
      <c r="H612" s="98"/>
      <c r="I612" s="98"/>
      <c r="J612" s="99"/>
      <c r="K612" s="98"/>
    </row>
    <row r="613" spans="8:11" x14ac:dyDescent="0.25">
      <c r="H613" s="98"/>
      <c r="I613" s="98"/>
      <c r="J613" s="99"/>
      <c r="K613" s="98"/>
    </row>
    <row r="614" spans="8:11" x14ac:dyDescent="0.25">
      <c r="H614" s="98"/>
      <c r="I614" s="98"/>
      <c r="J614" s="99"/>
      <c r="K614" s="98"/>
    </row>
    <row r="615" spans="8:11" x14ac:dyDescent="0.25">
      <c r="H615" s="98"/>
      <c r="I615" s="98"/>
      <c r="J615" s="99"/>
      <c r="K615" s="98"/>
    </row>
    <row r="616" spans="8:11" x14ac:dyDescent="0.25">
      <c r="H616" s="98"/>
      <c r="I616" s="98"/>
      <c r="J616" s="99"/>
      <c r="K616" s="98"/>
    </row>
    <row r="617" spans="8:11" x14ac:dyDescent="0.25">
      <c r="H617" s="98"/>
      <c r="I617" s="98"/>
      <c r="J617" s="99"/>
      <c r="K617" s="98"/>
    </row>
    <row r="618" spans="8:11" x14ac:dyDescent="0.25">
      <c r="H618" s="98"/>
      <c r="I618" s="98"/>
      <c r="J618" s="99"/>
      <c r="K618" s="98"/>
    </row>
    <row r="619" spans="8:11" x14ac:dyDescent="0.25">
      <c r="H619" s="98"/>
      <c r="I619" s="98"/>
      <c r="J619" s="99"/>
      <c r="K619" s="98"/>
    </row>
    <row r="620" spans="8:11" x14ac:dyDescent="0.25">
      <c r="H620" s="98"/>
      <c r="I620" s="98"/>
      <c r="J620" s="99"/>
      <c r="K620" s="98"/>
    </row>
    <row r="621" spans="8:11" x14ac:dyDescent="0.25">
      <c r="H621" s="98"/>
      <c r="I621" s="98"/>
      <c r="J621" s="99"/>
      <c r="K621" s="98"/>
    </row>
    <row r="622" spans="8:11" x14ac:dyDescent="0.25">
      <c r="H622" s="98"/>
      <c r="I622" s="98"/>
      <c r="J622" s="99"/>
      <c r="K622" s="98"/>
    </row>
    <row r="623" spans="8:11" x14ac:dyDescent="0.25">
      <c r="H623" s="98"/>
      <c r="I623" s="98"/>
      <c r="J623" s="99"/>
      <c r="K623" s="98"/>
    </row>
    <row r="624" spans="8:11" x14ac:dyDescent="0.25">
      <c r="H624" s="98"/>
      <c r="I624" s="98"/>
      <c r="J624" s="99"/>
      <c r="K624" s="98"/>
    </row>
    <row r="625" spans="8:11" x14ac:dyDescent="0.25">
      <c r="H625" s="98"/>
      <c r="I625" s="98"/>
      <c r="J625" s="99"/>
      <c r="K625" s="98"/>
    </row>
    <row r="626" spans="8:11" x14ac:dyDescent="0.25">
      <c r="H626" s="98"/>
      <c r="I626" s="98"/>
      <c r="J626" s="99"/>
      <c r="K626" s="98"/>
    </row>
    <row r="627" spans="8:11" x14ac:dyDescent="0.25">
      <c r="H627" s="98"/>
      <c r="I627" s="98"/>
      <c r="J627" s="99"/>
      <c r="K627" s="98"/>
    </row>
    <row r="628" spans="8:11" x14ac:dyDescent="0.25">
      <c r="H628" s="98"/>
      <c r="I628" s="98"/>
      <c r="J628" s="99"/>
      <c r="K628" s="98"/>
    </row>
    <row r="629" spans="8:11" x14ac:dyDescent="0.25">
      <c r="H629" s="98"/>
      <c r="I629" s="98"/>
      <c r="J629" s="99"/>
      <c r="K629" s="98"/>
    </row>
    <row r="630" spans="8:11" x14ac:dyDescent="0.25">
      <c r="H630" s="98"/>
      <c r="I630" s="98"/>
      <c r="J630" s="99"/>
      <c r="K630" s="98"/>
    </row>
    <row r="631" spans="8:11" x14ac:dyDescent="0.25">
      <c r="H631" s="98"/>
      <c r="I631" s="98"/>
      <c r="J631" s="99"/>
      <c r="K631" s="98"/>
    </row>
    <row r="632" spans="8:11" x14ac:dyDescent="0.25">
      <c r="H632" s="98"/>
      <c r="I632" s="98"/>
      <c r="J632" s="99"/>
      <c r="K632" s="98"/>
    </row>
    <row r="633" spans="8:11" x14ac:dyDescent="0.25">
      <c r="H633" s="98"/>
      <c r="I633" s="98"/>
      <c r="J633" s="99"/>
      <c r="K633" s="98"/>
    </row>
    <row r="634" spans="8:11" x14ac:dyDescent="0.25">
      <c r="H634" s="98"/>
      <c r="I634" s="98"/>
      <c r="J634" s="99"/>
      <c r="K634" s="98"/>
    </row>
    <row r="635" spans="8:11" x14ac:dyDescent="0.25">
      <c r="H635" s="98"/>
      <c r="I635" s="98"/>
      <c r="J635" s="99"/>
      <c r="K635" s="98"/>
    </row>
    <row r="636" spans="8:11" x14ac:dyDescent="0.25">
      <c r="H636" s="98"/>
      <c r="I636" s="98"/>
      <c r="J636" s="99"/>
      <c r="K636" s="98"/>
    </row>
    <row r="637" spans="8:11" x14ac:dyDescent="0.25">
      <c r="H637" s="98"/>
      <c r="I637" s="98"/>
      <c r="J637" s="99"/>
      <c r="K637" s="98"/>
    </row>
    <row r="638" spans="8:11" x14ac:dyDescent="0.25">
      <c r="H638" s="98"/>
      <c r="I638" s="98"/>
      <c r="J638" s="99"/>
      <c r="K638" s="98"/>
    </row>
    <row r="639" spans="8:11" x14ac:dyDescent="0.25">
      <c r="H639" s="98"/>
      <c r="I639" s="98"/>
      <c r="J639" s="99"/>
      <c r="K639" s="98"/>
    </row>
    <row r="640" spans="8:11" x14ac:dyDescent="0.25">
      <c r="H640" s="98"/>
      <c r="I640" s="98"/>
      <c r="J640" s="99"/>
      <c r="K640" s="98"/>
    </row>
    <row r="641" spans="8:11" x14ac:dyDescent="0.25">
      <c r="H641" s="98"/>
      <c r="I641" s="98"/>
      <c r="J641" s="99"/>
      <c r="K641" s="98"/>
    </row>
    <row r="642" spans="8:11" x14ac:dyDescent="0.25">
      <c r="H642" s="98"/>
      <c r="I642" s="98"/>
      <c r="J642" s="99"/>
      <c r="K642" s="98"/>
    </row>
    <row r="643" spans="8:11" x14ac:dyDescent="0.25">
      <c r="H643" s="98"/>
      <c r="I643" s="98"/>
      <c r="J643" s="99"/>
      <c r="K643" s="98"/>
    </row>
    <row r="644" spans="8:11" x14ac:dyDescent="0.25">
      <c r="H644" s="98"/>
      <c r="I644" s="98"/>
      <c r="J644" s="99"/>
      <c r="K644" s="98"/>
    </row>
    <row r="645" spans="8:11" x14ac:dyDescent="0.25">
      <c r="H645" s="98"/>
      <c r="I645" s="98"/>
      <c r="J645" s="99"/>
      <c r="K645" s="98"/>
    </row>
    <row r="646" spans="8:11" x14ac:dyDescent="0.25">
      <c r="H646" s="98"/>
      <c r="I646" s="98"/>
      <c r="J646" s="99"/>
      <c r="K646" s="98"/>
    </row>
    <row r="647" spans="8:11" x14ac:dyDescent="0.25">
      <c r="H647" s="98"/>
      <c r="I647" s="98"/>
      <c r="J647" s="99"/>
      <c r="K647" s="98"/>
    </row>
    <row r="648" spans="8:11" x14ac:dyDescent="0.25">
      <c r="H648" s="98"/>
      <c r="I648" s="98"/>
      <c r="J648" s="99"/>
      <c r="K648" s="98"/>
    </row>
    <row r="649" spans="8:11" x14ac:dyDescent="0.25">
      <c r="H649" s="98"/>
      <c r="I649" s="98"/>
      <c r="J649" s="99"/>
      <c r="K649" s="98"/>
    </row>
    <row r="650" spans="8:11" x14ac:dyDescent="0.25">
      <c r="H650" s="98"/>
      <c r="I650" s="98"/>
      <c r="J650" s="99"/>
      <c r="K650" s="98"/>
    </row>
    <row r="651" spans="8:11" x14ac:dyDescent="0.25">
      <c r="H651" s="98"/>
      <c r="I651" s="98"/>
      <c r="J651" s="99"/>
      <c r="K651" s="98"/>
    </row>
    <row r="652" spans="8:11" x14ac:dyDescent="0.25">
      <c r="H652" s="98"/>
      <c r="I652" s="98"/>
      <c r="J652" s="99"/>
      <c r="K652" s="98"/>
    </row>
    <row r="653" spans="8:11" x14ac:dyDescent="0.25">
      <c r="H653" s="98"/>
      <c r="I653" s="98"/>
      <c r="J653" s="99"/>
      <c r="K653" s="98"/>
    </row>
    <row r="654" spans="8:11" x14ac:dyDescent="0.25">
      <c r="H654" s="98"/>
      <c r="I654" s="98"/>
      <c r="J654" s="99"/>
      <c r="K654" s="98"/>
    </row>
    <row r="655" spans="8:11" x14ac:dyDescent="0.25">
      <c r="H655" s="98"/>
      <c r="I655" s="98"/>
      <c r="J655" s="99"/>
      <c r="K655" s="98"/>
    </row>
    <row r="656" spans="8:11" x14ac:dyDescent="0.25">
      <c r="H656" s="98"/>
      <c r="I656" s="98"/>
      <c r="J656" s="99"/>
      <c r="K656" s="98"/>
    </row>
    <row r="657" spans="8:11" x14ac:dyDescent="0.25">
      <c r="H657" s="98"/>
      <c r="I657" s="98"/>
      <c r="J657" s="99"/>
      <c r="K657" s="98"/>
    </row>
    <row r="658" spans="8:11" x14ac:dyDescent="0.25">
      <c r="H658" s="98"/>
      <c r="I658" s="98"/>
      <c r="J658" s="99"/>
      <c r="K658" s="98"/>
    </row>
    <row r="659" spans="8:11" x14ac:dyDescent="0.25">
      <c r="H659" s="98"/>
      <c r="I659" s="98"/>
      <c r="J659" s="99"/>
      <c r="K659" s="98"/>
    </row>
    <row r="660" spans="8:11" x14ac:dyDescent="0.25">
      <c r="H660" s="98"/>
      <c r="I660" s="98"/>
      <c r="J660" s="99"/>
      <c r="K660" s="98"/>
    </row>
    <row r="661" spans="8:11" x14ac:dyDescent="0.25">
      <c r="H661" s="98"/>
      <c r="I661" s="98"/>
      <c r="J661" s="99"/>
      <c r="K661" s="98"/>
    </row>
    <row r="662" spans="8:11" x14ac:dyDescent="0.25">
      <c r="H662" s="98"/>
      <c r="I662" s="98"/>
      <c r="J662" s="99"/>
      <c r="K662" s="98"/>
    </row>
    <row r="663" spans="8:11" x14ac:dyDescent="0.25">
      <c r="H663" s="98"/>
      <c r="I663" s="98"/>
      <c r="J663" s="99"/>
      <c r="K663" s="98"/>
    </row>
    <row r="664" spans="8:11" x14ac:dyDescent="0.25">
      <c r="H664" s="98"/>
      <c r="I664" s="98"/>
      <c r="J664" s="99"/>
      <c r="K664" s="98"/>
    </row>
    <row r="665" spans="8:11" x14ac:dyDescent="0.25">
      <c r="H665" s="98"/>
      <c r="I665" s="98"/>
      <c r="J665" s="99"/>
      <c r="K665" s="98"/>
    </row>
    <row r="666" spans="8:11" x14ac:dyDescent="0.25">
      <c r="H666" s="98"/>
      <c r="I666" s="98"/>
      <c r="J666" s="99"/>
      <c r="K666" s="98"/>
    </row>
    <row r="667" spans="8:11" x14ac:dyDescent="0.25">
      <c r="H667" s="98"/>
      <c r="I667" s="98"/>
      <c r="J667" s="99"/>
      <c r="K667" s="98"/>
    </row>
    <row r="668" spans="8:11" x14ac:dyDescent="0.25">
      <c r="H668" s="98"/>
      <c r="I668" s="98"/>
      <c r="J668" s="99"/>
      <c r="K668" s="98"/>
    </row>
    <row r="669" spans="8:11" x14ac:dyDescent="0.25">
      <c r="H669" s="98"/>
      <c r="I669" s="98"/>
      <c r="J669" s="99"/>
      <c r="K669" s="98"/>
    </row>
    <row r="670" spans="8:11" x14ac:dyDescent="0.25">
      <c r="H670" s="98"/>
      <c r="I670" s="98"/>
      <c r="J670" s="99"/>
      <c r="K670" s="98"/>
    </row>
    <row r="671" spans="8:11" x14ac:dyDescent="0.25">
      <c r="H671" s="98"/>
      <c r="I671" s="98"/>
      <c r="J671" s="99"/>
      <c r="K671" s="98"/>
    </row>
    <row r="672" spans="8:11" x14ac:dyDescent="0.25">
      <c r="H672" s="98"/>
      <c r="I672" s="98"/>
      <c r="J672" s="99"/>
      <c r="K672" s="98"/>
    </row>
    <row r="673" spans="8:11" x14ac:dyDescent="0.25">
      <c r="H673" s="98"/>
      <c r="I673" s="98"/>
      <c r="J673" s="99"/>
      <c r="K673" s="98"/>
    </row>
    <row r="674" spans="8:11" x14ac:dyDescent="0.25">
      <c r="H674" s="98"/>
      <c r="I674" s="98"/>
      <c r="J674" s="99"/>
      <c r="K674" s="98"/>
    </row>
    <row r="675" spans="8:11" x14ac:dyDescent="0.25">
      <c r="H675" s="98"/>
      <c r="I675" s="98"/>
      <c r="J675" s="99"/>
      <c r="K675" s="98"/>
    </row>
    <row r="676" spans="8:11" x14ac:dyDescent="0.25">
      <c r="H676" s="98"/>
      <c r="I676" s="98"/>
      <c r="J676" s="99"/>
      <c r="K676" s="98"/>
    </row>
    <row r="677" spans="8:11" x14ac:dyDescent="0.25">
      <c r="H677" s="98"/>
      <c r="I677" s="98"/>
      <c r="J677" s="99"/>
      <c r="K677" s="98"/>
    </row>
    <row r="678" spans="8:11" x14ac:dyDescent="0.25">
      <c r="H678" s="98"/>
      <c r="I678" s="98"/>
      <c r="J678" s="99"/>
      <c r="K678" s="98"/>
    </row>
    <row r="679" spans="8:11" x14ac:dyDescent="0.25">
      <c r="H679" s="98"/>
      <c r="I679" s="98"/>
      <c r="J679" s="99"/>
      <c r="K679" s="98"/>
    </row>
    <row r="680" spans="8:11" x14ac:dyDescent="0.25">
      <c r="H680" s="98"/>
      <c r="I680" s="98"/>
      <c r="J680" s="99"/>
      <c r="K680" s="98"/>
    </row>
    <row r="681" spans="8:11" x14ac:dyDescent="0.25">
      <c r="H681" s="98"/>
      <c r="I681" s="98"/>
      <c r="J681" s="99"/>
      <c r="K681" s="98"/>
    </row>
    <row r="682" spans="8:11" x14ac:dyDescent="0.25">
      <c r="H682" s="98"/>
      <c r="I682" s="98"/>
      <c r="J682" s="99"/>
      <c r="K682" s="98"/>
    </row>
    <row r="683" spans="8:11" x14ac:dyDescent="0.25">
      <c r="H683" s="98"/>
      <c r="I683" s="98"/>
      <c r="J683" s="99"/>
      <c r="K683" s="98"/>
    </row>
    <row r="684" spans="8:11" x14ac:dyDescent="0.25">
      <c r="H684" s="98"/>
      <c r="I684" s="98"/>
      <c r="J684" s="99"/>
      <c r="K684" s="98"/>
    </row>
    <row r="685" spans="8:11" x14ac:dyDescent="0.25">
      <c r="H685" s="98"/>
      <c r="I685" s="98"/>
      <c r="J685" s="99"/>
      <c r="K685" s="98"/>
    </row>
    <row r="686" spans="8:11" x14ac:dyDescent="0.25">
      <c r="H686" s="98"/>
      <c r="I686" s="98"/>
      <c r="J686" s="99"/>
      <c r="K686" s="98"/>
    </row>
    <row r="687" spans="8:11" x14ac:dyDescent="0.25">
      <c r="H687" s="98"/>
      <c r="I687" s="98"/>
      <c r="J687" s="99"/>
      <c r="K687" s="98"/>
    </row>
    <row r="688" spans="8:11" x14ac:dyDescent="0.25">
      <c r="H688" s="98"/>
      <c r="I688" s="98"/>
      <c r="J688" s="99"/>
      <c r="K688" s="98"/>
    </row>
    <row r="689" spans="8:11" x14ac:dyDescent="0.25">
      <c r="H689" s="98"/>
      <c r="I689" s="98"/>
      <c r="J689" s="99"/>
      <c r="K689" s="98"/>
    </row>
    <row r="690" spans="8:11" x14ac:dyDescent="0.25">
      <c r="H690" s="98"/>
      <c r="I690" s="98"/>
      <c r="J690" s="99"/>
      <c r="K690" s="98"/>
    </row>
    <row r="691" spans="8:11" x14ac:dyDescent="0.25">
      <c r="H691" s="98"/>
      <c r="I691" s="98"/>
      <c r="J691" s="99"/>
      <c r="K691" s="98"/>
    </row>
    <row r="692" spans="8:11" x14ac:dyDescent="0.25">
      <c r="H692" s="98"/>
      <c r="I692" s="98"/>
      <c r="J692" s="99"/>
      <c r="K692" s="98"/>
    </row>
    <row r="693" spans="8:11" x14ac:dyDescent="0.25">
      <c r="H693" s="98"/>
      <c r="I693" s="98"/>
      <c r="J693" s="99"/>
      <c r="K693" s="98"/>
    </row>
    <row r="694" spans="8:11" x14ac:dyDescent="0.25">
      <c r="H694" s="98"/>
      <c r="I694" s="98"/>
      <c r="J694" s="99"/>
      <c r="K694" s="98"/>
    </row>
    <row r="695" spans="8:11" x14ac:dyDescent="0.25">
      <c r="H695" s="98"/>
      <c r="I695" s="98"/>
      <c r="J695" s="99"/>
      <c r="K695" s="98"/>
    </row>
    <row r="696" spans="8:11" x14ac:dyDescent="0.25">
      <c r="H696" s="98"/>
      <c r="I696" s="98"/>
      <c r="J696" s="99"/>
      <c r="K696" s="98"/>
    </row>
    <row r="697" spans="8:11" x14ac:dyDescent="0.25">
      <c r="H697" s="98"/>
      <c r="I697" s="98"/>
      <c r="J697" s="99"/>
      <c r="K697" s="98"/>
    </row>
    <row r="698" spans="8:11" x14ac:dyDescent="0.25">
      <c r="H698" s="98"/>
      <c r="I698" s="98"/>
      <c r="J698" s="99"/>
      <c r="K698" s="98"/>
    </row>
    <row r="699" spans="8:11" x14ac:dyDescent="0.25">
      <c r="H699" s="98"/>
      <c r="I699" s="98"/>
      <c r="J699" s="99"/>
      <c r="K699" s="98"/>
    </row>
    <row r="700" spans="8:11" x14ac:dyDescent="0.25">
      <c r="H700" s="98"/>
      <c r="I700" s="98"/>
      <c r="J700" s="99"/>
      <c r="K700" s="98"/>
    </row>
    <row r="701" spans="8:11" x14ac:dyDescent="0.25">
      <c r="H701" s="98"/>
      <c r="I701" s="98"/>
      <c r="J701" s="99"/>
      <c r="K701" s="98"/>
    </row>
    <row r="702" spans="8:11" x14ac:dyDescent="0.25">
      <c r="H702" s="98"/>
      <c r="I702" s="98"/>
      <c r="J702" s="99"/>
      <c r="K702" s="98"/>
    </row>
    <row r="703" spans="8:11" x14ac:dyDescent="0.25">
      <c r="H703" s="98"/>
      <c r="I703" s="98"/>
      <c r="J703" s="99"/>
      <c r="K703" s="98"/>
    </row>
    <row r="704" spans="8:11" x14ac:dyDescent="0.25">
      <c r="H704" s="98"/>
      <c r="I704" s="98"/>
      <c r="J704" s="99"/>
      <c r="K704" s="98"/>
    </row>
    <row r="705" spans="8:11" x14ac:dyDescent="0.25">
      <c r="H705" s="98"/>
      <c r="I705" s="98"/>
      <c r="J705" s="99"/>
      <c r="K705" s="98"/>
    </row>
    <row r="706" spans="8:11" x14ac:dyDescent="0.25">
      <c r="H706" s="98"/>
      <c r="I706" s="98"/>
      <c r="J706" s="99"/>
      <c r="K706" s="98"/>
    </row>
    <row r="707" spans="8:11" x14ac:dyDescent="0.25">
      <c r="H707" s="98"/>
      <c r="I707" s="98"/>
      <c r="J707" s="99"/>
      <c r="K707" s="98"/>
    </row>
    <row r="708" spans="8:11" x14ac:dyDescent="0.25">
      <c r="H708" s="98"/>
      <c r="I708" s="98"/>
      <c r="J708" s="99"/>
      <c r="K708" s="98"/>
    </row>
    <row r="709" spans="8:11" x14ac:dyDescent="0.25">
      <c r="H709" s="98"/>
      <c r="I709" s="98"/>
      <c r="J709" s="99"/>
      <c r="K709" s="98"/>
    </row>
    <row r="710" spans="8:11" x14ac:dyDescent="0.25">
      <c r="H710" s="98"/>
      <c r="I710" s="98"/>
      <c r="J710" s="99"/>
      <c r="K710" s="98"/>
    </row>
    <row r="711" spans="8:11" x14ac:dyDescent="0.25">
      <c r="H711" s="98"/>
      <c r="I711" s="98"/>
      <c r="J711" s="99"/>
      <c r="K711" s="98"/>
    </row>
    <row r="712" spans="8:11" x14ac:dyDescent="0.25">
      <c r="H712" s="98"/>
      <c r="I712" s="98"/>
      <c r="J712" s="99"/>
      <c r="K712" s="98"/>
    </row>
    <row r="713" spans="8:11" x14ac:dyDescent="0.25">
      <c r="H713" s="98"/>
      <c r="I713" s="98"/>
      <c r="J713" s="99"/>
      <c r="K713" s="98"/>
    </row>
    <row r="714" spans="8:11" x14ac:dyDescent="0.25">
      <c r="H714" s="98"/>
      <c r="I714" s="98"/>
      <c r="J714" s="99"/>
      <c r="K714" s="98"/>
    </row>
    <row r="715" spans="8:11" x14ac:dyDescent="0.25">
      <c r="H715" s="98"/>
      <c r="I715" s="98"/>
      <c r="J715" s="99"/>
      <c r="K715" s="98"/>
    </row>
    <row r="716" spans="8:11" x14ac:dyDescent="0.25">
      <c r="H716" s="98"/>
      <c r="I716" s="98"/>
      <c r="J716" s="99"/>
      <c r="K716" s="98"/>
    </row>
    <row r="717" spans="8:11" x14ac:dyDescent="0.25">
      <c r="H717" s="98"/>
      <c r="I717" s="98"/>
      <c r="J717" s="99"/>
      <c r="K717" s="98"/>
    </row>
    <row r="718" spans="8:11" x14ac:dyDescent="0.25">
      <c r="H718" s="98"/>
      <c r="I718" s="98"/>
      <c r="J718" s="99"/>
      <c r="K718" s="98"/>
    </row>
    <row r="719" spans="8:11" x14ac:dyDescent="0.25">
      <c r="H719" s="98"/>
      <c r="I719" s="98"/>
      <c r="J719" s="99"/>
      <c r="K719" s="98"/>
    </row>
    <row r="720" spans="8:11" x14ac:dyDescent="0.25">
      <c r="H720" s="98"/>
      <c r="I720" s="98"/>
      <c r="J720" s="99"/>
      <c r="K720" s="98"/>
    </row>
    <row r="721" spans="8:11" x14ac:dyDescent="0.25">
      <c r="H721" s="98"/>
      <c r="I721" s="98"/>
      <c r="J721" s="99"/>
      <c r="K721" s="98"/>
    </row>
    <row r="722" spans="8:11" x14ac:dyDescent="0.25">
      <c r="H722" s="98"/>
      <c r="I722" s="98"/>
      <c r="J722" s="99"/>
      <c r="K722" s="98"/>
    </row>
    <row r="723" spans="8:11" x14ac:dyDescent="0.25">
      <c r="H723" s="98"/>
      <c r="I723" s="98"/>
      <c r="J723" s="99"/>
      <c r="K723" s="98"/>
    </row>
    <row r="724" spans="8:11" x14ac:dyDescent="0.25">
      <c r="H724" s="98"/>
      <c r="I724" s="98"/>
      <c r="J724" s="99"/>
      <c r="K724" s="98"/>
    </row>
    <row r="725" spans="8:11" x14ac:dyDescent="0.25">
      <c r="H725" s="98"/>
      <c r="I725" s="98"/>
      <c r="J725" s="99"/>
      <c r="K725" s="98"/>
    </row>
    <row r="726" spans="8:11" x14ac:dyDescent="0.25">
      <c r="H726" s="98"/>
      <c r="I726" s="98"/>
      <c r="J726" s="99"/>
      <c r="K726" s="98"/>
    </row>
    <row r="727" spans="8:11" x14ac:dyDescent="0.25">
      <c r="H727" s="98"/>
      <c r="I727" s="98"/>
      <c r="J727" s="99"/>
      <c r="K727" s="98"/>
    </row>
    <row r="728" spans="8:11" x14ac:dyDescent="0.25">
      <c r="H728" s="98"/>
      <c r="I728" s="98"/>
      <c r="J728" s="99"/>
      <c r="K728" s="98"/>
    </row>
    <row r="729" spans="8:11" x14ac:dyDescent="0.25">
      <c r="H729" s="98"/>
      <c r="I729" s="98"/>
      <c r="J729" s="99"/>
      <c r="K729" s="98"/>
    </row>
    <row r="730" spans="8:11" x14ac:dyDescent="0.25">
      <c r="H730" s="98"/>
      <c r="I730" s="98"/>
      <c r="J730" s="99"/>
      <c r="K730" s="98"/>
    </row>
    <row r="731" spans="8:11" x14ac:dyDescent="0.25">
      <c r="H731" s="98"/>
      <c r="I731" s="98"/>
      <c r="J731" s="99"/>
      <c r="K731" s="98"/>
    </row>
    <row r="732" spans="8:11" x14ac:dyDescent="0.25">
      <c r="H732" s="98"/>
      <c r="I732" s="98"/>
      <c r="J732" s="99"/>
      <c r="K732" s="98"/>
    </row>
    <row r="733" spans="8:11" x14ac:dyDescent="0.25">
      <c r="H733" s="98"/>
      <c r="I733" s="98"/>
      <c r="J733" s="99"/>
      <c r="K733" s="98"/>
    </row>
    <row r="734" spans="8:11" x14ac:dyDescent="0.25">
      <c r="H734" s="98"/>
      <c r="I734" s="98"/>
      <c r="J734" s="99"/>
      <c r="K734" s="98"/>
    </row>
    <row r="735" spans="8:11" x14ac:dyDescent="0.25">
      <c r="H735" s="98"/>
      <c r="I735" s="98"/>
      <c r="J735" s="99"/>
      <c r="K735" s="98"/>
    </row>
    <row r="736" spans="8:11" x14ac:dyDescent="0.25">
      <c r="H736" s="98"/>
      <c r="I736" s="98"/>
      <c r="J736" s="99"/>
      <c r="K736" s="98"/>
    </row>
    <row r="737" spans="8:11" x14ac:dyDescent="0.25">
      <c r="H737" s="98"/>
      <c r="I737" s="98"/>
      <c r="J737" s="99"/>
      <c r="K737" s="98"/>
    </row>
    <row r="738" spans="8:11" x14ac:dyDescent="0.25">
      <c r="H738" s="98"/>
      <c r="I738" s="98"/>
      <c r="J738" s="99"/>
      <c r="K738" s="98"/>
    </row>
    <row r="739" spans="8:11" x14ac:dyDescent="0.25">
      <c r="H739" s="98"/>
      <c r="I739" s="98"/>
      <c r="J739" s="99"/>
      <c r="K739" s="98"/>
    </row>
    <row r="740" spans="8:11" x14ac:dyDescent="0.25">
      <c r="H740" s="98"/>
      <c r="I740" s="98"/>
      <c r="J740" s="99"/>
      <c r="K740" s="98"/>
    </row>
    <row r="741" spans="8:11" x14ac:dyDescent="0.25">
      <c r="H741" s="98"/>
      <c r="I741" s="98"/>
      <c r="J741" s="99"/>
      <c r="K741" s="98"/>
    </row>
    <row r="742" spans="8:11" x14ac:dyDescent="0.25">
      <c r="H742" s="98"/>
      <c r="I742" s="98"/>
      <c r="J742" s="99"/>
      <c r="K742" s="98"/>
    </row>
    <row r="743" spans="8:11" x14ac:dyDescent="0.25">
      <c r="H743" s="98"/>
      <c r="I743" s="98"/>
      <c r="J743" s="99"/>
      <c r="K743" s="98"/>
    </row>
    <row r="744" spans="8:11" x14ac:dyDescent="0.25">
      <c r="H744" s="98"/>
      <c r="I744" s="98"/>
      <c r="J744" s="99"/>
      <c r="K744" s="98"/>
    </row>
    <row r="745" spans="8:11" x14ac:dyDescent="0.25">
      <c r="H745" s="98"/>
      <c r="I745" s="98"/>
      <c r="J745" s="99"/>
      <c r="K745" s="98"/>
    </row>
    <row r="746" spans="8:11" x14ac:dyDescent="0.25">
      <c r="H746" s="98"/>
      <c r="I746" s="98"/>
      <c r="J746" s="99"/>
      <c r="K746" s="98"/>
    </row>
    <row r="747" spans="8:11" x14ac:dyDescent="0.25">
      <c r="H747" s="98"/>
      <c r="I747" s="98"/>
      <c r="J747" s="99"/>
      <c r="K747" s="98"/>
    </row>
    <row r="748" spans="8:11" x14ac:dyDescent="0.25">
      <c r="H748" s="98"/>
      <c r="I748" s="98"/>
      <c r="J748" s="99"/>
      <c r="K748" s="98"/>
    </row>
    <row r="749" spans="8:11" x14ac:dyDescent="0.25">
      <c r="H749" s="98"/>
      <c r="I749" s="98"/>
      <c r="J749" s="99"/>
      <c r="K749" s="98"/>
    </row>
    <row r="750" spans="8:11" x14ac:dyDescent="0.25">
      <c r="H750" s="98"/>
      <c r="I750" s="98"/>
      <c r="J750" s="99"/>
      <c r="K750" s="98"/>
    </row>
    <row r="751" spans="8:11" x14ac:dyDescent="0.25">
      <c r="H751" s="98"/>
      <c r="I751" s="98"/>
      <c r="J751" s="99"/>
      <c r="K751" s="98"/>
    </row>
    <row r="752" spans="8:11" x14ac:dyDescent="0.25">
      <c r="H752" s="98"/>
      <c r="I752" s="98"/>
      <c r="J752" s="99"/>
      <c r="K752" s="98"/>
    </row>
    <row r="753" spans="8:11" x14ac:dyDescent="0.25">
      <c r="H753" s="98"/>
      <c r="I753" s="98"/>
      <c r="J753" s="99"/>
      <c r="K753" s="98"/>
    </row>
    <row r="754" spans="8:11" x14ac:dyDescent="0.25">
      <c r="H754" s="98"/>
      <c r="I754" s="98"/>
      <c r="J754" s="99"/>
      <c r="K754" s="98"/>
    </row>
    <row r="755" spans="8:11" x14ac:dyDescent="0.25">
      <c r="H755" s="98"/>
      <c r="I755" s="98"/>
      <c r="J755" s="99"/>
      <c r="K755" s="98"/>
    </row>
    <row r="756" spans="8:11" x14ac:dyDescent="0.25">
      <c r="H756" s="98"/>
      <c r="I756" s="98"/>
      <c r="J756" s="99"/>
      <c r="K756" s="98"/>
    </row>
    <row r="757" spans="8:11" x14ac:dyDescent="0.25">
      <c r="H757" s="98"/>
      <c r="I757" s="98"/>
      <c r="J757" s="99"/>
      <c r="K757" s="98"/>
    </row>
    <row r="758" spans="8:11" x14ac:dyDescent="0.25">
      <c r="H758" s="98"/>
      <c r="I758" s="98"/>
      <c r="J758" s="99"/>
      <c r="K758" s="98"/>
    </row>
    <row r="759" spans="8:11" x14ac:dyDescent="0.25">
      <c r="H759" s="98"/>
      <c r="I759" s="98"/>
      <c r="J759" s="99"/>
      <c r="K759" s="98"/>
    </row>
    <row r="760" spans="8:11" x14ac:dyDescent="0.25">
      <c r="H760" s="98"/>
      <c r="I760" s="98"/>
      <c r="J760" s="99"/>
      <c r="K760" s="98"/>
    </row>
    <row r="761" spans="8:11" x14ac:dyDescent="0.25">
      <c r="H761" s="98"/>
      <c r="I761" s="98"/>
      <c r="J761" s="99"/>
      <c r="K761" s="98"/>
    </row>
    <row r="762" spans="8:11" x14ac:dyDescent="0.25">
      <c r="H762" s="98"/>
      <c r="I762" s="98"/>
      <c r="J762" s="99"/>
      <c r="K762" s="98"/>
    </row>
    <row r="763" spans="8:11" x14ac:dyDescent="0.25">
      <c r="H763" s="98"/>
      <c r="I763" s="98"/>
      <c r="J763" s="99"/>
      <c r="K763" s="98"/>
    </row>
    <row r="764" spans="8:11" x14ac:dyDescent="0.25">
      <c r="H764" s="98"/>
      <c r="I764" s="98"/>
      <c r="J764" s="99"/>
      <c r="K764" s="98"/>
    </row>
    <row r="765" spans="8:11" x14ac:dyDescent="0.25">
      <c r="H765" s="98"/>
      <c r="I765" s="98"/>
      <c r="J765" s="99"/>
      <c r="K765" s="98"/>
    </row>
    <row r="766" spans="8:11" x14ac:dyDescent="0.25">
      <c r="H766" s="98"/>
      <c r="I766" s="98"/>
      <c r="J766" s="99"/>
      <c r="K766" s="98"/>
    </row>
    <row r="767" spans="8:11" x14ac:dyDescent="0.25">
      <c r="H767" s="98"/>
      <c r="I767" s="98"/>
      <c r="J767" s="99"/>
      <c r="K767" s="98"/>
    </row>
    <row r="768" spans="8:11" x14ac:dyDescent="0.25">
      <c r="H768" s="98"/>
      <c r="I768" s="98"/>
      <c r="J768" s="99"/>
      <c r="K768" s="98"/>
    </row>
    <row r="769" spans="8:11" x14ac:dyDescent="0.25">
      <c r="H769" s="98"/>
      <c r="I769" s="98"/>
      <c r="J769" s="99"/>
      <c r="K769" s="98"/>
    </row>
    <row r="770" spans="8:11" x14ac:dyDescent="0.25">
      <c r="H770" s="98"/>
      <c r="I770" s="98"/>
      <c r="J770" s="99"/>
      <c r="K770" s="98"/>
    </row>
    <row r="771" spans="8:11" x14ac:dyDescent="0.25">
      <c r="H771" s="98"/>
      <c r="I771" s="98"/>
      <c r="J771" s="99"/>
      <c r="K771" s="98"/>
    </row>
    <row r="772" spans="8:11" x14ac:dyDescent="0.25">
      <c r="H772" s="98"/>
      <c r="I772" s="98"/>
      <c r="J772" s="99"/>
      <c r="K772" s="98"/>
    </row>
    <row r="773" spans="8:11" x14ac:dyDescent="0.25">
      <c r="H773" s="98"/>
      <c r="I773" s="98"/>
      <c r="J773" s="99"/>
      <c r="K773" s="98"/>
    </row>
    <row r="774" spans="8:11" x14ac:dyDescent="0.25">
      <c r="H774" s="98"/>
      <c r="I774" s="98"/>
      <c r="J774" s="99"/>
      <c r="K774" s="98"/>
    </row>
    <row r="775" spans="8:11" x14ac:dyDescent="0.25">
      <c r="H775" s="98"/>
      <c r="I775" s="98"/>
      <c r="J775" s="99"/>
      <c r="K775" s="98"/>
    </row>
    <row r="776" spans="8:11" x14ac:dyDescent="0.25">
      <c r="H776" s="98"/>
      <c r="I776" s="98"/>
      <c r="J776" s="99"/>
      <c r="K776" s="98"/>
    </row>
    <row r="777" spans="8:11" x14ac:dyDescent="0.25">
      <c r="H777" s="98"/>
      <c r="I777" s="98"/>
      <c r="J777" s="99"/>
      <c r="K777" s="98"/>
    </row>
    <row r="778" spans="8:11" x14ac:dyDescent="0.25">
      <c r="H778" s="98"/>
      <c r="I778" s="98"/>
      <c r="J778" s="99"/>
      <c r="K778" s="98"/>
    </row>
    <row r="779" spans="8:11" x14ac:dyDescent="0.25">
      <c r="H779" s="98"/>
      <c r="I779" s="98"/>
      <c r="J779" s="99"/>
      <c r="K779" s="98"/>
    </row>
    <row r="780" spans="8:11" x14ac:dyDescent="0.25">
      <c r="H780" s="98"/>
      <c r="I780" s="98"/>
      <c r="J780" s="99"/>
      <c r="K780" s="98"/>
    </row>
    <row r="781" spans="8:11" x14ac:dyDescent="0.25">
      <c r="H781" s="98"/>
      <c r="I781" s="98"/>
      <c r="J781" s="99"/>
      <c r="K781" s="98"/>
    </row>
  </sheetData>
  <autoFilter ref="A23:R104" xr:uid="{19190751-D2D8-43EE-9114-35FE7AAB3A31}"/>
  <mergeCells count="28">
    <mergeCell ref="A22:B22"/>
    <mergeCell ref="D108:E108"/>
    <mergeCell ref="F22:H22"/>
    <mergeCell ref="J14:M14"/>
    <mergeCell ref="J15:M15"/>
    <mergeCell ref="J16:M16"/>
    <mergeCell ref="J17:M17"/>
    <mergeCell ref="J18:M18"/>
    <mergeCell ref="J19:M19"/>
    <mergeCell ref="J13:M13"/>
    <mergeCell ref="P13:Q13"/>
    <mergeCell ref="K1:K3"/>
    <mergeCell ref="L1:L3"/>
    <mergeCell ref="M1:N1"/>
    <mergeCell ref="J10:M10"/>
    <mergeCell ref="P10:Q10"/>
    <mergeCell ref="J11:M11"/>
    <mergeCell ref="J12:M12"/>
    <mergeCell ref="P12:Q12"/>
    <mergeCell ref="F2:G2"/>
    <mergeCell ref="H2:I2"/>
    <mergeCell ref="P9:Q9"/>
    <mergeCell ref="A1:A3"/>
    <mergeCell ref="B1:B3"/>
    <mergeCell ref="C1:C3"/>
    <mergeCell ref="D1:D3"/>
    <mergeCell ref="E1:I1"/>
    <mergeCell ref="J1:J3"/>
  </mergeCells>
  <conditionalFormatting sqref="Q11">
    <cfRule type="expression" dxfId="9" priority="1">
      <formula>ISERROR($Q11)</formula>
    </cfRule>
  </conditionalFormatting>
  <dataValidations count="7">
    <dataValidation type="decimal" allowBlank="1" showInputMessage="1" showErrorMessage="1" errorTitle="Error" error="Mayor a 1" promptTitle="Porcentaje de AIU" prompt="Mayor a 1" sqref="R9" xr:uid="{1810F208-5F5D-466B-B416-B712F962AFF8}">
      <formula1>0.011</formula1>
      <formula2>AH12</formula2>
    </dataValidation>
    <dataValidation type="decimal" allowBlank="1" showInputMessage="1" showErrorMessage="1" errorTitle="Error" error="Mayor o igual a 1 y Menor al Ofertado" promptTitle="Porcentaje de AIU" prompt="Mayor o igual a 1 y Menor al Ofertado" sqref="Q11" xr:uid="{4E236357-78C5-4277-9446-032203BAFE5F}">
      <formula1>0.01</formula1>
      <formula2>S11</formula2>
    </dataValidation>
    <dataValidation type="custom" operator="greaterThanOrEqual" allowBlank="1" showInputMessage="1" showErrorMessage="1" errorTitle="Error" error="El porcentaje que ingreso no esta en este rango 0%-100%, o el resultado del descuento en menor al precio piso $ 1,608,377" promptTitle="Porcentaje Descuento" prompt="Ingrese % de descuento de 0%-100% y el resultado del descuento no puede ser menor al precio piso $ 1,608,377" sqref="K4" xr:uid="{0E7BE006-6F3A-4DCF-B2B1-795AA1661CCC}">
      <formula1>A4</formula1>
    </dataValidation>
    <dataValidation type="custom" operator="greaterThanOrEqual" allowBlank="1" showInputMessage="1" showErrorMessage="1" errorTitle="Error" error="El porcentaje que ingreso no esta en este rango 0%-100%, o el resultado del descuento en menor al precio piso $ 1,650,451" promptTitle="Porcentaje Descuento" prompt="Ingrese % de descuento de 0%-100% y el resultado del descuento no puede ser menor al precio piso $ 1,650,451" sqref="K5:K6" xr:uid="{28835653-20EA-43D0-975E-6CBBC1AC3227}">
      <formula1>A5</formula1>
    </dataValidation>
    <dataValidation operator="greaterThanOrEqual" allowBlank="1" showInputMessage="1" showErrorMessage="1" sqref="K7:K8" xr:uid="{A3924B67-0EED-43B3-8FAF-23B1A7CBE77C}"/>
    <dataValidation type="decimal" operator="greaterThan" allowBlank="1" showInputMessage="1" showErrorMessage="1" sqref="P2:P8 Q2:Q3" xr:uid="{6C34E19F-E0CC-42E8-9D9E-758D818EB2C4}">
      <formula1>0</formula1>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J24:J103" xr:uid="{AB726212-4C61-4615-A8A2-C382C31D4A60}">
      <formula1>F24&lt;$J$11</formula1>
    </dataValidation>
  </dataValidations>
  <printOptions horizontalCentered="1"/>
  <pageMargins left="0.31496062992125984" right="0.31496062992125984" top="0.35433070866141736" bottom="0.35433070866141736" header="0.31496062992125984" footer="0.31496062992125984"/>
  <pageSetup scale="29" fitToHeight="2" orientation="landscape" horizontalDpi="1200" verticalDpi="1200" r:id="rId1"/>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7DA46-A2F6-432A-B682-2D586227ED01}">
  <sheetPr>
    <tabColor theme="9" tint="-0.249977111117893"/>
    <pageSetUpPr fitToPage="1"/>
  </sheetPr>
  <dimension ref="A1:Q108"/>
  <sheetViews>
    <sheetView topLeftCell="A40" zoomScale="70" zoomScaleNormal="70" zoomScaleSheetLayoutView="85" workbookViewId="0">
      <selection activeCell="F75" sqref="F75"/>
    </sheetView>
  </sheetViews>
  <sheetFormatPr baseColWidth="10" defaultRowHeight="15" x14ac:dyDescent="0.25"/>
  <cols>
    <col min="1" max="1" width="11.42578125" style="2"/>
    <col min="2" max="2" width="24.140625" customWidth="1"/>
    <col min="3" max="3" width="7.85546875" customWidth="1"/>
    <col min="4" max="4" width="13" style="2" bestFit="1" customWidth="1"/>
    <col min="5" max="5" width="21.5703125" style="60" bestFit="1" customWidth="1"/>
    <col min="6" max="6" width="21.5703125" style="2" bestFit="1" customWidth="1"/>
    <col min="7" max="7" width="19" style="2" bestFit="1" customWidth="1"/>
    <col min="8" max="8" width="23" style="86" bestFit="1" customWidth="1"/>
    <col min="9" max="9" width="23.7109375" style="86" bestFit="1" customWidth="1"/>
    <col min="10" max="10" width="22.5703125" style="87" bestFit="1" customWidth="1"/>
    <col min="11" max="11" width="27.42578125" style="86" bestFit="1" customWidth="1"/>
    <col min="12" max="12" width="24.140625" customWidth="1"/>
    <col min="13" max="13" width="24.85546875" customWidth="1"/>
    <col min="14" max="14" width="27" style="2" customWidth="1"/>
    <col min="15" max="15" width="9.5703125" bestFit="1" customWidth="1"/>
    <col min="16" max="16" width="32.42578125" customWidth="1"/>
    <col min="17" max="17" width="18.5703125" customWidth="1"/>
    <col min="18" max="18" width="18.85546875" customWidth="1"/>
  </cols>
  <sheetData>
    <row r="1" spans="1:17" ht="36.75" customHeight="1" x14ac:dyDescent="0.25">
      <c r="A1" s="318" t="s">
        <v>7</v>
      </c>
      <c r="B1" s="320" t="s">
        <v>8</v>
      </c>
      <c r="C1" s="320" t="s">
        <v>14</v>
      </c>
      <c r="D1" s="322" t="s">
        <v>9</v>
      </c>
      <c r="E1" s="324" t="str">
        <f>+'VERIFICACIÓN 2025'!B13</f>
        <v>SERVICIOS Y PRODUCTOS DE ASEO E.U. - #1218481</v>
      </c>
      <c r="F1" s="325"/>
      <c r="G1" s="325"/>
      <c r="H1" s="325"/>
      <c r="I1" s="326"/>
      <c r="J1" s="327" t="s">
        <v>10</v>
      </c>
      <c r="K1" s="329" t="s">
        <v>11</v>
      </c>
      <c r="L1" s="331" t="s">
        <v>12</v>
      </c>
      <c r="M1" s="333" t="s">
        <v>13</v>
      </c>
      <c r="N1" s="334"/>
      <c r="P1" s="7"/>
      <c r="Q1" s="7"/>
    </row>
    <row r="2" spans="1:17" ht="51" customHeight="1" x14ac:dyDescent="0.25">
      <c r="A2" s="319"/>
      <c r="B2" s="321"/>
      <c r="C2" s="321"/>
      <c r="D2" s="323"/>
      <c r="E2" s="146" t="s">
        <v>6</v>
      </c>
      <c r="F2" s="332" t="s">
        <v>15</v>
      </c>
      <c r="G2" s="332"/>
      <c r="H2" s="332" t="s">
        <v>16</v>
      </c>
      <c r="I2" s="335"/>
      <c r="J2" s="328"/>
      <c r="K2" s="330"/>
      <c r="L2" s="332"/>
      <c r="M2" s="92" t="s">
        <v>17</v>
      </c>
      <c r="N2" s="159" t="s">
        <v>18</v>
      </c>
      <c r="P2" s="9"/>
      <c r="Q2" s="8"/>
    </row>
    <row r="3" spans="1:17" ht="41.25" customHeight="1" x14ac:dyDescent="0.25">
      <c r="A3" s="319"/>
      <c r="B3" s="321"/>
      <c r="C3" s="321"/>
      <c r="D3" s="323"/>
      <c r="E3" s="146" t="s">
        <v>19</v>
      </c>
      <c r="F3" s="63" t="s">
        <v>1</v>
      </c>
      <c r="G3" s="63" t="s">
        <v>2</v>
      </c>
      <c r="H3" s="91" t="s">
        <v>202</v>
      </c>
      <c r="I3" s="156" t="s">
        <v>21</v>
      </c>
      <c r="J3" s="328"/>
      <c r="K3" s="330"/>
      <c r="L3" s="332"/>
      <c r="M3" s="92"/>
      <c r="N3" s="159"/>
      <c r="P3" s="9"/>
      <c r="Q3" s="8"/>
    </row>
    <row r="4" spans="1:17" s="64" customFormat="1" ht="66.75" customHeight="1" x14ac:dyDescent="0.25">
      <c r="A4" s="150">
        <v>1</v>
      </c>
      <c r="B4" s="143" t="s">
        <v>158</v>
      </c>
      <c r="C4" s="142">
        <v>33</v>
      </c>
      <c r="D4" s="151">
        <v>4</v>
      </c>
      <c r="E4" s="147">
        <v>2869930</v>
      </c>
      <c r="F4" s="90">
        <v>2988634</v>
      </c>
      <c r="G4" s="90">
        <v>2824371</v>
      </c>
      <c r="H4" s="90">
        <v>2824371</v>
      </c>
      <c r="I4" s="176">
        <f>((E4-H4))/E4</f>
        <v>1.5874603213318791E-2</v>
      </c>
      <c r="J4" s="160" t="str">
        <f>IF(H4&lt;=E4,"CUMPLE","NO CUMPLE")</f>
        <v>CUMPLE</v>
      </c>
      <c r="K4" s="144" t="str">
        <f>IF(AND(H4&gt;=G4,H4&lt;=F4),"CUMPLE","NO CUMPLE")</f>
        <v>CUMPLE</v>
      </c>
      <c r="L4" s="144" t="str">
        <f>IF(AND((H4&gt;=(G4*0.8)),H4&lt;=F4),"CUMPLE","NO CUMPLE")</f>
        <v>CUMPLE</v>
      </c>
      <c r="M4" s="144">
        <f>C4*H4</f>
        <v>93204243</v>
      </c>
      <c r="N4" s="161">
        <f>D4*M4</f>
        <v>372816972</v>
      </c>
      <c r="P4" s="9"/>
      <c r="Q4" s="145"/>
    </row>
    <row r="5" spans="1:17" s="64" customFormat="1" ht="66.75" customHeight="1" x14ac:dyDescent="0.25">
      <c r="A5" s="150">
        <v>2</v>
      </c>
      <c r="B5" s="143" t="s">
        <v>159</v>
      </c>
      <c r="C5" s="142">
        <v>9</v>
      </c>
      <c r="D5" s="151">
        <v>4</v>
      </c>
      <c r="E5" s="147">
        <v>2890703</v>
      </c>
      <c r="F5" s="90">
        <v>3412711</v>
      </c>
      <c r="G5" s="90">
        <v>2700125</v>
      </c>
      <c r="H5" s="90">
        <v>2700125</v>
      </c>
      <c r="I5" s="176">
        <f t="shared" ref="I5:I8" si="0">((E5-H5))/E5</f>
        <v>6.5927907502085131E-2</v>
      </c>
      <c r="J5" s="160" t="str">
        <f>IF(H5&lt;=E5,"CUMPLE","NO CUMPLE")</f>
        <v>CUMPLE</v>
      </c>
      <c r="K5" s="144" t="str">
        <f>IF(AND(H5&gt;=G5,H5&lt;=F5),"CUMPLE","NO CUMPLE")</f>
        <v>CUMPLE</v>
      </c>
      <c r="L5" s="144" t="str">
        <f>IF(AND((H5&gt;=(G5*0.8)),H5&lt;=F5),"CUMPLE","NO CUMPLE")</f>
        <v>CUMPLE</v>
      </c>
      <c r="M5" s="144">
        <f t="shared" ref="M5:M8" si="1">C5*H5</f>
        <v>24301125</v>
      </c>
      <c r="N5" s="161">
        <f>D5*M5</f>
        <v>97204500</v>
      </c>
      <c r="P5" s="9"/>
      <c r="Q5" s="145"/>
    </row>
    <row r="6" spans="1:17" s="64" customFormat="1" ht="66.75" customHeight="1" x14ac:dyDescent="0.25">
      <c r="A6" s="150">
        <v>3</v>
      </c>
      <c r="B6" s="143" t="s">
        <v>160</v>
      </c>
      <c r="C6" s="142">
        <v>2</v>
      </c>
      <c r="D6" s="151">
        <v>4</v>
      </c>
      <c r="E6" s="147">
        <v>2803103</v>
      </c>
      <c r="F6" s="90">
        <v>2991803</v>
      </c>
      <c r="G6" s="90">
        <v>2700125</v>
      </c>
      <c r="H6" s="90">
        <v>2700125</v>
      </c>
      <c r="I6" s="176">
        <f t="shared" si="0"/>
        <v>3.6737144514489832E-2</v>
      </c>
      <c r="J6" s="160" t="str">
        <f>IF(H6&lt;=E6,"CUMPLE","NO CUMPLE")</f>
        <v>CUMPLE</v>
      </c>
      <c r="K6" s="144" t="str">
        <f>IF(AND(H6&gt;=G6,H6&lt;=F6),"CUMPLE","NO CUMPLE")</f>
        <v>CUMPLE</v>
      </c>
      <c r="L6" s="144" t="str">
        <f>IF(AND((H6&gt;=(G6*0.8)),H6&lt;=F6),"CUMPLE","NO CUMPLE")</f>
        <v>CUMPLE</v>
      </c>
      <c r="M6" s="144">
        <f t="shared" si="1"/>
        <v>5400250</v>
      </c>
      <c r="N6" s="161">
        <f>D6*M6</f>
        <v>21601000</v>
      </c>
      <c r="P6" s="9"/>
      <c r="Q6" s="145"/>
    </row>
    <row r="7" spans="1:17" s="64" customFormat="1" ht="66.75" customHeight="1" x14ac:dyDescent="0.25">
      <c r="A7" s="150">
        <v>4</v>
      </c>
      <c r="B7" s="143" t="s">
        <v>161</v>
      </c>
      <c r="C7" s="142">
        <v>1</v>
      </c>
      <c r="D7" s="151">
        <v>4</v>
      </c>
      <c r="E7" s="147">
        <v>3434118</v>
      </c>
      <c r="F7" s="90">
        <v>4066672</v>
      </c>
      <c r="G7" s="90">
        <v>2700125</v>
      </c>
      <c r="H7" s="90">
        <v>2700125</v>
      </c>
      <c r="I7" s="176">
        <f t="shared" si="0"/>
        <v>0.21373552102752438</v>
      </c>
      <c r="J7" s="160" t="str">
        <f>IF(H7&lt;=E7,"CUMPLE","NO CUMPLE")</f>
        <v>CUMPLE</v>
      </c>
      <c r="K7" s="144" t="str">
        <f>IF(AND(H7&gt;=G7,H7&lt;=F7),"CUMPLE","NO CUMPLE")</f>
        <v>CUMPLE</v>
      </c>
      <c r="L7" s="144" t="str">
        <f>IF(AND((H7&gt;=(G7*0.8)),H7&lt;=F7),"CUMPLE","NO CUMPLE")</f>
        <v>CUMPLE</v>
      </c>
      <c r="M7" s="144">
        <f t="shared" si="1"/>
        <v>2700125</v>
      </c>
      <c r="N7" s="161">
        <f>D7*M7</f>
        <v>10800500</v>
      </c>
      <c r="P7" s="9"/>
      <c r="Q7" s="145"/>
    </row>
    <row r="8" spans="1:17" s="64" customFormat="1" ht="66.75" customHeight="1" x14ac:dyDescent="0.25">
      <c r="A8" s="150">
        <v>5</v>
      </c>
      <c r="B8" s="143" t="s">
        <v>162</v>
      </c>
      <c r="C8" s="142">
        <v>5</v>
      </c>
      <c r="D8" s="151">
        <v>4</v>
      </c>
      <c r="E8" s="147">
        <v>3109703</v>
      </c>
      <c r="F8" s="90">
        <v>3522437</v>
      </c>
      <c r="G8" s="90">
        <v>2700125</v>
      </c>
      <c r="H8" s="90">
        <v>2700125</v>
      </c>
      <c r="I8" s="176">
        <f t="shared" si="0"/>
        <v>0.13170968417241133</v>
      </c>
      <c r="J8" s="160" t="str">
        <f>IF(H8&lt;=E8,"CUMPLE","NO CUMPLE")</f>
        <v>CUMPLE</v>
      </c>
      <c r="K8" s="144" t="str">
        <f>IF(AND(H8&gt;=G8,H8&lt;=F8),"CUMPLE","NO CUMPLE")</f>
        <v>CUMPLE</v>
      </c>
      <c r="L8" s="144" t="str">
        <f>IF(AND((H8&gt;=(G8*0.8)),H8&lt;=F8),"CUMPLE","NO CUMPLE")</f>
        <v>CUMPLE</v>
      </c>
      <c r="M8" s="144">
        <f t="shared" si="1"/>
        <v>13500625</v>
      </c>
      <c r="N8" s="161">
        <f>D8*M8</f>
        <v>54002500</v>
      </c>
      <c r="P8" s="9"/>
      <c r="Q8" s="145"/>
    </row>
    <row r="9" spans="1:17" s="64" customFormat="1" ht="66.75" customHeight="1" thickBot="1" x14ac:dyDescent="0.3">
      <c r="A9" s="152">
        <v>5</v>
      </c>
      <c r="B9" s="153" t="s">
        <v>5</v>
      </c>
      <c r="C9" s="154"/>
      <c r="D9" s="155">
        <v>4</v>
      </c>
      <c r="E9" s="148"/>
      <c r="F9" s="149"/>
      <c r="G9" s="149"/>
      <c r="H9" s="149"/>
      <c r="I9" s="158"/>
      <c r="J9" s="168"/>
      <c r="K9" s="169"/>
      <c r="L9" s="170"/>
      <c r="M9" s="169">
        <f>K104</f>
        <v>48911375</v>
      </c>
      <c r="N9" s="171">
        <f>M9*D9</f>
        <v>195645500</v>
      </c>
      <c r="P9" s="308"/>
      <c r="Q9" s="308"/>
    </row>
    <row r="10" spans="1:17" ht="22.5" customHeight="1" x14ac:dyDescent="0.25">
      <c r="A10" s="44"/>
      <c r="B10" s="45"/>
      <c r="C10" s="45"/>
      <c r="D10" s="45"/>
      <c r="E10" s="45"/>
      <c r="F10" s="45"/>
      <c r="G10" s="45"/>
      <c r="H10" s="93"/>
      <c r="I10" s="93"/>
      <c r="J10" s="305" t="s">
        <v>22</v>
      </c>
      <c r="K10" s="306"/>
      <c r="L10" s="306"/>
      <c r="M10" s="307"/>
      <c r="N10" s="172">
        <f>SUM(N4:N9)</f>
        <v>752070972</v>
      </c>
      <c r="P10" s="308"/>
      <c r="Q10" s="308"/>
    </row>
    <row r="11" spans="1:17" ht="22.5" customHeight="1" x14ac:dyDescent="0.25">
      <c r="A11" s="44"/>
      <c r="B11" s="3"/>
      <c r="C11" s="4"/>
      <c r="D11" s="4"/>
      <c r="E11" s="57"/>
      <c r="F11" s="4"/>
      <c r="G11" s="4"/>
      <c r="H11" s="93"/>
      <c r="I11" s="93"/>
      <c r="J11" s="309" t="s">
        <v>42</v>
      </c>
      <c r="K11" s="310"/>
      <c r="L11" s="310"/>
      <c r="M11" s="311"/>
      <c r="N11" s="162">
        <f>N10*0.1</f>
        <v>75207097.200000003</v>
      </c>
      <c r="P11" s="10"/>
      <c r="Q11" s="11"/>
    </row>
    <row r="12" spans="1:17" ht="22.5" customHeight="1" x14ac:dyDescent="0.25">
      <c r="A12" s="44"/>
      <c r="B12" s="46"/>
      <c r="C12" s="47"/>
      <c r="D12" s="47"/>
      <c r="E12" s="58"/>
      <c r="F12" s="47"/>
      <c r="G12" s="46"/>
      <c r="H12" s="93"/>
      <c r="I12" s="93"/>
      <c r="J12" s="309" t="s">
        <v>23</v>
      </c>
      <c r="K12" s="310"/>
      <c r="L12" s="310"/>
      <c r="M12" s="311"/>
      <c r="N12" s="162">
        <f>(N10*0.1)*0.19</f>
        <v>14289348.468</v>
      </c>
      <c r="P12" s="308"/>
      <c r="Q12" s="308"/>
    </row>
    <row r="13" spans="1:17" ht="22.5" customHeight="1" x14ac:dyDescent="0.25">
      <c r="A13" s="44"/>
      <c r="B13" s="5"/>
      <c r="C13" s="29"/>
      <c r="D13" s="29"/>
      <c r="E13" s="29"/>
      <c r="F13" s="29"/>
      <c r="G13" s="6"/>
      <c r="H13" s="94"/>
      <c r="I13" s="93"/>
      <c r="J13" s="338" t="s">
        <v>18</v>
      </c>
      <c r="K13" s="339"/>
      <c r="L13" s="339"/>
      <c r="M13" s="340"/>
      <c r="N13" s="175">
        <f>N10+N11+N12</f>
        <v>841567417.6680001</v>
      </c>
      <c r="P13" s="308"/>
      <c r="Q13" s="308"/>
    </row>
    <row r="14" spans="1:17" ht="22.5" customHeight="1" x14ac:dyDescent="0.25">
      <c r="A14" s="44"/>
      <c r="B14" s="48"/>
      <c r="C14" s="48"/>
      <c r="D14" s="44"/>
      <c r="E14" s="59"/>
      <c r="F14" s="44"/>
      <c r="G14" s="44"/>
      <c r="H14" s="95"/>
      <c r="I14" s="96"/>
      <c r="J14" s="302" t="s">
        <v>24</v>
      </c>
      <c r="K14" s="303"/>
      <c r="L14" s="303"/>
      <c r="M14" s="304"/>
      <c r="N14" s="163">
        <v>841567417.67000008</v>
      </c>
      <c r="O14" s="97"/>
    </row>
    <row r="15" spans="1:17" ht="22.5" customHeight="1" x14ac:dyDescent="0.25">
      <c r="A15" s="44"/>
      <c r="B15" s="48"/>
      <c r="C15" s="48"/>
      <c r="D15" s="44"/>
      <c r="E15" s="59"/>
      <c r="F15" s="44"/>
      <c r="G15" s="44"/>
      <c r="H15" s="96"/>
      <c r="I15" s="96"/>
      <c r="J15" s="302" t="s">
        <v>43</v>
      </c>
      <c r="K15" s="303"/>
      <c r="L15" s="303"/>
      <c r="M15" s="304"/>
      <c r="N15" s="164">
        <f>N13-N14</f>
        <v>-1.999974250793457E-3</v>
      </c>
      <c r="O15" s="41"/>
    </row>
    <row r="16" spans="1:17" ht="22.5" customHeight="1" x14ac:dyDescent="0.25">
      <c r="A16" s="44"/>
      <c r="B16" s="48"/>
      <c r="C16" s="48"/>
      <c r="D16" s="44"/>
      <c r="E16" s="59"/>
      <c r="F16" s="44"/>
      <c r="G16" s="44"/>
      <c r="H16" s="96"/>
      <c r="I16" s="96"/>
      <c r="J16" s="302" t="s">
        <v>129</v>
      </c>
      <c r="K16" s="303"/>
      <c r="L16" s="303"/>
      <c r="M16" s="304"/>
      <c r="N16" s="164">
        <v>933010061.09000003</v>
      </c>
      <c r="O16" s="41"/>
    </row>
    <row r="17" spans="1:16" ht="22.5" customHeight="1" x14ac:dyDescent="0.25">
      <c r="A17" s="44"/>
      <c r="B17" s="48"/>
      <c r="C17" s="48"/>
      <c r="D17" s="44"/>
      <c r="E17" s="59"/>
      <c r="F17" s="44"/>
      <c r="G17" s="44"/>
      <c r="H17" s="96"/>
      <c r="I17" s="96"/>
      <c r="J17" s="302" t="s">
        <v>44</v>
      </c>
      <c r="K17" s="303"/>
      <c r="L17" s="303"/>
      <c r="M17" s="304"/>
      <c r="N17" s="165">
        <f>+N16-N13</f>
        <v>91442643.421999931</v>
      </c>
    </row>
    <row r="18" spans="1:16" ht="22.5" customHeight="1" x14ac:dyDescent="0.25">
      <c r="A18" s="44"/>
      <c r="B18" s="48"/>
      <c r="C18" s="48"/>
      <c r="D18" s="44"/>
      <c r="E18" s="59"/>
      <c r="F18" s="44"/>
      <c r="G18" s="44"/>
      <c r="H18" s="96"/>
      <c r="I18" s="96"/>
      <c r="J18" s="302" t="s">
        <v>128</v>
      </c>
      <c r="K18" s="303"/>
      <c r="L18" s="303"/>
      <c r="M18" s="304"/>
      <c r="N18" s="166">
        <f>+N17/N16</f>
        <v>9.8008207237520018E-2</v>
      </c>
    </row>
    <row r="19" spans="1:16" ht="22.5" customHeight="1" thickBot="1" x14ac:dyDescent="0.3">
      <c r="A19" s="44"/>
      <c r="B19" s="48"/>
      <c r="C19" s="48"/>
      <c r="D19" s="44"/>
      <c r="E19" s="59"/>
      <c r="F19" s="44"/>
      <c r="G19" s="44"/>
      <c r="H19" s="96"/>
      <c r="I19" s="96"/>
      <c r="J19" s="312" t="s">
        <v>25</v>
      </c>
      <c r="K19" s="313"/>
      <c r="L19" s="313"/>
      <c r="M19" s="314"/>
      <c r="N19" s="167" t="str">
        <f>IF((N14)&gt;$N16,"NO CUMPLE","SI CUMPLE")</f>
        <v>SI CUMPLE</v>
      </c>
    </row>
    <row r="20" spans="1:16" x14ac:dyDescent="0.25">
      <c r="H20" s="98"/>
      <c r="I20" s="98"/>
      <c r="J20" s="99"/>
      <c r="K20" s="98"/>
      <c r="N20"/>
    </row>
    <row r="21" spans="1:16" ht="15.75" thickBot="1" x14ac:dyDescent="0.3">
      <c r="H21" s="98"/>
      <c r="I21" s="98"/>
      <c r="J21" s="99"/>
      <c r="K21" s="98"/>
    </row>
    <row r="22" spans="1:16" ht="19.5" customHeight="1" thickBot="1" x14ac:dyDescent="0.3">
      <c r="A22" s="341" t="s">
        <v>3</v>
      </c>
      <c r="B22" s="341"/>
      <c r="F22" s="315" t="s">
        <v>207</v>
      </c>
      <c r="G22" s="316"/>
      <c r="H22" s="317"/>
      <c r="I22" s="98"/>
      <c r="J22" s="99"/>
      <c r="K22" s="98"/>
    </row>
    <row r="23" spans="1:16" ht="47.25" customHeight="1" thickBot="1" x14ac:dyDescent="0.3">
      <c r="A23" s="216" t="s">
        <v>0</v>
      </c>
      <c r="B23" s="217" t="s">
        <v>76</v>
      </c>
      <c r="C23" s="217" t="s">
        <v>41</v>
      </c>
      <c r="D23" s="218" t="s">
        <v>75</v>
      </c>
      <c r="E23" s="219" t="s">
        <v>201</v>
      </c>
      <c r="F23" s="220" t="s">
        <v>204</v>
      </c>
      <c r="G23" s="221" t="s">
        <v>205</v>
      </c>
      <c r="H23" s="219" t="s">
        <v>206</v>
      </c>
      <c r="I23" s="221" t="s">
        <v>200</v>
      </c>
      <c r="J23" s="219" t="s">
        <v>77</v>
      </c>
      <c r="K23" s="222" t="s">
        <v>74</v>
      </c>
      <c r="L23" s="218" t="s">
        <v>127</v>
      </c>
      <c r="M23" s="217" t="s">
        <v>208</v>
      </c>
      <c r="N23" s="217" t="s">
        <v>213</v>
      </c>
      <c r="O23" s="194" t="s">
        <v>9</v>
      </c>
      <c r="P23" s="194" t="s">
        <v>209</v>
      </c>
    </row>
    <row r="24" spans="1:16" s="64" customFormat="1" ht="36.75" customHeight="1" x14ac:dyDescent="0.25">
      <c r="A24" s="227">
        <v>6</v>
      </c>
      <c r="B24" s="197" t="s">
        <v>84</v>
      </c>
      <c r="C24" s="198" t="s">
        <v>39</v>
      </c>
      <c r="D24" s="228">
        <v>38</v>
      </c>
      <c r="E24" s="229">
        <v>14734</v>
      </c>
      <c r="F24" s="230">
        <v>31560</v>
      </c>
      <c r="G24" s="202">
        <v>13333</v>
      </c>
      <c r="H24" s="202">
        <f>+F24-G24</f>
        <v>18227</v>
      </c>
      <c r="I24" s="204">
        <v>13333</v>
      </c>
      <c r="J24" s="231">
        <f>((E24-I24)/E24)</f>
        <v>9.5086195194787559E-2</v>
      </c>
      <c r="K24" s="229">
        <f t="shared" ref="K24:K55" si="2">I24*D24</f>
        <v>506654</v>
      </c>
      <c r="L24" s="229">
        <f t="shared" ref="L24:L55" si="3">K24*O24</f>
        <v>2026616</v>
      </c>
      <c r="M24" s="208" t="str">
        <f t="shared" ref="M24:M55" si="4">IF((I24)&gt;$E24,"NO CUMPLE","SI CUMPLE")</f>
        <v>SI CUMPLE</v>
      </c>
      <c r="N24" s="208" t="str">
        <f>IF((I24)&lt;$G24,"NO CUMPLE","SI CUMPLE")</f>
        <v>SI CUMPLE</v>
      </c>
      <c r="O24" s="232">
        <v>4</v>
      </c>
      <c r="P24" s="210"/>
    </row>
    <row r="25" spans="1:16" s="64" customFormat="1" ht="36.75" customHeight="1" x14ac:dyDescent="0.25">
      <c r="A25" s="233">
        <v>7</v>
      </c>
      <c r="B25" s="102" t="s">
        <v>85</v>
      </c>
      <c r="C25" s="103" t="s">
        <v>39</v>
      </c>
      <c r="D25" s="109">
        <v>54</v>
      </c>
      <c r="E25" s="53">
        <v>15716</v>
      </c>
      <c r="F25" s="223">
        <v>19462</v>
      </c>
      <c r="G25" s="61">
        <v>6365</v>
      </c>
      <c r="H25" s="61">
        <f t="shared" ref="H25:H88" si="5">+F25-G25</f>
        <v>13097</v>
      </c>
      <c r="I25" s="62">
        <v>6365</v>
      </c>
      <c r="J25" s="106">
        <f>((E25-I25)/E25)</f>
        <v>0.59499872741155513</v>
      </c>
      <c r="K25" s="53">
        <f t="shared" si="2"/>
        <v>343710</v>
      </c>
      <c r="L25" s="53">
        <f t="shared" si="3"/>
        <v>1374840</v>
      </c>
      <c r="M25" s="100" t="str">
        <f t="shared" si="4"/>
        <v>SI CUMPLE</v>
      </c>
      <c r="N25" s="100" t="str">
        <f t="shared" ref="N25:N88" si="6">IF((I25)&lt;$G25,"NO CUMPLE","SI CUMPLE")</f>
        <v>SI CUMPLE</v>
      </c>
      <c r="O25" s="110">
        <v>4</v>
      </c>
      <c r="P25" s="211"/>
    </row>
    <row r="26" spans="1:16" s="64" customFormat="1" ht="36.75" customHeight="1" x14ac:dyDescent="0.25">
      <c r="A26" s="233">
        <v>8</v>
      </c>
      <c r="B26" s="102" t="s">
        <v>86</v>
      </c>
      <c r="C26" s="103" t="s">
        <v>39</v>
      </c>
      <c r="D26" s="109">
        <v>140</v>
      </c>
      <c r="E26" s="53">
        <v>13752</v>
      </c>
      <c r="F26" s="223">
        <v>32134</v>
      </c>
      <c r="G26" s="61">
        <v>11831</v>
      </c>
      <c r="H26" s="61">
        <f t="shared" si="5"/>
        <v>20303</v>
      </c>
      <c r="I26" s="62">
        <v>11831</v>
      </c>
      <c r="J26" s="106">
        <f t="shared" ref="J26:J88" si="7">((E26-I26)/E26)</f>
        <v>0.13968877254217568</v>
      </c>
      <c r="K26" s="53">
        <f t="shared" si="2"/>
        <v>1656340</v>
      </c>
      <c r="L26" s="53">
        <f t="shared" si="3"/>
        <v>6625360</v>
      </c>
      <c r="M26" s="100" t="str">
        <f t="shared" si="4"/>
        <v>SI CUMPLE</v>
      </c>
      <c r="N26" s="100" t="str">
        <f t="shared" si="6"/>
        <v>SI CUMPLE</v>
      </c>
      <c r="O26" s="110">
        <v>4</v>
      </c>
      <c r="P26" s="211"/>
    </row>
    <row r="27" spans="1:16" s="64" customFormat="1" ht="36.75" customHeight="1" x14ac:dyDescent="0.25">
      <c r="A27" s="233">
        <v>9</v>
      </c>
      <c r="B27" s="102" t="s">
        <v>163</v>
      </c>
      <c r="C27" s="103" t="s">
        <v>39</v>
      </c>
      <c r="D27" s="109">
        <v>104</v>
      </c>
      <c r="E27" s="53">
        <v>16208</v>
      </c>
      <c r="F27" s="223">
        <v>38942</v>
      </c>
      <c r="G27" s="61">
        <v>8679</v>
      </c>
      <c r="H27" s="61">
        <f t="shared" si="5"/>
        <v>30263</v>
      </c>
      <c r="I27" s="62">
        <v>8679</v>
      </c>
      <c r="J27" s="106">
        <f t="shared" si="7"/>
        <v>0.46452369200394866</v>
      </c>
      <c r="K27" s="53">
        <f t="shared" si="2"/>
        <v>902616</v>
      </c>
      <c r="L27" s="53">
        <f t="shared" si="3"/>
        <v>3610464</v>
      </c>
      <c r="M27" s="100" t="str">
        <f t="shared" si="4"/>
        <v>SI CUMPLE</v>
      </c>
      <c r="N27" s="100" t="str">
        <f t="shared" si="6"/>
        <v>SI CUMPLE</v>
      </c>
      <c r="O27" s="110">
        <v>4</v>
      </c>
      <c r="P27" s="211"/>
    </row>
    <row r="28" spans="1:16" s="64" customFormat="1" ht="36.75" customHeight="1" x14ac:dyDescent="0.25">
      <c r="A28" s="233">
        <v>10</v>
      </c>
      <c r="B28" s="102" t="s">
        <v>164</v>
      </c>
      <c r="C28" s="103" t="s">
        <v>39</v>
      </c>
      <c r="D28" s="109">
        <v>104</v>
      </c>
      <c r="E28" s="53">
        <v>10318</v>
      </c>
      <c r="F28" s="223">
        <v>21667</v>
      </c>
      <c r="G28" s="61">
        <v>5684</v>
      </c>
      <c r="H28" s="61">
        <f t="shared" si="5"/>
        <v>15983</v>
      </c>
      <c r="I28" s="62">
        <v>5684</v>
      </c>
      <c r="J28" s="106">
        <f t="shared" si="7"/>
        <v>0.44911804613297152</v>
      </c>
      <c r="K28" s="53">
        <f t="shared" si="2"/>
        <v>591136</v>
      </c>
      <c r="L28" s="53">
        <f t="shared" si="3"/>
        <v>2364544</v>
      </c>
      <c r="M28" s="100" t="str">
        <f t="shared" si="4"/>
        <v>SI CUMPLE</v>
      </c>
      <c r="N28" s="100" t="str">
        <f t="shared" si="6"/>
        <v>SI CUMPLE</v>
      </c>
      <c r="O28" s="110">
        <v>4</v>
      </c>
      <c r="P28" s="211"/>
    </row>
    <row r="29" spans="1:16" s="64" customFormat="1" ht="36.75" customHeight="1" x14ac:dyDescent="0.25">
      <c r="A29" s="233">
        <v>11</v>
      </c>
      <c r="B29" s="102" t="s">
        <v>87</v>
      </c>
      <c r="C29" s="103" t="s">
        <v>39</v>
      </c>
      <c r="D29" s="109">
        <v>110</v>
      </c>
      <c r="E29" s="53">
        <v>29271</v>
      </c>
      <c r="F29" s="223">
        <v>129425</v>
      </c>
      <c r="G29" s="61">
        <v>11046</v>
      </c>
      <c r="H29" s="61">
        <f t="shared" si="5"/>
        <v>118379</v>
      </c>
      <c r="I29" s="62">
        <v>11046</v>
      </c>
      <c r="J29" s="106">
        <f t="shared" si="7"/>
        <v>0.62262990673362717</v>
      </c>
      <c r="K29" s="53">
        <f t="shared" si="2"/>
        <v>1215060</v>
      </c>
      <c r="L29" s="53">
        <f t="shared" si="3"/>
        <v>4860240</v>
      </c>
      <c r="M29" s="100" t="str">
        <f t="shared" si="4"/>
        <v>SI CUMPLE</v>
      </c>
      <c r="N29" s="100" t="str">
        <f t="shared" si="6"/>
        <v>SI CUMPLE</v>
      </c>
      <c r="O29" s="110">
        <v>4</v>
      </c>
      <c r="P29" s="211"/>
    </row>
    <row r="30" spans="1:16" s="64" customFormat="1" ht="36.75" customHeight="1" x14ac:dyDescent="0.25">
      <c r="A30" s="233">
        <v>12</v>
      </c>
      <c r="B30" s="102" t="s">
        <v>165</v>
      </c>
      <c r="C30" s="103" t="s">
        <v>39</v>
      </c>
      <c r="D30" s="109">
        <v>58</v>
      </c>
      <c r="E30" s="53">
        <v>14734</v>
      </c>
      <c r="F30" s="223">
        <v>20598</v>
      </c>
      <c r="G30" s="61">
        <v>7136</v>
      </c>
      <c r="H30" s="61">
        <f t="shared" si="5"/>
        <v>13462</v>
      </c>
      <c r="I30" s="62">
        <v>7136</v>
      </c>
      <c r="J30" s="106">
        <f t="shared" si="7"/>
        <v>0.51567802361884074</v>
      </c>
      <c r="K30" s="53">
        <f t="shared" si="2"/>
        <v>413888</v>
      </c>
      <c r="L30" s="53">
        <f t="shared" si="3"/>
        <v>1655552</v>
      </c>
      <c r="M30" s="100" t="str">
        <f t="shared" si="4"/>
        <v>SI CUMPLE</v>
      </c>
      <c r="N30" s="100" t="str">
        <f t="shared" si="6"/>
        <v>SI CUMPLE</v>
      </c>
      <c r="O30" s="110">
        <v>4</v>
      </c>
      <c r="P30" s="211"/>
    </row>
    <row r="31" spans="1:16" s="64" customFormat="1" ht="36.75" customHeight="1" x14ac:dyDescent="0.25">
      <c r="A31" s="233">
        <v>13</v>
      </c>
      <c r="B31" s="102" t="s">
        <v>88</v>
      </c>
      <c r="C31" s="103" t="s">
        <v>39</v>
      </c>
      <c r="D31" s="109">
        <v>72</v>
      </c>
      <c r="E31" s="53">
        <v>11296</v>
      </c>
      <c r="F31" s="223">
        <v>19494</v>
      </c>
      <c r="G31" s="61">
        <v>6359</v>
      </c>
      <c r="H31" s="61">
        <f t="shared" si="5"/>
        <v>13135</v>
      </c>
      <c r="I31" s="62">
        <v>6359</v>
      </c>
      <c r="J31" s="106">
        <f t="shared" si="7"/>
        <v>0.43705736543909346</v>
      </c>
      <c r="K31" s="53">
        <f t="shared" si="2"/>
        <v>457848</v>
      </c>
      <c r="L31" s="53">
        <f t="shared" si="3"/>
        <v>1831392</v>
      </c>
      <c r="M31" s="100" t="str">
        <f t="shared" si="4"/>
        <v>SI CUMPLE</v>
      </c>
      <c r="N31" s="100" t="str">
        <f t="shared" si="6"/>
        <v>SI CUMPLE</v>
      </c>
      <c r="O31" s="110">
        <v>4</v>
      </c>
      <c r="P31" s="211"/>
    </row>
    <row r="32" spans="1:16" s="64" customFormat="1" ht="36.75" customHeight="1" x14ac:dyDescent="0.25">
      <c r="A32" s="233">
        <v>14</v>
      </c>
      <c r="B32" s="102" t="s">
        <v>166</v>
      </c>
      <c r="C32" s="103" t="s">
        <v>39</v>
      </c>
      <c r="D32" s="109">
        <v>66</v>
      </c>
      <c r="E32" s="53">
        <v>31433</v>
      </c>
      <c r="F32" s="223">
        <v>53132</v>
      </c>
      <c r="G32" s="61">
        <v>22874</v>
      </c>
      <c r="H32" s="61">
        <f t="shared" si="5"/>
        <v>30258</v>
      </c>
      <c r="I32" s="62">
        <v>22874</v>
      </c>
      <c r="J32" s="106">
        <f t="shared" si="7"/>
        <v>0.27229344955938029</v>
      </c>
      <c r="K32" s="53">
        <f t="shared" si="2"/>
        <v>1509684</v>
      </c>
      <c r="L32" s="53">
        <f t="shared" si="3"/>
        <v>6038736</v>
      </c>
      <c r="M32" s="100" t="str">
        <f t="shared" si="4"/>
        <v>SI CUMPLE</v>
      </c>
      <c r="N32" s="100" t="str">
        <f t="shared" si="6"/>
        <v>SI CUMPLE</v>
      </c>
      <c r="O32" s="110">
        <v>4</v>
      </c>
      <c r="P32" s="211"/>
    </row>
    <row r="33" spans="1:16" s="64" customFormat="1" ht="36.75" customHeight="1" x14ac:dyDescent="0.25">
      <c r="A33" s="233">
        <v>15</v>
      </c>
      <c r="B33" s="102" t="s">
        <v>89</v>
      </c>
      <c r="C33" s="103" t="s">
        <v>39</v>
      </c>
      <c r="D33" s="109">
        <v>66</v>
      </c>
      <c r="E33" s="53">
        <v>31433</v>
      </c>
      <c r="F33" s="223">
        <v>51540</v>
      </c>
      <c r="G33" s="61">
        <v>13886</v>
      </c>
      <c r="H33" s="61">
        <f t="shared" si="5"/>
        <v>37654</v>
      </c>
      <c r="I33" s="62">
        <v>13886</v>
      </c>
      <c r="J33" s="106">
        <f t="shared" si="7"/>
        <v>0.5582349759806573</v>
      </c>
      <c r="K33" s="53">
        <f t="shared" si="2"/>
        <v>916476</v>
      </c>
      <c r="L33" s="53">
        <f t="shared" si="3"/>
        <v>3665904</v>
      </c>
      <c r="M33" s="100" t="str">
        <f t="shared" si="4"/>
        <v>SI CUMPLE</v>
      </c>
      <c r="N33" s="100" t="str">
        <f t="shared" si="6"/>
        <v>SI CUMPLE</v>
      </c>
      <c r="O33" s="110">
        <v>4</v>
      </c>
      <c r="P33" s="211"/>
    </row>
    <row r="34" spans="1:16" s="64" customFormat="1" ht="36.75" customHeight="1" x14ac:dyDescent="0.25">
      <c r="A34" s="233">
        <v>16</v>
      </c>
      <c r="B34" s="102" t="s">
        <v>167</v>
      </c>
      <c r="C34" s="103" t="s">
        <v>39</v>
      </c>
      <c r="D34" s="109">
        <v>2</v>
      </c>
      <c r="E34" s="53">
        <v>16208</v>
      </c>
      <c r="F34" s="223">
        <v>51684</v>
      </c>
      <c r="G34" s="61">
        <v>8100</v>
      </c>
      <c r="H34" s="61">
        <f t="shared" si="5"/>
        <v>43584</v>
      </c>
      <c r="I34" s="62">
        <v>8100</v>
      </c>
      <c r="J34" s="106">
        <f t="shared" si="7"/>
        <v>0.50024679170779862</v>
      </c>
      <c r="K34" s="53">
        <f t="shared" si="2"/>
        <v>16200</v>
      </c>
      <c r="L34" s="53">
        <f t="shared" si="3"/>
        <v>64800</v>
      </c>
      <c r="M34" s="100" t="str">
        <f t="shared" si="4"/>
        <v>SI CUMPLE</v>
      </c>
      <c r="N34" s="100" t="str">
        <f t="shared" si="6"/>
        <v>SI CUMPLE</v>
      </c>
      <c r="O34" s="110">
        <v>4</v>
      </c>
      <c r="P34" s="211"/>
    </row>
    <row r="35" spans="1:16" s="64" customFormat="1" ht="36.75" customHeight="1" x14ac:dyDescent="0.25">
      <c r="A35" s="233">
        <v>17</v>
      </c>
      <c r="B35" s="102" t="s">
        <v>90</v>
      </c>
      <c r="C35" s="103" t="s">
        <v>39</v>
      </c>
      <c r="D35" s="109">
        <v>25</v>
      </c>
      <c r="E35" s="53">
        <v>70723</v>
      </c>
      <c r="F35" s="223">
        <v>230346</v>
      </c>
      <c r="G35" s="61">
        <v>47321</v>
      </c>
      <c r="H35" s="61">
        <f t="shared" si="5"/>
        <v>183025</v>
      </c>
      <c r="I35" s="62">
        <v>47321</v>
      </c>
      <c r="J35" s="106">
        <f t="shared" si="7"/>
        <v>0.33089659658102738</v>
      </c>
      <c r="K35" s="53">
        <f t="shared" si="2"/>
        <v>1183025</v>
      </c>
      <c r="L35" s="53">
        <f t="shared" si="3"/>
        <v>4732100</v>
      </c>
      <c r="M35" s="100" t="str">
        <f t="shared" si="4"/>
        <v>SI CUMPLE</v>
      </c>
      <c r="N35" s="100" t="str">
        <f t="shared" si="6"/>
        <v>SI CUMPLE</v>
      </c>
      <c r="O35" s="110">
        <v>4</v>
      </c>
      <c r="P35" s="211"/>
    </row>
    <row r="36" spans="1:16" s="108" customFormat="1" ht="36.75" customHeight="1" x14ac:dyDescent="0.25">
      <c r="A36" s="233">
        <v>18</v>
      </c>
      <c r="B36" s="102" t="s">
        <v>91</v>
      </c>
      <c r="C36" s="103" t="s">
        <v>39</v>
      </c>
      <c r="D36" s="109">
        <v>50</v>
      </c>
      <c r="E36" s="53">
        <v>19645</v>
      </c>
      <c r="F36" s="223">
        <v>65507</v>
      </c>
      <c r="G36" s="61">
        <v>12045</v>
      </c>
      <c r="H36" s="61">
        <f t="shared" si="5"/>
        <v>53462</v>
      </c>
      <c r="I36" s="62">
        <v>12045</v>
      </c>
      <c r="J36" s="106">
        <f t="shared" si="7"/>
        <v>0.3868668872486638</v>
      </c>
      <c r="K36" s="53">
        <f t="shared" si="2"/>
        <v>602250</v>
      </c>
      <c r="L36" s="53">
        <f t="shared" si="3"/>
        <v>2409000</v>
      </c>
      <c r="M36" s="100" t="str">
        <f t="shared" si="4"/>
        <v>SI CUMPLE</v>
      </c>
      <c r="N36" s="100" t="str">
        <f t="shared" si="6"/>
        <v>SI CUMPLE</v>
      </c>
      <c r="O36" s="110">
        <v>4</v>
      </c>
      <c r="P36" s="211"/>
    </row>
    <row r="37" spans="1:16" s="64" customFormat="1" ht="36.75" customHeight="1" x14ac:dyDescent="0.25">
      <c r="A37" s="233">
        <v>19</v>
      </c>
      <c r="B37" s="102" t="s">
        <v>92</v>
      </c>
      <c r="C37" s="103" t="s">
        <v>39</v>
      </c>
      <c r="D37" s="109">
        <v>54</v>
      </c>
      <c r="E37" s="53">
        <v>36343</v>
      </c>
      <c r="F37" s="223">
        <v>59618</v>
      </c>
      <c r="G37" s="61">
        <v>23433</v>
      </c>
      <c r="H37" s="61">
        <f t="shared" si="5"/>
        <v>36185</v>
      </c>
      <c r="I37" s="62">
        <v>23433</v>
      </c>
      <c r="J37" s="106">
        <f t="shared" si="7"/>
        <v>0.3552265910904438</v>
      </c>
      <c r="K37" s="53">
        <f t="shared" si="2"/>
        <v>1265382</v>
      </c>
      <c r="L37" s="53">
        <f t="shared" si="3"/>
        <v>5061528</v>
      </c>
      <c r="M37" s="100" t="str">
        <f t="shared" si="4"/>
        <v>SI CUMPLE</v>
      </c>
      <c r="N37" s="100" t="str">
        <f t="shared" si="6"/>
        <v>SI CUMPLE</v>
      </c>
      <c r="O37" s="110">
        <v>4</v>
      </c>
      <c r="P37" s="211"/>
    </row>
    <row r="38" spans="1:16" s="108" customFormat="1" ht="36.75" customHeight="1" x14ac:dyDescent="0.25">
      <c r="A38" s="233">
        <v>20</v>
      </c>
      <c r="B38" s="102" t="s">
        <v>93</v>
      </c>
      <c r="C38" s="103" t="s">
        <v>39</v>
      </c>
      <c r="D38" s="109">
        <v>64</v>
      </c>
      <c r="E38" s="53">
        <v>12769</v>
      </c>
      <c r="F38" s="223">
        <v>305522</v>
      </c>
      <c r="G38" s="61">
        <v>8100</v>
      </c>
      <c r="H38" s="61">
        <f t="shared" si="5"/>
        <v>297422</v>
      </c>
      <c r="I38" s="62">
        <v>8100</v>
      </c>
      <c r="J38" s="106">
        <f t="shared" si="7"/>
        <v>0.36565118646722533</v>
      </c>
      <c r="K38" s="53">
        <f t="shared" si="2"/>
        <v>518400</v>
      </c>
      <c r="L38" s="53">
        <f t="shared" si="3"/>
        <v>2073600</v>
      </c>
      <c r="M38" s="100" t="str">
        <f t="shared" si="4"/>
        <v>SI CUMPLE</v>
      </c>
      <c r="N38" s="100" t="str">
        <f t="shared" si="6"/>
        <v>SI CUMPLE</v>
      </c>
      <c r="O38" s="110">
        <v>4</v>
      </c>
      <c r="P38" s="211"/>
    </row>
    <row r="39" spans="1:16" s="108" customFormat="1" ht="36.75" customHeight="1" x14ac:dyDescent="0.25">
      <c r="A39" s="233">
        <v>21</v>
      </c>
      <c r="B39" s="102" t="s">
        <v>168</v>
      </c>
      <c r="C39" s="103" t="s">
        <v>39</v>
      </c>
      <c r="D39" s="109">
        <v>30</v>
      </c>
      <c r="E39" s="53">
        <v>23574</v>
      </c>
      <c r="F39" s="223">
        <v>49041</v>
      </c>
      <c r="G39" s="61">
        <v>13508</v>
      </c>
      <c r="H39" s="61">
        <f t="shared" si="5"/>
        <v>35533</v>
      </c>
      <c r="I39" s="62">
        <v>13508</v>
      </c>
      <c r="J39" s="106">
        <f t="shared" si="7"/>
        <v>0.42699584287774667</v>
      </c>
      <c r="K39" s="53">
        <f t="shared" si="2"/>
        <v>405240</v>
      </c>
      <c r="L39" s="53">
        <f t="shared" si="3"/>
        <v>1620960</v>
      </c>
      <c r="M39" s="100" t="str">
        <f t="shared" si="4"/>
        <v>SI CUMPLE</v>
      </c>
      <c r="N39" s="100" t="str">
        <f t="shared" si="6"/>
        <v>SI CUMPLE</v>
      </c>
      <c r="O39" s="110">
        <v>4</v>
      </c>
      <c r="P39" s="211"/>
    </row>
    <row r="40" spans="1:16" s="108" customFormat="1" ht="36.75" customHeight="1" x14ac:dyDescent="0.25">
      <c r="A40" s="233">
        <v>22</v>
      </c>
      <c r="B40" s="102" t="s">
        <v>169</v>
      </c>
      <c r="C40" s="103" t="s">
        <v>39</v>
      </c>
      <c r="D40" s="109">
        <v>30</v>
      </c>
      <c r="E40" s="53">
        <v>22593</v>
      </c>
      <c r="F40" s="223">
        <v>154734</v>
      </c>
      <c r="G40" s="61">
        <v>13508</v>
      </c>
      <c r="H40" s="61">
        <f t="shared" si="5"/>
        <v>141226</v>
      </c>
      <c r="I40" s="62">
        <v>13508</v>
      </c>
      <c r="J40" s="106">
        <f t="shared" si="7"/>
        <v>0.40211569955295889</v>
      </c>
      <c r="K40" s="53">
        <f t="shared" si="2"/>
        <v>405240</v>
      </c>
      <c r="L40" s="53">
        <f t="shared" si="3"/>
        <v>1620960</v>
      </c>
      <c r="M40" s="100" t="str">
        <f t="shared" si="4"/>
        <v>SI CUMPLE</v>
      </c>
      <c r="N40" s="100" t="str">
        <f t="shared" si="6"/>
        <v>SI CUMPLE</v>
      </c>
      <c r="O40" s="110">
        <v>4</v>
      </c>
      <c r="P40" s="211"/>
    </row>
    <row r="41" spans="1:16" s="108" customFormat="1" ht="36.75" customHeight="1" x14ac:dyDescent="0.25">
      <c r="A41" s="233">
        <v>23</v>
      </c>
      <c r="B41" s="102" t="s">
        <v>94</v>
      </c>
      <c r="C41" s="103" t="s">
        <v>39</v>
      </c>
      <c r="D41" s="109">
        <v>68</v>
      </c>
      <c r="E41" s="53">
        <v>18662</v>
      </c>
      <c r="F41" s="223">
        <v>25770</v>
      </c>
      <c r="G41" s="61">
        <v>10415</v>
      </c>
      <c r="H41" s="61">
        <f t="shared" si="5"/>
        <v>15355</v>
      </c>
      <c r="I41" s="62">
        <v>10415</v>
      </c>
      <c r="J41" s="106">
        <f t="shared" si="7"/>
        <v>0.44191404994105671</v>
      </c>
      <c r="K41" s="53">
        <f t="shared" si="2"/>
        <v>708220</v>
      </c>
      <c r="L41" s="53">
        <f t="shared" si="3"/>
        <v>2832880</v>
      </c>
      <c r="M41" s="100" t="str">
        <f t="shared" si="4"/>
        <v>SI CUMPLE</v>
      </c>
      <c r="N41" s="100" t="str">
        <f t="shared" si="6"/>
        <v>SI CUMPLE</v>
      </c>
      <c r="O41" s="110">
        <v>4</v>
      </c>
      <c r="P41" s="211"/>
    </row>
    <row r="42" spans="1:16" s="64" customFormat="1" ht="36.75" customHeight="1" x14ac:dyDescent="0.25">
      <c r="A42" s="233">
        <v>24</v>
      </c>
      <c r="B42" s="102" t="s">
        <v>95</v>
      </c>
      <c r="C42" s="103" t="s">
        <v>39</v>
      </c>
      <c r="D42" s="109">
        <v>68</v>
      </c>
      <c r="E42" s="53">
        <v>9823</v>
      </c>
      <c r="F42" s="223">
        <v>20687</v>
      </c>
      <c r="G42" s="61">
        <v>5439</v>
      </c>
      <c r="H42" s="61">
        <f t="shared" si="5"/>
        <v>15248</v>
      </c>
      <c r="I42" s="62">
        <v>5439</v>
      </c>
      <c r="J42" s="106">
        <f t="shared" si="7"/>
        <v>0.44629950117072176</v>
      </c>
      <c r="K42" s="53">
        <f t="shared" si="2"/>
        <v>369852</v>
      </c>
      <c r="L42" s="53">
        <f t="shared" si="3"/>
        <v>1479408</v>
      </c>
      <c r="M42" s="100" t="str">
        <f t="shared" si="4"/>
        <v>SI CUMPLE</v>
      </c>
      <c r="N42" s="100" t="str">
        <f t="shared" si="6"/>
        <v>SI CUMPLE</v>
      </c>
      <c r="O42" s="110">
        <v>4</v>
      </c>
      <c r="P42" s="211"/>
    </row>
    <row r="43" spans="1:16" s="108" customFormat="1" ht="36.75" customHeight="1" x14ac:dyDescent="0.25">
      <c r="A43" s="233">
        <v>25</v>
      </c>
      <c r="B43" s="102" t="s">
        <v>96</v>
      </c>
      <c r="C43" s="103" t="s">
        <v>39</v>
      </c>
      <c r="D43" s="109">
        <v>70</v>
      </c>
      <c r="E43" s="53">
        <v>1178</v>
      </c>
      <c r="F43" s="223">
        <v>2630</v>
      </c>
      <c r="G43" s="61">
        <v>453</v>
      </c>
      <c r="H43" s="61">
        <f t="shared" si="5"/>
        <v>2177</v>
      </c>
      <c r="I43" s="62">
        <v>453</v>
      </c>
      <c r="J43" s="106">
        <f t="shared" si="7"/>
        <v>0.61544991511035652</v>
      </c>
      <c r="K43" s="53">
        <f t="shared" si="2"/>
        <v>31710</v>
      </c>
      <c r="L43" s="53">
        <f t="shared" si="3"/>
        <v>126840</v>
      </c>
      <c r="M43" s="100" t="str">
        <f t="shared" si="4"/>
        <v>SI CUMPLE</v>
      </c>
      <c r="N43" s="100" t="str">
        <f t="shared" si="6"/>
        <v>SI CUMPLE</v>
      </c>
      <c r="O43" s="110">
        <v>4</v>
      </c>
      <c r="P43" s="211"/>
    </row>
    <row r="44" spans="1:16" s="108" customFormat="1" ht="36.75" customHeight="1" x14ac:dyDescent="0.25">
      <c r="A44" s="233">
        <v>26</v>
      </c>
      <c r="B44" s="102" t="s">
        <v>97</v>
      </c>
      <c r="C44" s="103" t="s">
        <v>39</v>
      </c>
      <c r="D44" s="109">
        <v>110</v>
      </c>
      <c r="E44" s="53">
        <v>495</v>
      </c>
      <c r="F44" s="223">
        <v>3262</v>
      </c>
      <c r="G44" s="61">
        <v>221</v>
      </c>
      <c r="H44" s="61">
        <f t="shared" si="5"/>
        <v>3041</v>
      </c>
      <c r="I44" s="62">
        <v>221</v>
      </c>
      <c r="J44" s="106">
        <f t="shared" si="7"/>
        <v>0.55353535353535355</v>
      </c>
      <c r="K44" s="53">
        <f t="shared" si="2"/>
        <v>24310</v>
      </c>
      <c r="L44" s="53">
        <f t="shared" si="3"/>
        <v>97240</v>
      </c>
      <c r="M44" s="100" t="str">
        <f t="shared" si="4"/>
        <v>SI CUMPLE</v>
      </c>
      <c r="N44" s="100" t="str">
        <f t="shared" si="6"/>
        <v>SI CUMPLE</v>
      </c>
      <c r="O44" s="110">
        <v>4</v>
      </c>
      <c r="P44" s="211"/>
    </row>
    <row r="45" spans="1:16" s="64" customFormat="1" ht="36.75" customHeight="1" x14ac:dyDescent="0.25">
      <c r="A45" s="233">
        <v>27</v>
      </c>
      <c r="B45" s="102" t="s">
        <v>98</v>
      </c>
      <c r="C45" s="103" t="s">
        <v>39</v>
      </c>
      <c r="D45" s="109">
        <v>62</v>
      </c>
      <c r="E45" s="53">
        <v>11787</v>
      </c>
      <c r="F45" s="223">
        <v>91278</v>
      </c>
      <c r="G45" s="61">
        <v>5483</v>
      </c>
      <c r="H45" s="61">
        <f t="shared" si="5"/>
        <v>85795</v>
      </c>
      <c r="I45" s="62">
        <v>5483</v>
      </c>
      <c r="J45" s="106">
        <f t="shared" si="7"/>
        <v>0.53482650377534569</v>
      </c>
      <c r="K45" s="53">
        <f t="shared" si="2"/>
        <v>339946</v>
      </c>
      <c r="L45" s="53">
        <f t="shared" si="3"/>
        <v>1359784</v>
      </c>
      <c r="M45" s="100" t="str">
        <f t="shared" si="4"/>
        <v>SI CUMPLE</v>
      </c>
      <c r="N45" s="100" t="str">
        <f t="shared" si="6"/>
        <v>SI CUMPLE</v>
      </c>
      <c r="O45" s="110">
        <v>4</v>
      </c>
      <c r="P45" s="211"/>
    </row>
    <row r="46" spans="1:16" s="108" customFormat="1" ht="36.75" customHeight="1" x14ac:dyDescent="0.25">
      <c r="A46" s="233">
        <v>28</v>
      </c>
      <c r="B46" s="102" t="s">
        <v>99</v>
      </c>
      <c r="C46" s="103" t="s">
        <v>39</v>
      </c>
      <c r="D46" s="109">
        <v>62</v>
      </c>
      <c r="E46" s="53">
        <v>16698</v>
      </c>
      <c r="F46" s="223">
        <v>96784</v>
      </c>
      <c r="G46" s="61">
        <v>8607</v>
      </c>
      <c r="H46" s="61">
        <f t="shared" si="5"/>
        <v>88177</v>
      </c>
      <c r="I46" s="62">
        <v>8607</v>
      </c>
      <c r="J46" s="106">
        <f t="shared" si="7"/>
        <v>0.48454904779015451</v>
      </c>
      <c r="K46" s="53">
        <f t="shared" si="2"/>
        <v>533634</v>
      </c>
      <c r="L46" s="53">
        <f t="shared" si="3"/>
        <v>2134536</v>
      </c>
      <c r="M46" s="100" t="str">
        <f t="shared" si="4"/>
        <v>SI CUMPLE</v>
      </c>
      <c r="N46" s="100" t="str">
        <f t="shared" si="6"/>
        <v>SI CUMPLE</v>
      </c>
      <c r="O46" s="110">
        <v>4</v>
      </c>
      <c r="P46" s="211"/>
    </row>
    <row r="47" spans="1:16" s="108" customFormat="1" ht="36.75" customHeight="1" x14ac:dyDescent="0.25">
      <c r="A47" s="233">
        <v>29</v>
      </c>
      <c r="B47" s="102" t="s">
        <v>100</v>
      </c>
      <c r="C47" s="103" t="s">
        <v>39</v>
      </c>
      <c r="D47" s="109">
        <v>35</v>
      </c>
      <c r="E47" s="53">
        <v>14734</v>
      </c>
      <c r="F47" s="223">
        <v>15736</v>
      </c>
      <c r="G47" s="61">
        <v>4569</v>
      </c>
      <c r="H47" s="61">
        <f t="shared" si="5"/>
        <v>11167</v>
      </c>
      <c r="I47" s="62">
        <v>4569</v>
      </c>
      <c r="J47" s="106">
        <f t="shared" si="7"/>
        <v>0.68990090946111038</v>
      </c>
      <c r="K47" s="53">
        <f t="shared" si="2"/>
        <v>159915</v>
      </c>
      <c r="L47" s="53">
        <f t="shared" si="3"/>
        <v>639660</v>
      </c>
      <c r="M47" s="100" t="str">
        <f t="shared" si="4"/>
        <v>SI CUMPLE</v>
      </c>
      <c r="N47" s="100" t="str">
        <f t="shared" si="6"/>
        <v>SI CUMPLE</v>
      </c>
      <c r="O47" s="110">
        <v>4</v>
      </c>
      <c r="P47" s="211"/>
    </row>
    <row r="48" spans="1:16" s="108" customFormat="1" ht="36.75" customHeight="1" x14ac:dyDescent="0.25">
      <c r="A48" s="233">
        <v>30</v>
      </c>
      <c r="B48" s="102" t="s">
        <v>101</v>
      </c>
      <c r="C48" s="103" t="s">
        <v>39</v>
      </c>
      <c r="D48" s="109">
        <v>6</v>
      </c>
      <c r="E48" s="53">
        <v>9331</v>
      </c>
      <c r="F48" s="223">
        <v>11549</v>
      </c>
      <c r="G48" s="61">
        <v>3505</v>
      </c>
      <c r="H48" s="61">
        <f t="shared" si="5"/>
        <v>8044</v>
      </c>
      <c r="I48" s="62">
        <v>3505</v>
      </c>
      <c r="J48" s="106">
        <f t="shared" si="7"/>
        <v>0.62437037830886288</v>
      </c>
      <c r="K48" s="53">
        <f t="shared" si="2"/>
        <v>21030</v>
      </c>
      <c r="L48" s="53">
        <f t="shared" si="3"/>
        <v>84120</v>
      </c>
      <c r="M48" s="100" t="str">
        <f t="shared" si="4"/>
        <v>SI CUMPLE</v>
      </c>
      <c r="N48" s="100" t="str">
        <f t="shared" si="6"/>
        <v>SI CUMPLE</v>
      </c>
      <c r="O48" s="110">
        <v>4</v>
      </c>
      <c r="P48" s="211"/>
    </row>
    <row r="49" spans="1:16" s="108" customFormat="1" ht="36.75" customHeight="1" x14ac:dyDescent="0.25">
      <c r="A49" s="233">
        <v>31</v>
      </c>
      <c r="B49" s="102" t="s">
        <v>102</v>
      </c>
      <c r="C49" s="103" t="s">
        <v>39</v>
      </c>
      <c r="D49" s="109">
        <v>2</v>
      </c>
      <c r="E49" s="53">
        <v>48130</v>
      </c>
      <c r="F49" s="223">
        <v>54818</v>
      </c>
      <c r="G49" s="61">
        <v>25714</v>
      </c>
      <c r="H49" s="61">
        <f t="shared" si="5"/>
        <v>29104</v>
      </c>
      <c r="I49" s="62">
        <v>0</v>
      </c>
      <c r="J49" s="106">
        <f t="shared" si="7"/>
        <v>1</v>
      </c>
      <c r="K49" s="53">
        <f t="shared" si="2"/>
        <v>0</v>
      </c>
      <c r="L49" s="53">
        <f t="shared" si="3"/>
        <v>0</v>
      </c>
      <c r="M49" s="100" t="str">
        <f t="shared" si="4"/>
        <v>SI CUMPLE</v>
      </c>
      <c r="N49" s="100" t="s">
        <v>212</v>
      </c>
      <c r="O49" s="110">
        <v>4</v>
      </c>
      <c r="P49" s="212" t="s">
        <v>211</v>
      </c>
    </row>
    <row r="50" spans="1:16" s="64" customFormat="1" ht="36.75" customHeight="1" x14ac:dyDescent="0.25">
      <c r="A50" s="233">
        <v>32</v>
      </c>
      <c r="B50" s="102" t="s">
        <v>103</v>
      </c>
      <c r="C50" s="103" t="s">
        <v>39</v>
      </c>
      <c r="D50" s="109">
        <v>134</v>
      </c>
      <c r="E50" s="53">
        <v>1178</v>
      </c>
      <c r="F50" s="223">
        <v>3600</v>
      </c>
      <c r="G50" s="61">
        <v>493</v>
      </c>
      <c r="H50" s="61">
        <f t="shared" si="5"/>
        <v>3107</v>
      </c>
      <c r="I50" s="62">
        <v>493</v>
      </c>
      <c r="J50" s="106">
        <f t="shared" si="7"/>
        <v>0.58149405772495755</v>
      </c>
      <c r="K50" s="53">
        <f t="shared" si="2"/>
        <v>66062</v>
      </c>
      <c r="L50" s="53">
        <f t="shared" si="3"/>
        <v>264248</v>
      </c>
      <c r="M50" s="100" t="str">
        <f t="shared" si="4"/>
        <v>SI CUMPLE</v>
      </c>
      <c r="N50" s="100" t="str">
        <f t="shared" si="6"/>
        <v>SI CUMPLE</v>
      </c>
      <c r="O50" s="110">
        <v>4</v>
      </c>
      <c r="P50" s="211"/>
    </row>
    <row r="51" spans="1:16" s="64" customFormat="1" ht="36.75" customHeight="1" x14ac:dyDescent="0.25">
      <c r="A51" s="233">
        <v>33</v>
      </c>
      <c r="B51" s="102" t="s">
        <v>104</v>
      </c>
      <c r="C51" s="103" t="s">
        <v>39</v>
      </c>
      <c r="D51" s="109">
        <v>134</v>
      </c>
      <c r="E51" s="53">
        <v>1768</v>
      </c>
      <c r="F51" s="223">
        <v>3600</v>
      </c>
      <c r="G51" s="61">
        <v>569</v>
      </c>
      <c r="H51" s="61">
        <f t="shared" si="5"/>
        <v>3031</v>
      </c>
      <c r="I51" s="62">
        <v>569</v>
      </c>
      <c r="J51" s="106">
        <f t="shared" si="7"/>
        <v>0.67816742081447967</v>
      </c>
      <c r="K51" s="53">
        <f t="shared" si="2"/>
        <v>76246</v>
      </c>
      <c r="L51" s="53">
        <f t="shared" si="3"/>
        <v>304984</v>
      </c>
      <c r="M51" s="100" t="str">
        <f t="shared" si="4"/>
        <v>SI CUMPLE</v>
      </c>
      <c r="N51" s="100" t="str">
        <f t="shared" si="6"/>
        <v>SI CUMPLE</v>
      </c>
      <c r="O51" s="110">
        <v>4</v>
      </c>
      <c r="P51" s="211"/>
    </row>
    <row r="52" spans="1:16" s="64" customFormat="1" ht="36.75" customHeight="1" x14ac:dyDescent="0.25">
      <c r="A52" s="233">
        <v>34</v>
      </c>
      <c r="B52" s="102" t="s">
        <v>105</v>
      </c>
      <c r="C52" s="103" t="s">
        <v>39</v>
      </c>
      <c r="D52" s="109">
        <v>134</v>
      </c>
      <c r="E52" s="53">
        <v>1768</v>
      </c>
      <c r="F52" s="223">
        <v>3600</v>
      </c>
      <c r="G52" s="61">
        <v>569</v>
      </c>
      <c r="H52" s="61">
        <f t="shared" si="5"/>
        <v>3031</v>
      </c>
      <c r="I52" s="62">
        <v>569</v>
      </c>
      <c r="J52" s="106">
        <f t="shared" si="7"/>
        <v>0.67816742081447967</v>
      </c>
      <c r="K52" s="53">
        <f t="shared" si="2"/>
        <v>76246</v>
      </c>
      <c r="L52" s="53">
        <f t="shared" si="3"/>
        <v>304984</v>
      </c>
      <c r="M52" s="100" t="str">
        <f t="shared" si="4"/>
        <v>SI CUMPLE</v>
      </c>
      <c r="N52" s="100" t="str">
        <f t="shared" si="6"/>
        <v>SI CUMPLE</v>
      </c>
      <c r="O52" s="110">
        <v>4</v>
      </c>
      <c r="P52" s="211"/>
    </row>
    <row r="53" spans="1:16" s="64" customFormat="1" ht="36.75" customHeight="1" x14ac:dyDescent="0.25">
      <c r="A53" s="233">
        <v>35</v>
      </c>
      <c r="B53" s="102" t="s">
        <v>106</v>
      </c>
      <c r="C53" s="103" t="s">
        <v>39</v>
      </c>
      <c r="D53" s="109">
        <v>270</v>
      </c>
      <c r="E53" s="53">
        <v>3928</v>
      </c>
      <c r="F53" s="223">
        <v>12995</v>
      </c>
      <c r="G53" s="61">
        <v>1553</v>
      </c>
      <c r="H53" s="61">
        <f t="shared" si="5"/>
        <v>11442</v>
      </c>
      <c r="I53" s="62">
        <v>1553</v>
      </c>
      <c r="J53" s="106">
        <f t="shared" si="7"/>
        <v>0.60463340122199594</v>
      </c>
      <c r="K53" s="53">
        <f t="shared" si="2"/>
        <v>419310</v>
      </c>
      <c r="L53" s="53">
        <f t="shared" si="3"/>
        <v>1677240</v>
      </c>
      <c r="M53" s="100" t="str">
        <f t="shared" si="4"/>
        <v>SI CUMPLE</v>
      </c>
      <c r="N53" s="100" t="str">
        <f t="shared" si="6"/>
        <v>SI CUMPLE</v>
      </c>
      <c r="O53" s="110">
        <v>4</v>
      </c>
      <c r="P53" s="211"/>
    </row>
    <row r="54" spans="1:16" s="64" customFormat="1" ht="36.75" customHeight="1" x14ac:dyDescent="0.25">
      <c r="A54" s="233">
        <v>36</v>
      </c>
      <c r="B54" s="102" t="s">
        <v>107</v>
      </c>
      <c r="C54" s="103" t="s">
        <v>39</v>
      </c>
      <c r="D54" s="109">
        <v>270</v>
      </c>
      <c r="E54" s="53">
        <v>5893</v>
      </c>
      <c r="F54" s="223">
        <v>63880</v>
      </c>
      <c r="G54" s="61">
        <v>1640</v>
      </c>
      <c r="H54" s="61">
        <f t="shared" si="5"/>
        <v>62240</v>
      </c>
      <c r="I54" s="62">
        <v>1640</v>
      </c>
      <c r="J54" s="106">
        <f t="shared" si="7"/>
        <v>0.7217037162735449</v>
      </c>
      <c r="K54" s="53">
        <f t="shared" si="2"/>
        <v>442800</v>
      </c>
      <c r="L54" s="53">
        <f t="shared" si="3"/>
        <v>1771200</v>
      </c>
      <c r="M54" s="100" t="str">
        <f t="shared" si="4"/>
        <v>SI CUMPLE</v>
      </c>
      <c r="N54" s="100" t="str">
        <f t="shared" si="6"/>
        <v>SI CUMPLE</v>
      </c>
      <c r="O54" s="110">
        <v>4</v>
      </c>
      <c r="P54" s="211"/>
    </row>
    <row r="55" spans="1:16" s="64" customFormat="1" ht="36.75" customHeight="1" x14ac:dyDescent="0.25">
      <c r="A55" s="233">
        <v>37</v>
      </c>
      <c r="B55" s="102" t="s">
        <v>108</v>
      </c>
      <c r="C55" s="103" t="s">
        <v>39</v>
      </c>
      <c r="D55" s="109">
        <v>270</v>
      </c>
      <c r="E55" s="53">
        <v>5501</v>
      </c>
      <c r="F55" s="223">
        <v>12995</v>
      </c>
      <c r="G55" s="61">
        <v>1640</v>
      </c>
      <c r="H55" s="61">
        <f t="shared" si="5"/>
        <v>11355</v>
      </c>
      <c r="I55" s="62">
        <v>1640</v>
      </c>
      <c r="J55" s="106">
        <f t="shared" si="7"/>
        <v>0.70187238683875663</v>
      </c>
      <c r="K55" s="53">
        <f t="shared" si="2"/>
        <v>442800</v>
      </c>
      <c r="L55" s="53">
        <f t="shared" si="3"/>
        <v>1771200</v>
      </c>
      <c r="M55" s="100" t="str">
        <f t="shared" si="4"/>
        <v>SI CUMPLE</v>
      </c>
      <c r="N55" s="100" t="str">
        <f t="shared" si="6"/>
        <v>SI CUMPLE</v>
      </c>
      <c r="O55" s="110">
        <v>4</v>
      </c>
      <c r="P55" s="211"/>
    </row>
    <row r="56" spans="1:16" s="64" customFormat="1" ht="36.75" customHeight="1" x14ac:dyDescent="0.25">
      <c r="A56" s="233">
        <v>38</v>
      </c>
      <c r="B56" s="102" t="s">
        <v>109</v>
      </c>
      <c r="C56" s="103" t="s">
        <v>39</v>
      </c>
      <c r="D56" s="109">
        <v>330</v>
      </c>
      <c r="E56" s="53">
        <v>7858</v>
      </c>
      <c r="F56" s="223">
        <v>27051</v>
      </c>
      <c r="G56" s="61">
        <v>3005</v>
      </c>
      <c r="H56" s="61">
        <f t="shared" si="5"/>
        <v>24046</v>
      </c>
      <c r="I56" s="62">
        <v>3005</v>
      </c>
      <c r="J56" s="106">
        <f t="shared" si="7"/>
        <v>0.61758717230847548</v>
      </c>
      <c r="K56" s="53">
        <f t="shared" ref="K56:K87" si="8">I56*D56</f>
        <v>991650</v>
      </c>
      <c r="L56" s="53">
        <f t="shared" ref="L56:L87" si="9">K56*O56</f>
        <v>3966600</v>
      </c>
      <c r="M56" s="100" t="str">
        <f t="shared" ref="M56:M87" si="10">IF((I56)&gt;$E56,"NO CUMPLE","SI CUMPLE")</f>
        <v>SI CUMPLE</v>
      </c>
      <c r="N56" s="100" t="str">
        <f t="shared" si="6"/>
        <v>SI CUMPLE</v>
      </c>
      <c r="O56" s="110">
        <v>4</v>
      </c>
      <c r="P56" s="211"/>
    </row>
    <row r="57" spans="1:16" s="64" customFormat="1" ht="36.75" customHeight="1" x14ac:dyDescent="0.25">
      <c r="A57" s="233">
        <v>39</v>
      </c>
      <c r="B57" s="102" t="s">
        <v>110</v>
      </c>
      <c r="C57" s="103" t="s">
        <v>39</v>
      </c>
      <c r="D57" s="109">
        <v>330</v>
      </c>
      <c r="E57" s="53">
        <v>8644</v>
      </c>
      <c r="F57" s="223">
        <v>27051</v>
      </c>
      <c r="G57" s="61">
        <v>3255</v>
      </c>
      <c r="H57" s="61">
        <f t="shared" si="5"/>
        <v>23796</v>
      </c>
      <c r="I57" s="62">
        <v>3255</v>
      </c>
      <c r="J57" s="106">
        <f t="shared" si="7"/>
        <v>0.62343822304488661</v>
      </c>
      <c r="K57" s="53">
        <f t="shared" si="8"/>
        <v>1074150</v>
      </c>
      <c r="L57" s="53">
        <f t="shared" si="9"/>
        <v>4296600</v>
      </c>
      <c r="M57" s="100" t="str">
        <f t="shared" si="10"/>
        <v>SI CUMPLE</v>
      </c>
      <c r="N57" s="100" t="str">
        <f t="shared" si="6"/>
        <v>SI CUMPLE</v>
      </c>
      <c r="O57" s="110">
        <v>4</v>
      </c>
      <c r="P57" s="211"/>
    </row>
    <row r="58" spans="1:16" s="64" customFormat="1" ht="36.75" customHeight="1" x14ac:dyDescent="0.25">
      <c r="A58" s="233">
        <v>40</v>
      </c>
      <c r="B58" s="102" t="s">
        <v>111</v>
      </c>
      <c r="C58" s="103" t="s">
        <v>39</v>
      </c>
      <c r="D58" s="109">
        <v>330</v>
      </c>
      <c r="E58" s="53">
        <v>8644</v>
      </c>
      <c r="F58" s="223">
        <v>27051</v>
      </c>
      <c r="G58" s="61">
        <v>3255</v>
      </c>
      <c r="H58" s="61">
        <f t="shared" si="5"/>
        <v>23796</v>
      </c>
      <c r="I58" s="62">
        <v>3255</v>
      </c>
      <c r="J58" s="106">
        <f t="shared" si="7"/>
        <v>0.62343822304488661</v>
      </c>
      <c r="K58" s="53">
        <f t="shared" si="8"/>
        <v>1074150</v>
      </c>
      <c r="L58" s="53">
        <f t="shared" si="9"/>
        <v>4296600</v>
      </c>
      <c r="M58" s="100" t="str">
        <f t="shared" si="10"/>
        <v>SI CUMPLE</v>
      </c>
      <c r="N58" s="100" t="str">
        <f t="shared" si="6"/>
        <v>SI CUMPLE</v>
      </c>
      <c r="O58" s="110">
        <v>4</v>
      </c>
      <c r="P58" s="211"/>
    </row>
    <row r="59" spans="1:16" s="108" customFormat="1" ht="36.75" customHeight="1" x14ac:dyDescent="0.25">
      <c r="A59" s="233">
        <v>41</v>
      </c>
      <c r="B59" s="102" t="s">
        <v>170</v>
      </c>
      <c r="C59" s="103" t="s">
        <v>39</v>
      </c>
      <c r="D59" s="109">
        <v>310</v>
      </c>
      <c r="E59" s="53">
        <v>21609</v>
      </c>
      <c r="F59" s="223">
        <v>32044</v>
      </c>
      <c r="G59" s="61">
        <v>8100</v>
      </c>
      <c r="H59" s="61">
        <f t="shared" si="5"/>
        <v>23944</v>
      </c>
      <c r="I59" s="62">
        <v>8100</v>
      </c>
      <c r="J59" s="106">
        <f t="shared" si="7"/>
        <v>0.62515618492294878</v>
      </c>
      <c r="K59" s="53">
        <f t="shared" si="8"/>
        <v>2511000</v>
      </c>
      <c r="L59" s="53">
        <f t="shared" si="9"/>
        <v>10044000</v>
      </c>
      <c r="M59" s="100" t="str">
        <f t="shared" si="10"/>
        <v>SI CUMPLE</v>
      </c>
      <c r="N59" s="100" t="str">
        <f t="shared" si="6"/>
        <v>SI CUMPLE</v>
      </c>
      <c r="O59" s="110">
        <v>4</v>
      </c>
      <c r="P59" s="211"/>
    </row>
    <row r="60" spans="1:16" s="108" customFormat="1" ht="36.75" customHeight="1" x14ac:dyDescent="0.25">
      <c r="A60" s="233">
        <v>42</v>
      </c>
      <c r="B60" s="102" t="s">
        <v>112</v>
      </c>
      <c r="C60" s="103" t="s">
        <v>39</v>
      </c>
      <c r="D60" s="109">
        <v>165</v>
      </c>
      <c r="E60" s="53">
        <v>34379</v>
      </c>
      <c r="F60" s="223">
        <v>63746</v>
      </c>
      <c r="G60" s="61">
        <v>14850</v>
      </c>
      <c r="H60" s="61">
        <f t="shared" si="5"/>
        <v>48896</v>
      </c>
      <c r="I60" s="62">
        <v>14850</v>
      </c>
      <c r="J60" s="106">
        <f t="shared" si="7"/>
        <v>0.56805026324209551</v>
      </c>
      <c r="K60" s="53">
        <f t="shared" si="8"/>
        <v>2450250</v>
      </c>
      <c r="L60" s="53">
        <f t="shared" si="9"/>
        <v>9801000</v>
      </c>
      <c r="M60" s="100" t="str">
        <f t="shared" si="10"/>
        <v>SI CUMPLE</v>
      </c>
      <c r="N60" s="100" t="str">
        <f t="shared" si="6"/>
        <v>SI CUMPLE</v>
      </c>
      <c r="O60" s="110">
        <v>4</v>
      </c>
      <c r="P60" s="211"/>
    </row>
    <row r="61" spans="1:16" s="108" customFormat="1" ht="36.75" customHeight="1" x14ac:dyDescent="0.25">
      <c r="A61" s="233">
        <v>43</v>
      </c>
      <c r="B61" s="102" t="s">
        <v>113</v>
      </c>
      <c r="C61" s="103" t="s">
        <v>39</v>
      </c>
      <c r="D61" s="109">
        <v>180</v>
      </c>
      <c r="E61" s="53">
        <v>9037</v>
      </c>
      <c r="F61" s="223">
        <v>18918</v>
      </c>
      <c r="G61" s="61">
        <v>4629</v>
      </c>
      <c r="H61" s="61">
        <f t="shared" si="5"/>
        <v>14289</v>
      </c>
      <c r="I61" s="62">
        <v>4629</v>
      </c>
      <c r="J61" s="106">
        <f t="shared" si="7"/>
        <v>0.48777249087086422</v>
      </c>
      <c r="K61" s="53">
        <f t="shared" si="8"/>
        <v>833220</v>
      </c>
      <c r="L61" s="53">
        <f t="shared" si="9"/>
        <v>3332880</v>
      </c>
      <c r="M61" s="100" t="str">
        <f t="shared" si="10"/>
        <v>SI CUMPLE</v>
      </c>
      <c r="N61" s="100" t="str">
        <f t="shared" si="6"/>
        <v>SI CUMPLE</v>
      </c>
      <c r="O61" s="110">
        <v>4</v>
      </c>
      <c r="P61" s="211"/>
    </row>
    <row r="62" spans="1:16" s="108" customFormat="1" ht="36.75" customHeight="1" x14ac:dyDescent="0.25">
      <c r="A62" s="233">
        <v>44</v>
      </c>
      <c r="B62" s="102" t="s">
        <v>171</v>
      </c>
      <c r="C62" s="103" t="s">
        <v>39</v>
      </c>
      <c r="D62" s="109">
        <v>100</v>
      </c>
      <c r="E62" s="53">
        <v>12769</v>
      </c>
      <c r="F62" s="223">
        <v>28720</v>
      </c>
      <c r="G62" s="61">
        <v>6396</v>
      </c>
      <c r="H62" s="61">
        <f t="shared" si="5"/>
        <v>22324</v>
      </c>
      <c r="I62" s="62">
        <v>6396</v>
      </c>
      <c r="J62" s="106">
        <f t="shared" si="7"/>
        <v>0.49909938131412013</v>
      </c>
      <c r="K62" s="53">
        <f t="shared" si="8"/>
        <v>639600</v>
      </c>
      <c r="L62" s="53">
        <f t="shared" si="9"/>
        <v>2558400</v>
      </c>
      <c r="M62" s="100" t="str">
        <f t="shared" si="10"/>
        <v>SI CUMPLE</v>
      </c>
      <c r="N62" s="100" t="str">
        <f t="shared" si="6"/>
        <v>SI CUMPLE</v>
      </c>
      <c r="O62" s="110">
        <v>4</v>
      </c>
      <c r="P62" s="211"/>
    </row>
    <row r="63" spans="1:16" s="64" customFormat="1" ht="36.75" customHeight="1" x14ac:dyDescent="0.25">
      <c r="A63" s="233">
        <v>45</v>
      </c>
      <c r="B63" s="102" t="s">
        <v>114</v>
      </c>
      <c r="C63" s="103" t="s">
        <v>39</v>
      </c>
      <c r="D63" s="109">
        <v>34</v>
      </c>
      <c r="E63" s="53">
        <v>7858</v>
      </c>
      <c r="F63" s="223">
        <v>14252</v>
      </c>
      <c r="G63" s="61">
        <v>2449</v>
      </c>
      <c r="H63" s="61">
        <f t="shared" si="5"/>
        <v>11803</v>
      </c>
      <c r="I63" s="62">
        <v>0</v>
      </c>
      <c r="J63" s="106">
        <f t="shared" si="7"/>
        <v>1</v>
      </c>
      <c r="K63" s="53">
        <f t="shared" si="8"/>
        <v>0</v>
      </c>
      <c r="L63" s="53">
        <f t="shared" si="9"/>
        <v>0</v>
      </c>
      <c r="M63" s="100" t="str">
        <f t="shared" si="10"/>
        <v>SI CUMPLE</v>
      </c>
      <c r="N63" s="100" t="s">
        <v>212</v>
      </c>
      <c r="O63" s="110">
        <v>4</v>
      </c>
      <c r="P63" s="212" t="s">
        <v>211</v>
      </c>
    </row>
    <row r="64" spans="1:16" s="108" customFormat="1" ht="36.75" customHeight="1" x14ac:dyDescent="0.25">
      <c r="A64" s="233">
        <v>46</v>
      </c>
      <c r="B64" s="102" t="s">
        <v>115</v>
      </c>
      <c r="C64" s="103" t="s">
        <v>39</v>
      </c>
      <c r="D64" s="109">
        <v>34</v>
      </c>
      <c r="E64" s="53">
        <v>4421</v>
      </c>
      <c r="F64" s="223">
        <v>5786</v>
      </c>
      <c r="G64" s="61">
        <v>2266</v>
      </c>
      <c r="H64" s="61">
        <f t="shared" si="5"/>
        <v>3520</v>
      </c>
      <c r="I64" s="62">
        <v>2266</v>
      </c>
      <c r="J64" s="106">
        <f t="shared" si="7"/>
        <v>0.48744627912237048</v>
      </c>
      <c r="K64" s="53">
        <f t="shared" si="8"/>
        <v>77044</v>
      </c>
      <c r="L64" s="53">
        <f t="shared" si="9"/>
        <v>308176</v>
      </c>
      <c r="M64" s="100" t="str">
        <f t="shared" si="10"/>
        <v>SI CUMPLE</v>
      </c>
      <c r="N64" s="100" t="str">
        <f t="shared" si="6"/>
        <v>SI CUMPLE</v>
      </c>
      <c r="O64" s="110">
        <v>4</v>
      </c>
      <c r="P64" s="211"/>
    </row>
    <row r="65" spans="1:16" s="64" customFormat="1" ht="36.75" customHeight="1" x14ac:dyDescent="0.25">
      <c r="A65" s="233">
        <v>47</v>
      </c>
      <c r="B65" s="102" t="s">
        <v>172</v>
      </c>
      <c r="C65" s="103" t="s">
        <v>39</v>
      </c>
      <c r="D65" s="109">
        <v>6</v>
      </c>
      <c r="E65" s="53">
        <v>6385</v>
      </c>
      <c r="F65" s="223">
        <v>16885</v>
      </c>
      <c r="G65" s="61">
        <v>2893</v>
      </c>
      <c r="H65" s="61">
        <f t="shared" si="5"/>
        <v>13992</v>
      </c>
      <c r="I65" s="62">
        <v>2893</v>
      </c>
      <c r="J65" s="106">
        <f t="shared" si="7"/>
        <v>0.5469068128425999</v>
      </c>
      <c r="K65" s="53">
        <f t="shared" si="8"/>
        <v>17358</v>
      </c>
      <c r="L65" s="53">
        <f t="shared" si="9"/>
        <v>69432</v>
      </c>
      <c r="M65" s="100" t="str">
        <f t="shared" si="10"/>
        <v>SI CUMPLE</v>
      </c>
      <c r="N65" s="100" t="str">
        <f t="shared" si="6"/>
        <v>SI CUMPLE</v>
      </c>
      <c r="O65" s="110">
        <v>4</v>
      </c>
      <c r="P65" s="211"/>
    </row>
    <row r="66" spans="1:16" s="64" customFormat="1" ht="36.75" customHeight="1" x14ac:dyDescent="0.25">
      <c r="A66" s="233">
        <v>48</v>
      </c>
      <c r="B66" s="102" t="s">
        <v>173</v>
      </c>
      <c r="C66" s="103" t="s">
        <v>39</v>
      </c>
      <c r="D66" s="109">
        <v>3</v>
      </c>
      <c r="E66" s="53">
        <v>7858</v>
      </c>
      <c r="F66" s="223">
        <v>16885</v>
      </c>
      <c r="G66" s="61">
        <v>4584</v>
      </c>
      <c r="H66" s="61">
        <f t="shared" si="5"/>
        <v>12301</v>
      </c>
      <c r="I66" s="62">
        <v>4584</v>
      </c>
      <c r="J66" s="106">
        <f t="shared" si="7"/>
        <v>0.41664545685925169</v>
      </c>
      <c r="K66" s="53">
        <f t="shared" si="8"/>
        <v>13752</v>
      </c>
      <c r="L66" s="53">
        <f t="shared" si="9"/>
        <v>55008</v>
      </c>
      <c r="M66" s="100" t="str">
        <f t="shared" si="10"/>
        <v>SI CUMPLE</v>
      </c>
      <c r="N66" s="100" t="str">
        <f t="shared" si="6"/>
        <v>SI CUMPLE</v>
      </c>
      <c r="O66" s="110">
        <v>4</v>
      </c>
      <c r="P66" s="211"/>
    </row>
    <row r="67" spans="1:16" s="64" customFormat="1" ht="36.75" customHeight="1" x14ac:dyDescent="0.25">
      <c r="A67" s="233">
        <v>49</v>
      </c>
      <c r="B67" s="102" t="s">
        <v>116</v>
      </c>
      <c r="C67" s="103" t="s">
        <v>39</v>
      </c>
      <c r="D67" s="109">
        <v>4</v>
      </c>
      <c r="E67" s="53">
        <v>13262</v>
      </c>
      <c r="F67" s="223">
        <v>25770</v>
      </c>
      <c r="G67" s="61">
        <v>1736</v>
      </c>
      <c r="H67" s="61">
        <f t="shared" si="5"/>
        <v>24034</v>
      </c>
      <c r="I67" s="62">
        <v>1736</v>
      </c>
      <c r="J67" s="106">
        <f t="shared" si="7"/>
        <v>0.86909968330568543</v>
      </c>
      <c r="K67" s="53">
        <f t="shared" si="8"/>
        <v>6944</v>
      </c>
      <c r="L67" s="53">
        <f t="shared" si="9"/>
        <v>27776</v>
      </c>
      <c r="M67" s="100" t="str">
        <f t="shared" si="10"/>
        <v>SI CUMPLE</v>
      </c>
      <c r="N67" s="100" t="str">
        <f t="shared" si="6"/>
        <v>SI CUMPLE</v>
      </c>
      <c r="O67" s="110">
        <v>4</v>
      </c>
      <c r="P67" s="211"/>
    </row>
    <row r="68" spans="1:16" s="64" customFormat="1" ht="36.75" customHeight="1" x14ac:dyDescent="0.25">
      <c r="A68" s="233">
        <v>50</v>
      </c>
      <c r="B68" s="102" t="s">
        <v>117</v>
      </c>
      <c r="C68" s="103" t="s">
        <v>39</v>
      </c>
      <c r="D68" s="109">
        <v>4</v>
      </c>
      <c r="E68" s="53">
        <v>195470</v>
      </c>
      <c r="F68" s="223">
        <v>256751</v>
      </c>
      <c r="G68" s="61">
        <v>89902</v>
      </c>
      <c r="H68" s="61">
        <f t="shared" si="5"/>
        <v>166849</v>
      </c>
      <c r="I68" s="62">
        <v>89902</v>
      </c>
      <c r="J68" s="106">
        <f t="shared" si="7"/>
        <v>0.54007264541873434</v>
      </c>
      <c r="K68" s="53">
        <f t="shared" si="8"/>
        <v>359608</v>
      </c>
      <c r="L68" s="53">
        <f t="shared" si="9"/>
        <v>1438432</v>
      </c>
      <c r="M68" s="100" t="str">
        <f t="shared" si="10"/>
        <v>SI CUMPLE</v>
      </c>
      <c r="N68" s="100" t="str">
        <f t="shared" si="6"/>
        <v>SI CUMPLE</v>
      </c>
      <c r="O68" s="110">
        <v>4</v>
      </c>
      <c r="P68" s="211"/>
    </row>
    <row r="69" spans="1:16" s="108" customFormat="1" ht="36.75" customHeight="1" x14ac:dyDescent="0.25">
      <c r="A69" s="233">
        <v>51</v>
      </c>
      <c r="B69" s="102" t="s">
        <v>174</v>
      </c>
      <c r="C69" s="103" t="s">
        <v>39</v>
      </c>
      <c r="D69" s="109">
        <v>190</v>
      </c>
      <c r="E69" s="53">
        <v>57888</v>
      </c>
      <c r="F69" s="223">
        <v>64785</v>
      </c>
      <c r="G69" s="61">
        <v>18464</v>
      </c>
      <c r="H69" s="61">
        <f t="shared" si="5"/>
        <v>46321</v>
      </c>
      <c r="I69" s="62">
        <v>18464</v>
      </c>
      <c r="J69" s="106">
        <f t="shared" si="7"/>
        <v>0.68103924820342732</v>
      </c>
      <c r="K69" s="53">
        <f t="shared" si="8"/>
        <v>3508160</v>
      </c>
      <c r="L69" s="53">
        <f t="shared" si="9"/>
        <v>14032640</v>
      </c>
      <c r="M69" s="100" t="str">
        <f t="shared" si="10"/>
        <v>SI CUMPLE</v>
      </c>
      <c r="N69" s="100" t="str">
        <f t="shared" si="6"/>
        <v>SI CUMPLE</v>
      </c>
      <c r="O69" s="110">
        <v>4</v>
      </c>
      <c r="P69" s="211"/>
    </row>
    <row r="70" spans="1:16" s="108" customFormat="1" ht="36.75" customHeight="1" x14ac:dyDescent="0.25">
      <c r="A70" s="233">
        <v>52</v>
      </c>
      <c r="B70" s="102" t="s">
        <v>175</v>
      </c>
      <c r="C70" s="103" t="s">
        <v>39</v>
      </c>
      <c r="D70" s="109">
        <v>90</v>
      </c>
      <c r="E70" s="53">
        <v>11132</v>
      </c>
      <c r="F70" s="223">
        <v>18572</v>
      </c>
      <c r="G70" s="61">
        <v>6365</v>
      </c>
      <c r="H70" s="61">
        <f t="shared" si="5"/>
        <v>12207</v>
      </c>
      <c r="I70" s="62">
        <v>6365</v>
      </c>
      <c r="J70" s="106">
        <f t="shared" si="7"/>
        <v>0.42822493711821774</v>
      </c>
      <c r="K70" s="53">
        <f t="shared" si="8"/>
        <v>572850</v>
      </c>
      <c r="L70" s="53">
        <f t="shared" si="9"/>
        <v>2291400</v>
      </c>
      <c r="M70" s="100" t="str">
        <f t="shared" si="10"/>
        <v>SI CUMPLE</v>
      </c>
      <c r="N70" s="100" t="str">
        <f t="shared" si="6"/>
        <v>SI CUMPLE</v>
      </c>
      <c r="O70" s="110">
        <v>4</v>
      </c>
      <c r="P70" s="211"/>
    </row>
    <row r="71" spans="1:16" s="108" customFormat="1" ht="36.75" customHeight="1" x14ac:dyDescent="0.25">
      <c r="A71" s="233">
        <v>53</v>
      </c>
      <c r="B71" s="102" t="s">
        <v>176</v>
      </c>
      <c r="C71" s="103" t="s">
        <v>39</v>
      </c>
      <c r="D71" s="109">
        <v>70</v>
      </c>
      <c r="E71" s="53">
        <v>100190</v>
      </c>
      <c r="F71" s="223">
        <v>166237</v>
      </c>
      <c r="G71" s="61">
        <v>23670</v>
      </c>
      <c r="H71" s="61">
        <f t="shared" si="5"/>
        <v>142567</v>
      </c>
      <c r="I71" s="62">
        <v>23670</v>
      </c>
      <c r="J71" s="106">
        <f t="shared" si="7"/>
        <v>0.76374887713344641</v>
      </c>
      <c r="K71" s="53">
        <f t="shared" si="8"/>
        <v>1656900</v>
      </c>
      <c r="L71" s="53">
        <f t="shared" si="9"/>
        <v>6627600</v>
      </c>
      <c r="M71" s="100" t="str">
        <f t="shared" si="10"/>
        <v>SI CUMPLE</v>
      </c>
      <c r="N71" s="100" t="str">
        <f t="shared" si="6"/>
        <v>SI CUMPLE</v>
      </c>
      <c r="O71" s="110">
        <v>4</v>
      </c>
      <c r="P71" s="211"/>
    </row>
    <row r="72" spans="1:16" s="108" customFormat="1" ht="36.75" customHeight="1" x14ac:dyDescent="0.25">
      <c r="A72" s="233">
        <v>54</v>
      </c>
      <c r="B72" s="102" t="s">
        <v>118</v>
      </c>
      <c r="C72" s="103" t="s">
        <v>39</v>
      </c>
      <c r="D72" s="109">
        <v>74</v>
      </c>
      <c r="E72" s="53">
        <v>26885</v>
      </c>
      <c r="F72" s="223">
        <v>61942</v>
      </c>
      <c r="G72" s="61">
        <v>15449</v>
      </c>
      <c r="H72" s="61">
        <f t="shared" si="5"/>
        <v>46493</v>
      </c>
      <c r="I72" s="62">
        <v>15449</v>
      </c>
      <c r="J72" s="106">
        <f t="shared" si="7"/>
        <v>0.42536730518876698</v>
      </c>
      <c r="K72" s="53">
        <f t="shared" si="8"/>
        <v>1143226</v>
      </c>
      <c r="L72" s="53">
        <f t="shared" si="9"/>
        <v>4572904</v>
      </c>
      <c r="M72" s="100" t="str">
        <f t="shared" si="10"/>
        <v>SI CUMPLE</v>
      </c>
      <c r="N72" s="100" t="str">
        <f t="shared" si="6"/>
        <v>SI CUMPLE</v>
      </c>
      <c r="O72" s="110">
        <v>4</v>
      </c>
      <c r="P72" s="211"/>
    </row>
    <row r="73" spans="1:16" s="64" customFormat="1" ht="36.75" customHeight="1" x14ac:dyDescent="0.25">
      <c r="A73" s="233">
        <v>55</v>
      </c>
      <c r="B73" s="102" t="s">
        <v>119</v>
      </c>
      <c r="C73" s="103" t="s">
        <v>39</v>
      </c>
      <c r="D73" s="109">
        <v>4</v>
      </c>
      <c r="E73" s="53">
        <v>15716</v>
      </c>
      <c r="F73" s="223">
        <v>32074</v>
      </c>
      <c r="G73" s="61">
        <v>7522</v>
      </c>
      <c r="H73" s="61">
        <f t="shared" si="5"/>
        <v>24552</v>
      </c>
      <c r="I73" s="62">
        <v>7522</v>
      </c>
      <c r="J73" s="106">
        <f t="shared" si="7"/>
        <v>0.5213794858742683</v>
      </c>
      <c r="K73" s="53">
        <f t="shared" si="8"/>
        <v>30088</v>
      </c>
      <c r="L73" s="53">
        <f t="shared" si="9"/>
        <v>120352</v>
      </c>
      <c r="M73" s="100" t="str">
        <f t="shared" si="10"/>
        <v>SI CUMPLE</v>
      </c>
      <c r="N73" s="100" t="str">
        <f t="shared" si="6"/>
        <v>SI CUMPLE</v>
      </c>
      <c r="O73" s="110">
        <v>4</v>
      </c>
      <c r="P73" s="211"/>
    </row>
    <row r="74" spans="1:16" s="64" customFormat="1" ht="36.75" customHeight="1" x14ac:dyDescent="0.25">
      <c r="A74" s="233">
        <v>56</v>
      </c>
      <c r="B74" s="102" t="s">
        <v>177</v>
      </c>
      <c r="C74" s="103" t="s">
        <v>39</v>
      </c>
      <c r="D74" s="109">
        <v>1</v>
      </c>
      <c r="E74" s="53">
        <v>73669</v>
      </c>
      <c r="F74" s="223">
        <v>133941</v>
      </c>
      <c r="G74" s="61">
        <v>39100</v>
      </c>
      <c r="H74" s="61">
        <f t="shared" si="5"/>
        <v>94841</v>
      </c>
      <c r="I74" s="62">
        <v>39100</v>
      </c>
      <c r="J74" s="106">
        <f t="shared" si="7"/>
        <v>0.46924758039338121</v>
      </c>
      <c r="K74" s="53">
        <f t="shared" si="8"/>
        <v>39100</v>
      </c>
      <c r="L74" s="53">
        <f t="shared" si="9"/>
        <v>156400</v>
      </c>
      <c r="M74" s="100" t="str">
        <f t="shared" si="10"/>
        <v>SI CUMPLE</v>
      </c>
      <c r="N74" s="100" t="str">
        <f t="shared" si="6"/>
        <v>SI CUMPLE</v>
      </c>
      <c r="O74" s="110">
        <v>4</v>
      </c>
      <c r="P74" s="211"/>
    </row>
    <row r="75" spans="1:16" s="108" customFormat="1" ht="36.75" customHeight="1" x14ac:dyDescent="0.25">
      <c r="A75" s="233">
        <v>57</v>
      </c>
      <c r="B75" s="102" t="s">
        <v>178</v>
      </c>
      <c r="C75" s="103" t="s">
        <v>39</v>
      </c>
      <c r="D75" s="109">
        <v>1</v>
      </c>
      <c r="E75" s="53">
        <v>37326</v>
      </c>
      <c r="F75" s="223">
        <v>89331</v>
      </c>
      <c r="G75" s="61">
        <v>16737</v>
      </c>
      <c r="H75" s="61">
        <f t="shared" si="5"/>
        <v>72594</v>
      </c>
      <c r="I75" s="62">
        <v>16737</v>
      </c>
      <c r="J75" s="106">
        <f t="shared" si="7"/>
        <v>0.55159942131490114</v>
      </c>
      <c r="K75" s="53">
        <f t="shared" si="8"/>
        <v>16737</v>
      </c>
      <c r="L75" s="53">
        <f t="shared" si="9"/>
        <v>66948</v>
      </c>
      <c r="M75" s="100" t="str">
        <f t="shared" si="10"/>
        <v>SI CUMPLE</v>
      </c>
      <c r="N75" s="100" t="str">
        <f t="shared" si="6"/>
        <v>SI CUMPLE</v>
      </c>
      <c r="O75" s="110">
        <v>4</v>
      </c>
      <c r="P75" s="211"/>
    </row>
    <row r="76" spans="1:16" s="108" customFormat="1" ht="36.75" customHeight="1" x14ac:dyDescent="0.25">
      <c r="A76" s="233">
        <v>58</v>
      </c>
      <c r="B76" s="102" t="s">
        <v>120</v>
      </c>
      <c r="C76" s="103" t="s">
        <v>39</v>
      </c>
      <c r="D76" s="109">
        <v>4</v>
      </c>
      <c r="E76" s="53">
        <v>5698</v>
      </c>
      <c r="F76" s="223">
        <v>26677</v>
      </c>
      <c r="G76" s="61">
        <v>2629</v>
      </c>
      <c r="H76" s="61">
        <f t="shared" si="5"/>
        <v>24048</v>
      </c>
      <c r="I76" s="62">
        <v>2629</v>
      </c>
      <c r="J76" s="106">
        <f t="shared" si="7"/>
        <v>0.53861003861003864</v>
      </c>
      <c r="K76" s="53">
        <f t="shared" si="8"/>
        <v>10516</v>
      </c>
      <c r="L76" s="53">
        <f t="shared" si="9"/>
        <v>42064</v>
      </c>
      <c r="M76" s="100" t="str">
        <f t="shared" si="10"/>
        <v>SI CUMPLE</v>
      </c>
      <c r="N76" s="100" t="str">
        <f t="shared" si="6"/>
        <v>SI CUMPLE</v>
      </c>
      <c r="O76" s="110">
        <v>4</v>
      </c>
      <c r="P76" s="211"/>
    </row>
    <row r="77" spans="1:16" s="108" customFormat="1" ht="36.75" customHeight="1" x14ac:dyDescent="0.25">
      <c r="A77" s="233">
        <v>59</v>
      </c>
      <c r="B77" s="102" t="s">
        <v>179</v>
      </c>
      <c r="C77" s="103" t="s">
        <v>39</v>
      </c>
      <c r="D77" s="109">
        <v>11</v>
      </c>
      <c r="E77" s="53">
        <v>17681</v>
      </c>
      <c r="F77" s="223">
        <v>71839</v>
      </c>
      <c r="G77" s="61">
        <v>7487</v>
      </c>
      <c r="H77" s="61">
        <f t="shared" si="5"/>
        <v>64352</v>
      </c>
      <c r="I77" s="62">
        <v>7487</v>
      </c>
      <c r="J77" s="106">
        <f t="shared" si="7"/>
        <v>0.57655110005090204</v>
      </c>
      <c r="K77" s="53">
        <f t="shared" si="8"/>
        <v>82357</v>
      </c>
      <c r="L77" s="53">
        <f t="shared" si="9"/>
        <v>329428</v>
      </c>
      <c r="M77" s="100" t="str">
        <f t="shared" si="10"/>
        <v>SI CUMPLE</v>
      </c>
      <c r="N77" s="100" t="str">
        <f t="shared" si="6"/>
        <v>SI CUMPLE</v>
      </c>
      <c r="O77" s="110">
        <v>4</v>
      </c>
      <c r="P77" s="211"/>
    </row>
    <row r="78" spans="1:16" s="108" customFormat="1" ht="36.75" customHeight="1" x14ac:dyDescent="0.25">
      <c r="A78" s="233">
        <v>60</v>
      </c>
      <c r="B78" s="102" t="s">
        <v>121</v>
      </c>
      <c r="C78" s="103" t="s">
        <v>39</v>
      </c>
      <c r="D78" s="109">
        <v>11</v>
      </c>
      <c r="E78" s="53">
        <v>23574</v>
      </c>
      <c r="F78" s="223">
        <v>71839</v>
      </c>
      <c r="G78" s="61">
        <v>10965</v>
      </c>
      <c r="H78" s="61">
        <f t="shared" si="5"/>
        <v>60874</v>
      </c>
      <c r="I78" s="62">
        <v>10965</v>
      </c>
      <c r="J78" s="106">
        <f t="shared" si="7"/>
        <v>0.53486892339017567</v>
      </c>
      <c r="K78" s="53">
        <f t="shared" si="8"/>
        <v>120615</v>
      </c>
      <c r="L78" s="53">
        <f t="shared" si="9"/>
        <v>482460</v>
      </c>
      <c r="M78" s="100" t="str">
        <f t="shared" si="10"/>
        <v>SI CUMPLE</v>
      </c>
      <c r="N78" s="100" t="str">
        <f t="shared" si="6"/>
        <v>SI CUMPLE</v>
      </c>
      <c r="O78" s="110">
        <v>4</v>
      </c>
      <c r="P78" s="211"/>
    </row>
    <row r="79" spans="1:16" s="108" customFormat="1" ht="36.75" customHeight="1" x14ac:dyDescent="0.25">
      <c r="A79" s="233">
        <v>61</v>
      </c>
      <c r="B79" s="102" t="s">
        <v>180</v>
      </c>
      <c r="C79" s="103" t="s">
        <v>39</v>
      </c>
      <c r="D79" s="109">
        <v>5</v>
      </c>
      <c r="E79" s="53">
        <v>7367</v>
      </c>
      <c r="F79" s="223">
        <v>26299</v>
      </c>
      <c r="G79" s="61">
        <v>2892</v>
      </c>
      <c r="H79" s="61">
        <f t="shared" si="5"/>
        <v>23407</v>
      </c>
      <c r="I79" s="62">
        <v>2892</v>
      </c>
      <c r="J79" s="106">
        <f t="shared" si="7"/>
        <v>0.60743857743993479</v>
      </c>
      <c r="K79" s="53">
        <f t="shared" si="8"/>
        <v>14460</v>
      </c>
      <c r="L79" s="53">
        <f t="shared" si="9"/>
        <v>57840</v>
      </c>
      <c r="M79" s="100" t="str">
        <f t="shared" si="10"/>
        <v>SI CUMPLE</v>
      </c>
      <c r="N79" s="100" t="str">
        <f t="shared" si="6"/>
        <v>SI CUMPLE</v>
      </c>
      <c r="O79" s="110">
        <v>4</v>
      </c>
      <c r="P79" s="211"/>
    </row>
    <row r="80" spans="1:16" s="108" customFormat="1" ht="36.75" customHeight="1" x14ac:dyDescent="0.25">
      <c r="A80" s="233">
        <v>62</v>
      </c>
      <c r="B80" s="102" t="s">
        <v>181</v>
      </c>
      <c r="C80" s="103" t="s">
        <v>39</v>
      </c>
      <c r="D80" s="109">
        <v>12</v>
      </c>
      <c r="E80" s="53">
        <v>3241</v>
      </c>
      <c r="F80" s="223">
        <v>18716</v>
      </c>
      <c r="G80" s="61">
        <v>1504</v>
      </c>
      <c r="H80" s="61">
        <f t="shared" si="5"/>
        <v>17212</v>
      </c>
      <c r="I80" s="62">
        <v>1504</v>
      </c>
      <c r="J80" s="106">
        <f t="shared" si="7"/>
        <v>0.53594569577290962</v>
      </c>
      <c r="K80" s="53">
        <f t="shared" si="8"/>
        <v>18048</v>
      </c>
      <c r="L80" s="53">
        <f t="shared" si="9"/>
        <v>72192</v>
      </c>
      <c r="M80" s="100" t="str">
        <f t="shared" si="10"/>
        <v>SI CUMPLE</v>
      </c>
      <c r="N80" s="100" t="str">
        <f t="shared" si="6"/>
        <v>SI CUMPLE</v>
      </c>
      <c r="O80" s="110">
        <v>4</v>
      </c>
      <c r="P80" s="211"/>
    </row>
    <row r="81" spans="1:16" s="108" customFormat="1" ht="36.75" customHeight="1" x14ac:dyDescent="0.25">
      <c r="A81" s="233">
        <v>63</v>
      </c>
      <c r="B81" s="102" t="s">
        <v>182</v>
      </c>
      <c r="C81" s="103" t="s">
        <v>39</v>
      </c>
      <c r="D81" s="109">
        <v>30</v>
      </c>
      <c r="E81" s="53">
        <v>5501</v>
      </c>
      <c r="F81" s="223">
        <v>8638</v>
      </c>
      <c r="G81" s="61">
        <v>1909</v>
      </c>
      <c r="H81" s="61">
        <f t="shared" si="5"/>
        <v>6729</v>
      </c>
      <c r="I81" s="62">
        <v>1909</v>
      </c>
      <c r="J81" s="106">
        <f t="shared" si="7"/>
        <v>0.6529721868751136</v>
      </c>
      <c r="K81" s="53">
        <f t="shared" si="8"/>
        <v>57270</v>
      </c>
      <c r="L81" s="53">
        <f t="shared" si="9"/>
        <v>229080</v>
      </c>
      <c r="M81" s="100" t="str">
        <f t="shared" si="10"/>
        <v>SI CUMPLE</v>
      </c>
      <c r="N81" s="100" t="str">
        <f t="shared" si="6"/>
        <v>SI CUMPLE</v>
      </c>
      <c r="O81" s="110">
        <v>4</v>
      </c>
      <c r="P81" s="211"/>
    </row>
    <row r="82" spans="1:16" s="108" customFormat="1" ht="36.75" customHeight="1" x14ac:dyDescent="0.25">
      <c r="A82" s="233">
        <v>64</v>
      </c>
      <c r="B82" s="102" t="s">
        <v>122</v>
      </c>
      <c r="C82" s="103" t="s">
        <v>39</v>
      </c>
      <c r="D82" s="109">
        <v>9</v>
      </c>
      <c r="E82" s="53">
        <v>40273</v>
      </c>
      <c r="F82" s="223">
        <v>40870</v>
      </c>
      <c r="G82" s="61">
        <v>2999</v>
      </c>
      <c r="H82" s="61">
        <f t="shared" si="5"/>
        <v>37871</v>
      </c>
      <c r="I82" s="62">
        <v>2999</v>
      </c>
      <c r="J82" s="106">
        <f t="shared" si="7"/>
        <v>0.92553323566657564</v>
      </c>
      <c r="K82" s="53">
        <f t="shared" si="8"/>
        <v>26991</v>
      </c>
      <c r="L82" s="53">
        <f t="shared" si="9"/>
        <v>107964</v>
      </c>
      <c r="M82" s="100" t="str">
        <f t="shared" si="10"/>
        <v>SI CUMPLE</v>
      </c>
      <c r="N82" s="100" t="str">
        <f t="shared" si="6"/>
        <v>SI CUMPLE</v>
      </c>
      <c r="O82" s="110">
        <v>4</v>
      </c>
      <c r="P82" s="211"/>
    </row>
    <row r="83" spans="1:16" s="108" customFormat="1" ht="36.75" customHeight="1" x14ac:dyDescent="0.25">
      <c r="A83" s="233">
        <v>65</v>
      </c>
      <c r="B83" s="102" t="s">
        <v>183</v>
      </c>
      <c r="C83" s="103" t="s">
        <v>39</v>
      </c>
      <c r="D83" s="109">
        <v>4</v>
      </c>
      <c r="E83" s="53">
        <v>5893</v>
      </c>
      <c r="F83" s="223">
        <v>43190</v>
      </c>
      <c r="G83" s="61">
        <v>2704</v>
      </c>
      <c r="H83" s="61">
        <f t="shared" si="5"/>
        <v>40486</v>
      </c>
      <c r="I83" s="62">
        <v>2704</v>
      </c>
      <c r="J83" s="106">
        <f t="shared" si="7"/>
        <v>0.54115051756321064</v>
      </c>
      <c r="K83" s="53">
        <f t="shared" si="8"/>
        <v>10816</v>
      </c>
      <c r="L83" s="53">
        <f t="shared" si="9"/>
        <v>43264</v>
      </c>
      <c r="M83" s="100" t="str">
        <f t="shared" si="10"/>
        <v>SI CUMPLE</v>
      </c>
      <c r="N83" s="100" t="str">
        <f t="shared" si="6"/>
        <v>SI CUMPLE</v>
      </c>
      <c r="O83" s="110">
        <v>4</v>
      </c>
      <c r="P83" s="211"/>
    </row>
    <row r="84" spans="1:16" s="108" customFormat="1" ht="36.75" customHeight="1" x14ac:dyDescent="0.25">
      <c r="A84" s="233">
        <v>66</v>
      </c>
      <c r="B84" s="102" t="s">
        <v>184</v>
      </c>
      <c r="C84" s="103" t="s">
        <v>39</v>
      </c>
      <c r="D84" s="109">
        <v>9</v>
      </c>
      <c r="E84" s="53">
        <v>10805</v>
      </c>
      <c r="F84" s="223">
        <v>25899</v>
      </c>
      <c r="G84" s="61">
        <v>4232</v>
      </c>
      <c r="H84" s="61">
        <f t="shared" si="5"/>
        <v>21667</v>
      </c>
      <c r="I84" s="62">
        <v>4232</v>
      </c>
      <c r="J84" s="106">
        <f t="shared" si="7"/>
        <v>0.60832947709393803</v>
      </c>
      <c r="K84" s="53">
        <f t="shared" si="8"/>
        <v>38088</v>
      </c>
      <c r="L84" s="53">
        <f t="shared" si="9"/>
        <v>152352</v>
      </c>
      <c r="M84" s="100" t="str">
        <f t="shared" si="10"/>
        <v>SI CUMPLE</v>
      </c>
      <c r="N84" s="100" t="str">
        <f t="shared" si="6"/>
        <v>SI CUMPLE</v>
      </c>
      <c r="O84" s="110">
        <v>4</v>
      </c>
      <c r="P84" s="211"/>
    </row>
    <row r="85" spans="1:16" s="108" customFormat="1" ht="36.75" customHeight="1" x14ac:dyDescent="0.25">
      <c r="A85" s="233">
        <v>67</v>
      </c>
      <c r="B85" s="102" t="s">
        <v>185</v>
      </c>
      <c r="C85" s="103" t="s">
        <v>39</v>
      </c>
      <c r="D85" s="109">
        <v>12</v>
      </c>
      <c r="E85" s="53">
        <v>83493</v>
      </c>
      <c r="F85" s="223">
        <v>125251</v>
      </c>
      <c r="G85" s="61">
        <v>19462</v>
      </c>
      <c r="H85" s="61">
        <f t="shared" si="5"/>
        <v>105789</v>
      </c>
      <c r="I85" s="62">
        <v>19462</v>
      </c>
      <c r="J85" s="106">
        <f t="shared" si="7"/>
        <v>0.76690261459044473</v>
      </c>
      <c r="K85" s="53">
        <f t="shared" si="8"/>
        <v>233544</v>
      </c>
      <c r="L85" s="53">
        <f t="shared" si="9"/>
        <v>934176</v>
      </c>
      <c r="M85" s="100" t="str">
        <f t="shared" si="10"/>
        <v>SI CUMPLE</v>
      </c>
      <c r="N85" s="100" t="str">
        <f t="shared" si="6"/>
        <v>SI CUMPLE</v>
      </c>
      <c r="O85" s="110">
        <v>4</v>
      </c>
      <c r="P85" s="211"/>
    </row>
    <row r="86" spans="1:16" s="108" customFormat="1" ht="36.75" customHeight="1" x14ac:dyDescent="0.25">
      <c r="A86" s="233">
        <v>68</v>
      </c>
      <c r="B86" s="102" t="s">
        <v>186</v>
      </c>
      <c r="C86" s="103" t="s">
        <v>39</v>
      </c>
      <c r="D86" s="109">
        <v>16</v>
      </c>
      <c r="E86" s="53">
        <v>73669</v>
      </c>
      <c r="F86" s="223">
        <v>608615</v>
      </c>
      <c r="G86" s="61">
        <v>23144</v>
      </c>
      <c r="H86" s="61">
        <f t="shared" si="5"/>
        <v>585471</v>
      </c>
      <c r="I86" s="62">
        <v>23144</v>
      </c>
      <c r="J86" s="106">
        <f t="shared" si="7"/>
        <v>0.68583800513105919</v>
      </c>
      <c r="K86" s="53">
        <f t="shared" si="8"/>
        <v>370304</v>
      </c>
      <c r="L86" s="53">
        <f t="shared" si="9"/>
        <v>1481216</v>
      </c>
      <c r="M86" s="100" t="str">
        <f t="shared" si="10"/>
        <v>SI CUMPLE</v>
      </c>
      <c r="N86" s="100" t="str">
        <f t="shared" si="6"/>
        <v>SI CUMPLE</v>
      </c>
      <c r="O86" s="110">
        <v>4</v>
      </c>
      <c r="P86" s="211"/>
    </row>
    <row r="87" spans="1:16" s="108" customFormat="1" ht="36.75" customHeight="1" x14ac:dyDescent="0.25">
      <c r="A87" s="233">
        <v>69</v>
      </c>
      <c r="B87" s="102" t="s">
        <v>187</v>
      </c>
      <c r="C87" s="103" t="s">
        <v>39</v>
      </c>
      <c r="D87" s="109">
        <v>10</v>
      </c>
      <c r="E87" s="53">
        <v>834921</v>
      </c>
      <c r="F87" s="223">
        <v>1799578</v>
      </c>
      <c r="G87" s="61">
        <v>447100</v>
      </c>
      <c r="H87" s="61">
        <f t="shared" si="5"/>
        <v>1352478</v>
      </c>
      <c r="I87" s="62">
        <v>447100</v>
      </c>
      <c r="J87" s="106">
        <f t="shared" si="7"/>
        <v>0.46450023415389002</v>
      </c>
      <c r="K87" s="53">
        <f t="shared" si="8"/>
        <v>4471000</v>
      </c>
      <c r="L87" s="53">
        <f t="shared" si="9"/>
        <v>17884000</v>
      </c>
      <c r="M87" s="100" t="str">
        <f t="shared" si="10"/>
        <v>SI CUMPLE</v>
      </c>
      <c r="N87" s="100" t="str">
        <f t="shared" si="6"/>
        <v>SI CUMPLE</v>
      </c>
      <c r="O87" s="110">
        <v>4</v>
      </c>
      <c r="P87" s="211"/>
    </row>
    <row r="88" spans="1:16" s="108" customFormat="1" ht="36.75" customHeight="1" x14ac:dyDescent="0.25">
      <c r="A88" s="233">
        <v>70</v>
      </c>
      <c r="B88" s="102" t="s">
        <v>123</v>
      </c>
      <c r="C88" s="103" t="s">
        <v>40</v>
      </c>
      <c r="D88" s="109">
        <v>6</v>
      </c>
      <c r="E88" s="53">
        <v>68759</v>
      </c>
      <c r="F88" s="223">
        <v>336725</v>
      </c>
      <c r="G88" s="61">
        <v>33439</v>
      </c>
      <c r="H88" s="61">
        <f t="shared" si="5"/>
        <v>303286</v>
      </c>
      <c r="I88" s="62">
        <v>33439</v>
      </c>
      <c r="J88" s="106">
        <f t="shared" si="7"/>
        <v>0.51367820939804243</v>
      </c>
      <c r="K88" s="53">
        <f t="shared" ref="K88:K103" si="11">I88*D88</f>
        <v>200634</v>
      </c>
      <c r="L88" s="53">
        <f t="shared" ref="L88:L103" si="12">K88*O88</f>
        <v>802536</v>
      </c>
      <c r="M88" s="100" t="str">
        <f t="shared" ref="M88:M103" si="13">IF((I88)&gt;$E88,"NO CUMPLE","SI CUMPLE")</f>
        <v>SI CUMPLE</v>
      </c>
      <c r="N88" s="100" t="str">
        <f t="shared" si="6"/>
        <v>SI CUMPLE</v>
      </c>
      <c r="O88" s="110">
        <v>4</v>
      </c>
      <c r="P88" s="211"/>
    </row>
    <row r="89" spans="1:16" s="108" customFormat="1" ht="36.75" customHeight="1" x14ac:dyDescent="0.25">
      <c r="A89" s="233">
        <v>71</v>
      </c>
      <c r="B89" s="102" t="s">
        <v>188</v>
      </c>
      <c r="C89" s="103" t="s">
        <v>39</v>
      </c>
      <c r="D89" s="109">
        <v>5</v>
      </c>
      <c r="E89" s="53">
        <v>137516</v>
      </c>
      <c r="F89" s="223">
        <v>137516</v>
      </c>
      <c r="G89" s="61">
        <v>35550</v>
      </c>
      <c r="H89" s="61">
        <f t="shared" ref="H89:H103" si="14">+F89-G89</f>
        <v>101966</v>
      </c>
      <c r="I89" s="62">
        <v>35550</v>
      </c>
      <c r="J89" s="106">
        <f t="shared" ref="J89:J103" si="15">((E89-I89)/E89)</f>
        <v>0.74148462724337527</v>
      </c>
      <c r="K89" s="53">
        <f t="shared" si="11"/>
        <v>177750</v>
      </c>
      <c r="L89" s="53">
        <f t="shared" si="12"/>
        <v>711000</v>
      </c>
      <c r="M89" s="100" t="str">
        <f t="shared" si="13"/>
        <v>SI CUMPLE</v>
      </c>
      <c r="N89" s="100" t="str">
        <f t="shared" ref="N89:N103" si="16">IF((I89)&lt;$G89,"NO CUMPLE","SI CUMPLE")</f>
        <v>SI CUMPLE</v>
      </c>
      <c r="O89" s="110">
        <v>4</v>
      </c>
      <c r="P89" s="211"/>
    </row>
    <row r="90" spans="1:16" s="108" customFormat="1" ht="36.75" customHeight="1" x14ac:dyDescent="0.25">
      <c r="A90" s="233">
        <v>72</v>
      </c>
      <c r="B90" s="102" t="s">
        <v>189</v>
      </c>
      <c r="C90" s="103" t="s">
        <v>39</v>
      </c>
      <c r="D90" s="109">
        <v>5</v>
      </c>
      <c r="E90" s="53">
        <v>540243</v>
      </c>
      <c r="F90" s="223">
        <v>692239</v>
      </c>
      <c r="G90" s="61">
        <v>147227</v>
      </c>
      <c r="H90" s="61">
        <f t="shared" si="14"/>
        <v>545012</v>
      </c>
      <c r="I90" s="62">
        <v>147227</v>
      </c>
      <c r="J90" s="106">
        <f t="shared" si="15"/>
        <v>0.72748004138878242</v>
      </c>
      <c r="K90" s="53">
        <f t="shared" si="11"/>
        <v>736135</v>
      </c>
      <c r="L90" s="53">
        <f t="shared" si="12"/>
        <v>2944540</v>
      </c>
      <c r="M90" s="100" t="str">
        <f t="shared" si="13"/>
        <v>SI CUMPLE</v>
      </c>
      <c r="N90" s="100" t="str">
        <f t="shared" si="16"/>
        <v>SI CUMPLE</v>
      </c>
      <c r="O90" s="110">
        <v>4</v>
      </c>
      <c r="P90" s="211"/>
    </row>
    <row r="91" spans="1:16" s="108" customFormat="1" ht="36.75" customHeight="1" x14ac:dyDescent="0.25">
      <c r="A91" s="233">
        <v>73</v>
      </c>
      <c r="B91" s="102" t="s">
        <v>190</v>
      </c>
      <c r="C91" s="103" t="s">
        <v>39</v>
      </c>
      <c r="D91" s="109">
        <v>5</v>
      </c>
      <c r="E91" s="53">
        <v>412549</v>
      </c>
      <c r="F91" s="223">
        <v>412549</v>
      </c>
      <c r="G91" s="61">
        <v>82056</v>
      </c>
      <c r="H91" s="61">
        <f t="shared" si="14"/>
        <v>330493</v>
      </c>
      <c r="I91" s="62">
        <v>82056</v>
      </c>
      <c r="J91" s="106">
        <f t="shared" si="15"/>
        <v>0.80109999054657755</v>
      </c>
      <c r="K91" s="53">
        <f t="shared" si="11"/>
        <v>410280</v>
      </c>
      <c r="L91" s="53">
        <f t="shared" si="12"/>
        <v>1641120</v>
      </c>
      <c r="M91" s="100" t="str">
        <f t="shared" si="13"/>
        <v>SI CUMPLE</v>
      </c>
      <c r="N91" s="100" t="str">
        <f t="shared" si="16"/>
        <v>SI CUMPLE</v>
      </c>
      <c r="O91" s="110">
        <v>4</v>
      </c>
      <c r="P91" s="211"/>
    </row>
    <row r="92" spans="1:16" s="108" customFormat="1" ht="36.75" customHeight="1" x14ac:dyDescent="0.25">
      <c r="A92" s="233">
        <v>74</v>
      </c>
      <c r="B92" s="102" t="s">
        <v>191</v>
      </c>
      <c r="C92" s="103" t="s">
        <v>39</v>
      </c>
      <c r="D92" s="109">
        <v>60</v>
      </c>
      <c r="E92" s="53">
        <v>54023</v>
      </c>
      <c r="F92" s="223">
        <v>129281</v>
      </c>
      <c r="G92" s="61">
        <v>17327</v>
      </c>
      <c r="H92" s="61">
        <f t="shared" si="14"/>
        <v>111954</v>
      </c>
      <c r="I92" s="62">
        <v>17327</v>
      </c>
      <c r="J92" s="106">
        <f t="shared" si="15"/>
        <v>0.67926623845399181</v>
      </c>
      <c r="K92" s="53">
        <f t="shared" si="11"/>
        <v>1039620</v>
      </c>
      <c r="L92" s="53">
        <f t="shared" si="12"/>
        <v>4158480</v>
      </c>
      <c r="M92" s="100" t="str">
        <f t="shared" si="13"/>
        <v>SI CUMPLE</v>
      </c>
      <c r="N92" s="100" t="str">
        <f t="shared" si="16"/>
        <v>SI CUMPLE</v>
      </c>
      <c r="O92" s="110">
        <v>4</v>
      </c>
      <c r="P92" s="211"/>
    </row>
    <row r="93" spans="1:16" s="108" customFormat="1" ht="36.75" customHeight="1" x14ac:dyDescent="0.25">
      <c r="A93" s="233">
        <v>75</v>
      </c>
      <c r="B93" s="102" t="s">
        <v>192</v>
      </c>
      <c r="C93" s="103" t="s">
        <v>39</v>
      </c>
      <c r="D93" s="109">
        <v>19</v>
      </c>
      <c r="E93" s="53">
        <v>658113</v>
      </c>
      <c r="F93" s="223">
        <v>3742495</v>
      </c>
      <c r="G93" s="61">
        <v>277635</v>
      </c>
      <c r="H93" s="61">
        <f t="shared" si="14"/>
        <v>3464860</v>
      </c>
      <c r="I93" s="62">
        <v>277635</v>
      </c>
      <c r="J93" s="106">
        <f t="shared" si="15"/>
        <v>0.57813475801268166</v>
      </c>
      <c r="K93" s="53">
        <f t="shared" si="11"/>
        <v>5275065</v>
      </c>
      <c r="L93" s="53">
        <f t="shared" si="12"/>
        <v>21100260</v>
      </c>
      <c r="M93" s="100" t="str">
        <f t="shared" si="13"/>
        <v>SI CUMPLE</v>
      </c>
      <c r="N93" s="100" t="str">
        <f t="shared" si="16"/>
        <v>SI CUMPLE</v>
      </c>
      <c r="O93" s="110">
        <v>4</v>
      </c>
      <c r="P93" s="211"/>
    </row>
    <row r="94" spans="1:16" s="108" customFormat="1" ht="36.75" customHeight="1" x14ac:dyDescent="0.25">
      <c r="A94" s="233">
        <v>76</v>
      </c>
      <c r="B94" s="102" t="s">
        <v>124</v>
      </c>
      <c r="C94" s="103" t="s">
        <v>40</v>
      </c>
      <c r="D94" s="109">
        <v>5</v>
      </c>
      <c r="E94" s="53">
        <v>68759</v>
      </c>
      <c r="F94" s="223">
        <v>281305</v>
      </c>
      <c r="G94" s="61">
        <v>30541</v>
      </c>
      <c r="H94" s="61">
        <f t="shared" si="14"/>
        <v>250764</v>
      </c>
      <c r="I94" s="62">
        <v>30541</v>
      </c>
      <c r="J94" s="106">
        <f t="shared" si="15"/>
        <v>0.55582541921784789</v>
      </c>
      <c r="K94" s="53">
        <f t="shared" si="11"/>
        <v>152705</v>
      </c>
      <c r="L94" s="53">
        <f t="shared" si="12"/>
        <v>610820</v>
      </c>
      <c r="M94" s="100" t="str">
        <f t="shared" si="13"/>
        <v>SI CUMPLE</v>
      </c>
      <c r="N94" s="100" t="str">
        <f t="shared" si="16"/>
        <v>SI CUMPLE</v>
      </c>
      <c r="O94" s="110">
        <v>4</v>
      </c>
      <c r="P94" s="211"/>
    </row>
    <row r="95" spans="1:16" s="108" customFormat="1" ht="36.75" customHeight="1" x14ac:dyDescent="0.25">
      <c r="A95" s="233">
        <v>77</v>
      </c>
      <c r="B95" s="102" t="s">
        <v>193</v>
      </c>
      <c r="C95" s="103" t="s">
        <v>40</v>
      </c>
      <c r="D95" s="109">
        <v>7</v>
      </c>
      <c r="E95" s="53">
        <v>78581</v>
      </c>
      <c r="F95" s="223">
        <v>330275</v>
      </c>
      <c r="G95" s="61">
        <v>34397</v>
      </c>
      <c r="H95" s="61">
        <f t="shared" si="14"/>
        <v>295878</v>
      </c>
      <c r="I95" s="62">
        <v>34397</v>
      </c>
      <c r="J95" s="106">
        <f t="shared" si="15"/>
        <v>0.56227332306791722</v>
      </c>
      <c r="K95" s="53">
        <f t="shared" si="11"/>
        <v>240779</v>
      </c>
      <c r="L95" s="53">
        <f t="shared" si="12"/>
        <v>963116</v>
      </c>
      <c r="M95" s="100" t="str">
        <f t="shared" si="13"/>
        <v>SI CUMPLE</v>
      </c>
      <c r="N95" s="100" t="str">
        <f t="shared" si="16"/>
        <v>SI CUMPLE</v>
      </c>
      <c r="O95" s="110">
        <v>4</v>
      </c>
      <c r="P95" s="211"/>
    </row>
    <row r="96" spans="1:16" s="108" customFormat="1" ht="36.75" customHeight="1" x14ac:dyDescent="0.25">
      <c r="A96" s="233">
        <v>78</v>
      </c>
      <c r="B96" s="102" t="s">
        <v>194</v>
      </c>
      <c r="C96" s="103" t="s">
        <v>40</v>
      </c>
      <c r="D96" s="109">
        <v>2</v>
      </c>
      <c r="E96" s="53">
        <v>98226</v>
      </c>
      <c r="F96" s="223">
        <v>399760</v>
      </c>
      <c r="G96" s="61">
        <v>38270</v>
      </c>
      <c r="H96" s="61">
        <f t="shared" si="14"/>
        <v>361490</v>
      </c>
      <c r="I96" s="62">
        <v>38270</v>
      </c>
      <c r="J96" s="106">
        <f t="shared" si="15"/>
        <v>0.61038828823325797</v>
      </c>
      <c r="K96" s="53">
        <f t="shared" si="11"/>
        <v>76540</v>
      </c>
      <c r="L96" s="53">
        <f t="shared" si="12"/>
        <v>306160</v>
      </c>
      <c r="M96" s="100" t="str">
        <f t="shared" si="13"/>
        <v>SI CUMPLE</v>
      </c>
      <c r="N96" s="100" t="str">
        <f t="shared" si="16"/>
        <v>SI CUMPLE</v>
      </c>
      <c r="O96" s="110">
        <v>4</v>
      </c>
      <c r="P96" s="211"/>
    </row>
    <row r="97" spans="1:16" s="108" customFormat="1" ht="36.75" customHeight="1" x14ac:dyDescent="0.25">
      <c r="A97" s="233">
        <v>79</v>
      </c>
      <c r="B97" s="102" t="s">
        <v>195</v>
      </c>
      <c r="C97" s="103" t="s">
        <v>40</v>
      </c>
      <c r="D97" s="109">
        <v>1</v>
      </c>
      <c r="E97" s="53">
        <v>245565</v>
      </c>
      <c r="F97" s="223">
        <v>634635</v>
      </c>
      <c r="G97" s="61">
        <v>102833</v>
      </c>
      <c r="H97" s="61">
        <f t="shared" si="14"/>
        <v>531802</v>
      </c>
      <c r="I97" s="62">
        <v>102833</v>
      </c>
      <c r="J97" s="106">
        <f t="shared" si="15"/>
        <v>0.58123918310834199</v>
      </c>
      <c r="K97" s="53">
        <f t="shared" si="11"/>
        <v>102833</v>
      </c>
      <c r="L97" s="53">
        <f t="shared" si="12"/>
        <v>411332</v>
      </c>
      <c r="M97" s="100" t="str">
        <f t="shared" si="13"/>
        <v>SI CUMPLE</v>
      </c>
      <c r="N97" s="100" t="str">
        <f t="shared" si="16"/>
        <v>SI CUMPLE</v>
      </c>
      <c r="O97" s="110">
        <v>4</v>
      </c>
      <c r="P97" s="211"/>
    </row>
    <row r="98" spans="1:16" s="64" customFormat="1" ht="36.75" customHeight="1" x14ac:dyDescent="0.25">
      <c r="A98" s="233">
        <v>80</v>
      </c>
      <c r="B98" s="102" t="s">
        <v>196</v>
      </c>
      <c r="C98" s="103" t="s">
        <v>40</v>
      </c>
      <c r="D98" s="109">
        <v>2</v>
      </c>
      <c r="E98" s="53">
        <v>294678</v>
      </c>
      <c r="F98" s="223">
        <v>719100</v>
      </c>
      <c r="G98" s="61">
        <v>117824</v>
      </c>
      <c r="H98" s="61">
        <f t="shared" si="14"/>
        <v>601276</v>
      </c>
      <c r="I98" s="62">
        <v>117824</v>
      </c>
      <c r="J98" s="106">
        <f t="shared" si="15"/>
        <v>0.60016017483490458</v>
      </c>
      <c r="K98" s="53">
        <f t="shared" si="11"/>
        <v>235648</v>
      </c>
      <c r="L98" s="53">
        <f t="shared" si="12"/>
        <v>942592</v>
      </c>
      <c r="M98" s="100" t="str">
        <f t="shared" si="13"/>
        <v>SI CUMPLE</v>
      </c>
      <c r="N98" s="100" t="str">
        <f t="shared" si="16"/>
        <v>SI CUMPLE</v>
      </c>
      <c r="O98" s="110">
        <v>4</v>
      </c>
      <c r="P98" s="211"/>
    </row>
    <row r="99" spans="1:16" s="108" customFormat="1" ht="36.75" customHeight="1" x14ac:dyDescent="0.25">
      <c r="A99" s="233">
        <v>81</v>
      </c>
      <c r="B99" s="102" t="s">
        <v>125</v>
      </c>
      <c r="C99" s="103" t="s">
        <v>40</v>
      </c>
      <c r="D99" s="109">
        <v>4</v>
      </c>
      <c r="E99" s="53">
        <v>147339</v>
      </c>
      <c r="F99" s="223">
        <v>479373</v>
      </c>
      <c r="G99" s="61">
        <v>57860</v>
      </c>
      <c r="H99" s="61">
        <f t="shared" si="14"/>
        <v>421513</v>
      </c>
      <c r="I99" s="62">
        <v>57860</v>
      </c>
      <c r="J99" s="106">
        <f t="shared" si="15"/>
        <v>0.60730017171285267</v>
      </c>
      <c r="K99" s="53">
        <f t="shared" si="11"/>
        <v>231440</v>
      </c>
      <c r="L99" s="53">
        <f t="shared" si="12"/>
        <v>925760</v>
      </c>
      <c r="M99" s="100" t="str">
        <f t="shared" si="13"/>
        <v>SI CUMPLE</v>
      </c>
      <c r="N99" s="100" t="str">
        <f t="shared" si="16"/>
        <v>SI CUMPLE</v>
      </c>
      <c r="O99" s="110">
        <v>4</v>
      </c>
      <c r="P99" s="211"/>
    </row>
    <row r="100" spans="1:16" s="108" customFormat="1" ht="36.75" customHeight="1" x14ac:dyDescent="0.25">
      <c r="A100" s="233">
        <v>82</v>
      </c>
      <c r="B100" s="102" t="s">
        <v>197</v>
      </c>
      <c r="C100" s="103" t="s">
        <v>40</v>
      </c>
      <c r="D100" s="109">
        <v>4</v>
      </c>
      <c r="E100" s="53">
        <v>147339</v>
      </c>
      <c r="F100" s="223">
        <v>369378</v>
      </c>
      <c r="G100" s="61">
        <v>26521</v>
      </c>
      <c r="H100" s="61">
        <f t="shared" si="14"/>
        <v>342857</v>
      </c>
      <c r="I100" s="62">
        <v>26521</v>
      </c>
      <c r="J100" s="106">
        <f t="shared" si="15"/>
        <v>0.82000013574138553</v>
      </c>
      <c r="K100" s="53">
        <f t="shared" si="11"/>
        <v>106084</v>
      </c>
      <c r="L100" s="53">
        <f t="shared" si="12"/>
        <v>424336</v>
      </c>
      <c r="M100" s="100" t="str">
        <f t="shared" si="13"/>
        <v>SI CUMPLE</v>
      </c>
      <c r="N100" s="100" t="str">
        <f t="shared" si="16"/>
        <v>SI CUMPLE</v>
      </c>
      <c r="O100" s="110">
        <v>4</v>
      </c>
      <c r="P100" s="211"/>
    </row>
    <row r="101" spans="1:16" s="64" customFormat="1" ht="36.75" customHeight="1" x14ac:dyDescent="0.25">
      <c r="A101" s="233">
        <v>83</v>
      </c>
      <c r="B101" s="102" t="s">
        <v>198</v>
      </c>
      <c r="C101" s="103" t="s">
        <v>39</v>
      </c>
      <c r="D101" s="109">
        <v>2</v>
      </c>
      <c r="E101" s="53">
        <v>314324</v>
      </c>
      <c r="F101" s="223">
        <v>4894200</v>
      </c>
      <c r="G101" s="61">
        <v>35242</v>
      </c>
      <c r="H101" s="61">
        <f t="shared" si="14"/>
        <v>4858958</v>
      </c>
      <c r="I101" s="62">
        <v>35242</v>
      </c>
      <c r="J101" s="106">
        <f t="shared" si="15"/>
        <v>0.88788002188824267</v>
      </c>
      <c r="K101" s="53">
        <f t="shared" si="11"/>
        <v>70484</v>
      </c>
      <c r="L101" s="53">
        <f t="shared" si="12"/>
        <v>281936</v>
      </c>
      <c r="M101" s="100" t="str">
        <f t="shared" si="13"/>
        <v>SI CUMPLE</v>
      </c>
      <c r="N101" s="100" t="str">
        <f t="shared" si="16"/>
        <v>SI CUMPLE</v>
      </c>
      <c r="O101" s="110">
        <v>4</v>
      </c>
      <c r="P101" s="211"/>
    </row>
    <row r="102" spans="1:16" s="64" customFormat="1" ht="36.75" customHeight="1" x14ac:dyDescent="0.25">
      <c r="A102" s="233">
        <v>84</v>
      </c>
      <c r="B102" s="102" t="s">
        <v>199</v>
      </c>
      <c r="C102" s="103" t="s">
        <v>39</v>
      </c>
      <c r="D102" s="109">
        <v>6</v>
      </c>
      <c r="E102" s="53">
        <v>5697106</v>
      </c>
      <c r="F102" s="223">
        <v>9675397</v>
      </c>
      <c r="G102" s="61">
        <v>56224</v>
      </c>
      <c r="H102" s="61">
        <f t="shared" si="14"/>
        <v>9619173</v>
      </c>
      <c r="I102" s="62">
        <v>56224</v>
      </c>
      <c r="J102" s="106">
        <f t="shared" si="15"/>
        <v>0.99013112973499173</v>
      </c>
      <c r="K102" s="53">
        <f t="shared" si="11"/>
        <v>337344</v>
      </c>
      <c r="L102" s="53">
        <f t="shared" si="12"/>
        <v>1349376</v>
      </c>
      <c r="M102" s="100" t="str">
        <f t="shared" si="13"/>
        <v>SI CUMPLE</v>
      </c>
      <c r="N102" s="100" t="str">
        <f t="shared" si="16"/>
        <v>SI CUMPLE</v>
      </c>
      <c r="O102" s="110">
        <v>4</v>
      </c>
      <c r="P102" s="211"/>
    </row>
    <row r="103" spans="1:16" s="64" customFormat="1" ht="36.75" customHeight="1" thickBot="1" x14ac:dyDescent="0.3">
      <c r="A103" s="234">
        <v>85</v>
      </c>
      <c r="B103" s="111" t="s">
        <v>126</v>
      </c>
      <c r="C103" s="112" t="s">
        <v>40</v>
      </c>
      <c r="D103" s="235">
        <v>6</v>
      </c>
      <c r="E103" s="117">
        <v>2226455</v>
      </c>
      <c r="F103" s="236">
        <v>2226455</v>
      </c>
      <c r="G103" s="190">
        <v>71168</v>
      </c>
      <c r="H103" s="190">
        <f t="shared" si="14"/>
        <v>2155287</v>
      </c>
      <c r="I103" s="182">
        <v>71168</v>
      </c>
      <c r="J103" s="237">
        <f t="shared" si="15"/>
        <v>0.96803528479129375</v>
      </c>
      <c r="K103" s="117">
        <f t="shared" si="11"/>
        <v>427008</v>
      </c>
      <c r="L103" s="117">
        <f t="shared" si="12"/>
        <v>1708032</v>
      </c>
      <c r="M103" s="140" t="str">
        <f t="shared" si="13"/>
        <v>SI CUMPLE</v>
      </c>
      <c r="N103" s="140" t="str">
        <f t="shared" si="16"/>
        <v>SI CUMPLE</v>
      </c>
      <c r="O103" s="238">
        <v>4</v>
      </c>
      <c r="P103" s="215"/>
    </row>
    <row r="104" spans="1:16" s="64" customFormat="1" ht="24.75" customHeight="1" thickBot="1" x14ac:dyDescent="0.3">
      <c r="A104" s="60"/>
      <c r="D104" s="60"/>
      <c r="E104" s="115">
        <f>SUM(E24:E103)</f>
        <v>13504315</v>
      </c>
      <c r="F104" s="60"/>
      <c r="G104" s="188">
        <f>SUM(G24:G103)</f>
        <v>2269846</v>
      </c>
      <c r="I104" s="195" t="s">
        <v>14</v>
      </c>
      <c r="J104" s="60"/>
      <c r="K104" s="133">
        <f>SUM(K24:K103)</f>
        <v>48911375</v>
      </c>
      <c r="L104" s="134">
        <f>SUM(L24:L103)</f>
        <v>195645500</v>
      </c>
      <c r="M104" s="60"/>
      <c r="O104" s="60"/>
    </row>
    <row r="105" spans="1:16" x14ac:dyDescent="0.25">
      <c r="H105" s="98"/>
      <c r="I105" s="98"/>
      <c r="J105" s="99"/>
      <c r="K105" s="98"/>
    </row>
    <row r="106" spans="1:16" ht="15" customHeight="1" x14ac:dyDescent="0.25">
      <c r="A106" s="127"/>
      <c r="B106" s="128"/>
      <c r="C106" s="128"/>
      <c r="D106" s="128"/>
      <c r="E106" s="129"/>
      <c r="F106" s="128"/>
      <c r="G106" s="128"/>
      <c r="H106" s="130"/>
      <c r="I106" s="131"/>
      <c r="J106" s="99"/>
      <c r="K106" s="98"/>
    </row>
    <row r="107" spans="1:16" x14ac:dyDescent="0.25">
      <c r="H107" s="98"/>
      <c r="I107" s="98"/>
      <c r="J107" s="99"/>
      <c r="K107" s="98"/>
    </row>
    <row r="108" spans="1:16" s="2" customFormat="1" ht="18.75" x14ac:dyDescent="0.3">
      <c r="B108"/>
      <c r="C108"/>
      <c r="D108" s="301" t="s">
        <v>4</v>
      </c>
      <c r="E108" s="301"/>
      <c r="F108" s="132" t="s">
        <v>82</v>
      </c>
      <c r="H108" s="98"/>
      <c r="I108" s="98"/>
      <c r="J108" s="99"/>
      <c r="K108" s="98"/>
      <c r="L108"/>
      <c r="M108"/>
      <c r="O108"/>
      <c r="P108"/>
    </row>
  </sheetData>
  <mergeCells count="28">
    <mergeCell ref="A22:B22"/>
    <mergeCell ref="D108:E108"/>
    <mergeCell ref="F22:H22"/>
    <mergeCell ref="J14:M14"/>
    <mergeCell ref="J15:M15"/>
    <mergeCell ref="J16:M16"/>
    <mergeCell ref="J17:M17"/>
    <mergeCell ref="J18:M18"/>
    <mergeCell ref="J19:M19"/>
    <mergeCell ref="J13:M13"/>
    <mergeCell ref="P13:Q13"/>
    <mergeCell ref="K1:K3"/>
    <mergeCell ref="L1:L3"/>
    <mergeCell ref="M1:N1"/>
    <mergeCell ref="J10:M10"/>
    <mergeCell ref="P10:Q10"/>
    <mergeCell ref="J11:M11"/>
    <mergeCell ref="J12:M12"/>
    <mergeCell ref="P12:Q12"/>
    <mergeCell ref="F2:G2"/>
    <mergeCell ref="H2:I2"/>
    <mergeCell ref="P9:Q9"/>
    <mergeCell ref="A1:A3"/>
    <mergeCell ref="B1:B3"/>
    <mergeCell ref="C1:C3"/>
    <mergeCell ref="D1:D3"/>
    <mergeCell ref="E1:I1"/>
    <mergeCell ref="J1:J3"/>
  </mergeCells>
  <conditionalFormatting sqref="Q11">
    <cfRule type="expression" dxfId="8" priority="1">
      <formula>ISERROR($Q11)</formula>
    </cfRule>
  </conditionalFormatting>
  <dataValidations count="8">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4:I8" xr:uid="{A103C054-0E69-4CB3-A696-5E854939C93A}">
      <formula1>F4&lt;$J$11</formula1>
    </dataValidation>
    <dataValidation type="decimal" operator="greaterThan" allowBlank="1" showInputMessage="1" showErrorMessage="1" sqref="P2:P8 Q2:Q3" xr:uid="{20DF2C2A-2D35-46F6-A850-E4C78AEBD683}">
      <formula1>0</formula1>
    </dataValidation>
    <dataValidation operator="greaterThanOrEqual" allowBlank="1" showInputMessage="1" showErrorMessage="1" sqref="K7:K8" xr:uid="{052BE7D0-641D-4DF6-B476-8F1308BF1842}"/>
    <dataValidation type="custom" operator="greaterThanOrEqual" allowBlank="1" showInputMessage="1" showErrorMessage="1" errorTitle="Error" error="El porcentaje que ingreso no esta en este rango 0%-100%, o el resultado del descuento en menor al precio piso $ 1,650,451" promptTitle="Porcentaje Descuento" prompt="Ingrese % de descuento de 0%-100% y el resultado del descuento no puede ser menor al precio piso $ 1,650,451" sqref="K5:K6" xr:uid="{08E9763A-44A8-4F3C-B842-9DB3DA6689C4}">
      <formula1>A5</formula1>
    </dataValidation>
    <dataValidation type="custom" operator="greaterThanOrEqual" allowBlank="1" showInputMessage="1" showErrorMessage="1" errorTitle="Error" error="El porcentaje que ingreso no esta en este rango 0%-100%, o el resultado del descuento en menor al precio piso $ 1,608,377" promptTitle="Porcentaje Descuento" prompt="Ingrese % de descuento de 0%-100% y el resultado del descuento no puede ser menor al precio piso $ 1,608,377" sqref="K4" xr:uid="{398FF2A1-8926-44BA-9051-CE0448D8E6A2}">
      <formula1>A4</formula1>
    </dataValidation>
    <dataValidation type="decimal" allowBlank="1" showInputMessage="1" showErrorMessage="1" errorTitle="Error" error="Mayor o igual a 1 y Menor al Ofertado" promptTitle="Porcentaje de AIU" prompt="Mayor o igual a 1 y Menor al Ofertado" sqref="Q11" xr:uid="{E2B876E8-F704-41EC-B5AA-82D46EA4F3B0}">
      <formula1>0.01</formula1>
      <formula2>S11</formula2>
    </dataValidation>
    <dataValidation type="decimal" allowBlank="1" showInputMessage="1" showErrorMessage="1" errorTitle="Error" error="Mayor a 1" promptTitle="Porcentaje de AIU" prompt="Mayor a 1" sqref="R9" xr:uid="{84FA24BE-4839-41F6-B456-4EC20CFF1224}">
      <formula1>0.011</formula1>
      <formula2>AH12</formula2>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J24:J103" xr:uid="{97929469-4FE7-41BA-BEE7-90B9CB5C4491}">
      <formula1>F24&lt;$J$11</formula1>
    </dataValidation>
  </dataValidations>
  <printOptions horizontalCentered="1"/>
  <pageMargins left="0.31496062992125984" right="0.31496062992125984" top="0.35433070866141736" bottom="0.35433070866141736" header="0.31496062992125984" footer="0.31496062992125984"/>
  <pageSetup scale="29" fitToHeight="2" orientation="landscape" horizontalDpi="1200" verticalDpi="1200" r:id="rId1"/>
  <colBreaks count="1" manualBreakCount="1">
    <brk id="17"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8A7671-9D8B-4E49-91B4-32447255FE6A}">
  <sheetPr>
    <tabColor theme="9" tint="-0.249977111117893"/>
    <pageSetUpPr fitToPage="1"/>
  </sheetPr>
  <dimension ref="A1:Q108"/>
  <sheetViews>
    <sheetView topLeftCell="D9" zoomScale="85" zoomScaleNormal="85" zoomScaleSheetLayoutView="85" workbookViewId="0">
      <selection activeCell="F75" sqref="F75"/>
    </sheetView>
  </sheetViews>
  <sheetFormatPr baseColWidth="10" defaultRowHeight="15" x14ac:dyDescent="0.25"/>
  <cols>
    <col min="1" max="1" width="11.42578125" style="2"/>
    <col min="2" max="2" width="24.140625" customWidth="1"/>
    <col min="3" max="3" width="7.85546875" customWidth="1"/>
    <col min="4" max="4" width="13" style="2" bestFit="1" customWidth="1"/>
    <col min="5" max="5" width="21.5703125" style="60" bestFit="1" customWidth="1"/>
    <col min="6" max="6" width="21.5703125" style="2" bestFit="1" customWidth="1"/>
    <col min="7" max="7" width="19" style="2" bestFit="1" customWidth="1"/>
    <col min="8" max="8" width="23" style="86" bestFit="1" customWidth="1"/>
    <col min="9" max="9" width="23.7109375" style="86" bestFit="1" customWidth="1"/>
    <col min="10" max="10" width="22.5703125" style="87" bestFit="1" customWidth="1"/>
    <col min="11" max="11" width="27.42578125" style="86" bestFit="1" customWidth="1"/>
    <col min="12" max="12" width="24.140625" customWidth="1"/>
    <col min="13" max="13" width="24.85546875" customWidth="1"/>
    <col min="14" max="14" width="27" style="2" customWidth="1"/>
    <col min="15" max="15" width="12.28515625" bestFit="1" customWidth="1"/>
    <col min="16" max="16" width="26" customWidth="1"/>
    <col min="17" max="17" width="18.5703125" customWidth="1"/>
    <col min="18" max="18" width="18.85546875" customWidth="1"/>
  </cols>
  <sheetData>
    <row r="1" spans="1:17" ht="36.75" customHeight="1" x14ac:dyDescent="0.25">
      <c r="A1" s="318" t="s">
        <v>7</v>
      </c>
      <c r="B1" s="320" t="s">
        <v>8</v>
      </c>
      <c r="C1" s="320" t="s">
        <v>14</v>
      </c>
      <c r="D1" s="322" t="s">
        <v>9</v>
      </c>
      <c r="E1" s="324" t="str">
        <f>+'VERIFICACIÓN 2025'!B14</f>
        <v>UNION TEMPORAL LLANO ALIANZA BIC - #1218515</v>
      </c>
      <c r="F1" s="325"/>
      <c r="G1" s="325"/>
      <c r="H1" s="325"/>
      <c r="I1" s="326"/>
      <c r="J1" s="327" t="s">
        <v>10</v>
      </c>
      <c r="K1" s="329" t="s">
        <v>11</v>
      </c>
      <c r="L1" s="331" t="s">
        <v>12</v>
      </c>
      <c r="M1" s="333" t="s">
        <v>13</v>
      </c>
      <c r="N1" s="334"/>
      <c r="P1" s="7"/>
      <c r="Q1" s="7"/>
    </row>
    <row r="2" spans="1:17" ht="51" customHeight="1" x14ac:dyDescent="0.25">
      <c r="A2" s="319"/>
      <c r="B2" s="321"/>
      <c r="C2" s="321"/>
      <c r="D2" s="323"/>
      <c r="E2" s="146" t="s">
        <v>6</v>
      </c>
      <c r="F2" s="332" t="s">
        <v>15</v>
      </c>
      <c r="G2" s="332"/>
      <c r="H2" s="332" t="s">
        <v>16</v>
      </c>
      <c r="I2" s="335"/>
      <c r="J2" s="328"/>
      <c r="K2" s="330"/>
      <c r="L2" s="332"/>
      <c r="M2" s="92" t="s">
        <v>17</v>
      </c>
      <c r="N2" s="159" t="s">
        <v>18</v>
      </c>
      <c r="P2" s="9"/>
      <c r="Q2" s="8"/>
    </row>
    <row r="3" spans="1:17" ht="41.25" customHeight="1" x14ac:dyDescent="0.25">
      <c r="A3" s="319"/>
      <c r="B3" s="321"/>
      <c r="C3" s="321"/>
      <c r="D3" s="323"/>
      <c r="E3" s="146" t="s">
        <v>19</v>
      </c>
      <c r="F3" s="63" t="s">
        <v>1</v>
      </c>
      <c r="G3" s="63" t="s">
        <v>2</v>
      </c>
      <c r="H3" s="91" t="s">
        <v>202</v>
      </c>
      <c r="I3" s="156" t="s">
        <v>21</v>
      </c>
      <c r="J3" s="328"/>
      <c r="K3" s="330"/>
      <c r="L3" s="332"/>
      <c r="M3" s="92"/>
      <c r="N3" s="159"/>
      <c r="P3" s="9"/>
      <c r="Q3" s="8"/>
    </row>
    <row r="4" spans="1:17" s="64" customFormat="1" ht="66.75" customHeight="1" x14ac:dyDescent="0.25">
      <c r="A4" s="150">
        <v>1</v>
      </c>
      <c r="B4" s="143" t="s">
        <v>158</v>
      </c>
      <c r="C4" s="142">
        <v>33</v>
      </c>
      <c r="D4" s="151">
        <v>4</v>
      </c>
      <c r="E4" s="147">
        <v>2824371</v>
      </c>
      <c r="F4" s="90">
        <v>2988634</v>
      </c>
      <c r="G4" s="90">
        <v>2824371</v>
      </c>
      <c r="H4" s="90">
        <v>2824371</v>
      </c>
      <c r="I4" s="176">
        <f>((E4-H4))/E4</f>
        <v>0</v>
      </c>
      <c r="J4" s="160" t="str">
        <f>IF(H4&lt;=E4,"CUMPLE","NO CUMPLE")</f>
        <v>CUMPLE</v>
      </c>
      <c r="K4" s="144" t="str">
        <f>IF(AND(H4&gt;=G4,H4&lt;=F4),"CUMPLE","NO CUMPLE")</f>
        <v>CUMPLE</v>
      </c>
      <c r="L4" s="144" t="str">
        <f>IF(AND((H4&gt;=(G4*0.8)),H4&lt;=F4),"CUMPLE","NO CUMPLE")</f>
        <v>CUMPLE</v>
      </c>
      <c r="M4" s="144">
        <f>C4*H4</f>
        <v>93204243</v>
      </c>
      <c r="N4" s="161">
        <f>D4*M4</f>
        <v>372816972</v>
      </c>
      <c r="P4" s="9"/>
      <c r="Q4" s="145"/>
    </row>
    <row r="5" spans="1:17" s="64" customFormat="1" ht="66.75" customHeight="1" x14ac:dyDescent="0.25">
      <c r="A5" s="150">
        <v>2</v>
      </c>
      <c r="B5" s="143" t="s">
        <v>159</v>
      </c>
      <c r="C5" s="142">
        <v>9</v>
      </c>
      <c r="D5" s="151">
        <v>4</v>
      </c>
      <c r="E5" s="147">
        <v>2700125</v>
      </c>
      <c r="F5" s="90">
        <v>3412711</v>
      </c>
      <c r="G5" s="90">
        <v>2700125</v>
      </c>
      <c r="H5" s="90">
        <v>2700125</v>
      </c>
      <c r="I5" s="176">
        <f t="shared" ref="I5:I8" si="0">((E5-H5))/E5</f>
        <v>0</v>
      </c>
      <c r="J5" s="160" t="str">
        <f>IF(H5&lt;=E5,"CUMPLE","NO CUMPLE")</f>
        <v>CUMPLE</v>
      </c>
      <c r="K5" s="144" t="str">
        <f>IF(AND(H5&gt;=G5,H5&lt;=F5),"CUMPLE","NO CUMPLE")</f>
        <v>CUMPLE</v>
      </c>
      <c r="L5" s="144" t="str">
        <f>IF(AND((H5&gt;=(G5*0.8)),H5&lt;=F5),"CUMPLE","NO CUMPLE")</f>
        <v>CUMPLE</v>
      </c>
      <c r="M5" s="144">
        <f t="shared" ref="M5:M8" si="1">C5*H5</f>
        <v>24301125</v>
      </c>
      <c r="N5" s="161">
        <f>D5*M5</f>
        <v>97204500</v>
      </c>
      <c r="P5" s="9"/>
      <c r="Q5" s="145"/>
    </row>
    <row r="6" spans="1:17" s="64" customFormat="1" ht="66.75" customHeight="1" x14ac:dyDescent="0.25">
      <c r="A6" s="150">
        <v>3</v>
      </c>
      <c r="B6" s="143" t="s">
        <v>160</v>
      </c>
      <c r="C6" s="142">
        <v>2</v>
      </c>
      <c r="D6" s="151">
        <v>4</v>
      </c>
      <c r="E6" s="147">
        <v>2700125</v>
      </c>
      <c r="F6" s="90">
        <v>2991803</v>
      </c>
      <c r="G6" s="90">
        <v>2700125</v>
      </c>
      <c r="H6" s="90">
        <v>2700125</v>
      </c>
      <c r="I6" s="176">
        <f t="shared" si="0"/>
        <v>0</v>
      </c>
      <c r="J6" s="160" t="str">
        <f>IF(H6&lt;=E6,"CUMPLE","NO CUMPLE")</f>
        <v>CUMPLE</v>
      </c>
      <c r="K6" s="144" t="str">
        <f>IF(AND(H6&gt;=G6,H6&lt;=F6),"CUMPLE","NO CUMPLE")</f>
        <v>CUMPLE</v>
      </c>
      <c r="L6" s="144" t="str">
        <f>IF(AND((H6&gt;=(G6*0.8)),H6&lt;=F6),"CUMPLE","NO CUMPLE")</f>
        <v>CUMPLE</v>
      </c>
      <c r="M6" s="144">
        <f t="shared" si="1"/>
        <v>5400250</v>
      </c>
      <c r="N6" s="161">
        <f>D6*M6</f>
        <v>21601000</v>
      </c>
      <c r="P6" s="9"/>
      <c r="Q6" s="145"/>
    </row>
    <row r="7" spans="1:17" s="64" customFormat="1" ht="66.75" customHeight="1" x14ac:dyDescent="0.25">
      <c r="A7" s="150">
        <v>4</v>
      </c>
      <c r="B7" s="143" t="s">
        <v>161</v>
      </c>
      <c r="C7" s="142">
        <v>1</v>
      </c>
      <c r="D7" s="151">
        <v>4</v>
      </c>
      <c r="E7" s="147">
        <v>2700125</v>
      </c>
      <c r="F7" s="90">
        <v>4066672</v>
      </c>
      <c r="G7" s="90">
        <v>2700125</v>
      </c>
      <c r="H7" s="90">
        <v>2700125</v>
      </c>
      <c r="I7" s="176">
        <f t="shared" si="0"/>
        <v>0</v>
      </c>
      <c r="J7" s="160" t="str">
        <f>IF(H7&lt;=E7,"CUMPLE","NO CUMPLE")</f>
        <v>CUMPLE</v>
      </c>
      <c r="K7" s="144" t="str">
        <f>IF(AND(H7&gt;=G7,H7&lt;=F7),"CUMPLE","NO CUMPLE")</f>
        <v>CUMPLE</v>
      </c>
      <c r="L7" s="144" t="str">
        <f>IF(AND((H7&gt;=(G7*0.8)),H7&lt;=F7),"CUMPLE","NO CUMPLE")</f>
        <v>CUMPLE</v>
      </c>
      <c r="M7" s="144">
        <f t="shared" si="1"/>
        <v>2700125</v>
      </c>
      <c r="N7" s="161">
        <f>D7*M7</f>
        <v>10800500</v>
      </c>
      <c r="P7" s="9"/>
      <c r="Q7" s="145"/>
    </row>
    <row r="8" spans="1:17" s="64" customFormat="1" ht="66.75" customHeight="1" x14ac:dyDescent="0.25">
      <c r="A8" s="150">
        <v>5</v>
      </c>
      <c r="B8" s="143" t="s">
        <v>162</v>
      </c>
      <c r="C8" s="142">
        <v>5</v>
      </c>
      <c r="D8" s="151">
        <v>4</v>
      </c>
      <c r="E8" s="147">
        <v>2700125</v>
      </c>
      <c r="F8" s="90">
        <v>3522437</v>
      </c>
      <c r="G8" s="90">
        <v>2700125</v>
      </c>
      <c r="H8" s="90">
        <v>2700125</v>
      </c>
      <c r="I8" s="176">
        <f t="shared" si="0"/>
        <v>0</v>
      </c>
      <c r="J8" s="160" t="str">
        <f>IF(H8&lt;=E8,"CUMPLE","NO CUMPLE")</f>
        <v>CUMPLE</v>
      </c>
      <c r="K8" s="144" t="str">
        <f>IF(AND(H8&gt;=G8,H8&lt;=F8),"CUMPLE","NO CUMPLE")</f>
        <v>CUMPLE</v>
      </c>
      <c r="L8" s="144" t="str">
        <f>IF(AND((H8&gt;=(G8*0.8)),H8&lt;=F8),"CUMPLE","NO CUMPLE")</f>
        <v>CUMPLE</v>
      </c>
      <c r="M8" s="144">
        <f t="shared" si="1"/>
        <v>13500625</v>
      </c>
      <c r="N8" s="161">
        <f>D8*M8</f>
        <v>54002500</v>
      </c>
      <c r="P8" s="9"/>
      <c r="Q8" s="145"/>
    </row>
    <row r="9" spans="1:17" s="64" customFormat="1" ht="66.75" customHeight="1" thickBot="1" x14ac:dyDescent="0.3">
      <c r="A9" s="152">
        <v>5</v>
      </c>
      <c r="B9" s="153" t="s">
        <v>5</v>
      </c>
      <c r="C9" s="154"/>
      <c r="D9" s="155">
        <v>4</v>
      </c>
      <c r="E9" s="148"/>
      <c r="F9" s="149"/>
      <c r="G9" s="149"/>
      <c r="H9" s="149"/>
      <c r="I9" s="158"/>
      <c r="J9" s="168"/>
      <c r="K9" s="169"/>
      <c r="L9" s="170"/>
      <c r="M9" s="169">
        <f>K104</f>
        <v>69339844.700000003</v>
      </c>
      <c r="N9" s="171">
        <f>M9*D9</f>
        <v>277359378.80000001</v>
      </c>
      <c r="P9" s="308"/>
      <c r="Q9" s="308"/>
    </row>
    <row r="10" spans="1:17" ht="22.5" customHeight="1" x14ac:dyDescent="0.25">
      <c r="A10" s="44"/>
      <c r="B10" s="45"/>
      <c r="C10" s="45"/>
      <c r="D10" s="45"/>
      <c r="E10" s="45"/>
      <c r="F10" s="45"/>
      <c r="G10" s="45"/>
      <c r="H10" s="93"/>
      <c r="I10" s="93"/>
      <c r="J10" s="305" t="s">
        <v>22</v>
      </c>
      <c r="K10" s="306"/>
      <c r="L10" s="306"/>
      <c r="M10" s="307"/>
      <c r="N10" s="172">
        <f>SUM(N4:N9)</f>
        <v>833784850.79999995</v>
      </c>
      <c r="P10" s="308"/>
      <c r="Q10" s="308"/>
    </row>
    <row r="11" spans="1:17" ht="22.5" customHeight="1" x14ac:dyDescent="0.25">
      <c r="A11" s="44"/>
      <c r="B11" s="3"/>
      <c r="C11" s="4"/>
      <c r="D11" s="4"/>
      <c r="E11" s="57"/>
      <c r="F11" s="4"/>
      <c r="G11" s="4"/>
      <c r="H11" s="93"/>
      <c r="I11" s="93"/>
      <c r="J11" s="309" t="s">
        <v>42</v>
      </c>
      <c r="K11" s="310"/>
      <c r="L11" s="310"/>
      <c r="M11" s="311"/>
      <c r="N11" s="162">
        <f>N10*0.1</f>
        <v>83378485.079999998</v>
      </c>
      <c r="P11" s="10"/>
      <c r="Q11" s="11"/>
    </row>
    <row r="12" spans="1:17" ht="22.5" customHeight="1" x14ac:dyDescent="0.25">
      <c r="A12" s="44"/>
      <c r="B12" s="46"/>
      <c r="C12" s="47"/>
      <c r="D12" s="47"/>
      <c r="E12" s="58"/>
      <c r="F12" s="47"/>
      <c r="G12" s="46"/>
      <c r="H12" s="93"/>
      <c r="I12" s="93"/>
      <c r="J12" s="309" t="s">
        <v>23</v>
      </c>
      <c r="K12" s="310"/>
      <c r="L12" s="310"/>
      <c r="M12" s="311"/>
      <c r="N12" s="162">
        <f>(N10*0.1)*0.19</f>
        <v>15841912.165200001</v>
      </c>
      <c r="P12" s="308"/>
      <c r="Q12" s="308"/>
    </row>
    <row r="13" spans="1:17" ht="22.5" customHeight="1" x14ac:dyDescent="0.25">
      <c r="A13" s="44"/>
      <c r="B13" s="5"/>
      <c r="C13" s="29"/>
      <c r="D13" s="29"/>
      <c r="E13" s="29"/>
      <c r="F13" s="29"/>
      <c r="G13" s="6"/>
      <c r="H13" s="94"/>
      <c r="I13" s="93"/>
      <c r="J13" s="338" t="s">
        <v>18</v>
      </c>
      <c r="K13" s="339"/>
      <c r="L13" s="339"/>
      <c r="M13" s="340"/>
      <c r="N13" s="175">
        <f>N10+N11+N12</f>
        <v>933005248.04519999</v>
      </c>
      <c r="P13" s="308"/>
      <c r="Q13" s="308"/>
    </row>
    <row r="14" spans="1:17" ht="22.5" customHeight="1" x14ac:dyDescent="0.25">
      <c r="A14" s="44"/>
      <c r="B14" s="48"/>
      <c r="C14" s="48"/>
      <c r="D14" s="44"/>
      <c r="E14" s="59"/>
      <c r="F14" s="44"/>
      <c r="G14" s="44"/>
      <c r="H14" s="95"/>
      <c r="I14" s="96"/>
      <c r="J14" s="302" t="s">
        <v>24</v>
      </c>
      <c r="K14" s="303"/>
      <c r="L14" s="303"/>
      <c r="M14" s="304"/>
      <c r="N14" s="163">
        <v>933005248.04999995</v>
      </c>
      <c r="O14" s="97"/>
    </row>
    <row r="15" spans="1:17" ht="22.5" customHeight="1" x14ac:dyDescent="0.25">
      <c r="A15" s="44"/>
      <c r="B15" s="48"/>
      <c r="C15" s="48"/>
      <c r="D15" s="44"/>
      <c r="E15" s="59"/>
      <c r="F15" s="44"/>
      <c r="G15" s="44"/>
      <c r="H15" s="96"/>
      <c r="I15" s="96"/>
      <c r="J15" s="302" t="s">
        <v>43</v>
      </c>
      <c r="K15" s="303"/>
      <c r="L15" s="303"/>
      <c r="M15" s="304"/>
      <c r="N15" s="164">
        <f>N13-N14</f>
        <v>-4.799962043762207E-3</v>
      </c>
      <c r="O15" s="41"/>
    </row>
    <row r="16" spans="1:17" ht="22.5" customHeight="1" x14ac:dyDescent="0.25">
      <c r="A16" s="44"/>
      <c r="B16" s="48"/>
      <c r="C16" s="48"/>
      <c r="D16" s="44"/>
      <c r="E16" s="59"/>
      <c r="F16" s="44"/>
      <c r="G16" s="44"/>
      <c r="H16" s="96"/>
      <c r="I16" s="96"/>
      <c r="J16" s="302" t="s">
        <v>129</v>
      </c>
      <c r="K16" s="303"/>
      <c r="L16" s="303"/>
      <c r="M16" s="304"/>
      <c r="N16" s="164">
        <v>933010061.09000003</v>
      </c>
      <c r="O16" s="41"/>
    </row>
    <row r="17" spans="1:16" ht="22.5" customHeight="1" x14ac:dyDescent="0.25">
      <c r="A17" s="44"/>
      <c r="B17" s="48"/>
      <c r="C17" s="48"/>
      <c r="D17" s="44"/>
      <c r="E17" s="59"/>
      <c r="F17" s="44"/>
      <c r="G17" s="44"/>
      <c r="H17" s="96"/>
      <c r="I17" s="96"/>
      <c r="J17" s="302" t="s">
        <v>44</v>
      </c>
      <c r="K17" s="303"/>
      <c r="L17" s="303"/>
      <c r="M17" s="304"/>
      <c r="N17" s="165">
        <f>+N16-N13</f>
        <v>4813.0448000431061</v>
      </c>
    </row>
    <row r="18" spans="1:16" ht="22.5" customHeight="1" x14ac:dyDescent="0.25">
      <c r="A18" s="44"/>
      <c r="B18" s="48"/>
      <c r="C18" s="48"/>
      <c r="D18" s="44"/>
      <c r="E18" s="59"/>
      <c r="F18" s="44"/>
      <c r="G18" s="44"/>
      <c r="H18" s="96"/>
      <c r="I18" s="96"/>
      <c r="J18" s="302" t="s">
        <v>128</v>
      </c>
      <c r="K18" s="303"/>
      <c r="L18" s="303"/>
      <c r="M18" s="304"/>
      <c r="N18" s="166">
        <f>+N17/N16</f>
        <v>5.1586204702017996E-6</v>
      </c>
    </row>
    <row r="19" spans="1:16" ht="22.5" customHeight="1" thickBot="1" x14ac:dyDescent="0.3">
      <c r="A19" s="44"/>
      <c r="B19" s="48"/>
      <c r="C19" s="48"/>
      <c r="D19" s="44"/>
      <c r="E19" s="59"/>
      <c r="F19" s="44"/>
      <c r="G19" s="44"/>
      <c r="H19" s="96"/>
      <c r="I19" s="96"/>
      <c r="J19" s="312" t="s">
        <v>25</v>
      </c>
      <c r="K19" s="313"/>
      <c r="L19" s="313"/>
      <c r="M19" s="314"/>
      <c r="N19" s="180" t="str">
        <f>IF((N14)&gt;$N16,"NO CUMPLE","SI CUMPLE")</f>
        <v>SI CUMPLE</v>
      </c>
    </row>
    <row r="20" spans="1:16" x14ac:dyDescent="0.25">
      <c r="H20" s="98"/>
      <c r="I20" s="98"/>
      <c r="J20" s="99"/>
      <c r="K20" s="98"/>
      <c r="N20"/>
    </row>
    <row r="21" spans="1:16" ht="15.75" thickBot="1" x14ac:dyDescent="0.3">
      <c r="H21" s="98"/>
      <c r="I21" s="98"/>
      <c r="J21" s="99"/>
      <c r="K21" s="98"/>
    </row>
    <row r="22" spans="1:16" ht="15.75" thickBot="1" x14ac:dyDescent="0.3">
      <c r="A22" s="341" t="s">
        <v>3</v>
      </c>
      <c r="B22" s="341"/>
      <c r="F22" s="315" t="s">
        <v>207</v>
      </c>
      <c r="G22" s="316"/>
      <c r="H22" s="317"/>
      <c r="I22" s="98"/>
      <c r="J22" s="99"/>
      <c r="K22" s="98"/>
    </row>
    <row r="23" spans="1:16" ht="47.25" customHeight="1" thickBot="1" x14ac:dyDescent="0.3">
      <c r="A23" s="216" t="s">
        <v>0</v>
      </c>
      <c r="B23" s="217" t="s">
        <v>76</v>
      </c>
      <c r="C23" s="217" t="s">
        <v>41</v>
      </c>
      <c r="D23" s="218" t="s">
        <v>75</v>
      </c>
      <c r="E23" s="224" t="s">
        <v>201</v>
      </c>
      <c r="F23" s="220" t="s">
        <v>204</v>
      </c>
      <c r="G23" s="221" t="s">
        <v>205</v>
      </c>
      <c r="H23" s="224" t="s">
        <v>206</v>
      </c>
      <c r="I23" s="249" t="s">
        <v>200</v>
      </c>
      <c r="J23" s="245" t="s">
        <v>77</v>
      </c>
      <c r="K23" s="222" t="s">
        <v>74</v>
      </c>
      <c r="L23" s="218" t="s">
        <v>127</v>
      </c>
      <c r="M23" s="217" t="s">
        <v>208</v>
      </c>
      <c r="N23" s="217" t="s">
        <v>213</v>
      </c>
      <c r="O23" s="194" t="s">
        <v>9</v>
      </c>
      <c r="P23" s="194" t="s">
        <v>209</v>
      </c>
    </row>
    <row r="24" spans="1:16" s="64" customFormat="1" ht="36.75" customHeight="1" x14ac:dyDescent="0.25">
      <c r="A24" s="227">
        <v>6</v>
      </c>
      <c r="B24" s="197" t="s">
        <v>84</v>
      </c>
      <c r="C24" s="198" t="s">
        <v>39</v>
      </c>
      <c r="D24" s="228">
        <v>38</v>
      </c>
      <c r="E24" s="207">
        <v>20093</v>
      </c>
      <c r="F24" s="201">
        <v>31560</v>
      </c>
      <c r="G24" s="202">
        <v>13333</v>
      </c>
      <c r="H24" s="243">
        <f>+F24-G24</f>
        <v>18227</v>
      </c>
      <c r="I24" s="250">
        <v>13333</v>
      </c>
      <c r="J24" s="246">
        <f>((E24-I24)/E24)</f>
        <v>0.33643557457821133</v>
      </c>
      <c r="K24" s="229">
        <f t="shared" ref="K24:K55" si="2">I24*D24</f>
        <v>506654</v>
      </c>
      <c r="L24" s="229">
        <f t="shared" ref="L24:L55" si="3">K24*O24</f>
        <v>2026616</v>
      </c>
      <c r="M24" s="208" t="str">
        <f t="shared" ref="M24:M55" si="4">IF((I24)&gt;$E24,"NO CUMPLE","SI CUMPLE")</f>
        <v>SI CUMPLE</v>
      </c>
      <c r="N24" s="208" t="str">
        <f>IF((I24)&lt;$G24,"NO CUMPLE","SI CUMPLE")</f>
        <v>SI CUMPLE</v>
      </c>
      <c r="O24" s="232">
        <v>4</v>
      </c>
      <c r="P24" s="210"/>
    </row>
    <row r="25" spans="1:16" s="64" customFormat="1" ht="36.75" customHeight="1" x14ac:dyDescent="0.25">
      <c r="A25" s="233">
        <v>7</v>
      </c>
      <c r="B25" s="102" t="s">
        <v>85</v>
      </c>
      <c r="C25" s="103" t="s">
        <v>39</v>
      </c>
      <c r="D25" s="109">
        <v>54</v>
      </c>
      <c r="E25" s="107">
        <v>12940</v>
      </c>
      <c r="F25" s="173">
        <v>19462</v>
      </c>
      <c r="G25" s="61">
        <v>6365</v>
      </c>
      <c r="H25" s="185">
        <f t="shared" ref="H25:H88" si="5">+F25-G25</f>
        <v>13097</v>
      </c>
      <c r="I25" s="251">
        <v>6365</v>
      </c>
      <c r="J25" s="247">
        <f t="shared" ref="J25:J88" si="6">((E25-I25)/E25)</f>
        <v>0.50811437403400306</v>
      </c>
      <c r="K25" s="53">
        <f t="shared" si="2"/>
        <v>343710</v>
      </c>
      <c r="L25" s="53">
        <f t="shared" si="3"/>
        <v>1374840</v>
      </c>
      <c r="M25" s="100" t="str">
        <f t="shared" si="4"/>
        <v>SI CUMPLE</v>
      </c>
      <c r="N25" s="100" t="str">
        <f t="shared" ref="N25:N88" si="7">IF((I25)&lt;$G25,"NO CUMPLE","SI CUMPLE")</f>
        <v>SI CUMPLE</v>
      </c>
      <c r="O25" s="110">
        <v>4</v>
      </c>
      <c r="P25" s="211"/>
    </row>
    <row r="26" spans="1:16" s="64" customFormat="1" ht="36.75" customHeight="1" x14ac:dyDescent="0.25">
      <c r="A26" s="233">
        <v>8</v>
      </c>
      <c r="B26" s="102" t="s">
        <v>86</v>
      </c>
      <c r="C26" s="103" t="s">
        <v>39</v>
      </c>
      <c r="D26" s="109">
        <v>140</v>
      </c>
      <c r="E26" s="107">
        <v>15675</v>
      </c>
      <c r="F26" s="173">
        <v>32134</v>
      </c>
      <c r="G26" s="61">
        <v>11831</v>
      </c>
      <c r="H26" s="185">
        <f t="shared" si="5"/>
        <v>20303</v>
      </c>
      <c r="I26" s="251">
        <v>11831</v>
      </c>
      <c r="J26" s="247">
        <f t="shared" si="6"/>
        <v>0.24523125996810208</v>
      </c>
      <c r="K26" s="53">
        <f t="shared" si="2"/>
        <v>1656340</v>
      </c>
      <c r="L26" s="53">
        <f t="shared" si="3"/>
        <v>6625360</v>
      </c>
      <c r="M26" s="100" t="str">
        <f t="shared" si="4"/>
        <v>SI CUMPLE</v>
      </c>
      <c r="N26" s="100" t="str">
        <f t="shared" si="7"/>
        <v>SI CUMPLE</v>
      </c>
      <c r="O26" s="110">
        <v>4</v>
      </c>
      <c r="P26" s="211"/>
    </row>
    <row r="27" spans="1:16" s="64" customFormat="1" ht="36.75" customHeight="1" x14ac:dyDescent="0.25">
      <c r="A27" s="233">
        <v>9</v>
      </c>
      <c r="B27" s="102" t="s">
        <v>163</v>
      </c>
      <c r="C27" s="103" t="s">
        <v>39</v>
      </c>
      <c r="D27" s="109">
        <v>104</v>
      </c>
      <c r="E27" s="107">
        <v>16622</v>
      </c>
      <c r="F27" s="173">
        <v>38942</v>
      </c>
      <c r="G27" s="61">
        <v>8679</v>
      </c>
      <c r="H27" s="185">
        <f t="shared" si="5"/>
        <v>30263</v>
      </c>
      <c r="I27" s="251">
        <v>8679</v>
      </c>
      <c r="J27" s="247">
        <f t="shared" si="6"/>
        <v>0.47786066658645171</v>
      </c>
      <c r="K27" s="53">
        <f t="shared" si="2"/>
        <v>902616</v>
      </c>
      <c r="L27" s="53">
        <f t="shared" si="3"/>
        <v>3610464</v>
      </c>
      <c r="M27" s="100" t="str">
        <f t="shared" si="4"/>
        <v>SI CUMPLE</v>
      </c>
      <c r="N27" s="100" t="str">
        <f t="shared" si="7"/>
        <v>SI CUMPLE</v>
      </c>
      <c r="O27" s="110">
        <v>4</v>
      </c>
      <c r="P27" s="211"/>
    </row>
    <row r="28" spans="1:16" s="64" customFormat="1" ht="36.75" customHeight="1" x14ac:dyDescent="0.25">
      <c r="A28" s="233">
        <v>10</v>
      </c>
      <c r="B28" s="102" t="s">
        <v>164</v>
      </c>
      <c r="C28" s="103" t="s">
        <v>39</v>
      </c>
      <c r="D28" s="109">
        <v>104</v>
      </c>
      <c r="E28" s="107">
        <v>9152</v>
      </c>
      <c r="F28" s="173">
        <v>21667</v>
      </c>
      <c r="G28" s="61">
        <v>5684</v>
      </c>
      <c r="H28" s="185">
        <f t="shared" si="5"/>
        <v>15983</v>
      </c>
      <c r="I28" s="251">
        <v>5684</v>
      </c>
      <c r="J28" s="247">
        <f t="shared" si="6"/>
        <v>0.37893356643356646</v>
      </c>
      <c r="K28" s="53">
        <f t="shared" si="2"/>
        <v>591136</v>
      </c>
      <c r="L28" s="53">
        <f t="shared" si="3"/>
        <v>2364544</v>
      </c>
      <c r="M28" s="100" t="str">
        <f t="shared" si="4"/>
        <v>SI CUMPLE</v>
      </c>
      <c r="N28" s="100" t="str">
        <f t="shared" si="7"/>
        <v>SI CUMPLE</v>
      </c>
      <c r="O28" s="110">
        <v>4</v>
      </c>
      <c r="P28" s="211"/>
    </row>
    <row r="29" spans="1:16" s="64" customFormat="1" ht="36.75" customHeight="1" x14ac:dyDescent="0.25">
      <c r="A29" s="233">
        <v>11</v>
      </c>
      <c r="B29" s="102" t="s">
        <v>87</v>
      </c>
      <c r="C29" s="103" t="s">
        <v>39</v>
      </c>
      <c r="D29" s="109">
        <v>110</v>
      </c>
      <c r="E29" s="107">
        <v>22302</v>
      </c>
      <c r="F29" s="173">
        <v>129425</v>
      </c>
      <c r="G29" s="61">
        <v>11046</v>
      </c>
      <c r="H29" s="185">
        <f t="shared" si="5"/>
        <v>118379</v>
      </c>
      <c r="I29" s="251">
        <v>11046</v>
      </c>
      <c r="J29" s="247">
        <f t="shared" si="6"/>
        <v>0.50470809792843696</v>
      </c>
      <c r="K29" s="53">
        <f t="shared" si="2"/>
        <v>1215060</v>
      </c>
      <c r="L29" s="53">
        <f t="shared" si="3"/>
        <v>4860240</v>
      </c>
      <c r="M29" s="100" t="str">
        <f t="shared" si="4"/>
        <v>SI CUMPLE</v>
      </c>
      <c r="N29" s="100" t="str">
        <f t="shared" si="7"/>
        <v>SI CUMPLE</v>
      </c>
      <c r="O29" s="110">
        <v>4</v>
      </c>
      <c r="P29" s="211"/>
    </row>
    <row r="30" spans="1:16" s="64" customFormat="1" ht="36.75" customHeight="1" x14ac:dyDescent="0.25">
      <c r="A30" s="233">
        <v>12</v>
      </c>
      <c r="B30" s="102" t="s">
        <v>165</v>
      </c>
      <c r="C30" s="103" t="s">
        <v>39</v>
      </c>
      <c r="D30" s="109">
        <v>58</v>
      </c>
      <c r="E30" s="107">
        <v>11046</v>
      </c>
      <c r="F30" s="173">
        <v>20598</v>
      </c>
      <c r="G30" s="61">
        <v>7136</v>
      </c>
      <c r="H30" s="185">
        <f t="shared" si="5"/>
        <v>13462</v>
      </c>
      <c r="I30" s="251">
        <v>7136</v>
      </c>
      <c r="J30" s="247">
        <f t="shared" si="6"/>
        <v>0.35397428933550606</v>
      </c>
      <c r="K30" s="53">
        <f t="shared" si="2"/>
        <v>413888</v>
      </c>
      <c r="L30" s="53">
        <f t="shared" si="3"/>
        <v>1655552</v>
      </c>
      <c r="M30" s="100" t="str">
        <f t="shared" si="4"/>
        <v>SI CUMPLE</v>
      </c>
      <c r="N30" s="100" t="str">
        <f t="shared" si="7"/>
        <v>SI CUMPLE</v>
      </c>
      <c r="O30" s="110">
        <v>4</v>
      </c>
      <c r="P30" s="211"/>
    </row>
    <row r="31" spans="1:16" s="64" customFormat="1" ht="36.75" customHeight="1" x14ac:dyDescent="0.25">
      <c r="A31" s="233">
        <v>13</v>
      </c>
      <c r="B31" s="102" t="s">
        <v>88</v>
      </c>
      <c r="C31" s="103" t="s">
        <v>39</v>
      </c>
      <c r="D31" s="109">
        <v>72</v>
      </c>
      <c r="E31" s="107">
        <v>9994</v>
      </c>
      <c r="F31" s="173">
        <v>19494</v>
      </c>
      <c r="G31" s="61">
        <v>6359</v>
      </c>
      <c r="H31" s="185">
        <f t="shared" si="5"/>
        <v>13135</v>
      </c>
      <c r="I31" s="251">
        <v>6359</v>
      </c>
      <c r="J31" s="247">
        <f t="shared" si="6"/>
        <v>0.36371823093856315</v>
      </c>
      <c r="K31" s="53">
        <f t="shared" si="2"/>
        <v>457848</v>
      </c>
      <c r="L31" s="53">
        <f t="shared" si="3"/>
        <v>1831392</v>
      </c>
      <c r="M31" s="100" t="str">
        <f t="shared" si="4"/>
        <v>SI CUMPLE</v>
      </c>
      <c r="N31" s="100" t="str">
        <f t="shared" si="7"/>
        <v>SI CUMPLE</v>
      </c>
      <c r="O31" s="110">
        <v>4</v>
      </c>
      <c r="P31" s="211"/>
    </row>
    <row r="32" spans="1:16" s="64" customFormat="1" ht="36.75" customHeight="1" x14ac:dyDescent="0.25">
      <c r="A32" s="233">
        <v>14</v>
      </c>
      <c r="B32" s="102" t="s">
        <v>166</v>
      </c>
      <c r="C32" s="103" t="s">
        <v>39</v>
      </c>
      <c r="D32" s="109">
        <v>66</v>
      </c>
      <c r="E32" s="107">
        <v>34611</v>
      </c>
      <c r="F32" s="173">
        <v>53132</v>
      </c>
      <c r="G32" s="61">
        <v>22874</v>
      </c>
      <c r="H32" s="185">
        <f t="shared" si="5"/>
        <v>30258</v>
      </c>
      <c r="I32" s="251">
        <v>22874</v>
      </c>
      <c r="J32" s="247">
        <f t="shared" si="6"/>
        <v>0.33911184305567593</v>
      </c>
      <c r="K32" s="53">
        <f t="shared" si="2"/>
        <v>1509684</v>
      </c>
      <c r="L32" s="53">
        <f t="shared" si="3"/>
        <v>6038736</v>
      </c>
      <c r="M32" s="100" t="str">
        <f t="shared" si="4"/>
        <v>SI CUMPLE</v>
      </c>
      <c r="N32" s="100" t="str">
        <f t="shared" si="7"/>
        <v>SI CUMPLE</v>
      </c>
      <c r="O32" s="110">
        <v>4</v>
      </c>
      <c r="P32" s="211"/>
    </row>
    <row r="33" spans="1:16" s="64" customFormat="1" ht="36.75" customHeight="1" x14ac:dyDescent="0.25">
      <c r="A33" s="233">
        <v>15</v>
      </c>
      <c r="B33" s="102" t="s">
        <v>89</v>
      </c>
      <c r="C33" s="103" t="s">
        <v>39</v>
      </c>
      <c r="D33" s="109">
        <v>66</v>
      </c>
      <c r="E33" s="107">
        <v>21250</v>
      </c>
      <c r="F33" s="173">
        <v>51540</v>
      </c>
      <c r="G33" s="61">
        <v>13886</v>
      </c>
      <c r="H33" s="185">
        <f t="shared" si="5"/>
        <v>37654</v>
      </c>
      <c r="I33" s="251">
        <v>13886</v>
      </c>
      <c r="J33" s="247">
        <f t="shared" si="6"/>
        <v>0.34654117647058824</v>
      </c>
      <c r="K33" s="53">
        <f t="shared" si="2"/>
        <v>916476</v>
      </c>
      <c r="L33" s="53">
        <f t="shared" si="3"/>
        <v>3665904</v>
      </c>
      <c r="M33" s="100" t="str">
        <f t="shared" si="4"/>
        <v>SI CUMPLE</v>
      </c>
      <c r="N33" s="100" t="str">
        <f t="shared" si="7"/>
        <v>SI CUMPLE</v>
      </c>
      <c r="O33" s="110">
        <v>4</v>
      </c>
      <c r="P33" s="211"/>
    </row>
    <row r="34" spans="1:16" s="64" customFormat="1" ht="36.75" customHeight="1" x14ac:dyDescent="0.25">
      <c r="A34" s="233">
        <v>16</v>
      </c>
      <c r="B34" s="102" t="s">
        <v>167</v>
      </c>
      <c r="C34" s="103" t="s">
        <v>39</v>
      </c>
      <c r="D34" s="109">
        <v>2</v>
      </c>
      <c r="E34" s="107">
        <v>15570</v>
      </c>
      <c r="F34" s="173">
        <v>51684</v>
      </c>
      <c r="G34" s="61">
        <v>8100</v>
      </c>
      <c r="H34" s="185">
        <f t="shared" si="5"/>
        <v>43584</v>
      </c>
      <c r="I34" s="251">
        <v>8100</v>
      </c>
      <c r="J34" s="247">
        <f t="shared" si="6"/>
        <v>0.47976878612716761</v>
      </c>
      <c r="K34" s="53">
        <f t="shared" si="2"/>
        <v>16200</v>
      </c>
      <c r="L34" s="53">
        <f t="shared" si="3"/>
        <v>64800</v>
      </c>
      <c r="M34" s="100" t="str">
        <f t="shared" si="4"/>
        <v>SI CUMPLE</v>
      </c>
      <c r="N34" s="100" t="str">
        <f t="shared" si="7"/>
        <v>SI CUMPLE</v>
      </c>
      <c r="O34" s="110">
        <v>4</v>
      </c>
      <c r="P34" s="211"/>
    </row>
    <row r="35" spans="1:16" s="64" customFormat="1" ht="36.75" customHeight="1" x14ac:dyDescent="0.25">
      <c r="A35" s="233">
        <v>17</v>
      </c>
      <c r="B35" s="102" t="s">
        <v>90</v>
      </c>
      <c r="C35" s="103" t="s">
        <v>39</v>
      </c>
      <c r="D35" s="109">
        <v>25</v>
      </c>
      <c r="E35" s="107">
        <v>77743</v>
      </c>
      <c r="F35" s="173">
        <v>230346</v>
      </c>
      <c r="G35" s="61">
        <v>47321</v>
      </c>
      <c r="H35" s="185">
        <f t="shared" si="5"/>
        <v>183025</v>
      </c>
      <c r="I35" s="251">
        <v>47321</v>
      </c>
      <c r="J35" s="247">
        <f t="shared" si="6"/>
        <v>0.39131497369538093</v>
      </c>
      <c r="K35" s="53">
        <f t="shared" si="2"/>
        <v>1183025</v>
      </c>
      <c r="L35" s="53">
        <f t="shared" si="3"/>
        <v>4732100</v>
      </c>
      <c r="M35" s="100" t="str">
        <f t="shared" si="4"/>
        <v>SI CUMPLE</v>
      </c>
      <c r="N35" s="100" t="str">
        <f t="shared" si="7"/>
        <v>SI CUMPLE</v>
      </c>
      <c r="O35" s="110">
        <v>4</v>
      </c>
      <c r="P35" s="211"/>
    </row>
    <row r="36" spans="1:16" s="108" customFormat="1" ht="36.75" customHeight="1" x14ac:dyDescent="0.25">
      <c r="A36" s="233">
        <v>18</v>
      </c>
      <c r="B36" s="102" t="s">
        <v>91</v>
      </c>
      <c r="C36" s="103" t="s">
        <v>39</v>
      </c>
      <c r="D36" s="109">
        <v>50</v>
      </c>
      <c r="E36" s="107">
        <v>17042</v>
      </c>
      <c r="F36" s="173">
        <v>65507</v>
      </c>
      <c r="G36" s="61">
        <v>12045</v>
      </c>
      <c r="H36" s="185">
        <f t="shared" si="5"/>
        <v>53462</v>
      </c>
      <c r="I36" s="251">
        <v>12045</v>
      </c>
      <c r="J36" s="247">
        <f t="shared" si="6"/>
        <v>0.29321675859640889</v>
      </c>
      <c r="K36" s="53">
        <f t="shared" si="2"/>
        <v>602250</v>
      </c>
      <c r="L36" s="53">
        <f t="shared" si="3"/>
        <v>2409000</v>
      </c>
      <c r="M36" s="100" t="str">
        <f t="shared" si="4"/>
        <v>SI CUMPLE</v>
      </c>
      <c r="N36" s="100" t="str">
        <f t="shared" si="7"/>
        <v>SI CUMPLE</v>
      </c>
      <c r="O36" s="110">
        <v>4</v>
      </c>
      <c r="P36" s="211"/>
    </row>
    <row r="37" spans="1:16" s="64" customFormat="1" ht="36.75" customHeight="1" x14ac:dyDescent="0.25">
      <c r="A37" s="233">
        <v>19</v>
      </c>
      <c r="B37" s="102" t="s">
        <v>92</v>
      </c>
      <c r="C37" s="103" t="s">
        <v>39</v>
      </c>
      <c r="D37" s="109">
        <v>54</v>
      </c>
      <c r="E37" s="107">
        <v>40923</v>
      </c>
      <c r="F37" s="173">
        <v>59618</v>
      </c>
      <c r="G37" s="61">
        <v>23433</v>
      </c>
      <c r="H37" s="185">
        <f t="shared" si="5"/>
        <v>36185</v>
      </c>
      <c r="I37" s="251">
        <v>23433</v>
      </c>
      <c r="J37" s="247">
        <f t="shared" si="6"/>
        <v>0.42738802140605525</v>
      </c>
      <c r="K37" s="53">
        <f t="shared" si="2"/>
        <v>1265382</v>
      </c>
      <c r="L37" s="53">
        <f t="shared" si="3"/>
        <v>5061528</v>
      </c>
      <c r="M37" s="100" t="str">
        <f t="shared" si="4"/>
        <v>SI CUMPLE</v>
      </c>
      <c r="N37" s="100" t="str">
        <f t="shared" si="7"/>
        <v>SI CUMPLE</v>
      </c>
      <c r="O37" s="110">
        <v>4</v>
      </c>
      <c r="P37" s="211"/>
    </row>
    <row r="38" spans="1:16" s="108" customFormat="1" ht="36.75" customHeight="1" x14ac:dyDescent="0.25">
      <c r="A38" s="233">
        <v>20</v>
      </c>
      <c r="B38" s="102" t="s">
        <v>93</v>
      </c>
      <c r="C38" s="103" t="s">
        <v>39</v>
      </c>
      <c r="D38" s="109">
        <v>64</v>
      </c>
      <c r="E38" s="107">
        <v>12519</v>
      </c>
      <c r="F38" s="173">
        <v>305522</v>
      </c>
      <c r="G38" s="61">
        <v>8100</v>
      </c>
      <c r="H38" s="185">
        <f t="shared" si="5"/>
        <v>297422</v>
      </c>
      <c r="I38" s="251">
        <v>8100</v>
      </c>
      <c r="J38" s="247">
        <f t="shared" si="6"/>
        <v>0.35298346513299783</v>
      </c>
      <c r="K38" s="53">
        <f t="shared" si="2"/>
        <v>518400</v>
      </c>
      <c r="L38" s="53">
        <f t="shared" si="3"/>
        <v>2073600</v>
      </c>
      <c r="M38" s="100" t="str">
        <f t="shared" si="4"/>
        <v>SI CUMPLE</v>
      </c>
      <c r="N38" s="100" t="str">
        <f t="shared" si="7"/>
        <v>SI CUMPLE</v>
      </c>
      <c r="O38" s="110">
        <v>4</v>
      </c>
      <c r="P38" s="211"/>
    </row>
    <row r="39" spans="1:16" s="108" customFormat="1" ht="36.75" customHeight="1" x14ac:dyDescent="0.25">
      <c r="A39" s="233">
        <v>21</v>
      </c>
      <c r="B39" s="102" t="s">
        <v>168</v>
      </c>
      <c r="C39" s="103" t="s">
        <v>39</v>
      </c>
      <c r="D39" s="109">
        <v>30</v>
      </c>
      <c r="E39" s="107">
        <v>23460</v>
      </c>
      <c r="F39" s="173">
        <v>49041</v>
      </c>
      <c r="G39" s="61">
        <v>13508</v>
      </c>
      <c r="H39" s="185">
        <f t="shared" si="5"/>
        <v>35533</v>
      </c>
      <c r="I39" s="251">
        <v>13508</v>
      </c>
      <c r="J39" s="247">
        <f t="shared" si="6"/>
        <v>0.42421142369991477</v>
      </c>
      <c r="K39" s="53">
        <f t="shared" si="2"/>
        <v>405240</v>
      </c>
      <c r="L39" s="53">
        <f t="shared" si="3"/>
        <v>1620960</v>
      </c>
      <c r="M39" s="100" t="str">
        <f t="shared" si="4"/>
        <v>SI CUMPLE</v>
      </c>
      <c r="N39" s="100" t="str">
        <f t="shared" si="7"/>
        <v>SI CUMPLE</v>
      </c>
      <c r="O39" s="110">
        <v>4</v>
      </c>
      <c r="P39" s="211"/>
    </row>
    <row r="40" spans="1:16" s="108" customFormat="1" ht="36.75" customHeight="1" x14ac:dyDescent="0.25">
      <c r="A40" s="233">
        <v>22</v>
      </c>
      <c r="B40" s="102" t="s">
        <v>169</v>
      </c>
      <c r="C40" s="103" t="s">
        <v>39</v>
      </c>
      <c r="D40" s="109">
        <v>30</v>
      </c>
      <c r="E40" s="107">
        <v>22723</v>
      </c>
      <c r="F40" s="173">
        <v>154734</v>
      </c>
      <c r="G40" s="61">
        <v>13508</v>
      </c>
      <c r="H40" s="185">
        <f t="shared" si="5"/>
        <v>141226</v>
      </c>
      <c r="I40" s="251">
        <v>13508</v>
      </c>
      <c r="J40" s="247">
        <f t="shared" si="6"/>
        <v>0.40553624081327289</v>
      </c>
      <c r="K40" s="53">
        <f t="shared" si="2"/>
        <v>405240</v>
      </c>
      <c r="L40" s="53">
        <f t="shared" si="3"/>
        <v>1620960</v>
      </c>
      <c r="M40" s="100" t="str">
        <f t="shared" si="4"/>
        <v>SI CUMPLE</v>
      </c>
      <c r="N40" s="100" t="str">
        <f t="shared" si="7"/>
        <v>SI CUMPLE</v>
      </c>
      <c r="O40" s="110">
        <v>4</v>
      </c>
      <c r="P40" s="211"/>
    </row>
    <row r="41" spans="1:16" s="108" customFormat="1" ht="36.75" customHeight="1" x14ac:dyDescent="0.25">
      <c r="A41" s="233">
        <v>23</v>
      </c>
      <c r="B41" s="102" t="s">
        <v>94</v>
      </c>
      <c r="C41" s="103" t="s">
        <v>39</v>
      </c>
      <c r="D41" s="109">
        <v>68</v>
      </c>
      <c r="E41" s="107">
        <v>16516</v>
      </c>
      <c r="F41" s="173">
        <v>25770</v>
      </c>
      <c r="G41" s="61">
        <v>10415</v>
      </c>
      <c r="H41" s="185">
        <f t="shared" si="5"/>
        <v>15355</v>
      </c>
      <c r="I41" s="251">
        <v>10415</v>
      </c>
      <c r="J41" s="247">
        <f t="shared" si="6"/>
        <v>0.36939937030758052</v>
      </c>
      <c r="K41" s="53">
        <f t="shared" si="2"/>
        <v>708220</v>
      </c>
      <c r="L41" s="53">
        <f t="shared" si="3"/>
        <v>2832880</v>
      </c>
      <c r="M41" s="100" t="str">
        <f t="shared" si="4"/>
        <v>SI CUMPLE</v>
      </c>
      <c r="N41" s="100" t="str">
        <f t="shared" si="7"/>
        <v>SI CUMPLE</v>
      </c>
      <c r="O41" s="110">
        <v>4</v>
      </c>
      <c r="P41" s="211"/>
    </row>
    <row r="42" spans="1:16" s="64" customFormat="1" ht="36.75" customHeight="1" x14ac:dyDescent="0.25">
      <c r="A42" s="233">
        <v>24</v>
      </c>
      <c r="B42" s="102" t="s">
        <v>95</v>
      </c>
      <c r="C42" s="103" t="s">
        <v>39</v>
      </c>
      <c r="D42" s="109">
        <v>68</v>
      </c>
      <c r="E42" s="107">
        <v>9994</v>
      </c>
      <c r="F42" s="173">
        <v>20687</v>
      </c>
      <c r="G42" s="61">
        <v>5439</v>
      </c>
      <c r="H42" s="185">
        <f t="shared" si="5"/>
        <v>15248</v>
      </c>
      <c r="I42" s="251">
        <v>5439</v>
      </c>
      <c r="J42" s="247">
        <f t="shared" si="6"/>
        <v>0.45577346407844704</v>
      </c>
      <c r="K42" s="53">
        <f t="shared" si="2"/>
        <v>369852</v>
      </c>
      <c r="L42" s="53">
        <f t="shared" si="3"/>
        <v>1479408</v>
      </c>
      <c r="M42" s="100" t="str">
        <f t="shared" si="4"/>
        <v>SI CUMPLE</v>
      </c>
      <c r="N42" s="100" t="str">
        <f t="shared" si="7"/>
        <v>SI CUMPLE</v>
      </c>
      <c r="O42" s="110">
        <v>4</v>
      </c>
      <c r="P42" s="211"/>
    </row>
    <row r="43" spans="1:16" s="108" customFormat="1" ht="36.75" customHeight="1" x14ac:dyDescent="0.25">
      <c r="A43" s="233">
        <v>25</v>
      </c>
      <c r="B43" s="102" t="s">
        <v>96</v>
      </c>
      <c r="C43" s="103" t="s">
        <v>39</v>
      </c>
      <c r="D43" s="109">
        <v>70</v>
      </c>
      <c r="E43" s="107">
        <v>1157</v>
      </c>
      <c r="F43" s="173">
        <v>2630</v>
      </c>
      <c r="G43" s="61">
        <v>453</v>
      </c>
      <c r="H43" s="185">
        <f t="shared" si="5"/>
        <v>2177</v>
      </c>
      <c r="I43" s="251">
        <v>453</v>
      </c>
      <c r="J43" s="247">
        <f t="shared" si="6"/>
        <v>0.60847018150388932</v>
      </c>
      <c r="K43" s="53">
        <f t="shared" si="2"/>
        <v>31710</v>
      </c>
      <c r="L43" s="53">
        <f t="shared" si="3"/>
        <v>126840</v>
      </c>
      <c r="M43" s="100" t="str">
        <f t="shared" si="4"/>
        <v>SI CUMPLE</v>
      </c>
      <c r="N43" s="100" t="str">
        <f t="shared" si="7"/>
        <v>SI CUMPLE</v>
      </c>
      <c r="O43" s="110">
        <v>4</v>
      </c>
      <c r="P43" s="211"/>
    </row>
    <row r="44" spans="1:16" s="108" customFormat="1" ht="36.75" customHeight="1" x14ac:dyDescent="0.25">
      <c r="A44" s="233">
        <v>26</v>
      </c>
      <c r="B44" s="102" t="s">
        <v>97</v>
      </c>
      <c r="C44" s="103" t="s">
        <v>39</v>
      </c>
      <c r="D44" s="109">
        <v>110</v>
      </c>
      <c r="E44" s="107">
        <v>736</v>
      </c>
      <c r="F44" s="173">
        <v>3262</v>
      </c>
      <c r="G44" s="61">
        <v>221</v>
      </c>
      <c r="H44" s="185">
        <f t="shared" si="5"/>
        <v>3041</v>
      </c>
      <c r="I44" s="251">
        <v>221</v>
      </c>
      <c r="J44" s="247">
        <f t="shared" si="6"/>
        <v>0.69972826086956519</v>
      </c>
      <c r="K44" s="53">
        <f t="shared" si="2"/>
        <v>24310</v>
      </c>
      <c r="L44" s="53">
        <f t="shared" si="3"/>
        <v>97240</v>
      </c>
      <c r="M44" s="100" t="str">
        <f t="shared" si="4"/>
        <v>SI CUMPLE</v>
      </c>
      <c r="N44" s="100" t="str">
        <f t="shared" si="7"/>
        <v>SI CUMPLE</v>
      </c>
      <c r="O44" s="110">
        <v>4</v>
      </c>
      <c r="P44" s="211"/>
    </row>
    <row r="45" spans="1:16" s="64" customFormat="1" ht="36.75" customHeight="1" x14ac:dyDescent="0.25">
      <c r="A45" s="233">
        <v>27</v>
      </c>
      <c r="B45" s="102" t="s">
        <v>98</v>
      </c>
      <c r="C45" s="103" t="s">
        <v>39</v>
      </c>
      <c r="D45" s="109">
        <v>62</v>
      </c>
      <c r="E45" s="107">
        <v>15149</v>
      </c>
      <c r="F45" s="173">
        <v>91278</v>
      </c>
      <c r="G45" s="61">
        <v>5483</v>
      </c>
      <c r="H45" s="185">
        <f t="shared" si="5"/>
        <v>85795</v>
      </c>
      <c r="I45" s="251">
        <v>5483</v>
      </c>
      <c r="J45" s="247">
        <f t="shared" si="6"/>
        <v>0.63806191827843417</v>
      </c>
      <c r="K45" s="53">
        <f t="shared" si="2"/>
        <v>339946</v>
      </c>
      <c r="L45" s="53">
        <f t="shared" si="3"/>
        <v>1359784</v>
      </c>
      <c r="M45" s="100" t="str">
        <f t="shared" si="4"/>
        <v>SI CUMPLE</v>
      </c>
      <c r="N45" s="100" t="str">
        <f t="shared" si="7"/>
        <v>SI CUMPLE</v>
      </c>
      <c r="O45" s="110">
        <v>4</v>
      </c>
      <c r="P45" s="211"/>
    </row>
    <row r="46" spans="1:16" s="108" customFormat="1" ht="36.75" customHeight="1" x14ac:dyDescent="0.25">
      <c r="A46" s="233">
        <v>28</v>
      </c>
      <c r="B46" s="102" t="s">
        <v>99</v>
      </c>
      <c r="C46" s="103" t="s">
        <v>39</v>
      </c>
      <c r="D46" s="109">
        <v>62</v>
      </c>
      <c r="E46" s="107">
        <v>19988</v>
      </c>
      <c r="F46" s="173">
        <v>96784</v>
      </c>
      <c r="G46" s="61">
        <v>8607</v>
      </c>
      <c r="H46" s="185">
        <f t="shared" si="5"/>
        <v>88177</v>
      </c>
      <c r="I46" s="251">
        <v>8607</v>
      </c>
      <c r="J46" s="247">
        <f t="shared" si="6"/>
        <v>0.56939163498098855</v>
      </c>
      <c r="K46" s="53">
        <f t="shared" si="2"/>
        <v>533634</v>
      </c>
      <c r="L46" s="53">
        <f t="shared" si="3"/>
        <v>2134536</v>
      </c>
      <c r="M46" s="100" t="str">
        <f t="shared" si="4"/>
        <v>SI CUMPLE</v>
      </c>
      <c r="N46" s="100" t="str">
        <f t="shared" si="7"/>
        <v>SI CUMPLE</v>
      </c>
      <c r="O46" s="110">
        <v>4</v>
      </c>
      <c r="P46" s="211"/>
    </row>
    <row r="47" spans="1:16" s="108" customFormat="1" ht="36.75" customHeight="1" x14ac:dyDescent="0.25">
      <c r="A47" s="233">
        <v>29</v>
      </c>
      <c r="B47" s="102" t="s">
        <v>100</v>
      </c>
      <c r="C47" s="103" t="s">
        <v>39</v>
      </c>
      <c r="D47" s="109">
        <v>35</v>
      </c>
      <c r="E47" s="107">
        <v>9468</v>
      </c>
      <c r="F47" s="173">
        <v>15736</v>
      </c>
      <c r="G47" s="61">
        <v>4569</v>
      </c>
      <c r="H47" s="185">
        <f t="shared" si="5"/>
        <v>11167</v>
      </c>
      <c r="I47" s="251">
        <v>4569</v>
      </c>
      <c r="J47" s="247">
        <f t="shared" si="6"/>
        <v>0.51742712294043092</v>
      </c>
      <c r="K47" s="53">
        <f t="shared" si="2"/>
        <v>159915</v>
      </c>
      <c r="L47" s="53">
        <f t="shared" si="3"/>
        <v>639660</v>
      </c>
      <c r="M47" s="100" t="str">
        <f t="shared" si="4"/>
        <v>SI CUMPLE</v>
      </c>
      <c r="N47" s="100" t="str">
        <f t="shared" si="7"/>
        <v>SI CUMPLE</v>
      </c>
      <c r="O47" s="110">
        <v>4</v>
      </c>
      <c r="P47" s="211"/>
    </row>
    <row r="48" spans="1:16" s="108" customFormat="1" ht="36.75" customHeight="1" x14ac:dyDescent="0.25">
      <c r="A48" s="233">
        <v>30</v>
      </c>
      <c r="B48" s="102" t="s">
        <v>101</v>
      </c>
      <c r="C48" s="103" t="s">
        <v>39</v>
      </c>
      <c r="D48" s="109">
        <v>6</v>
      </c>
      <c r="E48" s="107">
        <v>7680</v>
      </c>
      <c r="F48" s="173">
        <v>11549</v>
      </c>
      <c r="G48" s="61">
        <v>3505</v>
      </c>
      <c r="H48" s="185">
        <f t="shared" si="5"/>
        <v>8044</v>
      </c>
      <c r="I48" s="251">
        <v>3505</v>
      </c>
      <c r="J48" s="247">
        <f t="shared" si="6"/>
        <v>0.54361979166666663</v>
      </c>
      <c r="K48" s="53">
        <f t="shared" si="2"/>
        <v>21030</v>
      </c>
      <c r="L48" s="53">
        <f t="shared" si="3"/>
        <v>84120</v>
      </c>
      <c r="M48" s="100" t="str">
        <f t="shared" si="4"/>
        <v>SI CUMPLE</v>
      </c>
      <c r="N48" s="100" t="str">
        <f t="shared" si="7"/>
        <v>SI CUMPLE</v>
      </c>
      <c r="O48" s="110">
        <v>4</v>
      </c>
      <c r="P48" s="211"/>
    </row>
    <row r="49" spans="1:16" s="108" customFormat="1" ht="36.75" customHeight="1" x14ac:dyDescent="0.25">
      <c r="A49" s="233">
        <v>31</v>
      </c>
      <c r="B49" s="102" t="s">
        <v>102</v>
      </c>
      <c r="C49" s="103" t="s">
        <v>39</v>
      </c>
      <c r="D49" s="109">
        <v>2</v>
      </c>
      <c r="E49" s="107">
        <v>37030</v>
      </c>
      <c r="F49" s="173">
        <v>54818</v>
      </c>
      <c r="G49" s="61">
        <v>25714</v>
      </c>
      <c r="H49" s="185">
        <f t="shared" si="5"/>
        <v>29104</v>
      </c>
      <c r="I49" s="251">
        <v>37030</v>
      </c>
      <c r="J49" s="247">
        <f t="shared" si="6"/>
        <v>0</v>
      </c>
      <c r="K49" s="53">
        <f t="shared" si="2"/>
        <v>74060</v>
      </c>
      <c r="L49" s="53">
        <f t="shared" si="3"/>
        <v>296240</v>
      </c>
      <c r="M49" s="100" t="str">
        <f t="shared" si="4"/>
        <v>SI CUMPLE</v>
      </c>
      <c r="N49" s="100" t="str">
        <f t="shared" si="7"/>
        <v>SI CUMPLE</v>
      </c>
      <c r="O49" s="110">
        <v>4</v>
      </c>
      <c r="P49" s="212"/>
    </row>
    <row r="50" spans="1:16" s="64" customFormat="1" ht="36.75" customHeight="1" x14ac:dyDescent="0.25">
      <c r="A50" s="233">
        <v>32</v>
      </c>
      <c r="B50" s="102" t="s">
        <v>103</v>
      </c>
      <c r="C50" s="103" t="s">
        <v>39</v>
      </c>
      <c r="D50" s="109">
        <v>134</v>
      </c>
      <c r="E50" s="107">
        <v>1473</v>
      </c>
      <c r="F50" s="173">
        <v>3600</v>
      </c>
      <c r="G50" s="61">
        <v>493</v>
      </c>
      <c r="H50" s="185">
        <f t="shared" si="5"/>
        <v>3107</v>
      </c>
      <c r="I50" s="251">
        <v>1473</v>
      </c>
      <c r="J50" s="247">
        <f t="shared" si="6"/>
        <v>0</v>
      </c>
      <c r="K50" s="53">
        <f t="shared" si="2"/>
        <v>197382</v>
      </c>
      <c r="L50" s="53">
        <f t="shared" si="3"/>
        <v>789528</v>
      </c>
      <c r="M50" s="100" t="str">
        <f t="shared" si="4"/>
        <v>SI CUMPLE</v>
      </c>
      <c r="N50" s="100" t="str">
        <f t="shared" si="7"/>
        <v>SI CUMPLE</v>
      </c>
      <c r="O50" s="110">
        <v>4</v>
      </c>
      <c r="P50" s="211"/>
    </row>
    <row r="51" spans="1:16" s="64" customFormat="1" ht="36.75" customHeight="1" x14ac:dyDescent="0.25">
      <c r="A51" s="233">
        <v>33</v>
      </c>
      <c r="B51" s="102" t="s">
        <v>104</v>
      </c>
      <c r="C51" s="103" t="s">
        <v>39</v>
      </c>
      <c r="D51" s="109">
        <v>134</v>
      </c>
      <c r="E51" s="107">
        <v>1788</v>
      </c>
      <c r="F51" s="173">
        <v>3600</v>
      </c>
      <c r="G51" s="61">
        <v>569</v>
      </c>
      <c r="H51" s="185">
        <f t="shared" si="5"/>
        <v>3031</v>
      </c>
      <c r="I51" s="251">
        <v>1788</v>
      </c>
      <c r="J51" s="247">
        <f t="shared" si="6"/>
        <v>0</v>
      </c>
      <c r="K51" s="53">
        <f t="shared" si="2"/>
        <v>239592</v>
      </c>
      <c r="L51" s="53">
        <f t="shared" si="3"/>
        <v>958368</v>
      </c>
      <c r="M51" s="100" t="str">
        <f t="shared" si="4"/>
        <v>SI CUMPLE</v>
      </c>
      <c r="N51" s="100" t="str">
        <f t="shared" si="7"/>
        <v>SI CUMPLE</v>
      </c>
      <c r="O51" s="110">
        <v>4</v>
      </c>
      <c r="P51" s="211"/>
    </row>
    <row r="52" spans="1:16" s="64" customFormat="1" ht="36.75" customHeight="1" x14ac:dyDescent="0.25">
      <c r="A52" s="233">
        <v>34</v>
      </c>
      <c r="B52" s="102" t="s">
        <v>105</v>
      </c>
      <c r="C52" s="103" t="s">
        <v>39</v>
      </c>
      <c r="D52" s="109">
        <v>134</v>
      </c>
      <c r="E52" s="107">
        <v>1788</v>
      </c>
      <c r="F52" s="173">
        <v>3600</v>
      </c>
      <c r="G52" s="61">
        <v>569</v>
      </c>
      <c r="H52" s="185">
        <f t="shared" si="5"/>
        <v>3031</v>
      </c>
      <c r="I52" s="251">
        <v>1788</v>
      </c>
      <c r="J52" s="247">
        <f t="shared" si="6"/>
        <v>0</v>
      </c>
      <c r="K52" s="53">
        <f t="shared" si="2"/>
        <v>239592</v>
      </c>
      <c r="L52" s="53">
        <f t="shared" si="3"/>
        <v>958368</v>
      </c>
      <c r="M52" s="100" t="str">
        <f t="shared" si="4"/>
        <v>SI CUMPLE</v>
      </c>
      <c r="N52" s="100" t="str">
        <f t="shared" si="7"/>
        <v>SI CUMPLE</v>
      </c>
      <c r="O52" s="110">
        <v>4</v>
      </c>
      <c r="P52" s="211"/>
    </row>
    <row r="53" spans="1:16" s="64" customFormat="1" ht="36.75" customHeight="1" x14ac:dyDescent="0.25">
      <c r="A53" s="233">
        <v>35</v>
      </c>
      <c r="B53" s="102" t="s">
        <v>106</v>
      </c>
      <c r="C53" s="103" t="s">
        <v>39</v>
      </c>
      <c r="D53" s="109">
        <v>270</v>
      </c>
      <c r="E53" s="107">
        <v>5470</v>
      </c>
      <c r="F53" s="173">
        <v>12995</v>
      </c>
      <c r="G53" s="61">
        <v>1553</v>
      </c>
      <c r="H53" s="185">
        <f t="shared" si="5"/>
        <v>11442</v>
      </c>
      <c r="I53" s="251">
        <v>4283.01</v>
      </c>
      <c r="J53" s="247">
        <f t="shared" si="6"/>
        <v>0.21699999999999997</v>
      </c>
      <c r="K53" s="53">
        <f t="shared" si="2"/>
        <v>1156412.7</v>
      </c>
      <c r="L53" s="53">
        <f t="shared" si="3"/>
        <v>4625650.8</v>
      </c>
      <c r="M53" s="100" t="str">
        <f t="shared" si="4"/>
        <v>SI CUMPLE</v>
      </c>
      <c r="N53" s="100" t="str">
        <f t="shared" si="7"/>
        <v>SI CUMPLE</v>
      </c>
      <c r="O53" s="110">
        <v>4</v>
      </c>
      <c r="P53" s="211"/>
    </row>
    <row r="54" spans="1:16" s="64" customFormat="1" ht="36.75" customHeight="1" x14ac:dyDescent="0.25">
      <c r="A54" s="233">
        <v>36</v>
      </c>
      <c r="B54" s="102" t="s">
        <v>107</v>
      </c>
      <c r="C54" s="103" t="s">
        <v>39</v>
      </c>
      <c r="D54" s="109">
        <v>270</v>
      </c>
      <c r="E54" s="107">
        <v>5996</v>
      </c>
      <c r="F54" s="173">
        <v>63880</v>
      </c>
      <c r="G54" s="61">
        <v>1640</v>
      </c>
      <c r="H54" s="185">
        <f t="shared" si="5"/>
        <v>62240</v>
      </c>
      <c r="I54" s="251">
        <v>1640</v>
      </c>
      <c r="J54" s="247">
        <f t="shared" si="6"/>
        <v>0.72648432288192133</v>
      </c>
      <c r="K54" s="53">
        <f t="shared" si="2"/>
        <v>442800</v>
      </c>
      <c r="L54" s="53">
        <f t="shared" si="3"/>
        <v>1771200</v>
      </c>
      <c r="M54" s="100" t="str">
        <f t="shared" si="4"/>
        <v>SI CUMPLE</v>
      </c>
      <c r="N54" s="100" t="str">
        <f t="shared" si="7"/>
        <v>SI CUMPLE</v>
      </c>
      <c r="O54" s="110">
        <v>4</v>
      </c>
      <c r="P54" s="211"/>
    </row>
    <row r="55" spans="1:16" s="64" customFormat="1" ht="36.75" customHeight="1" x14ac:dyDescent="0.25">
      <c r="A55" s="233">
        <v>37</v>
      </c>
      <c r="B55" s="102" t="s">
        <v>108</v>
      </c>
      <c r="C55" s="103" t="s">
        <v>39</v>
      </c>
      <c r="D55" s="109">
        <v>270</v>
      </c>
      <c r="E55" s="107">
        <v>5996</v>
      </c>
      <c r="F55" s="173">
        <v>12995</v>
      </c>
      <c r="G55" s="61">
        <v>1640</v>
      </c>
      <c r="H55" s="185">
        <f t="shared" si="5"/>
        <v>11355</v>
      </c>
      <c r="I55" s="251">
        <v>1640</v>
      </c>
      <c r="J55" s="247">
        <f t="shared" si="6"/>
        <v>0.72648432288192133</v>
      </c>
      <c r="K55" s="53">
        <f t="shared" si="2"/>
        <v>442800</v>
      </c>
      <c r="L55" s="53">
        <f t="shared" si="3"/>
        <v>1771200</v>
      </c>
      <c r="M55" s="100" t="str">
        <f t="shared" si="4"/>
        <v>SI CUMPLE</v>
      </c>
      <c r="N55" s="100" t="str">
        <f t="shared" si="7"/>
        <v>SI CUMPLE</v>
      </c>
      <c r="O55" s="110">
        <v>4</v>
      </c>
      <c r="P55" s="211"/>
    </row>
    <row r="56" spans="1:16" s="64" customFormat="1" ht="36.75" customHeight="1" x14ac:dyDescent="0.25">
      <c r="A56" s="233">
        <v>38</v>
      </c>
      <c r="B56" s="102" t="s">
        <v>109</v>
      </c>
      <c r="C56" s="103" t="s">
        <v>39</v>
      </c>
      <c r="D56" s="109">
        <v>330</v>
      </c>
      <c r="E56" s="107">
        <v>9363</v>
      </c>
      <c r="F56" s="173">
        <v>27051</v>
      </c>
      <c r="G56" s="61">
        <v>3005</v>
      </c>
      <c r="H56" s="185">
        <f t="shared" si="5"/>
        <v>24046</v>
      </c>
      <c r="I56" s="251">
        <v>3005</v>
      </c>
      <c r="J56" s="247">
        <f t="shared" si="6"/>
        <v>0.67905585816511804</v>
      </c>
      <c r="K56" s="53">
        <f t="shared" ref="K56:K87" si="8">I56*D56</f>
        <v>991650</v>
      </c>
      <c r="L56" s="53">
        <f t="shared" ref="L56:L87" si="9">K56*O56</f>
        <v>3966600</v>
      </c>
      <c r="M56" s="100" t="str">
        <f t="shared" ref="M56:M87" si="10">IF((I56)&gt;$E56,"NO CUMPLE","SI CUMPLE")</f>
        <v>SI CUMPLE</v>
      </c>
      <c r="N56" s="100" t="str">
        <f t="shared" si="7"/>
        <v>SI CUMPLE</v>
      </c>
      <c r="O56" s="110">
        <v>4</v>
      </c>
      <c r="P56" s="211"/>
    </row>
    <row r="57" spans="1:16" s="64" customFormat="1" ht="36.75" customHeight="1" x14ac:dyDescent="0.25">
      <c r="A57" s="233">
        <v>39</v>
      </c>
      <c r="B57" s="102" t="s">
        <v>110</v>
      </c>
      <c r="C57" s="103" t="s">
        <v>39</v>
      </c>
      <c r="D57" s="109">
        <v>330</v>
      </c>
      <c r="E57" s="107">
        <v>10204</v>
      </c>
      <c r="F57" s="173">
        <v>27051</v>
      </c>
      <c r="G57" s="61">
        <v>3255</v>
      </c>
      <c r="H57" s="185">
        <f t="shared" si="5"/>
        <v>23796</v>
      </c>
      <c r="I57" s="251">
        <v>3255</v>
      </c>
      <c r="J57" s="247">
        <f t="shared" si="6"/>
        <v>0.68100744805958446</v>
      </c>
      <c r="K57" s="53">
        <f t="shared" si="8"/>
        <v>1074150</v>
      </c>
      <c r="L57" s="53">
        <f t="shared" si="9"/>
        <v>4296600</v>
      </c>
      <c r="M57" s="100" t="str">
        <f t="shared" si="10"/>
        <v>SI CUMPLE</v>
      </c>
      <c r="N57" s="100" t="str">
        <f t="shared" si="7"/>
        <v>SI CUMPLE</v>
      </c>
      <c r="O57" s="110">
        <v>4</v>
      </c>
      <c r="P57" s="211"/>
    </row>
    <row r="58" spans="1:16" s="64" customFormat="1" ht="36.75" customHeight="1" x14ac:dyDescent="0.25">
      <c r="A58" s="233">
        <v>40</v>
      </c>
      <c r="B58" s="102" t="s">
        <v>111</v>
      </c>
      <c r="C58" s="103" t="s">
        <v>39</v>
      </c>
      <c r="D58" s="109">
        <v>330</v>
      </c>
      <c r="E58" s="107">
        <v>10204</v>
      </c>
      <c r="F58" s="173">
        <v>27051</v>
      </c>
      <c r="G58" s="61">
        <v>3255</v>
      </c>
      <c r="H58" s="185">
        <f t="shared" si="5"/>
        <v>23796</v>
      </c>
      <c r="I58" s="251">
        <v>3255</v>
      </c>
      <c r="J58" s="247">
        <f t="shared" si="6"/>
        <v>0.68100744805958446</v>
      </c>
      <c r="K58" s="53">
        <f t="shared" si="8"/>
        <v>1074150</v>
      </c>
      <c r="L58" s="53">
        <f t="shared" si="9"/>
        <v>4296600</v>
      </c>
      <c r="M58" s="100" t="str">
        <f t="shared" si="10"/>
        <v>SI CUMPLE</v>
      </c>
      <c r="N58" s="100" t="str">
        <f t="shared" si="7"/>
        <v>SI CUMPLE</v>
      </c>
      <c r="O58" s="110">
        <v>4</v>
      </c>
      <c r="P58" s="211"/>
    </row>
    <row r="59" spans="1:16" s="108" customFormat="1" ht="36.75" customHeight="1" x14ac:dyDescent="0.25">
      <c r="A59" s="233">
        <v>41</v>
      </c>
      <c r="B59" s="102" t="s">
        <v>170</v>
      </c>
      <c r="C59" s="103" t="s">
        <v>39</v>
      </c>
      <c r="D59" s="109">
        <v>310</v>
      </c>
      <c r="E59" s="107">
        <v>18620</v>
      </c>
      <c r="F59" s="173">
        <v>32044</v>
      </c>
      <c r="G59" s="61">
        <v>8100</v>
      </c>
      <c r="H59" s="185">
        <f t="shared" si="5"/>
        <v>23944</v>
      </c>
      <c r="I59" s="251">
        <v>18620</v>
      </c>
      <c r="J59" s="247">
        <f t="shared" si="6"/>
        <v>0</v>
      </c>
      <c r="K59" s="53">
        <f t="shared" si="8"/>
        <v>5772200</v>
      </c>
      <c r="L59" s="53">
        <f t="shared" si="9"/>
        <v>23088800</v>
      </c>
      <c r="M59" s="100" t="str">
        <f t="shared" si="10"/>
        <v>SI CUMPLE</v>
      </c>
      <c r="N59" s="100" t="str">
        <f t="shared" si="7"/>
        <v>SI CUMPLE</v>
      </c>
      <c r="O59" s="110">
        <v>4</v>
      </c>
      <c r="P59" s="211"/>
    </row>
    <row r="60" spans="1:16" s="108" customFormat="1" ht="36.75" customHeight="1" x14ac:dyDescent="0.25">
      <c r="A60" s="233">
        <v>42</v>
      </c>
      <c r="B60" s="102" t="s">
        <v>112</v>
      </c>
      <c r="C60" s="103" t="s">
        <v>39</v>
      </c>
      <c r="D60" s="109">
        <v>165</v>
      </c>
      <c r="E60" s="107">
        <v>39345</v>
      </c>
      <c r="F60" s="173">
        <v>63746</v>
      </c>
      <c r="G60" s="61">
        <v>14850</v>
      </c>
      <c r="H60" s="185">
        <f t="shared" si="5"/>
        <v>48896</v>
      </c>
      <c r="I60" s="251">
        <v>39345</v>
      </c>
      <c r="J60" s="247">
        <f t="shared" si="6"/>
        <v>0</v>
      </c>
      <c r="K60" s="53">
        <f t="shared" si="8"/>
        <v>6491925</v>
      </c>
      <c r="L60" s="53">
        <f t="shared" si="9"/>
        <v>25967700</v>
      </c>
      <c r="M60" s="100" t="str">
        <f t="shared" si="10"/>
        <v>SI CUMPLE</v>
      </c>
      <c r="N60" s="100" t="str">
        <f t="shared" si="7"/>
        <v>SI CUMPLE</v>
      </c>
      <c r="O60" s="110">
        <v>4</v>
      </c>
      <c r="P60" s="211"/>
    </row>
    <row r="61" spans="1:16" s="108" customFormat="1" ht="36.75" customHeight="1" x14ac:dyDescent="0.25">
      <c r="A61" s="233">
        <v>43</v>
      </c>
      <c r="B61" s="102" t="s">
        <v>113</v>
      </c>
      <c r="C61" s="103" t="s">
        <v>39</v>
      </c>
      <c r="D61" s="109">
        <v>180</v>
      </c>
      <c r="E61" s="107">
        <v>14097</v>
      </c>
      <c r="F61" s="173">
        <v>18918</v>
      </c>
      <c r="G61" s="61">
        <v>4629</v>
      </c>
      <c r="H61" s="185">
        <f t="shared" si="5"/>
        <v>14289</v>
      </c>
      <c r="I61" s="251">
        <v>4629</v>
      </c>
      <c r="J61" s="247">
        <f t="shared" si="6"/>
        <v>0.6716322621834433</v>
      </c>
      <c r="K61" s="53">
        <f t="shared" si="8"/>
        <v>833220</v>
      </c>
      <c r="L61" s="53">
        <f t="shared" si="9"/>
        <v>3332880</v>
      </c>
      <c r="M61" s="100" t="str">
        <f t="shared" si="10"/>
        <v>SI CUMPLE</v>
      </c>
      <c r="N61" s="100" t="str">
        <f t="shared" si="7"/>
        <v>SI CUMPLE</v>
      </c>
      <c r="O61" s="110">
        <v>4</v>
      </c>
      <c r="P61" s="211"/>
    </row>
    <row r="62" spans="1:16" s="108" customFormat="1" ht="36.75" customHeight="1" x14ac:dyDescent="0.25">
      <c r="A62" s="233">
        <v>44</v>
      </c>
      <c r="B62" s="102" t="s">
        <v>171</v>
      </c>
      <c r="C62" s="103" t="s">
        <v>39</v>
      </c>
      <c r="D62" s="109">
        <v>100</v>
      </c>
      <c r="E62" s="107">
        <v>18936</v>
      </c>
      <c r="F62" s="173">
        <v>28720</v>
      </c>
      <c r="G62" s="61">
        <v>6396</v>
      </c>
      <c r="H62" s="185">
        <f t="shared" si="5"/>
        <v>22324</v>
      </c>
      <c r="I62" s="251">
        <v>6396</v>
      </c>
      <c r="J62" s="247">
        <f t="shared" si="6"/>
        <v>0.66223067173637518</v>
      </c>
      <c r="K62" s="53">
        <f t="shared" si="8"/>
        <v>639600</v>
      </c>
      <c r="L62" s="53">
        <f t="shared" si="9"/>
        <v>2558400</v>
      </c>
      <c r="M62" s="100" t="str">
        <f t="shared" si="10"/>
        <v>SI CUMPLE</v>
      </c>
      <c r="N62" s="100" t="str">
        <f t="shared" si="7"/>
        <v>SI CUMPLE</v>
      </c>
      <c r="O62" s="110">
        <v>4</v>
      </c>
      <c r="P62" s="211"/>
    </row>
    <row r="63" spans="1:16" s="64" customFormat="1" ht="36.75" customHeight="1" x14ac:dyDescent="0.25">
      <c r="A63" s="233">
        <v>45</v>
      </c>
      <c r="B63" s="102" t="s">
        <v>114</v>
      </c>
      <c r="C63" s="103" t="s">
        <v>39</v>
      </c>
      <c r="D63" s="109">
        <v>34</v>
      </c>
      <c r="E63" s="107">
        <v>8837</v>
      </c>
      <c r="F63" s="173">
        <v>14252</v>
      </c>
      <c r="G63" s="61">
        <v>2449</v>
      </c>
      <c r="H63" s="185">
        <f t="shared" si="5"/>
        <v>11803</v>
      </c>
      <c r="I63" s="251">
        <v>8837</v>
      </c>
      <c r="J63" s="247">
        <f t="shared" si="6"/>
        <v>0</v>
      </c>
      <c r="K63" s="53">
        <f t="shared" si="8"/>
        <v>300458</v>
      </c>
      <c r="L63" s="53">
        <f t="shared" si="9"/>
        <v>1201832</v>
      </c>
      <c r="M63" s="100" t="str">
        <f t="shared" si="10"/>
        <v>SI CUMPLE</v>
      </c>
      <c r="N63" s="100" t="str">
        <f t="shared" si="7"/>
        <v>SI CUMPLE</v>
      </c>
      <c r="O63" s="110">
        <v>4</v>
      </c>
      <c r="P63" s="212"/>
    </row>
    <row r="64" spans="1:16" s="108" customFormat="1" ht="36.75" customHeight="1" x14ac:dyDescent="0.25">
      <c r="A64" s="233">
        <v>46</v>
      </c>
      <c r="B64" s="102" t="s">
        <v>115</v>
      </c>
      <c r="C64" s="103" t="s">
        <v>39</v>
      </c>
      <c r="D64" s="109">
        <v>34</v>
      </c>
      <c r="E64" s="107">
        <v>3892</v>
      </c>
      <c r="F64" s="173">
        <v>5786</v>
      </c>
      <c r="G64" s="61">
        <v>2266</v>
      </c>
      <c r="H64" s="185">
        <f t="shared" si="5"/>
        <v>3520</v>
      </c>
      <c r="I64" s="251">
        <v>2266</v>
      </c>
      <c r="J64" s="247">
        <f t="shared" si="6"/>
        <v>0.41778006166495374</v>
      </c>
      <c r="K64" s="53">
        <f t="shared" si="8"/>
        <v>77044</v>
      </c>
      <c r="L64" s="53">
        <f t="shared" si="9"/>
        <v>308176</v>
      </c>
      <c r="M64" s="100" t="str">
        <f t="shared" si="10"/>
        <v>SI CUMPLE</v>
      </c>
      <c r="N64" s="100" t="str">
        <f t="shared" si="7"/>
        <v>SI CUMPLE</v>
      </c>
      <c r="O64" s="110">
        <v>4</v>
      </c>
      <c r="P64" s="211"/>
    </row>
    <row r="65" spans="1:16" s="64" customFormat="1" ht="36.75" customHeight="1" x14ac:dyDescent="0.25">
      <c r="A65" s="233">
        <v>47</v>
      </c>
      <c r="B65" s="102" t="s">
        <v>172</v>
      </c>
      <c r="C65" s="103" t="s">
        <v>39</v>
      </c>
      <c r="D65" s="109">
        <v>6</v>
      </c>
      <c r="E65" s="107">
        <v>5576</v>
      </c>
      <c r="F65" s="173">
        <v>16885</v>
      </c>
      <c r="G65" s="61">
        <v>2893</v>
      </c>
      <c r="H65" s="185">
        <f t="shared" si="5"/>
        <v>13992</v>
      </c>
      <c r="I65" s="251">
        <v>2893</v>
      </c>
      <c r="J65" s="247">
        <f t="shared" si="6"/>
        <v>0.48116929698708749</v>
      </c>
      <c r="K65" s="53">
        <f t="shared" si="8"/>
        <v>17358</v>
      </c>
      <c r="L65" s="53">
        <f t="shared" si="9"/>
        <v>69432</v>
      </c>
      <c r="M65" s="100" t="str">
        <f t="shared" si="10"/>
        <v>SI CUMPLE</v>
      </c>
      <c r="N65" s="100" t="str">
        <f t="shared" si="7"/>
        <v>SI CUMPLE</v>
      </c>
      <c r="O65" s="110">
        <v>4</v>
      </c>
      <c r="P65" s="211"/>
    </row>
    <row r="66" spans="1:16" s="64" customFormat="1" ht="36.75" customHeight="1" x14ac:dyDescent="0.25">
      <c r="A66" s="233">
        <v>48</v>
      </c>
      <c r="B66" s="102" t="s">
        <v>173</v>
      </c>
      <c r="C66" s="103" t="s">
        <v>39</v>
      </c>
      <c r="D66" s="109">
        <v>3</v>
      </c>
      <c r="E66" s="107">
        <v>7890</v>
      </c>
      <c r="F66" s="173">
        <v>16885</v>
      </c>
      <c r="G66" s="61">
        <v>4584</v>
      </c>
      <c r="H66" s="185">
        <f t="shared" si="5"/>
        <v>12301</v>
      </c>
      <c r="I66" s="251">
        <v>4584</v>
      </c>
      <c r="J66" s="247">
        <f t="shared" si="6"/>
        <v>0.41901140684410648</v>
      </c>
      <c r="K66" s="53">
        <f t="shared" si="8"/>
        <v>13752</v>
      </c>
      <c r="L66" s="53">
        <f t="shared" si="9"/>
        <v>55008</v>
      </c>
      <c r="M66" s="100" t="str">
        <f t="shared" si="10"/>
        <v>SI CUMPLE</v>
      </c>
      <c r="N66" s="100" t="str">
        <f t="shared" si="7"/>
        <v>SI CUMPLE</v>
      </c>
      <c r="O66" s="110">
        <v>4</v>
      </c>
      <c r="P66" s="211"/>
    </row>
    <row r="67" spans="1:16" s="64" customFormat="1" ht="36.75" customHeight="1" x14ac:dyDescent="0.25">
      <c r="A67" s="233">
        <v>49</v>
      </c>
      <c r="B67" s="102" t="s">
        <v>116</v>
      </c>
      <c r="C67" s="103" t="s">
        <v>39</v>
      </c>
      <c r="D67" s="109">
        <v>4</v>
      </c>
      <c r="E67" s="107">
        <v>12308</v>
      </c>
      <c r="F67" s="173">
        <v>25770</v>
      </c>
      <c r="G67" s="61">
        <v>1736</v>
      </c>
      <c r="H67" s="185">
        <f t="shared" si="5"/>
        <v>24034</v>
      </c>
      <c r="I67" s="251">
        <v>1736</v>
      </c>
      <c r="J67" s="247">
        <f t="shared" si="6"/>
        <v>0.85895352616184595</v>
      </c>
      <c r="K67" s="53">
        <f t="shared" si="8"/>
        <v>6944</v>
      </c>
      <c r="L67" s="53">
        <f t="shared" si="9"/>
        <v>27776</v>
      </c>
      <c r="M67" s="100" t="str">
        <f t="shared" si="10"/>
        <v>SI CUMPLE</v>
      </c>
      <c r="N67" s="100" t="str">
        <f t="shared" si="7"/>
        <v>SI CUMPLE</v>
      </c>
      <c r="O67" s="110">
        <v>4</v>
      </c>
      <c r="P67" s="211"/>
    </row>
    <row r="68" spans="1:16" s="64" customFormat="1" ht="36.75" customHeight="1" x14ac:dyDescent="0.25">
      <c r="A68" s="233">
        <v>50</v>
      </c>
      <c r="B68" s="102" t="s">
        <v>117</v>
      </c>
      <c r="C68" s="103" t="s">
        <v>39</v>
      </c>
      <c r="D68" s="109">
        <v>4</v>
      </c>
      <c r="E68" s="107">
        <v>159062</v>
      </c>
      <c r="F68" s="173">
        <v>256751</v>
      </c>
      <c r="G68" s="61">
        <v>89902</v>
      </c>
      <c r="H68" s="185">
        <f t="shared" si="5"/>
        <v>166849</v>
      </c>
      <c r="I68" s="251">
        <v>89902</v>
      </c>
      <c r="J68" s="247">
        <f t="shared" si="6"/>
        <v>0.43479900919138448</v>
      </c>
      <c r="K68" s="53">
        <f t="shared" si="8"/>
        <v>359608</v>
      </c>
      <c r="L68" s="53">
        <f t="shared" si="9"/>
        <v>1438432</v>
      </c>
      <c r="M68" s="100" t="str">
        <f t="shared" si="10"/>
        <v>SI CUMPLE</v>
      </c>
      <c r="N68" s="100" t="str">
        <f t="shared" si="7"/>
        <v>SI CUMPLE</v>
      </c>
      <c r="O68" s="110">
        <v>4</v>
      </c>
      <c r="P68" s="211"/>
    </row>
    <row r="69" spans="1:16" s="108" customFormat="1" ht="36.75" customHeight="1" x14ac:dyDescent="0.25">
      <c r="A69" s="233">
        <v>51</v>
      </c>
      <c r="B69" s="102" t="s">
        <v>174</v>
      </c>
      <c r="C69" s="103" t="s">
        <v>39</v>
      </c>
      <c r="D69" s="109">
        <v>190</v>
      </c>
      <c r="E69" s="107">
        <v>37872</v>
      </c>
      <c r="F69" s="173">
        <v>64785</v>
      </c>
      <c r="G69" s="61">
        <v>18464</v>
      </c>
      <c r="H69" s="185">
        <f t="shared" si="5"/>
        <v>46321</v>
      </c>
      <c r="I69" s="251">
        <v>37872</v>
      </c>
      <c r="J69" s="247">
        <f t="shared" si="6"/>
        <v>0</v>
      </c>
      <c r="K69" s="53">
        <f t="shared" si="8"/>
        <v>7195680</v>
      </c>
      <c r="L69" s="53">
        <f t="shared" si="9"/>
        <v>28782720</v>
      </c>
      <c r="M69" s="100" t="str">
        <f t="shared" si="10"/>
        <v>SI CUMPLE</v>
      </c>
      <c r="N69" s="100" t="str">
        <f t="shared" si="7"/>
        <v>SI CUMPLE</v>
      </c>
      <c r="O69" s="110">
        <v>4</v>
      </c>
      <c r="P69" s="211"/>
    </row>
    <row r="70" spans="1:16" s="108" customFormat="1" ht="36.75" customHeight="1" x14ac:dyDescent="0.25">
      <c r="A70" s="233">
        <v>52</v>
      </c>
      <c r="B70" s="102" t="s">
        <v>175</v>
      </c>
      <c r="C70" s="103" t="s">
        <v>39</v>
      </c>
      <c r="D70" s="109">
        <v>90</v>
      </c>
      <c r="E70" s="107">
        <v>11572</v>
      </c>
      <c r="F70" s="173">
        <v>18572</v>
      </c>
      <c r="G70" s="61">
        <v>6365</v>
      </c>
      <c r="H70" s="185">
        <f t="shared" si="5"/>
        <v>12207</v>
      </c>
      <c r="I70" s="251">
        <v>11572</v>
      </c>
      <c r="J70" s="247">
        <f t="shared" si="6"/>
        <v>0</v>
      </c>
      <c r="K70" s="53">
        <f t="shared" si="8"/>
        <v>1041480</v>
      </c>
      <c r="L70" s="53">
        <f t="shared" si="9"/>
        <v>4165920</v>
      </c>
      <c r="M70" s="100" t="str">
        <f t="shared" si="10"/>
        <v>SI CUMPLE</v>
      </c>
      <c r="N70" s="100" t="str">
        <f t="shared" si="7"/>
        <v>SI CUMPLE</v>
      </c>
      <c r="O70" s="110">
        <v>4</v>
      </c>
      <c r="P70" s="211"/>
    </row>
    <row r="71" spans="1:16" s="108" customFormat="1" ht="36.75" customHeight="1" x14ac:dyDescent="0.25">
      <c r="A71" s="233">
        <v>53</v>
      </c>
      <c r="B71" s="102" t="s">
        <v>176</v>
      </c>
      <c r="C71" s="103" t="s">
        <v>39</v>
      </c>
      <c r="D71" s="109">
        <v>70</v>
      </c>
      <c r="E71" s="107">
        <v>122137</v>
      </c>
      <c r="F71" s="173">
        <v>166237</v>
      </c>
      <c r="G71" s="61">
        <v>23670</v>
      </c>
      <c r="H71" s="185">
        <f t="shared" si="5"/>
        <v>142567</v>
      </c>
      <c r="I71" s="251">
        <v>122137</v>
      </c>
      <c r="J71" s="247">
        <f t="shared" si="6"/>
        <v>0</v>
      </c>
      <c r="K71" s="53">
        <f t="shared" si="8"/>
        <v>8549590</v>
      </c>
      <c r="L71" s="53">
        <f t="shared" si="9"/>
        <v>34198360</v>
      </c>
      <c r="M71" s="100" t="str">
        <f t="shared" si="10"/>
        <v>SI CUMPLE</v>
      </c>
      <c r="N71" s="100" t="str">
        <f t="shared" si="7"/>
        <v>SI CUMPLE</v>
      </c>
      <c r="O71" s="110">
        <v>4</v>
      </c>
      <c r="P71" s="211"/>
    </row>
    <row r="72" spans="1:16" s="108" customFormat="1" ht="36.75" customHeight="1" x14ac:dyDescent="0.25">
      <c r="A72" s="233">
        <v>54</v>
      </c>
      <c r="B72" s="102" t="s">
        <v>118</v>
      </c>
      <c r="C72" s="103" t="s">
        <v>39</v>
      </c>
      <c r="D72" s="109">
        <v>74</v>
      </c>
      <c r="E72" s="107">
        <v>22302</v>
      </c>
      <c r="F72" s="173">
        <v>61942</v>
      </c>
      <c r="G72" s="61">
        <v>15449</v>
      </c>
      <c r="H72" s="185">
        <f t="shared" si="5"/>
        <v>46493</v>
      </c>
      <c r="I72" s="251">
        <v>22302</v>
      </c>
      <c r="J72" s="247">
        <f t="shared" si="6"/>
        <v>0</v>
      </c>
      <c r="K72" s="53">
        <f t="shared" si="8"/>
        <v>1650348</v>
      </c>
      <c r="L72" s="53">
        <f t="shared" si="9"/>
        <v>6601392</v>
      </c>
      <c r="M72" s="100" t="str">
        <f t="shared" si="10"/>
        <v>SI CUMPLE</v>
      </c>
      <c r="N72" s="100" t="str">
        <f t="shared" si="7"/>
        <v>SI CUMPLE</v>
      </c>
      <c r="O72" s="110">
        <v>4</v>
      </c>
      <c r="P72" s="211"/>
    </row>
    <row r="73" spans="1:16" s="64" customFormat="1" ht="36.75" customHeight="1" x14ac:dyDescent="0.25">
      <c r="A73" s="233">
        <v>55</v>
      </c>
      <c r="B73" s="102" t="s">
        <v>119</v>
      </c>
      <c r="C73" s="103" t="s">
        <v>39</v>
      </c>
      <c r="D73" s="109">
        <v>4</v>
      </c>
      <c r="E73" s="107">
        <v>13150</v>
      </c>
      <c r="F73" s="173">
        <v>32074</v>
      </c>
      <c r="G73" s="61">
        <v>7522</v>
      </c>
      <c r="H73" s="185">
        <f t="shared" si="5"/>
        <v>24552</v>
      </c>
      <c r="I73" s="251">
        <v>7522</v>
      </c>
      <c r="J73" s="247">
        <f t="shared" si="6"/>
        <v>0.42798479087452473</v>
      </c>
      <c r="K73" s="53">
        <f t="shared" si="8"/>
        <v>30088</v>
      </c>
      <c r="L73" s="53">
        <f t="shared" si="9"/>
        <v>120352</v>
      </c>
      <c r="M73" s="100" t="str">
        <f t="shared" si="10"/>
        <v>SI CUMPLE</v>
      </c>
      <c r="N73" s="100" t="str">
        <f t="shared" si="7"/>
        <v>SI CUMPLE</v>
      </c>
      <c r="O73" s="110">
        <v>4</v>
      </c>
      <c r="P73" s="211"/>
    </row>
    <row r="74" spans="1:16" s="64" customFormat="1" ht="36.75" customHeight="1" x14ac:dyDescent="0.25">
      <c r="A74" s="233">
        <v>56</v>
      </c>
      <c r="B74" s="102" t="s">
        <v>177</v>
      </c>
      <c r="C74" s="103" t="s">
        <v>39</v>
      </c>
      <c r="D74" s="109">
        <v>1</v>
      </c>
      <c r="E74" s="107">
        <v>68485</v>
      </c>
      <c r="F74" s="173">
        <v>133941</v>
      </c>
      <c r="G74" s="61">
        <v>39100</v>
      </c>
      <c r="H74" s="185">
        <f t="shared" si="5"/>
        <v>94841</v>
      </c>
      <c r="I74" s="251">
        <v>39100</v>
      </c>
      <c r="J74" s="247">
        <f t="shared" si="6"/>
        <v>0.42907205957508943</v>
      </c>
      <c r="K74" s="53">
        <f t="shared" si="8"/>
        <v>39100</v>
      </c>
      <c r="L74" s="53">
        <f t="shared" si="9"/>
        <v>156400</v>
      </c>
      <c r="M74" s="100" t="str">
        <f t="shared" si="10"/>
        <v>SI CUMPLE</v>
      </c>
      <c r="N74" s="100" t="str">
        <f t="shared" si="7"/>
        <v>SI CUMPLE</v>
      </c>
      <c r="O74" s="110">
        <v>4</v>
      </c>
      <c r="P74" s="211"/>
    </row>
    <row r="75" spans="1:16" s="108" customFormat="1" ht="36.75" customHeight="1" x14ac:dyDescent="0.25">
      <c r="A75" s="233">
        <v>57</v>
      </c>
      <c r="B75" s="102" t="s">
        <v>178</v>
      </c>
      <c r="C75" s="103" t="s">
        <v>39</v>
      </c>
      <c r="D75" s="109">
        <v>1</v>
      </c>
      <c r="E75" s="107">
        <v>39871</v>
      </c>
      <c r="F75" s="173">
        <v>89331</v>
      </c>
      <c r="G75" s="61">
        <v>16737</v>
      </c>
      <c r="H75" s="185">
        <f t="shared" si="5"/>
        <v>72594</v>
      </c>
      <c r="I75" s="251">
        <v>16737</v>
      </c>
      <c r="J75" s="247">
        <f t="shared" si="6"/>
        <v>0.58022121341325772</v>
      </c>
      <c r="K75" s="53">
        <f t="shared" si="8"/>
        <v>16737</v>
      </c>
      <c r="L75" s="53">
        <f t="shared" si="9"/>
        <v>66948</v>
      </c>
      <c r="M75" s="100" t="str">
        <f t="shared" si="10"/>
        <v>SI CUMPLE</v>
      </c>
      <c r="N75" s="100" t="str">
        <f t="shared" si="7"/>
        <v>SI CUMPLE</v>
      </c>
      <c r="O75" s="110">
        <v>4</v>
      </c>
      <c r="P75" s="211"/>
    </row>
    <row r="76" spans="1:16" s="108" customFormat="1" ht="36.75" customHeight="1" x14ac:dyDescent="0.25">
      <c r="A76" s="233">
        <v>58</v>
      </c>
      <c r="B76" s="102" t="s">
        <v>120</v>
      </c>
      <c r="C76" s="103" t="s">
        <v>39</v>
      </c>
      <c r="D76" s="109">
        <v>4</v>
      </c>
      <c r="E76" s="107">
        <v>4313</v>
      </c>
      <c r="F76" s="173">
        <v>26677</v>
      </c>
      <c r="G76" s="61">
        <v>2629</v>
      </c>
      <c r="H76" s="185">
        <f t="shared" si="5"/>
        <v>24048</v>
      </c>
      <c r="I76" s="251">
        <v>2629</v>
      </c>
      <c r="J76" s="247">
        <f t="shared" si="6"/>
        <v>0.39044748434964061</v>
      </c>
      <c r="K76" s="53">
        <f t="shared" si="8"/>
        <v>10516</v>
      </c>
      <c r="L76" s="53">
        <f t="shared" si="9"/>
        <v>42064</v>
      </c>
      <c r="M76" s="100" t="str">
        <f t="shared" si="10"/>
        <v>SI CUMPLE</v>
      </c>
      <c r="N76" s="100" t="str">
        <f t="shared" si="7"/>
        <v>SI CUMPLE</v>
      </c>
      <c r="O76" s="110">
        <v>4</v>
      </c>
      <c r="P76" s="211"/>
    </row>
    <row r="77" spans="1:16" s="108" customFormat="1" ht="36.75" customHeight="1" x14ac:dyDescent="0.25">
      <c r="A77" s="233">
        <v>59</v>
      </c>
      <c r="B77" s="102" t="s">
        <v>179</v>
      </c>
      <c r="C77" s="103" t="s">
        <v>39</v>
      </c>
      <c r="D77" s="109">
        <v>11</v>
      </c>
      <c r="E77" s="107">
        <v>17779</v>
      </c>
      <c r="F77" s="173">
        <v>71839</v>
      </c>
      <c r="G77" s="61">
        <v>7487</v>
      </c>
      <c r="H77" s="185">
        <f t="shared" si="5"/>
        <v>64352</v>
      </c>
      <c r="I77" s="251">
        <v>7487</v>
      </c>
      <c r="J77" s="247">
        <f t="shared" si="6"/>
        <v>0.5788852016423871</v>
      </c>
      <c r="K77" s="53">
        <f t="shared" si="8"/>
        <v>82357</v>
      </c>
      <c r="L77" s="53">
        <f t="shared" si="9"/>
        <v>329428</v>
      </c>
      <c r="M77" s="100" t="str">
        <f t="shared" si="10"/>
        <v>SI CUMPLE</v>
      </c>
      <c r="N77" s="100" t="str">
        <f t="shared" si="7"/>
        <v>SI CUMPLE</v>
      </c>
      <c r="O77" s="110">
        <v>4</v>
      </c>
      <c r="P77" s="211"/>
    </row>
    <row r="78" spans="1:16" s="108" customFormat="1" ht="36.75" customHeight="1" x14ac:dyDescent="0.25">
      <c r="A78" s="233">
        <v>60</v>
      </c>
      <c r="B78" s="102" t="s">
        <v>121</v>
      </c>
      <c r="C78" s="103" t="s">
        <v>39</v>
      </c>
      <c r="D78" s="109">
        <v>11</v>
      </c>
      <c r="E78" s="107">
        <v>27457</v>
      </c>
      <c r="F78" s="173">
        <v>71839</v>
      </c>
      <c r="G78" s="61">
        <v>10965</v>
      </c>
      <c r="H78" s="185">
        <f t="shared" si="5"/>
        <v>60874</v>
      </c>
      <c r="I78" s="251">
        <v>10965</v>
      </c>
      <c r="J78" s="247">
        <f t="shared" si="6"/>
        <v>0.60064828641147971</v>
      </c>
      <c r="K78" s="53">
        <f t="shared" si="8"/>
        <v>120615</v>
      </c>
      <c r="L78" s="53">
        <f t="shared" si="9"/>
        <v>482460</v>
      </c>
      <c r="M78" s="100" t="str">
        <f t="shared" si="10"/>
        <v>SI CUMPLE</v>
      </c>
      <c r="N78" s="100" t="str">
        <f t="shared" si="7"/>
        <v>SI CUMPLE</v>
      </c>
      <c r="O78" s="110">
        <v>4</v>
      </c>
      <c r="P78" s="211"/>
    </row>
    <row r="79" spans="1:16" s="108" customFormat="1" ht="36.75" customHeight="1" x14ac:dyDescent="0.25">
      <c r="A79" s="233">
        <v>61</v>
      </c>
      <c r="B79" s="102" t="s">
        <v>180</v>
      </c>
      <c r="C79" s="103" t="s">
        <v>39</v>
      </c>
      <c r="D79" s="109">
        <v>5</v>
      </c>
      <c r="E79" s="107">
        <v>5891</v>
      </c>
      <c r="F79" s="173">
        <v>26299</v>
      </c>
      <c r="G79" s="61">
        <v>2892</v>
      </c>
      <c r="H79" s="185">
        <f t="shared" si="5"/>
        <v>23407</v>
      </c>
      <c r="I79" s="251">
        <v>2892</v>
      </c>
      <c r="J79" s="247">
        <f t="shared" si="6"/>
        <v>0.50908164997453742</v>
      </c>
      <c r="K79" s="53">
        <f t="shared" si="8"/>
        <v>14460</v>
      </c>
      <c r="L79" s="53">
        <f t="shared" si="9"/>
        <v>57840</v>
      </c>
      <c r="M79" s="100" t="str">
        <f t="shared" si="10"/>
        <v>SI CUMPLE</v>
      </c>
      <c r="N79" s="100" t="str">
        <f t="shared" si="7"/>
        <v>SI CUMPLE</v>
      </c>
      <c r="O79" s="110">
        <v>4</v>
      </c>
      <c r="P79" s="211"/>
    </row>
    <row r="80" spans="1:16" s="108" customFormat="1" ht="36.75" customHeight="1" x14ac:dyDescent="0.25">
      <c r="A80" s="233">
        <v>62</v>
      </c>
      <c r="B80" s="102" t="s">
        <v>181</v>
      </c>
      <c r="C80" s="103" t="s">
        <v>39</v>
      </c>
      <c r="D80" s="109">
        <v>12</v>
      </c>
      <c r="E80" s="107">
        <v>3998</v>
      </c>
      <c r="F80" s="173">
        <v>18716</v>
      </c>
      <c r="G80" s="61">
        <v>1504</v>
      </c>
      <c r="H80" s="185">
        <f t="shared" si="5"/>
        <v>17212</v>
      </c>
      <c r="I80" s="251">
        <v>1504</v>
      </c>
      <c r="J80" s="247">
        <f t="shared" si="6"/>
        <v>0.62381190595297653</v>
      </c>
      <c r="K80" s="53">
        <f t="shared" si="8"/>
        <v>18048</v>
      </c>
      <c r="L80" s="53">
        <f t="shared" si="9"/>
        <v>72192</v>
      </c>
      <c r="M80" s="100" t="str">
        <f t="shared" si="10"/>
        <v>SI CUMPLE</v>
      </c>
      <c r="N80" s="100" t="str">
        <f t="shared" si="7"/>
        <v>SI CUMPLE</v>
      </c>
      <c r="O80" s="110">
        <v>4</v>
      </c>
      <c r="P80" s="211"/>
    </row>
    <row r="81" spans="1:16" s="108" customFormat="1" ht="36.75" customHeight="1" x14ac:dyDescent="0.25">
      <c r="A81" s="233">
        <v>63</v>
      </c>
      <c r="B81" s="102" t="s">
        <v>182</v>
      </c>
      <c r="C81" s="103" t="s">
        <v>39</v>
      </c>
      <c r="D81" s="109">
        <v>30</v>
      </c>
      <c r="E81" s="107">
        <v>5470</v>
      </c>
      <c r="F81" s="173">
        <v>8638</v>
      </c>
      <c r="G81" s="61">
        <v>1909</v>
      </c>
      <c r="H81" s="185">
        <f t="shared" si="5"/>
        <v>6729</v>
      </c>
      <c r="I81" s="251">
        <v>1909</v>
      </c>
      <c r="J81" s="247">
        <f t="shared" si="6"/>
        <v>0.65100548446069473</v>
      </c>
      <c r="K81" s="53">
        <f t="shared" si="8"/>
        <v>57270</v>
      </c>
      <c r="L81" s="53">
        <f t="shared" si="9"/>
        <v>229080</v>
      </c>
      <c r="M81" s="100" t="str">
        <f t="shared" si="10"/>
        <v>SI CUMPLE</v>
      </c>
      <c r="N81" s="100" t="str">
        <f t="shared" si="7"/>
        <v>SI CUMPLE</v>
      </c>
      <c r="O81" s="110">
        <v>4</v>
      </c>
      <c r="P81" s="211"/>
    </row>
    <row r="82" spans="1:16" s="108" customFormat="1" ht="36.75" customHeight="1" x14ac:dyDescent="0.25">
      <c r="A82" s="233">
        <v>64</v>
      </c>
      <c r="B82" s="102" t="s">
        <v>122</v>
      </c>
      <c r="C82" s="103" t="s">
        <v>39</v>
      </c>
      <c r="D82" s="109">
        <v>9</v>
      </c>
      <c r="E82" s="107">
        <v>27352</v>
      </c>
      <c r="F82" s="173">
        <v>40870</v>
      </c>
      <c r="G82" s="61">
        <v>2999</v>
      </c>
      <c r="H82" s="185">
        <f t="shared" si="5"/>
        <v>37871</v>
      </c>
      <c r="I82" s="251">
        <v>2999</v>
      </c>
      <c r="J82" s="247">
        <f t="shared" si="6"/>
        <v>0.89035536706639373</v>
      </c>
      <c r="K82" s="53">
        <f t="shared" si="8"/>
        <v>26991</v>
      </c>
      <c r="L82" s="53">
        <f t="shared" si="9"/>
        <v>107964</v>
      </c>
      <c r="M82" s="100" t="str">
        <f t="shared" si="10"/>
        <v>SI CUMPLE</v>
      </c>
      <c r="N82" s="100" t="str">
        <f t="shared" si="7"/>
        <v>SI CUMPLE</v>
      </c>
      <c r="O82" s="110">
        <v>4</v>
      </c>
      <c r="P82" s="211"/>
    </row>
    <row r="83" spans="1:16" s="108" customFormat="1" ht="36.75" customHeight="1" x14ac:dyDescent="0.25">
      <c r="A83" s="233">
        <v>65</v>
      </c>
      <c r="B83" s="102" t="s">
        <v>183</v>
      </c>
      <c r="C83" s="103" t="s">
        <v>39</v>
      </c>
      <c r="D83" s="109">
        <v>4</v>
      </c>
      <c r="E83" s="107">
        <v>7995</v>
      </c>
      <c r="F83" s="173">
        <v>43190</v>
      </c>
      <c r="G83" s="61">
        <v>2704</v>
      </c>
      <c r="H83" s="185">
        <f t="shared" si="5"/>
        <v>40486</v>
      </c>
      <c r="I83" s="251">
        <v>2704</v>
      </c>
      <c r="J83" s="247">
        <f t="shared" si="6"/>
        <v>0.66178861788617882</v>
      </c>
      <c r="K83" s="53">
        <f t="shared" si="8"/>
        <v>10816</v>
      </c>
      <c r="L83" s="53">
        <f t="shared" si="9"/>
        <v>43264</v>
      </c>
      <c r="M83" s="100" t="str">
        <f t="shared" si="10"/>
        <v>SI CUMPLE</v>
      </c>
      <c r="N83" s="100" t="str">
        <f t="shared" si="7"/>
        <v>SI CUMPLE</v>
      </c>
      <c r="O83" s="110">
        <v>4</v>
      </c>
      <c r="P83" s="211"/>
    </row>
    <row r="84" spans="1:16" s="108" customFormat="1" ht="36.75" customHeight="1" x14ac:dyDescent="0.25">
      <c r="A84" s="233">
        <v>66</v>
      </c>
      <c r="B84" s="102" t="s">
        <v>184</v>
      </c>
      <c r="C84" s="103" t="s">
        <v>39</v>
      </c>
      <c r="D84" s="109">
        <v>9</v>
      </c>
      <c r="E84" s="107">
        <v>11256</v>
      </c>
      <c r="F84" s="173">
        <v>25899</v>
      </c>
      <c r="G84" s="61">
        <v>4232</v>
      </c>
      <c r="H84" s="185">
        <f t="shared" si="5"/>
        <v>21667</v>
      </c>
      <c r="I84" s="251">
        <v>4232</v>
      </c>
      <c r="J84" s="247">
        <f t="shared" si="6"/>
        <v>0.6240227434257285</v>
      </c>
      <c r="K84" s="53">
        <f t="shared" si="8"/>
        <v>38088</v>
      </c>
      <c r="L84" s="53">
        <f t="shared" si="9"/>
        <v>152352</v>
      </c>
      <c r="M84" s="100" t="str">
        <f t="shared" si="10"/>
        <v>SI CUMPLE</v>
      </c>
      <c r="N84" s="100" t="str">
        <f t="shared" si="7"/>
        <v>SI CUMPLE</v>
      </c>
      <c r="O84" s="110">
        <v>4</v>
      </c>
      <c r="P84" s="211"/>
    </row>
    <row r="85" spans="1:16" s="108" customFormat="1" ht="36.75" customHeight="1" x14ac:dyDescent="0.25">
      <c r="A85" s="233">
        <v>67</v>
      </c>
      <c r="B85" s="102" t="s">
        <v>185</v>
      </c>
      <c r="C85" s="103" t="s">
        <v>39</v>
      </c>
      <c r="D85" s="109">
        <v>12</v>
      </c>
      <c r="E85" s="107">
        <v>72483</v>
      </c>
      <c r="F85" s="173">
        <v>125251</v>
      </c>
      <c r="G85" s="61">
        <v>19462</v>
      </c>
      <c r="H85" s="185">
        <f t="shared" si="5"/>
        <v>105789</v>
      </c>
      <c r="I85" s="251">
        <v>19462</v>
      </c>
      <c r="J85" s="247">
        <f t="shared" si="6"/>
        <v>0.73149566105155694</v>
      </c>
      <c r="K85" s="53">
        <f t="shared" si="8"/>
        <v>233544</v>
      </c>
      <c r="L85" s="53">
        <f t="shared" si="9"/>
        <v>934176</v>
      </c>
      <c r="M85" s="100" t="str">
        <f t="shared" si="10"/>
        <v>SI CUMPLE</v>
      </c>
      <c r="N85" s="100" t="str">
        <f t="shared" si="7"/>
        <v>SI CUMPLE</v>
      </c>
      <c r="O85" s="110">
        <v>4</v>
      </c>
      <c r="P85" s="211"/>
    </row>
    <row r="86" spans="1:16" s="108" customFormat="1" ht="36.75" customHeight="1" x14ac:dyDescent="0.25">
      <c r="A86" s="233">
        <v>68</v>
      </c>
      <c r="B86" s="102" t="s">
        <v>186</v>
      </c>
      <c r="C86" s="103" t="s">
        <v>39</v>
      </c>
      <c r="D86" s="109">
        <v>16</v>
      </c>
      <c r="E86" s="107">
        <v>380193</v>
      </c>
      <c r="F86" s="173">
        <v>608615</v>
      </c>
      <c r="G86" s="61">
        <v>23144</v>
      </c>
      <c r="H86" s="185">
        <f t="shared" si="5"/>
        <v>585471</v>
      </c>
      <c r="I86" s="251">
        <v>23144</v>
      </c>
      <c r="J86" s="247">
        <f t="shared" si="6"/>
        <v>0.9391256546017418</v>
      </c>
      <c r="K86" s="53">
        <f t="shared" si="8"/>
        <v>370304</v>
      </c>
      <c r="L86" s="53">
        <f t="shared" si="9"/>
        <v>1481216</v>
      </c>
      <c r="M86" s="100" t="str">
        <f t="shared" si="10"/>
        <v>SI CUMPLE</v>
      </c>
      <c r="N86" s="100" t="str">
        <f t="shared" si="7"/>
        <v>SI CUMPLE</v>
      </c>
      <c r="O86" s="110">
        <v>4</v>
      </c>
      <c r="P86" s="211"/>
    </row>
    <row r="87" spans="1:16" s="108" customFormat="1" ht="36.75" customHeight="1" x14ac:dyDescent="0.25">
      <c r="A87" s="233">
        <v>69</v>
      </c>
      <c r="B87" s="102" t="s">
        <v>187</v>
      </c>
      <c r="C87" s="103" t="s">
        <v>39</v>
      </c>
      <c r="D87" s="109">
        <v>10</v>
      </c>
      <c r="E87" s="107">
        <v>993404</v>
      </c>
      <c r="F87" s="173">
        <v>1799578</v>
      </c>
      <c r="G87" s="61">
        <v>447100</v>
      </c>
      <c r="H87" s="185">
        <f t="shared" si="5"/>
        <v>1352478</v>
      </c>
      <c r="I87" s="251">
        <v>447100</v>
      </c>
      <c r="J87" s="247">
        <f t="shared" si="6"/>
        <v>0.5499313471659063</v>
      </c>
      <c r="K87" s="53">
        <f t="shared" si="8"/>
        <v>4471000</v>
      </c>
      <c r="L87" s="53">
        <f t="shared" si="9"/>
        <v>17884000</v>
      </c>
      <c r="M87" s="100" t="str">
        <f t="shared" si="10"/>
        <v>SI CUMPLE</v>
      </c>
      <c r="N87" s="100" t="str">
        <f t="shared" si="7"/>
        <v>SI CUMPLE</v>
      </c>
      <c r="O87" s="110">
        <v>4</v>
      </c>
      <c r="P87" s="211"/>
    </row>
    <row r="88" spans="1:16" s="108" customFormat="1" ht="36.75" customHeight="1" x14ac:dyDescent="0.25">
      <c r="A88" s="233">
        <v>70</v>
      </c>
      <c r="B88" s="102" t="s">
        <v>123</v>
      </c>
      <c r="C88" s="103" t="s">
        <v>40</v>
      </c>
      <c r="D88" s="109">
        <v>6</v>
      </c>
      <c r="E88" s="107">
        <v>62804</v>
      </c>
      <c r="F88" s="173">
        <v>336725</v>
      </c>
      <c r="G88" s="61">
        <v>33439</v>
      </c>
      <c r="H88" s="185">
        <f t="shared" si="5"/>
        <v>303286</v>
      </c>
      <c r="I88" s="251">
        <v>33439</v>
      </c>
      <c r="J88" s="247">
        <f t="shared" si="6"/>
        <v>0.4675657601426661</v>
      </c>
      <c r="K88" s="53">
        <f t="shared" ref="K88:K103" si="11">I88*D88</f>
        <v>200634</v>
      </c>
      <c r="L88" s="53">
        <f t="shared" ref="L88:L119" si="12">K88*O88</f>
        <v>802536</v>
      </c>
      <c r="M88" s="100" t="str">
        <f t="shared" ref="M88:M103" si="13">IF((I88)&gt;$E88,"NO CUMPLE","SI CUMPLE")</f>
        <v>SI CUMPLE</v>
      </c>
      <c r="N88" s="100" t="str">
        <f t="shared" si="7"/>
        <v>SI CUMPLE</v>
      </c>
      <c r="O88" s="110">
        <v>4</v>
      </c>
      <c r="P88" s="211"/>
    </row>
    <row r="89" spans="1:16" s="108" customFormat="1" ht="36.75" customHeight="1" x14ac:dyDescent="0.25">
      <c r="A89" s="233">
        <v>71</v>
      </c>
      <c r="B89" s="102" t="s">
        <v>188</v>
      </c>
      <c r="C89" s="103" t="s">
        <v>39</v>
      </c>
      <c r="D89" s="109">
        <v>5</v>
      </c>
      <c r="E89" s="107">
        <v>94049</v>
      </c>
      <c r="F89" s="173">
        <v>137516</v>
      </c>
      <c r="G89" s="61">
        <v>35550</v>
      </c>
      <c r="H89" s="185">
        <f t="shared" ref="H89:H103" si="14">+F89-G89</f>
        <v>101966</v>
      </c>
      <c r="I89" s="251">
        <v>35550</v>
      </c>
      <c r="J89" s="247">
        <f t="shared" ref="J89:J103" si="15">((E89-I89)/E89)</f>
        <v>0.62200555029824878</v>
      </c>
      <c r="K89" s="53">
        <f t="shared" si="11"/>
        <v>177750</v>
      </c>
      <c r="L89" s="53">
        <f t="shared" si="12"/>
        <v>711000</v>
      </c>
      <c r="M89" s="100" t="str">
        <f t="shared" si="13"/>
        <v>SI CUMPLE</v>
      </c>
      <c r="N89" s="100" t="str">
        <f t="shared" ref="N89:N103" si="16">IF((I89)&lt;$G89,"NO CUMPLE","SI CUMPLE")</f>
        <v>SI CUMPLE</v>
      </c>
      <c r="O89" s="110">
        <v>4</v>
      </c>
      <c r="P89" s="211"/>
    </row>
    <row r="90" spans="1:16" s="108" customFormat="1" ht="36.75" customHeight="1" x14ac:dyDescent="0.25">
      <c r="A90" s="233">
        <v>72</v>
      </c>
      <c r="B90" s="102" t="s">
        <v>189</v>
      </c>
      <c r="C90" s="103" t="s">
        <v>39</v>
      </c>
      <c r="D90" s="109">
        <v>5</v>
      </c>
      <c r="E90" s="107">
        <v>381350</v>
      </c>
      <c r="F90" s="173">
        <v>692239</v>
      </c>
      <c r="G90" s="61">
        <v>147227</v>
      </c>
      <c r="H90" s="185">
        <f t="shared" si="14"/>
        <v>545012</v>
      </c>
      <c r="I90" s="251">
        <v>147227</v>
      </c>
      <c r="J90" s="247">
        <f t="shared" si="15"/>
        <v>0.61393208338796379</v>
      </c>
      <c r="K90" s="53">
        <f t="shared" si="11"/>
        <v>736135</v>
      </c>
      <c r="L90" s="53">
        <f t="shared" si="12"/>
        <v>2944540</v>
      </c>
      <c r="M90" s="100" t="str">
        <f t="shared" si="13"/>
        <v>SI CUMPLE</v>
      </c>
      <c r="N90" s="100" t="str">
        <f t="shared" si="16"/>
        <v>SI CUMPLE</v>
      </c>
      <c r="O90" s="110">
        <v>4</v>
      </c>
      <c r="P90" s="211"/>
    </row>
    <row r="91" spans="1:16" s="108" customFormat="1" ht="36.75" customHeight="1" x14ac:dyDescent="0.25">
      <c r="A91" s="233">
        <v>73</v>
      </c>
      <c r="B91" s="102" t="s">
        <v>190</v>
      </c>
      <c r="C91" s="103" t="s">
        <v>39</v>
      </c>
      <c r="D91" s="109">
        <v>5</v>
      </c>
      <c r="E91" s="107">
        <v>227758</v>
      </c>
      <c r="F91" s="173">
        <v>412549</v>
      </c>
      <c r="G91" s="61">
        <v>82056</v>
      </c>
      <c r="H91" s="185">
        <f t="shared" si="14"/>
        <v>330493</v>
      </c>
      <c r="I91" s="251">
        <v>82056</v>
      </c>
      <c r="J91" s="247">
        <f t="shared" si="15"/>
        <v>0.63972286374133946</v>
      </c>
      <c r="K91" s="53">
        <f t="shared" si="11"/>
        <v>410280</v>
      </c>
      <c r="L91" s="53">
        <f t="shared" si="12"/>
        <v>1641120</v>
      </c>
      <c r="M91" s="100" t="str">
        <f t="shared" si="13"/>
        <v>SI CUMPLE</v>
      </c>
      <c r="N91" s="100" t="str">
        <f t="shared" si="16"/>
        <v>SI CUMPLE</v>
      </c>
      <c r="O91" s="110">
        <v>4</v>
      </c>
      <c r="P91" s="211"/>
    </row>
    <row r="92" spans="1:16" s="108" customFormat="1" ht="36.75" customHeight="1" x14ac:dyDescent="0.25">
      <c r="A92" s="233">
        <v>74</v>
      </c>
      <c r="B92" s="102" t="s">
        <v>191</v>
      </c>
      <c r="C92" s="103" t="s">
        <v>39</v>
      </c>
      <c r="D92" s="109">
        <v>60</v>
      </c>
      <c r="E92" s="107">
        <v>86685</v>
      </c>
      <c r="F92" s="173">
        <v>129281</v>
      </c>
      <c r="G92" s="61">
        <v>17327</v>
      </c>
      <c r="H92" s="185">
        <f t="shared" si="14"/>
        <v>111954</v>
      </c>
      <c r="I92" s="251">
        <v>17327</v>
      </c>
      <c r="J92" s="247">
        <f t="shared" si="15"/>
        <v>0.80011536021226282</v>
      </c>
      <c r="K92" s="53">
        <f t="shared" si="11"/>
        <v>1039620</v>
      </c>
      <c r="L92" s="53">
        <f t="shared" si="12"/>
        <v>4158480</v>
      </c>
      <c r="M92" s="100" t="str">
        <f t="shared" si="13"/>
        <v>SI CUMPLE</v>
      </c>
      <c r="N92" s="100" t="str">
        <f t="shared" si="16"/>
        <v>SI CUMPLE</v>
      </c>
      <c r="O92" s="110">
        <v>4</v>
      </c>
      <c r="P92" s="211"/>
    </row>
    <row r="93" spans="1:16" s="108" customFormat="1" ht="36.75" customHeight="1" x14ac:dyDescent="0.25">
      <c r="A93" s="233">
        <v>75</v>
      </c>
      <c r="B93" s="102" t="s">
        <v>192</v>
      </c>
      <c r="C93" s="103" t="s">
        <v>39</v>
      </c>
      <c r="D93" s="109">
        <v>19</v>
      </c>
      <c r="E93" s="107">
        <v>1756840</v>
      </c>
      <c r="F93" s="173">
        <v>3742495</v>
      </c>
      <c r="G93" s="61">
        <v>277635</v>
      </c>
      <c r="H93" s="185">
        <f t="shared" si="14"/>
        <v>3464860</v>
      </c>
      <c r="I93" s="251">
        <v>277635</v>
      </c>
      <c r="J93" s="247">
        <f t="shared" si="15"/>
        <v>0.84196910361785937</v>
      </c>
      <c r="K93" s="53">
        <f t="shared" si="11"/>
        <v>5275065</v>
      </c>
      <c r="L93" s="53">
        <f t="shared" si="12"/>
        <v>21100260</v>
      </c>
      <c r="M93" s="100" t="str">
        <f t="shared" si="13"/>
        <v>SI CUMPLE</v>
      </c>
      <c r="N93" s="100" t="str">
        <f t="shared" si="16"/>
        <v>SI CUMPLE</v>
      </c>
      <c r="O93" s="110">
        <v>4</v>
      </c>
      <c r="P93" s="211"/>
    </row>
    <row r="94" spans="1:16" s="108" customFormat="1" ht="36.75" customHeight="1" x14ac:dyDescent="0.25">
      <c r="A94" s="233">
        <v>76</v>
      </c>
      <c r="B94" s="102" t="s">
        <v>124</v>
      </c>
      <c r="C94" s="103" t="s">
        <v>40</v>
      </c>
      <c r="D94" s="109">
        <v>5</v>
      </c>
      <c r="E94" s="107">
        <v>100045</v>
      </c>
      <c r="F94" s="173">
        <v>281305</v>
      </c>
      <c r="G94" s="61">
        <v>30541</v>
      </c>
      <c r="H94" s="185">
        <f t="shared" si="14"/>
        <v>250764</v>
      </c>
      <c r="I94" s="251">
        <v>30541</v>
      </c>
      <c r="J94" s="247">
        <f t="shared" si="15"/>
        <v>0.69472737268229301</v>
      </c>
      <c r="K94" s="53">
        <f t="shared" si="11"/>
        <v>152705</v>
      </c>
      <c r="L94" s="53">
        <f t="shared" si="12"/>
        <v>610820</v>
      </c>
      <c r="M94" s="100" t="str">
        <f t="shared" si="13"/>
        <v>SI CUMPLE</v>
      </c>
      <c r="N94" s="100" t="str">
        <f t="shared" si="16"/>
        <v>SI CUMPLE</v>
      </c>
      <c r="O94" s="110">
        <v>4</v>
      </c>
      <c r="P94" s="211"/>
    </row>
    <row r="95" spans="1:16" s="108" customFormat="1" ht="36.75" customHeight="1" x14ac:dyDescent="0.25">
      <c r="A95" s="233">
        <v>77</v>
      </c>
      <c r="B95" s="102" t="s">
        <v>193</v>
      </c>
      <c r="C95" s="103" t="s">
        <v>40</v>
      </c>
      <c r="D95" s="109">
        <v>7</v>
      </c>
      <c r="E95" s="107">
        <v>108566</v>
      </c>
      <c r="F95" s="173">
        <v>330275</v>
      </c>
      <c r="G95" s="61">
        <v>34397</v>
      </c>
      <c r="H95" s="185">
        <f t="shared" si="14"/>
        <v>295878</v>
      </c>
      <c r="I95" s="251">
        <v>34397</v>
      </c>
      <c r="J95" s="247">
        <f t="shared" si="15"/>
        <v>0.68316968480002949</v>
      </c>
      <c r="K95" s="53">
        <f t="shared" si="11"/>
        <v>240779</v>
      </c>
      <c r="L95" s="53">
        <f t="shared" si="12"/>
        <v>963116</v>
      </c>
      <c r="M95" s="100" t="str">
        <f t="shared" si="13"/>
        <v>SI CUMPLE</v>
      </c>
      <c r="N95" s="100" t="str">
        <f t="shared" si="16"/>
        <v>SI CUMPLE</v>
      </c>
      <c r="O95" s="110">
        <v>4</v>
      </c>
      <c r="P95" s="211"/>
    </row>
    <row r="96" spans="1:16" s="108" customFormat="1" ht="36.75" customHeight="1" x14ac:dyDescent="0.25">
      <c r="A96" s="233">
        <v>78</v>
      </c>
      <c r="B96" s="102" t="s">
        <v>194</v>
      </c>
      <c r="C96" s="103" t="s">
        <v>40</v>
      </c>
      <c r="D96" s="109">
        <v>2</v>
      </c>
      <c r="E96" s="107">
        <v>138654</v>
      </c>
      <c r="F96" s="173">
        <v>399760</v>
      </c>
      <c r="G96" s="61">
        <v>38270</v>
      </c>
      <c r="H96" s="185">
        <f t="shared" si="14"/>
        <v>361490</v>
      </c>
      <c r="I96" s="251">
        <v>38270</v>
      </c>
      <c r="J96" s="247">
        <f t="shared" si="15"/>
        <v>0.72398921055288701</v>
      </c>
      <c r="K96" s="53">
        <f t="shared" si="11"/>
        <v>76540</v>
      </c>
      <c r="L96" s="53">
        <f t="shared" si="12"/>
        <v>306160</v>
      </c>
      <c r="M96" s="100" t="str">
        <f t="shared" si="13"/>
        <v>SI CUMPLE</v>
      </c>
      <c r="N96" s="100" t="str">
        <f t="shared" si="16"/>
        <v>SI CUMPLE</v>
      </c>
      <c r="O96" s="110">
        <v>4</v>
      </c>
      <c r="P96" s="211"/>
    </row>
    <row r="97" spans="1:16" s="108" customFormat="1" ht="36.75" customHeight="1" x14ac:dyDescent="0.25">
      <c r="A97" s="233">
        <v>79</v>
      </c>
      <c r="B97" s="102" t="s">
        <v>195</v>
      </c>
      <c r="C97" s="103" t="s">
        <v>40</v>
      </c>
      <c r="D97" s="109">
        <v>1</v>
      </c>
      <c r="E97" s="107">
        <v>257950</v>
      </c>
      <c r="F97" s="173">
        <v>634635</v>
      </c>
      <c r="G97" s="61">
        <v>102833</v>
      </c>
      <c r="H97" s="185">
        <f t="shared" si="14"/>
        <v>531802</v>
      </c>
      <c r="I97" s="251">
        <v>102833</v>
      </c>
      <c r="J97" s="247">
        <f t="shared" si="15"/>
        <v>0.60134522194223683</v>
      </c>
      <c r="K97" s="53">
        <f t="shared" si="11"/>
        <v>102833</v>
      </c>
      <c r="L97" s="53">
        <f t="shared" si="12"/>
        <v>411332</v>
      </c>
      <c r="M97" s="100" t="str">
        <f t="shared" si="13"/>
        <v>SI CUMPLE</v>
      </c>
      <c r="N97" s="100" t="str">
        <f t="shared" si="16"/>
        <v>SI CUMPLE</v>
      </c>
      <c r="O97" s="110">
        <v>4</v>
      </c>
      <c r="P97" s="211"/>
    </row>
    <row r="98" spans="1:16" s="64" customFormat="1" ht="36.75" customHeight="1" x14ac:dyDescent="0.25">
      <c r="A98" s="233">
        <v>80</v>
      </c>
      <c r="B98" s="102" t="s">
        <v>196</v>
      </c>
      <c r="C98" s="103" t="s">
        <v>40</v>
      </c>
      <c r="D98" s="109">
        <v>2</v>
      </c>
      <c r="E98" s="107">
        <v>276886</v>
      </c>
      <c r="F98" s="173">
        <v>719100</v>
      </c>
      <c r="G98" s="61">
        <v>117824</v>
      </c>
      <c r="H98" s="185">
        <f t="shared" si="14"/>
        <v>601276</v>
      </c>
      <c r="I98" s="251">
        <v>117824</v>
      </c>
      <c r="J98" s="247">
        <f t="shared" si="15"/>
        <v>0.57446747036686574</v>
      </c>
      <c r="K98" s="53">
        <f t="shared" si="11"/>
        <v>235648</v>
      </c>
      <c r="L98" s="53">
        <f t="shared" si="12"/>
        <v>942592</v>
      </c>
      <c r="M98" s="100" t="str">
        <f t="shared" si="13"/>
        <v>SI CUMPLE</v>
      </c>
      <c r="N98" s="100" t="str">
        <f t="shared" si="16"/>
        <v>SI CUMPLE</v>
      </c>
      <c r="O98" s="110">
        <v>4</v>
      </c>
      <c r="P98" s="211"/>
    </row>
    <row r="99" spans="1:16" s="108" customFormat="1" ht="36.75" customHeight="1" x14ac:dyDescent="0.25">
      <c r="A99" s="233">
        <v>81</v>
      </c>
      <c r="B99" s="102" t="s">
        <v>125</v>
      </c>
      <c r="C99" s="103" t="s">
        <v>40</v>
      </c>
      <c r="D99" s="109">
        <v>4</v>
      </c>
      <c r="E99" s="107">
        <v>348633</v>
      </c>
      <c r="F99" s="173">
        <v>479373</v>
      </c>
      <c r="G99" s="61">
        <v>57860</v>
      </c>
      <c r="H99" s="185">
        <f t="shared" si="14"/>
        <v>421513</v>
      </c>
      <c r="I99" s="251">
        <v>57860</v>
      </c>
      <c r="J99" s="247">
        <f t="shared" si="15"/>
        <v>0.83403751222632394</v>
      </c>
      <c r="K99" s="53">
        <f t="shared" si="11"/>
        <v>231440</v>
      </c>
      <c r="L99" s="53">
        <f t="shared" si="12"/>
        <v>925760</v>
      </c>
      <c r="M99" s="100" t="str">
        <f t="shared" si="13"/>
        <v>SI CUMPLE</v>
      </c>
      <c r="N99" s="100" t="str">
        <f t="shared" si="16"/>
        <v>SI CUMPLE</v>
      </c>
      <c r="O99" s="110">
        <v>4</v>
      </c>
      <c r="P99" s="211"/>
    </row>
    <row r="100" spans="1:16" s="108" customFormat="1" ht="36.75" customHeight="1" x14ac:dyDescent="0.25">
      <c r="A100" s="233">
        <v>82</v>
      </c>
      <c r="B100" s="102" t="s">
        <v>197</v>
      </c>
      <c r="C100" s="103" t="s">
        <v>40</v>
      </c>
      <c r="D100" s="109">
        <v>4</v>
      </c>
      <c r="E100" s="107">
        <v>148332</v>
      </c>
      <c r="F100" s="173">
        <v>369378</v>
      </c>
      <c r="G100" s="61">
        <v>26521</v>
      </c>
      <c r="H100" s="185">
        <f t="shared" si="14"/>
        <v>342857</v>
      </c>
      <c r="I100" s="251">
        <v>26521</v>
      </c>
      <c r="J100" s="247">
        <f t="shared" si="15"/>
        <v>0.82120513442817467</v>
      </c>
      <c r="K100" s="53">
        <f t="shared" si="11"/>
        <v>106084</v>
      </c>
      <c r="L100" s="53">
        <f t="shared" si="12"/>
        <v>424336</v>
      </c>
      <c r="M100" s="100" t="str">
        <f t="shared" si="13"/>
        <v>SI CUMPLE</v>
      </c>
      <c r="N100" s="100" t="str">
        <f t="shared" si="16"/>
        <v>SI CUMPLE</v>
      </c>
      <c r="O100" s="110">
        <v>4</v>
      </c>
      <c r="P100" s="211"/>
    </row>
    <row r="101" spans="1:16" s="64" customFormat="1" ht="36.75" customHeight="1" x14ac:dyDescent="0.25">
      <c r="A101" s="233">
        <v>83</v>
      </c>
      <c r="B101" s="102" t="s">
        <v>198</v>
      </c>
      <c r="C101" s="103" t="s">
        <v>39</v>
      </c>
      <c r="D101" s="109">
        <v>2</v>
      </c>
      <c r="E101" s="107">
        <v>4872233</v>
      </c>
      <c r="F101" s="173">
        <v>4894200</v>
      </c>
      <c r="G101" s="61">
        <v>35242</v>
      </c>
      <c r="H101" s="185">
        <f t="shared" si="14"/>
        <v>4858958</v>
      </c>
      <c r="I101" s="251">
        <v>35242</v>
      </c>
      <c r="J101" s="247">
        <f t="shared" si="15"/>
        <v>0.99276676628560256</v>
      </c>
      <c r="K101" s="53">
        <f t="shared" si="11"/>
        <v>70484</v>
      </c>
      <c r="L101" s="53">
        <f t="shared" si="12"/>
        <v>281936</v>
      </c>
      <c r="M101" s="100" t="str">
        <f t="shared" si="13"/>
        <v>SI CUMPLE</v>
      </c>
      <c r="N101" s="100" t="str">
        <f t="shared" si="16"/>
        <v>SI CUMPLE</v>
      </c>
      <c r="O101" s="110">
        <v>4</v>
      </c>
      <c r="P101" s="211"/>
    </row>
    <row r="102" spans="1:16" s="64" customFormat="1" ht="36.75" customHeight="1" x14ac:dyDescent="0.25">
      <c r="A102" s="233">
        <v>84</v>
      </c>
      <c r="B102" s="102" t="s">
        <v>199</v>
      </c>
      <c r="C102" s="103" t="s">
        <v>39</v>
      </c>
      <c r="D102" s="109">
        <v>6</v>
      </c>
      <c r="E102" s="107">
        <v>4735473</v>
      </c>
      <c r="F102" s="173">
        <v>9675397</v>
      </c>
      <c r="G102" s="61">
        <v>56224</v>
      </c>
      <c r="H102" s="185">
        <f t="shared" si="14"/>
        <v>9619173</v>
      </c>
      <c r="I102" s="251">
        <v>56224</v>
      </c>
      <c r="J102" s="247">
        <f t="shared" si="15"/>
        <v>0.98812705721265859</v>
      </c>
      <c r="K102" s="53">
        <f t="shared" si="11"/>
        <v>337344</v>
      </c>
      <c r="L102" s="53">
        <f t="shared" si="12"/>
        <v>1349376</v>
      </c>
      <c r="M102" s="100" t="str">
        <f t="shared" si="13"/>
        <v>SI CUMPLE</v>
      </c>
      <c r="N102" s="100" t="str">
        <f t="shared" si="16"/>
        <v>SI CUMPLE</v>
      </c>
      <c r="O102" s="110">
        <v>4</v>
      </c>
      <c r="P102" s="211"/>
    </row>
    <row r="103" spans="1:16" s="64" customFormat="1" ht="36.75" customHeight="1" thickBot="1" x14ac:dyDescent="0.3">
      <c r="A103" s="234">
        <v>85</v>
      </c>
      <c r="B103" s="111" t="s">
        <v>126</v>
      </c>
      <c r="C103" s="112" t="s">
        <v>40</v>
      </c>
      <c r="D103" s="235">
        <v>6</v>
      </c>
      <c r="E103" s="139">
        <v>219763</v>
      </c>
      <c r="F103" s="174">
        <v>2226455</v>
      </c>
      <c r="G103" s="190">
        <v>71168</v>
      </c>
      <c r="H103" s="244">
        <f t="shared" si="14"/>
        <v>2155287</v>
      </c>
      <c r="I103" s="252">
        <v>71168</v>
      </c>
      <c r="J103" s="248">
        <f t="shared" si="15"/>
        <v>0.67616022715379753</v>
      </c>
      <c r="K103" s="117">
        <f t="shared" si="11"/>
        <v>427008</v>
      </c>
      <c r="L103" s="117">
        <f t="shared" si="12"/>
        <v>1708032</v>
      </c>
      <c r="M103" s="140" t="str">
        <f t="shared" si="13"/>
        <v>SI CUMPLE</v>
      </c>
      <c r="N103" s="140" t="str">
        <f t="shared" si="16"/>
        <v>SI CUMPLE</v>
      </c>
      <c r="O103" s="238">
        <v>4</v>
      </c>
      <c r="P103" s="215"/>
    </row>
    <row r="104" spans="1:16" s="178" customFormat="1" ht="24.75" customHeight="1" thickBot="1" x14ac:dyDescent="0.3">
      <c r="A104" s="177"/>
      <c r="D104" s="177"/>
      <c r="E104" s="179">
        <f>SUM(E24:E103)</f>
        <v>16531229</v>
      </c>
      <c r="F104" s="60"/>
      <c r="G104" s="188">
        <f>SUM(G24:G103)</f>
        <v>2269846</v>
      </c>
      <c r="H104" s="64"/>
      <c r="I104" s="253" t="s">
        <v>14</v>
      </c>
      <c r="J104" s="177"/>
      <c r="K104" s="133">
        <f>SUM(K24:K103)</f>
        <v>69339844.700000003</v>
      </c>
      <c r="L104" s="134">
        <f>SUM(L24:L103)</f>
        <v>277359378.80000001</v>
      </c>
      <c r="M104" s="177"/>
    </row>
    <row r="105" spans="1:16" x14ac:dyDescent="0.25">
      <c r="H105" s="98"/>
      <c r="I105" s="98"/>
      <c r="J105" s="99"/>
      <c r="K105" s="98"/>
    </row>
    <row r="106" spans="1:16" ht="15" customHeight="1" x14ac:dyDescent="0.25">
      <c r="A106" s="127"/>
      <c r="B106" s="128"/>
      <c r="C106" s="128"/>
      <c r="D106" s="128"/>
      <c r="E106" s="129"/>
      <c r="F106" s="128"/>
      <c r="G106" s="128"/>
      <c r="H106" s="130"/>
      <c r="I106" s="131"/>
      <c r="J106" s="99"/>
      <c r="K106" s="98"/>
    </row>
    <row r="107" spans="1:16" x14ac:dyDescent="0.25">
      <c r="H107" s="98"/>
      <c r="I107" s="98"/>
      <c r="J107" s="99"/>
      <c r="K107" s="98"/>
    </row>
    <row r="108" spans="1:16" s="2" customFormat="1" ht="18.75" x14ac:dyDescent="0.3">
      <c r="B108"/>
      <c r="C108"/>
      <c r="D108" s="301" t="s">
        <v>4</v>
      </c>
      <c r="E108" s="301"/>
      <c r="F108" s="132" t="s">
        <v>82</v>
      </c>
      <c r="H108" s="98"/>
      <c r="I108" s="98"/>
      <c r="J108" s="99"/>
      <c r="K108" s="98"/>
      <c r="L108"/>
      <c r="M108"/>
      <c r="O108"/>
      <c r="P108"/>
    </row>
  </sheetData>
  <autoFilter ref="A23:R104" xr:uid="{19190751-D2D8-43EE-9114-35FE7AAB3A31}"/>
  <mergeCells count="28">
    <mergeCell ref="A22:B22"/>
    <mergeCell ref="D108:E108"/>
    <mergeCell ref="J14:M14"/>
    <mergeCell ref="J15:M15"/>
    <mergeCell ref="J16:M16"/>
    <mergeCell ref="J17:M17"/>
    <mergeCell ref="J18:M18"/>
    <mergeCell ref="J19:M19"/>
    <mergeCell ref="F22:H22"/>
    <mergeCell ref="J13:M13"/>
    <mergeCell ref="P13:Q13"/>
    <mergeCell ref="K1:K3"/>
    <mergeCell ref="L1:L3"/>
    <mergeCell ref="M1:N1"/>
    <mergeCell ref="J10:M10"/>
    <mergeCell ref="P10:Q10"/>
    <mergeCell ref="J11:M11"/>
    <mergeCell ref="J12:M12"/>
    <mergeCell ref="P12:Q12"/>
    <mergeCell ref="F2:G2"/>
    <mergeCell ref="H2:I2"/>
    <mergeCell ref="P9:Q9"/>
    <mergeCell ref="A1:A3"/>
    <mergeCell ref="B1:B3"/>
    <mergeCell ref="C1:C3"/>
    <mergeCell ref="D1:D3"/>
    <mergeCell ref="E1:I1"/>
    <mergeCell ref="J1:J3"/>
  </mergeCells>
  <conditionalFormatting sqref="Q11">
    <cfRule type="expression" dxfId="7" priority="1">
      <formula>ISERROR($Q11)</formula>
    </cfRule>
  </conditionalFormatting>
  <dataValidations count="8">
    <dataValidation type="decimal" allowBlank="1" showInputMessage="1" showErrorMessage="1" errorTitle="Error" error="Mayor a 1" promptTitle="Porcentaje de AIU" prompt="Mayor a 1" sqref="R9" xr:uid="{4598ECD4-D252-4755-8278-EF7A69E788C2}">
      <formula1>0.011</formula1>
      <formula2>AH12</formula2>
    </dataValidation>
    <dataValidation type="decimal" allowBlank="1" showInputMessage="1" showErrorMessage="1" errorTitle="Error" error="Mayor o igual a 1 y Menor al Ofertado" promptTitle="Porcentaje de AIU" prompt="Mayor o igual a 1 y Menor al Ofertado" sqref="Q11" xr:uid="{30DC7EE6-9FC2-49FA-9E8C-1138B5837482}">
      <formula1>0.01</formula1>
      <formula2>S11</formula2>
    </dataValidation>
    <dataValidation type="custom" operator="greaterThanOrEqual" allowBlank="1" showInputMessage="1" showErrorMessage="1" errorTitle="Error" error="El porcentaje que ingreso no esta en este rango 0%-100%, o el resultado del descuento en menor al precio piso $ 1,608,377" promptTitle="Porcentaje Descuento" prompt="Ingrese % de descuento de 0%-100% y el resultado del descuento no puede ser menor al precio piso $ 1,608,377" sqref="K4" xr:uid="{C2DC0A3A-0654-4565-866A-05C509DAF53B}">
      <formula1>A4</formula1>
    </dataValidation>
    <dataValidation type="custom" operator="greaterThanOrEqual" allowBlank="1" showInputMessage="1" showErrorMessage="1" errorTitle="Error" error="El porcentaje que ingreso no esta en este rango 0%-100%, o el resultado del descuento en menor al precio piso $ 1,650,451" promptTitle="Porcentaje Descuento" prompt="Ingrese % de descuento de 0%-100% y el resultado del descuento no puede ser menor al precio piso $ 1,650,451" sqref="K5:K6" xr:uid="{B43D87F8-23C3-4F71-9F55-A8BB61DA1B96}">
      <formula1>A5</formula1>
    </dataValidation>
    <dataValidation operator="greaterThanOrEqual" allowBlank="1" showInputMessage="1" showErrorMessage="1" sqref="K7:K8" xr:uid="{ECE0DDB4-29EA-4430-A6FB-B6880F7F6EF3}"/>
    <dataValidation type="decimal" operator="greaterThan" allowBlank="1" showInputMessage="1" showErrorMessage="1" sqref="P2:P8 Q2:Q3" xr:uid="{1AFB24FC-FCBC-4237-AD2F-6B64AB809291}">
      <formula1>0</formula1>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4:I8" xr:uid="{1898B921-46F0-4BCD-9429-1F5024FAA8DA}">
      <formula1>F4&lt;$J$11</formula1>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J24:J103" xr:uid="{38609C36-3522-4E16-8FEA-DE67C3825DED}">
      <formula1>F24&lt;$J$11</formula1>
    </dataValidation>
  </dataValidations>
  <printOptions horizontalCentered="1"/>
  <pageMargins left="0.31496062992125984" right="0.31496062992125984" top="0.35433070866141736" bottom="0.35433070866141736" header="0.31496062992125984" footer="0.31496062992125984"/>
  <pageSetup scale="30" fitToHeight="2" orientation="landscape" horizontalDpi="1200" verticalDpi="1200" r:id="rId1"/>
  <colBreaks count="1" manualBreakCount="1">
    <brk id="17"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36400-621A-47A7-9DDF-7951FE5F2DFC}">
  <sheetPr>
    <tabColor theme="9" tint="-0.249977111117893"/>
    <pageSetUpPr fitToPage="1"/>
  </sheetPr>
  <dimension ref="A1:Q597"/>
  <sheetViews>
    <sheetView topLeftCell="D1" zoomScale="80" zoomScaleNormal="80" zoomScaleSheetLayoutView="85" workbookViewId="0">
      <selection activeCell="F75" sqref="F75"/>
    </sheetView>
  </sheetViews>
  <sheetFormatPr baseColWidth="10" defaultRowHeight="15" x14ac:dyDescent="0.25"/>
  <cols>
    <col min="1" max="1" width="11.42578125" style="2"/>
    <col min="2" max="2" width="24.140625" customWidth="1"/>
    <col min="3" max="3" width="7.85546875" customWidth="1"/>
    <col min="4" max="4" width="13" style="2" bestFit="1" customWidth="1"/>
    <col min="5" max="5" width="21.5703125" style="60" bestFit="1" customWidth="1"/>
    <col min="6" max="6" width="21.5703125" style="2" bestFit="1" customWidth="1"/>
    <col min="7" max="7" width="19" style="2" bestFit="1" customWidth="1"/>
    <col min="8" max="8" width="23" style="86" bestFit="1" customWidth="1"/>
    <col min="9" max="9" width="23.7109375" style="86" bestFit="1" customWidth="1"/>
    <col min="10" max="10" width="22.5703125" style="87" bestFit="1" customWidth="1"/>
    <col min="11" max="11" width="27.42578125" style="86" bestFit="1" customWidth="1"/>
    <col min="12" max="12" width="24.140625" customWidth="1"/>
    <col min="13" max="13" width="24.85546875" customWidth="1"/>
    <col min="14" max="14" width="27" style="2" customWidth="1"/>
    <col min="15" max="15" width="13" bestFit="1" customWidth="1"/>
    <col min="16" max="16" width="37.42578125" customWidth="1"/>
    <col min="17" max="17" width="18.5703125" customWidth="1"/>
    <col min="18" max="18" width="18.85546875" customWidth="1"/>
  </cols>
  <sheetData>
    <row r="1" spans="1:17" ht="36.75" customHeight="1" x14ac:dyDescent="0.25">
      <c r="A1" s="318" t="s">
        <v>7</v>
      </c>
      <c r="B1" s="320" t="s">
        <v>8</v>
      </c>
      <c r="C1" s="320" t="s">
        <v>14</v>
      </c>
      <c r="D1" s="322" t="s">
        <v>9</v>
      </c>
      <c r="E1" s="324" t="str">
        <f>+'VERIFICACIÓN 2025'!B18</f>
        <v>OUTSOURCING GIAF V5 UNIÓN TEMPORAL - #1218812</v>
      </c>
      <c r="F1" s="325"/>
      <c r="G1" s="325"/>
      <c r="H1" s="325"/>
      <c r="I1" s="326"/>
      <c r="J1" s="327" t="s">
        <v>10</v>
      </c>
      <c r="K1" s="329" t="s">
        <v>11</v>
      </c>
      <c r="L1" s="331" t="s">
        <v>12</v>
      </c>
      <c r="M1" s="333" t="s">
        <v>13</v>
      </c>
      <c r="N1" s="334"/>
      <c r="P1" s="7"/>
      <c r="Q1" s="7"/>
    </row>
    <row r="2" spans="1:17" ht="51" customHeight="1" x14ac:dyDescent="0.25">
      <c r="A2" s="319"/>
      <c r="B2" s="321"/>
      <c r="C2" s="321"/>
      <c r="D2" s="323"/>
      <c r="E2" s="146" t="s">
        <v>6</v>
      </c>
      <c r="F2" s="332" t="s">
        <v>15</v>
      </c>
      <c r="G2" s="332"/>
      <c r="H2" s="332" t="s">
        <v>16</v>
      </c>
      <c r="I2" s="335"/>
      <c r="J2" s="328"/>
      <c r="K2" s="330"/>
      <c r="L2" s="332"/>
      <c r="M2" s="92" t="s">
        <v>17</v>
      </c>
      <c r="N2" s="159" t="s">
        <v>18</v>
      </c>
      <c r="P2" s="9"/>
      <c r="Q2" s="8"/>
    </row>
    <row r="3" spans="1:17" ht="41.25" customHeight="1" x14ac:dyDescent="0.25">
      <c r="A3" s="319"/>
      <c r="B3" s="321"/>
      <c r="C3" s="321"/>
      <c r="D3" s="323"/>
      <c r="E3" s="146" t="s">
        <v>19</v>
      </c>
      <c r="F3" s="63" t="s">
        <v>1</v>
      </c>
      <c r="G3" s="63" t="s">
        <v>2</v>
      </c>
      <c r="H3" s="91" t="s">
        <v>202</v>
      </c>
      <c r="I3" s="156" t="s">
        <v>21</v>
      </c>
      <c r="J3" s="328"/>
      <c r="K3" s="330"/>
      <c r="L3" s="332"/>
      <c r="M3" s="92"/>
      <c r="N3" s="159"/>
      <c r="P3" s="9"/>
      <c r="Q3" s="8"/>
    </row>
    <row r="4" spans="1:17" s="64" customFormat="1" ht="45" customHeight="1" x14ac:dyDescent="0.25">
      <c r="A4" s="150">
        <v>1</v>
      </c>
      <c r="B4" s="143" t="s">
        <v>158</v>
      </c>
      <c r="C4" s="142">
        <v>33</v>
      </c>
      <c r="D4" s="151">
        <v>4</v>
      </c>
      <c r="E4" s="147">
        <v>2824371</v>
      </c>
      <c r="F4" s="90">
        <v>2988634</v>
      </c>
      <c r="G4" s="90">
        <v>2824371</v>
      </c>
      <c r="H4" s="90">
        <v>2824371</v>
      </c>
      <c r="I4" s="176">
        <f>((E4-H4))/E4</f>
        <v>0</v>
      </c>
      <c r="J4" s="160" t="str">
        <f>IF(H4&lt;=E4,"CUMPLE","NO CUMPLE")</f>
        <v>CUMPLE</v>
      </c>
      <c r="K4" s="144" t="str">
        <f>IF(AND(H4&gt;=G4,H4&lt;=F4),"CUMPLE","NO CUMPLE")</f>
        <v>CUMPLE</v>
      </c>
      <c r="L4" s="144" t="str">
        <f>IF(AND((H4&gt;=(G4*0.8)),H4&lt;=F4),"CUMPLE","NO CUMPLE")</f>
        <v>CUMPLE</v>
      </c>
      <c r="M4" s="144">
        <f>C4*H4</f>
        <v>93204243</v>
      </c>
      <c r="N4" s="161">
        <f>D4*M4</f>
        <v>372816972</v>
      </c>
      <c r="P4" s="9"/>
      <c r="Q4" s="145"/>
    </row>
    <row r="5" spans="1:17" s="64" customFormat="1" ht="45" customHeight="1" x14ac:dyDescent="0.25">
      <c r="A5" s="150">
        <v>2</v>
      </c>
      <c r="B5" s="143" t="s">
        <v>159</v>
      </c>
      <c r="C5" s="142">
        <v>9</v>
      </c>
      <c r="D5" s="151">
        <v>4</v>
      </c>
      <c r="E5" s="147">
        <v>2700125</v>
      </c>
      <c r="F5" s="90">
        <v>3412711</v>
      </c>
      <c r="G5" s="90">
        <v>2700125</v>
      </c>
      <c r="H5" s="90">
        <v>2700125</v>
      </c>
      <c r="I5" s="176">
        <f>((E5-H5))/E5</f>
        <v>0</v>
      </c>
      <c r="J5" s="160" t="str">
        <f>IF(H5&lt;=E5,"CUMPLE","NO CUMPLE")</f>
        <v>CUMPLE</v>
      </c>
      <c r="K5" s="144" t="str">
        <f>IF(AND(H5&gt;=G5,H5&lt;=F5),"CUMPLE","NO CUMPLE")</f>
        <v>CUMPLE</v>
      </c>
      <c r="L5" s="144" t="str">
        <f>IF(AND((H5&gt;=(G5*0.8)),H5&lt;=F5),"CUMPLE","NO CUMPLE")</f>
        <v>CUMPLE</v>
      </c>
      <c r="M5" s="144">
        <f t="shared" ref="M5:M8" si="0">C5*H5</f>
        <v>24301125</v>
      </c>
      <c r="N5" s="161">
        <f>D5*M5</f>
        <v>97204500</v>
      </c>
      <c r="P5" s="9"/>
      <c r="Q5" s="145"/>
    </row>
    <row r="6" spans="1:17" s="64" customFormat="1" ht="45" customHeight="1" x14ac:dyDescent="0.25">
      <c r="A6" s="150">
        <v>3</v>
      </c>
      <c r="B6" s="143" t="s">
        <v>160</v>
      </c>
      <c r="C6" s="142">
        <v>2</v>
      </c>
      <c r="D6" s="151">
        <v>4</v>
      </c>
      <c r="E6" s="147">
        <v>2700125</v>
      </c>
      <c r="F6" s="90">
        <v>2991803</v>
      </c>
      <c r="G6" s="90">
        <v>2700125</v>
      </c>
      <c r="H6" s="90">
        <v>2700125</v>
      </c>
      <c r="I6" s="176">
        <f>((E6-H6))/E6</f>
        <v>0</v>
      </c>
      <c r="J6" s="160" t="str">
        <f>IF(H6&lt;=E6,"CUMPLE","NO CUMPLE")</f>
        <v>CUMPLE</v>
      </c>
      <c r="K6" s="144" t="str">
        <f>IF(AND(H6&gt;=G6,H6&lt;=F6),"CUMPLE","NO CUMPLE")</f>
        <v>CUMPLE</v>
      </c>
      <c r="L6" s="144" t="str">
        <f>IF(AND((H6&gt;=(G6*0.8)),H6&lt;=F6),"CUMPLE","NO CUMPLE")</f>
        <v>CUMPLE</v>
      </c>
      <c r="M6" s="144">
        <f t="shared" si="0"/>
        <v>5400250</v>
      </c>
      <c r="N6" s="161">
        <f>D6*M6</f>
        <v>21601000</v>
      </c>
      <c r="P6" s="9"/>
      <c r="Q6" s="145"/>
    </row>
    <row r="7" spans="1:17" s="64" customFormat="1" ht="45" customHeight="1" x14ac:dyDescent="0.25">
      <c r="A7" s="150">
        <v>4</v>
      </c>
      <c r="B7" s="143" t="s">
        <v>161</v>
      </c>
      <c r="C7" s="142">
        <v>1</v>
      </c>
      <c r="D7" s="151">
        <v>4</v>
      </c>
      <c r="E7" s="147">
        <v>2700125</v>
      </c>
      <c r="F7" s="90">
        <v>4066672</v>
      </c>
      <c r="G7" s="90">
        <v>2700125</v>
      </c>
      <c r="H7" s="90">
        <v>2700125</v>
      </c>
      <c r="I7" s="176">
        <f>((E7-H7))/E7</f>
        <v>0</v>
      </c>
      <c r="J7" s="160" t="str">
        <f>IF(H7&lt;=E7,"CUMPLE","NO CUMPLE")</f>
        <v>CUMPLE</v>
      </c>
      <c r="K7" s="144" t="str">
        <f>IF(AND(H7&gt;=G7,H7&lt;=F7),"CUMPLE","NO CUMPLE")</f>
        <v>CUMPLE</v>
      </c>
      <c r="L7" s="144" t="str">
        <f>IF(AND((H7&gt;=(G7*0.8)),H7&lt;=F7),"CUMPLE","NO CUMPLE")</f>
        <v>CUMPLE</v>
      </c>
      <c r="M7" s="144">
        <f t="shared" si="0"/>
        <v>2700125</v>
      </c>
      <c r="N7" s="161">
        <f>D7*M7</f>
        <v>10800500</v>
      </c>
      <c r="P7" s="9"/>
      <c r="Q7" s="145"/>
    </row>
    <row r="8" spans="1:17" s="64" customFormat="1" ht="45" customHeight="1" x14ac:dyDescent="0.25">
      <c r="A8" s="150">
        <v>5</v>
      </c>
      <c r="B8" s="143" t="s">
        <v>162</v>
      </c>
      <c r="C8" s="142">
        <v>5</v>
      </c>
      <c r="D8" s="151">
        <v>4</v>
      </c>
      <c r="E8" s="147">
        <v>2700125</v>
      </c>
      <c r="F8" s="90">
        <v>3522437</v>
      </c>
      <c r="G8" s="90">
        <v>2700125</v>
      </c>
      <c r="H8" s="90">
        <v>2700125</v>
      </c>
      <c r="I8" s="176">
        <f t="shared" ref="I8" si="1">((E8-H8))/E8</f>
        <v>0</v>
      </c>
      <c r="J8" s="160" t="str">
        <f>IF(H8&lt;=E8,"CUMPLE","NO CUMPLE")</f>
        <v>CUMPLE</v>
      </c>
      <c r="K8" s="144" t="str">
        <f>IF(AND(H8&gt;=G8,H8&lt;=F8),"CUMPLE","NO CUMPLE")</f>
        <v>CUMPLE</v>
      </c>
      <c r="L8" s="144" t="str">
        <f>IF(AND((H8&gt;=(G8*0.8)),H8&lt;=F8),"CUMPLE","NO CUMPLE")</f>
        <v>CUMPLE</v>
      </c>
      <c r="M8" s="144">
        <f t="shared" si="0"/>
        <v>13500625</v>
      </c>
      <c r="N8" s="161">
        <f>D8*M8</f>
        <v>54002500</v>
      </c>
      <c r="P8" s="9"/>
      <c r="Q8" s="145"/>
    </row>
    <row r="9" spans="1:17" s="64" customFormat="1" ht="45" customHeight="1" thickBot="1" x14ac:dyDescent="0.3">
      <c r="A9" s="152">
        <v>5</v>
      </c>
      <c r="B9" s="153" t="s">
        <v>5</v>
      </c>
      <c r="C9" s="154"/>
      <c r="D9" s="155">
        <v>4</v>
      </c>
      <c r="E9" s="148"/>
      <c r="F9" s="149"/>
      <c r="G9" s="149"/>
      <c r="H9" s="149"/>
      <c r="I9" s="158"/>
      <c r="J9" s="168"/>
      <c r="K9" s="169"/>
      <c r="L9" s="170"/>
      <c r="M9" s="169">
        <f>K104</f>
        <v>48911375</v>
      </c>
      <c r="N9" s="171">
        <f>M9*D9</f>
        <v>195645500</v>
      </c>
      <c r="P9" s="308"/>
      <c r="Q9" s="308"/>
    </row>
    <row r="10" spans="1:17" ht="22.5" customHeight="1" x14ac:dyDescent="0.25">
      <c r="A10" s="44"/>
      <c r="B10" s="45"/>
      <c r="C10" s="45"/>
      <c r="D10" s="45"/>
      <c r="E10" s="45"/>
      <c r="F10" s="45"/>
      <c r="G10" s="45"/>
      <c r="H10" s="93"/>
      <c r="I10" s="93"/>
      <c r="J10" s="305" t="s">
        <v>22</v>
      </c>
      <c r="K10" s="306"/>
      <c r="L10" s="306"/>
      <c r="M10" s="307"/>
      <c r="N10" s="172">
        <f>SUM(N4:N9)</f>
        <v>752070972</v>
      </c>
      <c r="P10" s="308"/>
      <c r="Q10" s="308"/>
    </row>
    <row r="11" spans="1:17" ht="22.5" customHeight="1" x14ac:dyDescent="0.25">
      <c r="A11" s="44"/>
      <c r="B11" s="3"/>
      <c r="C11" s="4"/>
      <c r="D11" s="4"/>
      <c r="E11" s="57"/>
      <c r="F11" s="4"/>
      <c r="G11" s="4"/>
      <c r="H11" s="93"/>
      <c r="I11" s="93"/>
      <c r="J11" s="309" t="s">
        <v>42</v>
      </c>
      <c r="K11" s="310"/>
      <c r="L11" s="310"/>
      <c r="M11" s="311"/>
      <c r="N11" s="162">
        <f>N10*0.1</f>
        <v>75207097.200000003</v>
      </c>
      <c r="P11" s="10"/>
      <c r="Q11" s="11"/>
    </row>
    <row r="12" spans="1:17" ht="22.5" customHeight="1" x14ac:dyDescent="0.25">
      <c r="A12" s="44"/>
      <c r="B12" s="46"/>
      <c r="C12" s="47"/>
      <c r="D12" s="47"/>
      <c r="E12" s="58"/>
      <c r="F12" s="47"/>
      <c r="G12" s="46"/>
      <c r="H12" s="93"/>
      <c r="I12" s="93"/>
      <c r="J12" s="309" t="s">
        <v>23</v>
      </c>
      <c r="K12" s="310"/>
      <c r="L12" s="310"/>
      <c r="M12" s="311"/>
      <c r="N12" s="162">
        <f>(N10*0.1)*0.19</f>
        <v>14289348.468</v>
      </c>
      <c r="P12" s="308"/>
      <c r="Q12" s="308"/>
    </row>
    <row r="13" spans="1:17" ht="22.5" customHeight="1" x14ac:dyDescent="0.25">
      <c r="A13" s="44"/>
      <c r="B13" s="5"/>
      <c r="C13" s="29"/>
      <c r="D13" s="29"/>
      <c r="E13" s="29"/>
      <c r="F13" s="29"/>
      <c r="G13" s="6"/>
      <c r="H13" s="94"/>
      <c r="I13" s="93"/>
      <c r="J13" s="338" t="s">
        <v>18</v>
      </c>
      <c r="K13" s="339"/>
      <c r="L13" s="339"/>
      <c r="M13" s="340"/>
      <c r="N13" s="175">
        <f>N10+N11+N12</f>
        <v>841567417.6680001</v>
      </c>
      <c r="P13" s="308"/>
      <c r="Q13" s="308"/>
    </row>
    <row r="14" spans="1:17" ht="22.5" customHeight="1" x14ac:dyDescent="0.25">
      <c r="A14" s="44"/>
      <c r="B14" s="48"/>
      <c r="C14" s="48"/>
      <c r="D14" s="44"/>
      <c r="E14" s="59"/>
      <c r="F14" s="44"/>
      <c r="G14" s="44"/>
      <c r="H14" s="95"/>
      <c r="I14" s="96"/>
      <c r="J14" s="302" t="s">
        <v>24</v>
      </c>
      <c r="K14" s="303"/>
      <c r="L14" s="303"/>
      <c r="M14" s="304"/>
      <c r="N14" s="163">
        <v>841567417.67000008</v>
      </c>
      <c r="O14" s="97"/>
    </row>
    <row r="15" spans="1:17" ht="22.5" customHeight="1" x14ac:dyDescent="0.25">
      <c r="A15" s="44"/>
      <c r="B15" s="48"/>
      <c r="C15" s="48"/>
      <c r="D15" s="44"/>
      <c r="E15" s="59"/>
      <c r="F15" s="44"/>
      <c r="G15" s="44"/>
      <c r="H15" s="96"/>
      <c r="I15" s="96"/>
      <c r="J15" s="302" t="s">
        <v>43</v>
      </c>
      <c r="K15" s="303"/>
      <c r="L15" s="303"/>
      <c r="M15" s="304"/>
      <c r="N15" s="164">
        <f>N13-N14</f>
        <v>-1.999974250793457E-3</v>
      </c>
      <c r="O15" s="41"/>
    </row>
    <row r="16" spans="1:17" ht="22.5" customHeight="1" x14ac:dyDescent="0.25">
      <c r="A16" s="44"/>
      <c r="B16" s="48"/>
      <c r="C16" s="48"/>
      <c r="D16" s="44"/>
      <c r="E16" s="59"/>
      <c r="F16" s="44"/>
      <c r="G16" s="44"/>
      <c r="H16" s="96"/>
      <c r="I16" s="96"/>
      <c r="J16" s="302" t="s">
        <v>129</v>
      </c>
      <c r="K16" s="303"/>
      <c r="L16" s="303"/>
      <c r="M16" s="304"/>
      <c r="N16" s="164">
        <v>933010061.09000003</v>
      </c>
      <c r="O16" s="41"/>
    </row>
    <row r="17" spans="1:16" ht="22.5" customHeight="1" x14ac:dyDescent="0.25">
      <c r="A17" s="44"/>
      <c r="B17" s="48"/>
      <c r="C17" s="48"/>
      <c r="D17" s="44"/>
      <c r="E17" s="59"/>
      <c r="F17" s="44"/>
      <c r="G17" s="44"/>
      <c r="H17" s="96"/>
      <c r="I17" s="96"/>
      <c r="J17" s="302" t="s">
        <v>44</v>
      </c>
      <c r="K17" s="303"/>
      <c r="L17" s="303"/>
      <c r="M17" s="304"/>
      <c r="N17" s="165">
        <f>+N16-N13</f>
        <v>91442643.421999931</v>
      </c>
    </row>
    <row r="18" spans="1:16" ht="22.5" customHeight="1" thickBot="1" x14ac:dyDescent="0.3">
      <c r="A18" s="44"/>
      <c r="B18" s="48"/>
      <c r="C18" s="48"/>
      <c r="D18" s="44"/>
      <c r="E18" s="59"/>
      <c r="F18" s="44"/>
      <c r="G18" s="44"/>
      <c r="H18" s="96"/>
      <c r="I18" s="96"/>
      <c r="J18" s="342" t="s">
        <v>128</v>
      </c>
      <c r="K18" s="343"/>
      <c r="L18" s="343"/>
      <c r="M18" s="344"/>
      <c r="N18" s="183">
        <f>+N17/N16</f>
        <v>9.8008207237520018E-2</v>
      </c>
    </row>
    <row r="19" spans="1:16" ht="22.5" customHeight="1" thickBot="1" x14ac:dyDescent="0.3">
      <c r="A19" s="44"/>
      <c r="B19" s="48"/>
      <c r="C19" s="48"/>
      <c r="D19" s="44"/>
      <c r="E19" s="59"/>
      <c r="F19" s="44"/>
      <c r="G19" s="44"/>
      <c r="H19" s="96"/>
      <c r="I19" s="96"/>
      <c r="J19" s="345" t="s">
        <v>25</v>
      </c>
      <c r="K19" s="346"/>
      <c r="L19" s="346"/>
      <c r="M19" s="347"/>
      <c r="N19" s="184" t="str">
        <f>IF((N14)&gt;$N16,"NO CUMPLE","SI CUMPLE")</f>
        <v>SI CUMPLE</v>
      </c>
    </row>
    <row r="20" spans="1:16" x14ac:dyDescent="0.25">
      <c r="H20" s="98"/>
      <c r="I20" s="98"/>
      <c r="J20" s="99"/>
      <c r="K20" s="98"/>
      <c r="N20"/>
    </row>
    <row r="21" spans="1:16" ht="15.75" thickBot="1" x14ac:dyDescent="0.3">
      <c r="H21" s="98"/>
      <c r="I21" s="98"/>
      <c r="J21" s="99"/>
      <c r="K21" s="98"/>
    </row>
    <row r="22" spans="1:16" ht="15.75" thickBot="1" x14ac:dyDescent="0.3">
      <c r="A22" s="341" t="s">
        <v>3</v>
      </c>
      <c r="B22" s="341"/>
      <c r="F22" s="315" t="s">
        <v>207</v>
      </c>
      <c r="G22" s="316"/>
      <c r="H22" s="317"/>
      <c r="I22" s="98"/>
      <c r="J22" s="99"/>
      <c r="K22" s="98"/>
    </row>
    <row r="23" spans="1:16" ht="47.25" customHeight="1" thickBot="1" x14ac:dyDescent="0.3">
      <c r="A23" s="216" t="s">
        <v>0</v>
      </c>
      <c r="B23" s="217" t="s">
        <v>76</v>
      </c>
      <c r="C23" s="217" t="s">
        <v>41</v>
      </c>
      <c r="D23" s="218" t="s">
        <v>75</v>
      </c>
      <c r="E23" s="219" t="s">
        <v>201</v>
      </c>
      <c r="F23" s="220" t="s">
        <v>204</v>
      </c>
      <c r="G23" s="221" t="s">
        <v>205</v>
      </c>
      <c r="H23" s="224" t="s">
        <v>206</v>
      </c>
      <c r="I23" s="221" t="s">
        <v>200</v>
      </c>
      <c r="J23" s="219" t="s">
        <v>77</v>
      </c>
      <c r="K23" s="222" t="s">
        <v>74</v>
      </c>
      <c r="L23" s="218" t="s">
        <v>127</v>
      </c>
      <c r="M23" s="217" t="s">
        <v>208</v>
      </c>
      <c r="N23" s="217" t="s">
        <v>213</v>
      </c>
      <c r="O23" s="194" t="s">
        <v>9</v>
      </c>
      <c r="P23" s="194" t="s">
        <v>209</v>
      </c>
    </row>
    <row r="24" spans="1:16" s="64" customFormat="1" ht="36.75" customHeight="1" x14ac:dyDescent="0.25">
      <c r="A24" s="196">
        <v>6</v>
      </c>
      <c r="B24" s="197" t="s">
        <v>84</v>
      </c>
      <c r="C24" s="198" t="s">
        <v>39</v>
      </c>
      <c r="D24" s="199">
        <v>38</v>
      </c>
      <c r="E24" s="200">
        <v>17126</v>
      </c>
      <c r="F24" s="201">
        <v>31560</v>
      </c>
      <c r="G24" s="202">
        <v>13333</v>
      </c>
      <c r="H24" s="243">
        <f>+F24-G24</f>
        <v>18227</v>
      </c>
      <c r="I24" s="204">
        <v>13333</v>
      </c>
      <c r="J24" s="246">
        <f>((E24-I24)/E24)</f>
        <v>0.22147611818287982</v>
      </c>
      <c r="K24" s="206">
        <f t="shared" ref="K24:K55" si="2">I24*D24</f>
        <v>506654</v>
      </c>
      <c r="L24" s="207">
        <f t="shared" ref="L24:L55" si="3">K24*O24</f>
        <v>2026616</v>
      </c>
      <c r="M24" s="208" t="str">
        <f t="shared" ref="M24:M55" si="4">IF((I24)&gt;$E24,"NO CUMPLE","SI CUMPLE")</f>
        <v>SI CUMPLE</v>
      </c>
      <c r="N24" s="208" t="str">
        <f>IF((I24)&lt;$G24,"NO CUMPLE","SI CUMPLE")</f>
        <v>SI CUMPLE</v>
      </c>
      <c r="O24" s="254">
        <v>4</v>
      </c>
      <c r="P24" s="210"/>
    </row>
    <row r="25" spans="1:16" s="64" customFormat="1" ht="36.75" customHeight="1" x14ac:dyDescent="0.25">
      <c r="A25" s="101">
        <v>7</v>
      </c>
      <c r="B25" s="102" t="s">
        <v>85</v>
      </c>
      <c r="C25" s="103" t="s">
        <v>39</v>
      </c>
      <c r="D25" s="104">
        <v>54</v>
      </c>
      <c r="E25" s="105">
        <v>9518</v>
      </c>
      <c r="F25" s="173">
        <v>19462</v>
      </c>
      <c r="G25" s="61">
        <v>6365</v>
      </c>
      <c r="H25" s="185">
        <f t="shared" ref="H25:H88" si="5">+F25-G25</f>
        <v>13097</v>
      </c>
      <c r="I25" s="62">
        <v>6365</v>
      </c>
      <c r="J25" s="247">
        <f t="shared" ref="J25:J88" si="6">((E25-I25)/E25)</f>
        <v>0.33126707291447782</v>
      </c>
      <c r="K25" s="136">
        <f t="shared" si="2"/>
        <v>343710</v>
      </c>
      <c r="L25" s="107">
        <f t="shared" si="3"/>
        <v>1374840</v>
      </c>
      <c r="M25" s="100" t="str">
        <f t="shared" si="4"/>
        <v>SI CUMPLE</v>
      </c>
      <c r="N25" s="100" t="str">
        <f t="shared" ref="N25:N88" si="7">IF((I25)&lt;$G25,"NO CUMPLE","SI CUMPLE")</f>
        <v>SI CUMPLE</v>
      </c>
      <c r="O25" s="137">
        <v>4</v>
      </c>
      <c r="P25" s="211"/>
    </row>
    <row r="26" spans="1:16" s="64" customFormat="1" ht="36.75" customHeight="1" x14ac:dyDescent="0.25">
      <c r="A26" s="101">
        <v>8</v>
      </c>
      <c r="B26" s="102" t="s">
        <v>86</v>
      </c>
      <c r="C26" s="103" t="s">
        <v>39</v>
      </c>
      <c r="D26" s="104">
        <v>140</v>
      </c>
      <c r="E26" s="105">
        <v>16480</v>
      </c>
      <c r="F26" s="173">
        <v>32134</v>
      </c>
      <c r="G26" s="61">
        <v>11831</v>
      </c>
      <c r="H26" s="185">
        <f t="shared" si="5"/>
        <v>20303</v>
      </c>
      <c r="I26" s="62">
        <v>11831</v>
      </c>
      <c r="J26" s="247">
        <f t="shared" si="6"/>
        <v>0.28209951456310678</v>
      </c>
      <c r="K26" s="136">
        <f t="shared" si="2"/>
        <v>1656340</v>
      </c>
      <c r="L26" s="107">
        <f t="shared" si="3"/>
        <v>6625360</v>
      </c>
      <c r="M26" s="100" t="str">
        <f t="shared" si="4"/>
        <v>SI CUMPLE</v>
      </c>
      <c r="N26" s="100" t="str">
        <f t="shared" si="7"/>
        <v>SI CUMPLE</v>
      </c>
      <c r="O26" s="137">
        <v>4</v>
      </c>
      <c r="P26" s="211"/>
    </row>
    <row r="27" spans="1:16" s="64" customFormat="1" ht="36.75" customHeight="1" x14ac:dyDescent="0.25">
      <c r="A27" s="101">
        <v>9</v>
      </c>
      <c r="B27" s="102" t="s">
        <v>163</v>
      </c>
      <c r="C27" s="103" t="s">
        <v>39</v>
      </c>
      <c r="D27" s="104">
        <v>104</v>
      </c>
      <c r="E27" s="105">
        <v>19324</v>
      </c>
      <c r="F27" s="173">
        <v>38942</v>
      </c>
      <c r="G27" s="61">
        <v>8679</v>
      </c>
      <c r="H27" s="185">
        <f t="shared" si="5"/>
        <v>30263</v>
      </c>
      <c r="I27" s="62">
        <v>8679</v>
      </c>
      <c r="J27" s="247">
        <f t="shared" si="6"/>
        <v>0.55086938522045126</v>
      </c>
      <c r="K27" s="136">
        <f t="shared" si="2"/>
        <v>902616</v>
      </c>
      <c r="L27" s="107">
        <f t="shared" si="3"/>
        <v>3610464</v>
      </c>
      <c r="M27" s="100" t="str">
        <f t="shared" si="4"/>
        <v>SI CUMPLE</v>
      </c>
      <c r="N27" s="100" t="str">
        <f t="shared" si="7"/>
        <v>SI CUMPLE</v>
      </c>
      <c r="O27" s="137">
        <v>4</v>
      </c>
      <c r="P27" s="211"/>
    </row>
    <row r="28" spans="1:16" s="64" customFormat="1" ht="36.75" customHeight="1" x14ac:dyDescent="0.25">
      <c r="A28" s="101">
        <v>10</v>
      </c>
      <c r="B28" s="102" t="s">
        <v>164</v>
      </c>
      <c r="C28" s="103" t="s">
        <v>39</v>
      </c>
      <c r="D28" s="104">
        <v>104</v>
      </c>
      <c r="E28" s="105">
        <v>10144</v>
      </c>
      <c r="F28" s="173">
        <v>21667</v>
      </c>
      <c r="G28" s="61">
        <v>5684</v>
      </c>
      <c r="H28" s="185">
        <f t="shared" si="5"/>
        <v>15983</v>
      </c>
      <c r="I28" s="62">
        <v>5684</v>
      </c>
      <c r="J28" s="247">
        <f t="shared" si="6"/>
        <v>0.43966876971608831</v>
      </c>
      <c r="K28" s="136">
        <f t="shared" si="2"/>
        <v>591136</v>
      </c>
      <c r="L28" s="107">
        <f t="shared" si="3"/>
        <v>2364544</v>
      </c>
      <c r="M28" s="100" t="str">
        <f t="shared" si="4"/>
        <v>SI CUMPLE</v>
      </c>
      <c r="N28" s="100" t="str">
        <f t="shared" si="7"/>
        <v>SI CUMPLE</v>
      </c>
      <c r="O28" s="137">
        <v>4</v>
      </c>
      <c r="P28" s="211"/>
    </row>
    <row r="29" spans="1:16" s="64" customFormat="1" ht="36.75" customHeight="1" x14ac:dyDescent="0.25">
      <c r="A29" s="101">
        <v>11</v>
      </c>
      <c r="B29" s="102" t="s">
        <v>87</v>
      </c>
      <c r="C29" s="103" t="s">
        <v>39</v>
      </c>
      <c r="D29" s="104">
        <v>110</v>
      </c>
      <c r="E29" s="105">
        <v>33627</v>
      </c>
      <c r="F29" s="173">
        <v>129425</v>
      </c>
      <c r="G29" s="61">
        <v>11046</v>
      </c>
      <c r="H29" s="185">
        <f t="shared" si="5"/>
        <v>118379</v>
      </c>
      <c r="I29" s="62">
        <v>11046</v>
      </c>
      <c r="J29" s="247">
        <f t="shared" si="6"/>
        <v>0.6715139619948256</v>
      </c>
      <c r="K29" s="136">
        <f t="shared" si="2"/>
        <v>1215060</v>
      </c>
      <c r="L29" s="107">
        <f t="shared" si="3"/>
        <v>4860240</v>
      </c>
      <c r="M29" s="100" t="str">
        <f t="shared" si="4"/>
        <v>SI CUMPLE</v>
      </c>
      <c r="N29" s="100" t="str">
        <f t="shared" si="7"/>
        <v>SI CUMPLE</v>
      </c>
      <c r="O29" s="137">
        <v>4</v>
      </c>
      <c r="P29" s="211"/>
    </row>
    <row r="30" spans="1:16" s="64" customFormat="1" ht="36.75" customHeight="1" x14ac:dyDescent="0.25">
      <c r="A30" s="101">
        <v>12</v>
      </c>
      <c r="B30" s="102" t="s">
        <v>165</v>
      </c>
      <c r="C30" s="103" t="s">
        <v>39</v>
      </c>
      <c r="D30" s="104">
        <v>58</v>
      </c>
      <c r="E30" s="105">
        <v>13198</v>
      </c>
      <c r="F30" s="173">
        <v>20598</v>
      </c>
      <c r="G30" s="61">
        <v>7136</v>
      </c>
      <c r="H30" s="185">
        <f t="shared" si="5"/>
        <v>13462</v>
      </c>
      <c r="I30" s="62">
        <v>7136</v>
      </c>
      <c r="J30" s="247">
        <f t="shared" si="6"/>
        <v>0.45931201697226853</v>
      </c>
      <c r="K30" s="136">
        <f t="shared" si="2"/>
        <v>413888</v>
      </c>
      <c r="L30" s="107">
        <f t="shared" si="3"/>
        <v>1655552</v>
      </c>
      <c r="M30" s="100" t="str">
        <f t="shared" si="4"/>
        <v>SI CUMPLE</v>
      </c>
      <c r="N30" s="100" t="str">
        <f t="shared" si="7"/>
        <v>SI CUMPLE</v>
      </c>
      <c r="O30" s="137">
        <v>4</v>
      </c>
      <c r="P30" s="211"/>
    </row>
    <row r="31" spans="1:16" s="64" customFormat="1" ht="36.75" customHeight="1" x14ac:dyDescent="0.25">
      <c r="A31" s="101">
        <v>13</v>
      </c>
      <c r="B31" s="102" t="s">
        <v>88</v>
      </c>
      <c r="C31" s="103" t="s">
        <v>39</v>
      </c>
      <c r="D31" s="104">
        <v>72</v>
      </c>
      <c r="E31" s="105">
        <v>19494</v>
      </c>
      <c r="F31" s="173">
        <v>19494</v>
      </c>
      <c r="G31" s="61">
        <v>6359</v>
      </c>
      <c r="H31" s="185">
        <f t="shared" si="5"/>
        <v>13135</v>
      </c>
      <c r="I31" s="62">
        <v>6359</v>
      </c>
      <c r="J31" s="247">
        <f t="shared" si="6"/>
        <v>0.67379706576382481</v>
      </c>
      <c r="K31" s="136">
        <f t="shared" si="2"/>
        <v>457848</v>
      </c>
      <c r="L31" s="107">
        <f t="shared" si="3"/>
        <v>1831392</v>
      </c>
      <c r="M31" s="100" t="str">
        <f t="shared" si="4"/>
        <v>SI CUMPLE</v>
      </c>
      <c r="N31" s="100" t="str">
        <f t="shared" si="7"/>
        <v>SI CUMPLE</v>
      </c>
      <c r="O31" s="137">
        <v>4</v>
      </c>
      <c r="P31" s="211"/>
    </row>
    <row r="32" spans="1:16" s="64" customFormat="1" ht="36.75" customHeight="1" x14ac:dyDescent="0.25">
      <c r="A32" s="101">
        <v>14</v>
      </c>
      <c r="B32" s="102" t="s">
        <v>166</v>
      </c>
      <c r="C32" s="103" t="s">
        <v>39</v>
      </c>
      <c r="D32" s="104">
        <v>66</v>
      </c>
      <c r="E32" s="105">
        <v>31079</v>
      </c>
      <c r="F32" s="173">
        <v>53132</v>
      </c>
      <c r="G32" s="61">
        <v>22874</v>
      </c>
      <c r="H32" s="185">
        <f t="shared" si="5"/>
        <v>30258</v>
      </c>
      <c r="I32" s="62">
        <v>22874</v>
      </c>
      <c r="J32" s="247">
        <f t="shared" si="6"/>
        <v>0.26400463335371149</v>
      </c>
      <c r="K32" s="136">
        <f t="shared" si="2"/>
        <v>1509684</v>
      </c>
      <c r="L32" s="107">
        <f t="shared" si="3"/>
        <v>6038736</v>
      </c>
      <c r="M32" s="100" t="str">
        <f t="shared" si="4"/>
        <v>SI CUMPLE</v>
      </c>
      <c r="N32" s="100" t="str">
        <f t="shared" si="7"/>
        <v>SI CUMPLE</v>
      </c>
      <c r="O32" s="137">
        <v>4</v>
      </c>
      <c r="P32" s="211"/>
    </row>
    <row r="33" spans="1:16" s="64" customFormat="1" ht="36.75" customHeight="1" x14ac:dyDescent="0.25">
      <c r="A33" s="101">
        <v>15</v>
      </c>
      <c r="B33" s="102" t="s">
        <v>89</v>
      </c>
      <c r="C33" s="103" t="s">
        <v>39</v>
      </c>
      <c r="D33" s="104">
        <v>66</v>
      </c>
      <c r="E33" s="105">
        <v>19973</v>
      </c>
      <c r="F33" s="173">
        <v>51540</v>
      </c>
      <c r="G33" s="61">
        <v>13886</v>
      </c>
      <c r="H33" s="185">
        <f t="shared" si="5"/>
        <v>37654</v>
      </c>
      <c r="I33" s="62">
        <v>13886</v>
      </c>
      <c r="J33" s="247">
        <f t="shared" si="6"/>
        <v>0.30476142792770239</v>
      </c>
      <c r="K33" s="136">
        <f t="shared" si="2"/>
        <v>916476</v>
      </c>
      <c r="L33" s="107">
        <f t="shared" si="3"/>
        <v>3665904</v>
      </c>
      <c r="M33" s="100" t="str">
        <f t="shared" si="4"/>
        <v>SI CUMPLE</v>
      </c>
      <c r="N33" s="100" t="str">
        <f t="shared" si="7"/>
        <v>SI CUMPLE</v>
      </c>
      <c r="O33" s="137">
        <v>4</v>
      </c>
      <c r="P33" s="211"/>
    </row>
    <row r="34" spans="1:16" s="64" customFormat="1" ht="36.75" customHeight="1" x14ac:dyDescent="0.25">
      <c r="A34" s="101">
        <v>16</v>
      </c>
      <c r="B34" s="102" t="s">
        <v>167</v>
      </c>
      <c r="C34" s="103" t="s">
        <v>39</v>
      </c>
      <c r="D34" s="104">
        <v>2</v>
      </c>
      <c r="E34" s="105">
        <v>17315</v>
      </c>
      <c r="F34" s="173">
        <v>51684</v>
      </c>
      <c r="G34" s="61">
        <v>8100</v>
      </c>
      <c r="H34" s="185">
        <f t="shared" si="5"/>
        <v>43584</v>
      </c>
      <c r="I34" s="62">
        <v>8100</v>
      </c>
      <c r="J34" s="247">
        <f t="shared" si="6"/>
        <v>0.53219751660410053</v>
      </c>
      <c r="K34" s="136">
        <f t="shared" si="2"/>
        <v>16200</v>
      </c>
      <c r="L34" s="107">
        <f t="shared" si="3"/>
        <v>64800</v>
      </c>
      <c r="M34" s="100" t="str">
        <f t="shared" si="4"/>
        <v>SI CUMPLE</v>
      </c>
      <c r="N34" s="100" t="str">
        <f t="shared" si="7"/>
        <v>SI CUMPLE</v>
      </c>
      <c r="O34" s="137">
        <v>4</v>
      </c>
      <c r="P34" s="211"/>
    </row>
    <row r="35" spans="1:16" s="64" customFormat="1" ht="36.75" customHeight="1" x14ac:dyDescent="0.25">
      <c r="A35" s="101">
        <v>17</v>
      </c>
      <c r="B35" s="102" t="s">
        <v>90</v>
      </c>
      <c r="C35" s="103" t="s">
        <v>39</v>
      </c>
      <c r="D35" s="104">
        <v>25</v>
      </c>
      <c r="E35" s="105">
        <v>50858</v>
      </c>
      <c r="F35" s="173">
        <v>230346</v>
      </c>
      <c r="G35" s="61">
        <v>47321</v>
      </c>
      <c r="H35" s="185">
        <f t="shared" si="5"/>
        <v>183025</v>
      </c>
      <c r="I35" s="62">
        <v>47321</v>
      </c>
      <c r="J35" s="247">
        <f t="shared" si="6"/>
        <v>6.9546580675606595E-2</v>
      </c>
      <c r="K35" s="136">
        <f t="shared" si="2"/>
        <v>1183025</v>
      </c>
      <c r="L35" s="107">
        <f t="shared" si="3"/>
        <v>4732100</v>
      </c>
      <c r="M35" s="100" t="str">
        <f t="shared" si="4"/>
        <v>SI CUMPLE</v>
      </c>
      <c r="N35" s="100" t="str">
        <f t="shared" si="7"/>
        <v>SI CUMPLE</v>
      </c>
      <c r="O35" s="137">
        <v>4</v>
      </c>
      <c r="P35" s="211"/>
    </row>
    <row r="36" spans="1:16" s="108" customFormat="1" ht="36.75" customHeight="1" x14ac:dyDescent="0.25">
      <c r="A36" s="101">
        <v>18</v>
      </c>
      <c r="B36" s="102" t="s">
        <v>91</v>
      </c>
      <c r="C36" s="103" t="s">
        <v>39</v>
      </c>
      <c r="D36" s="104">
        <v>50</v>
      </c>
      <c r="E36" s="105">
        <v>22337</v>
      </c>
      <c r="F36" s="173">
        <v>65507</v>
      </c>
      <c r="G36" s="61">
        <v>12045</v>
      </c>
      <c r="H36" s="185">
        <f t="shared" si="5"/>
        <v>53462</v>
      </c>
      <c r="I36" s="62">
        <v>12045</v>
      </c>
      <c r="J36" s="247">
        <f t="shared" si="6"/>
        <v>0.4607601737028249</v>
      </c>
      <c r="K36" s="136">
        <f t="shared" si="2"/>
        <v>602250</v>
      </c>
      <c r="L36" s="107">
        <f t="shared" si="3"/>
        <v>2409000</v>
      </c>
      <c r="M36" s="100" t="str">
        <f t="shared" si="4"/>
        <v>SI CUMPLE</v>
      </c>
      <c r="N36" s="100" t="str">
        <f t="shared" si="7"/>
        <v>SI CUMPLE</v>
      </c>
      <c r="O36" s="137">
        <v>4</v>
      </c>
      <c r="P36" s="211"/>
    </row>
    <row r="37" spans="1:16" s="64" customFormat="1" ht="36.75" customHeight="1" x14ac:dyDescent="0.25">
      <c r="A37" s="101">
        <v>19</v>
      </c>
      <c r="B37" s="102" t="s">
        <v>92</v>
      </c>
      <c r="C37" s="103" t="s">
        <v>39</v>
      </c>
      <c r="D37" s="104">
        <v>54</v>
      </c>
      <c r="E37" s="105">
        <v>30857</v>
      </c>
      <c r="F37" s="173">
        <v>59618</v>
      </c>
      <c r="G37" s="61">
        <v>23433</v>
      </c>
      <c r="H37" s="185">
        <f t="shared" si="5"/>
        <v>36185</v>
      </c>
      <c r="I37" s="62">
        <v>23433</v>
      </c>
      <c r="J37" s="247">
        <f t="shared" si="6"/>
        <v>0.24059370645234468</v>
      </c>
      <c r="K37" s="136">
        <f t="shared" si="2"/>
        <v>1265382</v>
      </c>
      <c r="L37" s="107">
        <f t="shared" si="3"/>
        <v>5061528</v>
      </c>
      <c r="M37" s="100" t="str">
        <f t="shared" si="4"/>
        <v>SI CUMPLE</v>
      </c>
      <c r="N37" s="100" t="str">
        <f t="shared" si="7"/>
        <v>SI CUMPLE</v>
      </c>
      <c r="O37" s="137">
        <v>4</v>
      </c>
      <c r="P37" s="211"/>
    </row>
    <row r="38" spans="1:16" s="108" customFormat="1" ht="36.75" customHeight="1" x14ac:dyDescent="0.25">
      <c r="A38" s="101">
        <v>20</v>
      </c>
      <c r="B38" s="102" t="s">
        <v>93</v>
      </c>
      <c r="C38" s="103" t="s">
        <v>39</v>
      </c>
      <c r="D38" s="104">
        <v>64</v>
      </c>
      <c r="E38" s="105">
        <v>12445</v>
      </c>
      <c r="F38" s="173">
        <v>305522</v>
      </c>
      <c r="G38" s="61">
        <v>8100</v>
      </c>
      <c r="H38" s="185">
        <f t="shared" si="5"/>
        <v>297422</v>
      </c>
      <c r="I38" s="62">
        <v>8100</v>
      </c>
      <c r="J38" s="247">
        <f t="shared" si="6"/>
        <v>0.34913619927681799</v>
      </c>
      <c r="K38" s="136">
        <f t="shared" si="2"/>
        <v>518400</v>
      </c>
      <c r="L38" s="107">
        <f t="shared" si="3"/>
        <v>2073600</v>
      </c>
      <c r="M38" s="100" t="str">
        <f t="shared" si="4"/>
        <v>SI CUMPLE</v>
      </c>
      <c r="N38" s="100" t="str">
        <f t="shared" si="7"/>
        <v>SI CUMPLE</v>
      </c>
      <c r="O38" s="137">
        <v>4</v>
      </c>
      <c r="P38" s="211"/>
    </row>
    <row r="39" spans="1:16" s="108" customFormat="1" ht="36.75" customHeight="1" x14ac:dyDescent="0.25">
      <c r="A39" s="101">
        <v>21</v>
      </c>
      <c r="B39" s="102" t="s">
        <v>168</v>
      </c>
      <c r="C39" s="103" t="s">
        <v>39</v>
      </c>
      <c r="D39" s="104">
        <v>30</v>
      </c>
      <c r="E39" s="105">
        <v>17847</v>
      </c>
      <c r="F39" s="173">
        <v>49041</v>
      </c>
      <c r="G39" s="61">
        <v>13508</v>
      </c>
      <c r="H39" s="185">
        <f t="shared" si="5"/>
        <v>35533</v>
      </c>
      <c r="I39" s="62">
        <v>13508</v>
      </c>
      <c r="J39" s="247">
        <f t="shared" si="6"/>
        <v>0.24312209334902224</v>
      </c>
      <c r="K39" s="136">
        <f t="shared" si="2"/>
        <v>405240</v>
      </c>
      <c r="L39" s="107">
        <f t="shared" si="3"/>
        <v>1620960</v>
      </c>
      <c r="M39" s="100" t="str">
        <f t="shared" si="4"/>
        <v>SI CUMPLE</v>
      </c>
      <c r="N39" s="100" t="str">
        <f t="shared" si="7"/>
        <v>SI CUMPLE</v>
      </c>
      <c r="O39" s="137">
        <v>4</v>
      </c>
      <c r="P39" s="211"/>
    </row>
    <row r="40" spans="1:16" s="108" customFormat="1" ht="36.75" customHeight="1" x14ac:dyDescent="0.25">
      <c r="A40" s="101">
        <v>22</v>
      </c>
      <c r="B40" s="102" t="s">
        <v>169</v>
      </c>
      <c r="C40" s="103" t="s">
        <v>39</v>
      </c>
      <c r="D40" s="104">
        <v>30</v>
      </c>
      <c r="E40" s="105">
        <v>17847</v>
      </c>
      <c r="F40" s="173">
        <v>154734</v>
      </c>
      <c r="G40" s="61">
        <v>13508</v>
      </c>
      <c r="H40" s="185">
        <f t="shared" si="5"/>
        <v>141226</v>
      </c>
      <c r="I40" s="62">
        <v>13508</v>
      </c>
      <c r="J40" s="247">
        <f t="shared" si="6"/>
        <v>0.24312209334902224</v>
      </c>
      <c r="K40" s="136">
        <f t="shared" si="2"/>
        <v>405240</v>
      </c>
      <c r="L40" s="107">
        <f t="shared" si="3"/>
        <v>1620960</v>
      </c>
      <c r="M40" s="100" t="str">
        <f t="shared" si="4"/>
        <v>SI CUMPLE</v>
      </c>
      <c r="N40" s="100" t="str">
        <f t="shared" si="7"/>
        <v>SI CUMPLE</v>
      </c>
      <c r="O40" s="137">
        <v>4</v>
      </c>
      <c r="P40" s="211"/>
    </row>
    <row r="41" spans="1:16" s="108" customFormat="1" ht="36.75" customHeight="1" x14ac:dyDescent="0.25">
      <c r="A41" s="101">
        <v>23</v>
      </c>
      <c r="B41" s="102" t="s">
        <v>94</v>
      </c>
      <c r="C41" s="103" t="s">
        <v>39</v>
      </c>
      <c r="D41" s="104">
        <v>68</v>
      </c>
      <c r="E41" s="105">
        <v>15873</v>
      </c>
      <c r="F41" s="173">
        <v>25770</v>
      </c>
      <c r="G41" s="61">
        <v>10415</v>
      </c>
      <c r="H41" s="185">
        <f t="shared" si="5"/>
        <v>15355</v>
      </c>
      <c r="I41" s="62">
        <v>10415</v>
      </c>
      <c r="J41" s="247">
        <f t="shared" si="6"/>
        <v>0.34385434385434388</v>
      </c>
      <c r="K41" s="136">
        <f t="shared" si="2"/>
        <v>708220</v>
      </c>
      <c r="L41" s="107">
        <f t="shared" si="3"/>
        <v>2832880</v>
      </c>
      <c r="M41" s="100" t="str">
        <f t="shared" si="4"/>
        <v>SI CUMPLE</v>
      </c>
      <c r="N41" s="100" t="str">
        <f t="shared" si="7"/>
        <v>SI CUMPLE</v>
      </c>
      <c r="O41" s="137">
        <v>4</v>
      </c>
      <c r="P41" s="211"/>
    </row>
    <row r="42" spans="1:16" s="64" customFormat="1" ht="36.75" customHeight="1" x14ac:dyDescent="0.25">
      <c r="A42" s="101">
        <v>24</v>
      </c>
      <c r="B42" s="102" t="s">
        <v>95</v>
      </c>
      <c r="C42" s="103" t="s">
        <v>39</v>
      </c>
      <c r="D42" s="104">
        <v>68</v>
      </c>
      <c r="E42" s="105">
        <v>9884</v>
      </c>
      <c r="F42" s="173">
        <v>20687</v>
      </c>
      <c r="G42" s="61">
        <v>5439</v>
      </c>
      <c r="H42" s="185">
        <f t="shared" si="5"/>
        <v>15248</v>
      </c>
      <c r="I42" s="62">
        <v>5439</v>
      </c>
      <c r="J42" s="247">
        <f t="shared" si="6"/>
        <v>0.4497167138810198</v>
      </c>
      <c r="K42" s="136">
        <f t="shared" si="2"/>
        <v>369852</v>
      </c>
      <c r="L42" s="107">
        <f t="shared" si="3"/>
        <v>1479408</v>
      </c>
      <c r="M42" s="100" t="str">
        <f t="shared" si="4"/>
        <v>SI CUMPLE</v>
      </c>
      <c r="N42" s="100" t="str">
        <f t="shared" si="7"/>
        <v>SI CUMPLE</v>
      </c>
      <c r="O42" s="137">
        <v>4</v>
      </c>
      <c r="P42" s="211"/>
    </row>
    <row r="43" spans="1:16" s="108" customFormat="1" ht="36.75" customHeight="1" x14ac:dyDescent="0.25">
      <c r="A43" s="101">
        <v>25</v>
      </c>
      <c r="B43" s="102" t="s">
        <v>96</v>
      </c>
      <c r="C43" s="103" t="s">
        <v>39</v>
      </c>
      <c r="D43" s="104">
        <v>70</v>
      </c>
      <c r="E43" s="105">
        <v>1043</v>
      </c>
      <c r="F43" s="173">
        <v>2630</v>
      </c>
      <c r="G43" s="61">
        <v>453</v>
      </c>
      <c r="H43" s="185">
        <f t="shared" si="5"/>
        <v>2177</v>
      </c>
      <c r="I43" s="62">
        <v>453</v>
      </c>
      <c r="J43" s="247">
        <f t="shared" si="6"/>
        <v>0.56567593480345157</v>
      </c>
      <c r="K43" s="136">
        <f t="shared" si="2"/>
        <v>31710</v>
      </c>
      <c r="L43" s="107">
        <f t="shared" si="3"/>
        <v>126840</v>
      </c>
      <c r="M43" s="100" t="str">
        <f t="shared" si="4"/>
        <v>SI CUMPLE</v>
      </c>
      <c r="N43" s="100" t="str">
        <f t="shared" si="7"/>
        <v>SI CUMPLE</v>
      </c>
      <c r="O43" s="137">
        <v>4</v>
      </c>
      <c r="P43" s="211"/>
    </row>
    <row r="44" spans="1:16" s="108" customFormat="1" ht="36.75" customHeight="1" x14ac:dyDescent="0.25">
      <c r="A44" s="101">
        <v>26</v>
      </c>
      <c r="B44" s="102" t="s">
        <v>97</v>
      </c>
      <c r="C44" s="103" t="s">
        <v>39</v>
      </c>
      <c r="D44" s="104">
        <v>110</v>
      </c>
      <c r="E44" s="105">
        <v>766</v>
      </c>
      <c r="F44" s="173">
        <v>3262</v>
      </c>
      <c r="G44" s="61">
        <v>221</v>
      </c>
      <c r="H44" s="185">
        <f t="shared" si="5"/>
        <v>3041</v>
      </c>
      <c r="I44" s="62">
        <v>221</v>
      </c>
      <c r="J44" s="247">
        <f t="shared" si="6"/>
        <v>0.71148825065274146</v>
      </c>
      <c r="K44" s="136">
        <f t="shared" si="2"/>
        <v>24310</v>
      </c>
      <c r="L44" s="107">
        <f t="shared" si="3"/>
        <v>97240</v>
      </c>
      <c r="M44" s="100" t="str">
        <f t="shared" si="4"/>
        <v>SI CUMPLE</v>
      </c>
      <c r="N44" s="100" t="str">
        <f t="shared" si="7"/>
        <v>SI CUMPLE</v>
      </c>
      <c r="O44" s="137">
        <v>4</v>
      </c>
      <c r="P44" s="211"/>
    </row>
    <row r="45" spans="1:16" s="64" customFormat="1" ht="36.75" customHeight="1" x14ac:dyDescent="0.25">
      <c r="A45" s="101">
        <v>27</v>
      </c>
      <c r="B45" s="102" t="s">
        <v>98</v>
      </c>
      <c r="C45" s="103" t="s">
        <v>39</v>
      </c>
      <c r="D45" s="104">
        <v>62</v>
      </c>
      <c r="E45" s="105">
        <v>8270</v>
      </c>
      <c r="F45" s="173">
        <v>91278</v>
      </c>
      <c r="G45" s="61">
        <v>5483</v>
      </c>
      <c r="H45" s="185">
        <f t="shared" si="5"/>
        <v>85795</v>
      </c>
      <c r="I45" s="62">
        <v>5483</v>
      </c>
      <c r="J45" s="247">
        <f t="shared" si="6"/>
        <v>0.33700120918984283</v>
      </c>
      <c r="K45" s="136">
        <f t="shared" si="2"/>
        <v>339946</v>
      </c>
      <c r="L45" s="107">
        <f t="shared" si="3"/>
        <v>1359784</v>
      </c>
      <c r="M45" s="100" t="str">
        <f t="shared" si="4"/>
        <v>SI CUMPLE</v>
      </c>
      <c r="N45" s="100" t="str">
        <f t="shared" si="7"/>
        <v>SI CUMPLE</v>
      </c>
      <c r="O45" s="137">
        <v>4</v>
      </c>
      <c r="P45" s="211"/>
    </row>
    <row r="46" spans="1:16" s="108" customFormat="1" ht="36.75" customHeight="1" x14ac:dyDescent="0.25">
      <c r="A46" s="101">
        <v>28</v>
      </c>
      <c r="B46" s="102" t="s">
        <v>99</v>
      </c>
      <c r="C46" s="103" t="s">
        <v>39</v>
      </c>
      <c r="D46" s="104">
        <v>62</v>
      </c>
      <c r="E46" s="105">
        <v>15447</v>
      </c>
      <c r="F46" s="173">
        <v>96784</v>
      </c>
      <c r="G46" s="61">
        <v>8607</v>
      </c>
      <c r="H46" s="185">
        <f t="shared" si="5"/>
        <v>88177</v>
      </c>
      <c r="I46" s="62">
        <v>8607</v>
      </c>
      <c r="J46" s="247">
        <f t="shared" si="6"/>
        <v>0.44280442804428044</v>
      </c>
      <c r="K46" s="136">
        <f t="shared" si="2"/>
        <v>533634</v>
      </c>
      <c r="L46" s="107">
        <f t="shared" si="3"/>
        <v>2134536</v>
      </c>
      <c r="M46" s="100" t="str">
        <f t="shared" si="4"/>
        <v>SI CUMPLE</v>
      </c>
      <c r="N46" s="100" t="str">
        <f t="shared" si="7"/>
        <v>SI CUMPLE</v>
      </c>
      <c r="O46" s="137">
        <v>4</v>
      </c>
      <c r="P46" s="211"/>
    </row>
    <row r="47" spans="1:16" s="108" customFormat="1" ht="36.75" customHeight="1" x14ac:dyDescent="0.25">
      <c r="A47" s="101">
        <v>29</v>
      </c>
      <c r="B47" s="102" t="s">
        <v>100</v>
      </c>
      <c r="C47" s="103" t="s">
        <v>39</v>
      </c>
      <c r="D47" s="104">
        <v>35</v>
      </c>
      <c r="E47" s="105">
        <v>10953</v>
      </c>
      <c r="F47" s="173">
        <v>15736</v>
      </c>
      <c r="G47" s="61">
        <v>4569</v>
      </c>
      <c r="H47" s="185">
        <f t="shared" si="5"/>
        <v>11167</v>
      </c>
      <c r="I47" s="62">
        <v>4569</v>
      </c>
      <c r="J47" s="247">
        <f t="shared" si="6"/>
        <v>0.58285401259928782</v>
      </c>
      <c r="K47" s="136">
        <f t="shared" si="2"/>
        <v>159915</v>
      </c>
      <c r="L47" s="107">
        <f t="shared" si="3"/>
        <v>639660</v>
      </c>
      <c r="M47" s="100" t="str">
        <f t="shared" si="4"/>
        <v>SI CUMPLE</v>
      </c>
      <c r="N47" s="100" t="str">
        <f t="shared" si="7"/>
        <v>SI CUMPLE</v>
      </c>
      <c r="O47" s="137">
        <v>4</v>
      </c>
      <c r="P47" s="211"/>
    </row>
    <row r="48" spans="1:16" s="108" customFormat="1" ht="36.75" customHeight="1" x14ac:dyDescent="0.25">
      <c r="A48" s="101">
        <v>30</v>
      </c>
      <c r="B48" s="102" t="s">
        <v>101</v>
      </c>
      <c r="C48" s="103" t="s">
        <v>39</v>
      </c>
      <c r="D48" s="104">
        <v>6</v>
      </c>
      <c r="E48" s="105">
        <v>7403</v>
      </c>
      <c r="F48" s="173">
        <v>11549</v>
      </c>
      <c r="G48" s="61">
        <v>3505</v>
      </c>
      <c r="H48" s="185">
        <f t="shared" si="5"/>
        <v>8044</v>
      </c>
      <c r="I48" s="62">
        <v>3505</v>
      </c>
      <c r="J48" s="247">
        <f t="shared" si="6"/>
        <v>0.52654329325948934</v>
      </c>
      <c r="K48" s="136">
        <f t="shared" si="2"/>
        <v>21030</v>
      </c>
      <c r="L48" s="107">
        <f t="shared" si="3"/>
        <v>84120</v>
      </c>
      <c r="M48" s="100" t="str">
        <f t="shared" si="4"/>
        <v>SI CUMPLE</v>
      </c>
      <c r="N48" s="100" t="str">
        <f t="shared" si="7"/>
        <v>SI CUMPLE</v>
      </c>
      <c r="O48" s="137">
        <v>4</v>
      </c>
      <c r="P48" s="211"/>
    </row>
    <row r="49" spans="1:16" s="108" customFormat="1" ht="36.75" customHeight="1" x14ac:dyDescent="0.25">
      <c r="A49" s="101">
        <v>31</v>
      </c>
      <c r="B49" s="102" t="s">
        <v>102</v>
      </c>
      <c r="C49" s="103" t="s">
        <v>39</v>
      </c>
      <c r="D49" s="104">
        <v>2</v>
      </c>
      <c r="E49" s="105">
        <v>28207</v>
      </c>
      <c r="F49" s="173">
        <v>54818</v>
      </c>
      <c r="G49" s="61">
        <v>25714</v>
      </c>
      <c r="H49" s="185">
        <f t="shared" si="5"/>
        <v>29104</v>
      </c>
      <c r="I49" s="62">
        <v>0</v>
      </c>
      <c r="J49" s="247">
        <f t="shared" si="6"/>
        <v>1</v>
      </c>
      <c r="K49" s="136">
        <f t="shared" si="2"/>
        <v>0</v>
      </c>
      <c r="L49" s="107">
        <f t="shared" si="3"/>
        <v>0</v>
      </c>
      <c r="M49" s="100" t="str">
        <f t="shared" si="4"/>
        <v>SI CUMPLE</v>
      </c>
      <c r="N49" s="100" t="str">
        <f t="shared" si="7"/>
        <v>NO CUMPLE</v>
      </c>
      <c r="O49" s="137">
        <v>4</v>
      </c>
      <c r="P49" s="212" t="s">
        <v>211</v>
      </c>
    </row>
    <row r="50" spans="1:16" s="64" customFormat="1" ht="36.75" customHeight="1" x14ac:dyDescent="0.25">
      <c r="A50" s="101">
        <v>32</v>
      </c>
      <c r="B50" s="102" t="s">
        <v>103</v>
      </c>
      <c r="C50" s="103" t="s">
        <v>39</v>
      </c>
      <c r="D50" s="104">
        <v>134</v>
      </c>
      <c r="E50" s="105">
        <v>2622</v>
      </c>
      <c r="F50" s="173">
        <v>3600</v>
      </c>
      <c r="G50" s="61">
        <v>493</v>
      </c>
      <c r="H50" s="185">
        <f t="shared" si="5"/>
        <v>3107</v>
      </c>
      <c r="I50" s="62">
        <v>493</v>
      </c>
      <c r="J50" s="247">
        <f t="shared" si="6"/>
        <v>0.81197559115179252</v>
      </c>
      <c r="K50" s="136">
        <f t="shared" si="2"/>
        <v>66062</v>
      </c>
      <c r="L50" s="107">
        <f t="shared" si="3"/>
        <v>264248</v>
      </c>
      <c r="M50" s="100" t="str">
        <f t="shared" si="4"/>
        <v>SI CUMPLE</v>
      </c>
      <c r="N50" s="100" t="str">
        <f t="shared" si="7"/>
        <v>SI CUMPLE</v>
      </c>
      <c r="O50" s="137">
        <v>4</v>
      </c>
      <c r="P50" s="211"/>
    </row>
    <row r="51" spans="1:16" s="64" customFormat="1" ht="36.75" customHeight="1" x14ac:dyDescent="0.25">
      <c r="A51" s="101">
        <v>33</v>
      </c>
      <c r="B51" s="102" t="s">
        <v>104</v>
      </c>
      <c r="C51" s="103" t="s">
        <v>39</v>
      </c>
      <c r="D51" s="104">
        <v>134</v>
      </c>
      <c r="E51" s="105">
        <v>2622</v>
      </c>
      <c r="F51" s="173">
        <v>3600</v>
      </c>
      <c r="G51" s="61">
        <v>569</v>
      </c>
      <c r="H51" s="185">
        <f t="shared" si="5"/>
        <v>3031</v>
      </c>
      <c r="I51" s="62">
        <v>569</v>
      </c>
      <c r="J51" s="247">
        <f t="shared" si="6"/>
        <v>0.78299008390541569</v>
      </c>
      <c r="K51" s="136">
        <f t="shared" si="2"/>
        <v>76246</v>
      </c>
      <c r="L51" s="107">
        <f t="shared" si="3"/>
        <v>304984</v>
      </c>
      <c r="M51" s="100" t="str">
        <f t="shared" si="4"/>
        <v>SI CUMPLE</v>
      </c>
      <c r="N51" s="100" t="str">
        <f t="shared" si="7"/>
        <v>SI CUMPLE</v>
      </c>
      <c r="O51" s="137">
        <v>4</v>
      </c>
      <c r="P51" s="211"/>
    </row>
    <row r="52" spans="1:16" s="64" customFormat="1" ht="36.75" customHeight="1" x14ac:dyDescent="0.25">
      <c r="A52" s="101">
        <v>34</v>
      </c>
      <c r="B52" s="102" t="s">
        <v>105</v>
      </c>
      <c r="C52" s="103" t="s">
        <v>39</v>
      </c>
      <c r="D52" s="104">
        <v>134</v>
      </c>
      <c r="E52" s="105">
        <v>2622</v>
      </c>
      <c r="F52" s="173">
        <v>3600</v>
      </c>
      <c r="G52" s="61">
        <v>569</v>
      </c>
      <c r="H52" s="185">
        <f t="shared" si="5"/>
        <v>3031</v>
      </c>
      <c r="I52" s="62">
        <v>569</v>
      </c>
      <c r="J52" s="247">
        <f t="shared" si="6"/>
        <v>0.78299008390541569</v>
      </c>
      <c r="K52" s="136">
        <f t="shared" si="2"/>
        <v>76246</v>
      </c>
      <c r="L52" s="107">
        <f t="shared" si="3"/>
        <v>304984</v>
      </c>
      <c r="M52" s="100" t="str">
        <f t="shared" si="4"/>
        <v>SI CUMPLE</v>
      </c>
      <c r="N52" s="100" t="str">
        <f t="shared" si="7"/>
        <v>SI CUMPLE</v>
      </c>
      <c r="O52" s="137">
        <v>4</v>
      </c>
      <c r="P52" s="211"/>
    </row>
    <row r="53" spans="1:16" s="64" customFormat="1" ht="36.75" customHeight="1" x14ac:dyDescent="0.25">
      <c r="A53" s="101">
        <v>35</v>
      </c>
      <c r="B53" s="102" t="s">
        <v>106</v>
      </c>
      <c r="C53" s="103" t="s">
        <v>39</v>
      </c>
      <c r="D53" s="104">
        <v>270</v>
      </c>
      <c r="E53" s="105">
        <v>5497</v>
      </c>
      <c r="F53" s="173">
        <v>12995</v>
      </c>
      <c r="G53" s="61">
        <v>1553</v>
      </c>
      <c r="H53" s="185">
        <f t="shared" si="5"/>
        <v>11442</v>
      </c>
      <c r="I53" s="62">
        <v>1553</v>
      </c>
      <c r="J53" s="247">
        <f t="shared" si="6"/>
        <v>0.71748226305257412</v>
      </c>
      <c r="K53" s="136">
        <f t="shared" si="2"/>
        <v>419310</v>
      </c>
      <c r="L53" s="107">
        <f t="shared" si="3"/>
        <v>1677240</v>
      </c>
      <c r="M53" s="100" t="str">
        <f t="shared" si="4"/>
        <v>SI CUMPLE</v>
      </c>
      <c r="N53" s="100" t="str">
        <f t="shared" si="7"/>
        <v>SI CUMPLE</v>
      </c>
      <c r="O53" s="137">
        <v>4</v>
      </c>
      <c r="P53" s="211"/>
    </row>
    <row r="54" spans="1:16" s="64" customFormat="1" ht="36.75" customHeight="1" x14ac:dyDescent="0.25">
      <c r="A54" s="101">
        <v>36</v>
      </c>
      <c r="B54" s="102" t="s">
        <v>107</v>
      </c>
      <c r="C54" s="103" t="s">
        <v>39</v>
      </c>
      <c r="D54" s="104">
        <v>270</v>
      </c>
      <c r="E54" s="105">
        <v>5497</v>
      </c>
      <c r="F54" s="173">
        <v>63880</v>
      </c>
      <c r="G54" s="61">
        <v>1640</v>
      </c>
      <c r="H54" s="185">
        <f t="shared" si="5"/>
        <v>62240</v>
      </c>
      <c r="I54" s="62">
        <v>1640</v>
      </c>
      <c r="J54" s="247">
        <f t="shared" si="6"/>
        <v>0.70165544842641436</v>
      </c>
      <c r="K54" s="136">
        <f t="shared" si="2"/>
        <v>442800</v>
      </c>
      <c r="L54" s="107">
        <f t="shared" si="3"/>
        <v>1771200</v>
      </c>
      <c r="M54" s="100" t="str">
        <f t="shared" si="4"/>
        <v>SI CUMPLE</v>
      </c>
      <c r="N54" s="100" t="str">
        <f t="shared" si="7"/>
        <v>SI CUMPLE</v>
      </c>
      <c r="O54" s="137">
        <v>4</v>
      </c>
      <c r="P54" s="211"/>
    </row>
    <row r="55" spans="1:16" s="64" customFormat="1" ht="36.75" customHeight="1" x14ac:dyDescent="0.25">
      <c r="A55" s="101">
        <v>37</v>
      </c>
      <c r="B55" s="102" t="s">
        <v>108</v>
      </c>
      <c r="C55" s="103" t="s">
        <v>39</v>
      </c>
      <c r="D55" s="104">
        <v>270</v>
      </c>
      <c r="E55" s="105">
        <v>5497</v>
      </c>
      <c r="F55" s="173">
        <v>12995</v>
      </c>
      <c r="G55" s="61">
        <v>1640</v>
      </c>
      <c r="H55" s="185">
        <f t="shared" si="5"/>
        <v>11355</v>
      </c>
      <c r="I55" s="62">
        <v>1640</v>
      </c>
      <c r="J55" s="247">
        <f t="shared" si="6"/>
        <v>0.70165544842641436</v>
      </c>
      <c r="K55" s="136">
        <f t="shared" si="2"/>
        <v>442800</v>
      </c>
      <c r="L55" s="107">
        <f t="shared" si="3"/>
        <v>1771200</v>
      </c>
      <c r="M55" s="100" t="str">
        <f t="shared" si="4"/>
        <v>SI CUMPLE</v>
      </c>
      <c r="N55" s="100" t="str">
        <f t="shared" si="7"/>
        <v>SI CUMPLE</v>
      </c>
      <c r="O55" s="137">
        <v>4</v>
      </c>
      <c r="P55" s="211"/>
    </row>
    <row r="56" spans="1:16" s="64" customFormat="1" ht="36.75" customHeight="1" x14ac:dyDescent="0.25">
      <c r="A56" s="101">
        <v>38</v>
      </c>
      <c r="B56" s="102" t="s">
        <v>109</v>
      </c>
      <c r="C56" s="103" t="s">
        <v>39</v>
      </c>
      <c r="D56" s="104">
        <v>330</v>
      </c>
      <c r="E56" s="105">
        <v>7465</v>
      </c>
      <c r="F56" s="173">
        <v>27051</v>
      </c>
      <c r="G56" s="61">
        <v>3005</v>
      </c>
      <c r="H56" s="185">
        <f t="shared" si="5"/>
        <v>24046</v>
      </c>
      <c r="I56" s="62">
        <v>3005</v>
      </c>
      <c r="J56" s="247">
        <f t="shared" si="6"/>
        <v>0.59745478901540527</v>
      </c>
      <c r="K56" s="136">
        <f t="shared" ref="K56:K87" si="8">I56*D56</f>
        <v>991650</v>
      </c>
      <c r="L56" s="107">
        <f t="shared" ref="L56:L87" si="9">K56*O56</f>
        <v>3966600</v>
      </c>
      <c r="M56" s="100" t="str">
        <f t="shared" ref="M56:M87" si="10">IF((I56)&gt;$E56,"NO CUMPLE","SI CUMPLE")</f>
        <v>SI CUMPLE</v>
      </c>
      <c r="N56" s="100" t="str">
        <f t="shared" si="7"/>
        <v>SI CUMPLE</v>
      </c>
      <c r="O56" s="137">
        <v>4</v>
      </c>
      <c r="P56" s="211"/>
    </row>
    <row r="57" spans="1:16" s="64" customFormat="1" ht="36.75" customHeight="1" x14ac:dyDescent="0.25">
      <c r="A57" s="101">
        <v>39</v>
      </c>
      <c r="B57" s="102" t="s">
        <v>110</v>
      </c>
      <c r="C57" s="103" t="s">
        <v>39</v>
      </c>
      <c r="D57" s="104">
        <v>330</v>
      </c>
      <c r="E57" s="105">
        <v>7465</v>
      </c>
      <c r="F57" s="173">
        <v>27051</v>
      </c>
      <c r="G57" s="61">
        <v>3255</v>
      </c>
      <c r="H57" s="185">
        <f t="shared" si="5"/>
        <v>23796</v>
      </c>
      <c r="I57" s="62">
        <v>3255</v>
      </c>
      <c r="J57" s="247">
        <f t="shared" si="6"/>
        <v>0.56396517079705288</v>
      </c>
      <c r="K57" s="136">
        <f t="shared" si="8"/>
        <v>1074150</v>
      </c>
      <c r="L57" s="107">
        <f t="shared" si="9"/>
        <v>4296600</v>
      </c>
      <c r="M57" s="100" t="str">
        <f t="shared" si="10"/>
        <v>SI CUMPLE</v>
      </c>
      <c r="N57" s="100" t="str">
        <f t="shared" si="7"/>
        <v>SI CUMPLE</v>
      </c>
      <c r="O57" s="137">
        <v>4</v>
      </c>
      <c r="P57" s="211"/>
    </row>
    <row r="58" spans="1:16" s="64" customFormat="1" ht="36.75" customHeight="1" x14ac:dyDescent="0.25">
      <c r="A58" s="101">
        <v>40</v>
      </c>
      <c r="B58" s="102" t="s">
        <v>111</v>
      </c>
      <c r="C58" s="103" t="s">
        <v>39</v>
      </c>
      <c r="D58" s="104">
        <v>330</v>
      </c>
      <c r="E58" s="105">
        <v>8250</v>
      </c>
      <c r="F58" s="173">
        <v>27051</v>
      </c>
      <c r="G58" s="61">
        <v>3255</v>
      </c>
      <c r="H58" s="185">
        <f t="shared" si="5"/>
        <v>23796</v>
      </c>
      <c r="I58" s="62">
        <v>3255</v>
      </c>
      <c r="J58" s="247">
        <f t="shared" si="6"/>
        <v>0.60545454545454547</v>
      </c>
      <c r="K58" s="136">
        <f t="shared" si="8"/>
        <v>1074150</v>
      </c>
      <c r="L58" s="107">
        <f t="shared" si="9"/>
        <v>4296600</v>
      </c>
      <c r="M58" s="100" t="str">
        <f t="shared" si="10"/>
        <v>SI CUMPLE</v>
      </c>
      <c r="N58" s="100" t="str">
        <f t="shared" si="7"/>
        <v>SI CUMPLE</v>
      </c>
      <c r="O58" s="137">
        <v>4</v>
      </c>
      <c r="P58" s="211"/>
    </row>
    <row r="59" spans="1:16" s="108" customFormat="1" ht="36.75" customHeight="1" x14ac:dyDescent="0.25">
      <c r="A59" s="101">
        <v>41</v>
      </c>
      <c r="B59" s="102" t="s">
        <v>170</v>
      </c>
      <c r="C59" s="103" t="s">
        <v>39</v>
      </c>
      <c r="D59" s="104">
        <v>310</v>
      </c>
      <c r="E59" s="105">
        <v>15067</v>
      </c>
      <c r="F59" s="173">
        <v>32044</v>
      </c>
      <c r="G59" s="61">
        <v>8100</v>
      </c>
      <c r="H59" s="185">
        <f t="shared" si="5"/>
        <v>23944</v>
      </c>
      <c r="I59" s="62">
        <v>8100</v>
      </c>
      <c r="J59" s="247">
        <f t="shared" si="6"/>
        <v>0.46240127430809053</v>
      </c>
      <c r="K59" s="136">
        <f t="shared" si="8"/>
        <v>2511000</v>
      </c>
      <c r="L59" s="107">
        <f t="shared" si="9"/>
        <v>10044000</v>
      </c>
      <c r="M59" s="100" t="str">
        <f t="shared" si="10"/>
        <v>SI CUMPLE</v>
      </c>
      <c r="N59" s="100" t="str">
        <f t="shared" si="7"/>
        <v>SI CUMPLE</v>
      </c>
      <c r="O59" s="137">
        <v>4</v>
      </c>
      <c r="P59" s="211"/>
    </row>
    <row r="60" spans="1:16" s="108" customFormat="1" ht="36.75" customHeight="1" x14ac:dyDescent="0.25">
      <c r="A60" s="101">
        <v>42</v>
      </c>
      <c r="B60" s="102" t="s">
        <v>112</v>
      </c>
      <c r="C60" s="103" t="s">
        <v>39</v>
      </c>
      <c r="D60" s="104">
        <v>165</v>
      </c>
      <c r="E60" s="105">
        <v>40497</v>
      </c>
      <c r="F60" s="173">
        <v>63746</v>
      </c>
      <c r="G60" s="61">
        <v>14850</v>
      </c>
      <c r="H60" s="185">
        <f t="shared" si="5"/>
        <v>48896</v>
      </c>
      <c r="I60" s="62">
        <v>14850</v>
      </c>
      <c r="J60" s="247">
        <f t="shared" si="6"/>
        <v>0.63330617082746865</v>
      </c>
      <c r="K60" s="136">
        <f t="shared" si="8"/>
        <v>2450250</v>
      </c>
      <c r="L60" s="107">
        <f t="shared" si="9"/>
        <v>9801000</v>
      </c>
      <c r="M60" s="100" t="str">
        <f t="shared" si="10"/>
        <v>SI CUMPLE</v>
      </c>
      <c r="N60" s="100" t="str">
        <f t="shared" si="7"/>
        <v>SI CUMPLE</v>
      </c>
      <c r="O60" s="137">
        <v>4</v>
      </c>
      <c r="P60" s="211"/>
    </row>
    <row r="61" spans="1:16" s="108" customFormat="1" ht="36.75" customHeight="1" x14ac:dyDescent="0.25">
      <c r="A61" s="101">
        <v>43</v>
      </c>
      <c r="B61" s="102" t="s">
        <v>113</v>
      </c>
      <c r="C61" s="103" t="s">
        <v>39</v>
      </c>
      <c r="D61" s="104">
        <v>180</v>
      </c>
      <c r="E61" s="105">
        <v>8926</v>
      </c>
      <c r="F61" s="173">
        <v>18918</v>
      </c>
      <c r="G61" s="61">
        <v>4629</v>
      </c>
      <c r="H61" s="185">
        <f t="shared" si="5"/>
        <v>14289</v>
      </c>
      <c r="I61" s="62">
        <v>4629</v>
      </c>
      <c r="J61" s="247">
        <f t="shared" si="6"/>
        <v>0.48140264396146087</v>
      </c>
      <c r="K61" s="136">
        <f t="shared" si="8"/>
        <v>833220</v>
      </c>
      <c r="L61" s="107">
        <f t="shared" si="9"/>
        <v>3332880</v>
      </c>
      <c r="M61" s="100" t="str">
        <f t="shared" si="10"/>
        <v>SI CUMPLE</v>
      </c>
      <c r="N61" s="100" t="str">
        <f t="shared" si="7"/>
        <v>SI CUMPLE</v>
      </c>
      <c r="O61" s="137">
        <v>4</v>
      </c>
      <c r="P61" s="211"/>
    </row>
    <row r="62" spans="1:16" s="108" customFormat="1" ht="36.75" customHeight="1" x14ac:dyDescent="0.25">
      <c r="A62" s="101">
        <v>44</v>
      </c>
      <c r="B62" s="102" t="s">
        <v>171</v>
      </c>
      <c r="C62" s="103" t="s">
        <v>39</v>
      </c>
      <c r="D62" s="104">
        <v>100</v>
      </c>
      <c r="E62" s="105">
        <v>13601</v>
      </c>
      <c r="F62" s="173">
        <v>28720</v>
      </c>
      <c r="G62" s="61">
        <v>6396</v>
      </c>
      <c r="H62" s="185">
        <f t="shared" si="5"/>
        <v>22324</v>
      </c>
      <c r="I62" s="62">
        <v>6396</v>
      </c>
      <c r="J62" s="247">
        <f t="shared" si="6"/>
        <v>0.52974046026027499</v>
      </c>
      <c r="K62" s="136">
        <f t="shared" si="8"/>
        <v>639600</v>
      </c>
      <c r="L62" s="107">
        <f t="shared" si="9"/>
        <v>2558400</v>
      </c>
      <c r="M62" s="100" t="str">
        <f t="shared" si="10"/>
        <v>SI CUMPLE</v>
      </c>
      <c r="N62" s="100" t="str">
        <f t="shared" si="7"/>
        <v>SI CUMPLE</v>
      </c>
      <c r="O62" s="137">
        <v>4</v>
      </c>
      <c r="P62" s="211"/>
    </row>
    <row r="63" spans="1:16" s="64" customFormat="1" ht="36.75" customHeight="1" x14ac:dyDescent="0.25">
      <c r="A63" s="101">
        <v>45</v>
      </c>
      <c r="B63" s="102" t="s">
        <v>114</v>
      </c>
      <c r="C63" s="103" t="s">
        <v>39</v>
      </c>
      <c r="D63" s="104">
        <v>34</v>
      </c>
      <c r="E63" s="105">
        <v>9074</v>
      </c>
      <c r="F63" s="173">
        <v>14252</v>
      </c>
      <c r="G63" s="61">
        <v>2449</v>
      </c>
      <c r="H63" s="185">
        <f t="shared" si="5"/>
        <v>11803</v>
      </c>
      <c r="I63" s="62">
        <v>0</v>
      </c>
      <c r="J63" s="247">
        <f t="shared" si="6"/>
        <v>1</v>
      </c>
      <c r="K63" s="136">
        <f t="shared" si="8"/>
        <v>0</v>
      </c>
      <c r="L63" s="107">
        <f t="shared" si="9"/>
        <v>0</v>
      </c>
      <c r="M63" s="100" t="str">
        <f t="shared" si="10"/>
        <v>SI CUMPLE</v>
      </c>
      <c r="N63" s="100" t="str">
        <f t="shared" si="7"/>
        <v>NO CUMPLE</v>
      </c>
      <c r="O63" s="137">
        <v>4</v>
      </c>
      <c r="P63" s="212" t="s">
        <v>211</v>
      </c>
    </row>
    <row r="64" spans="1:16" s="108" customFormat="1" ht="36.75" customHeight="1" x14ac:dyDescent="0.25">
      <c r="A64" s="101">
        <v>46</v>
      </c>
      <c r="B64" s="102" t="s">
        <v>115</v>
      </c>
      <c r="C64" s="103" t="s">
        <v>39</v>
      </c>
      <c r="D64" s="104">
        <v>34</v>
      </c>
      <c r="E64" s="105">
        <v>4141</v>
      </c>
      <c r="F64" s="173">
        <v>5786</v>
      </c>
      <c r="G64" s="61">
        <v>2266</v>
      </c>
      <c r="H64" s="185">
        <f t="shared" si="5"/>
        <v>3520</v>
      </c>
      <c r="I64" s="62">
        <v>2266</v>
      </c>
      <c r="J64" s="247">
        <f t="shared" si="6"/>
        <v>0.45278918135716012</v>
      </c>
      <c r="K64" s="136">
        <f t="shared" si="8"/>
        <v>77044</v>
      </c>
      <c r="L64" s="107">
        <f t="shared" si="9"/>
        <v>308176</v>
      </c>
      <c r="M64" s="100" t="str">
        <f t="shared" si="10"/>
        <v>SI CUMPLE</v>
      </c>
      <c r="N64" s="100" t="str">
        <f t="shared" si="7"/>
        <v>SI CUMPLE</v>
      </c>
      <c r="O64" s="137">
        <v>4</v>
      </c>
      <c r="P64" s="211"/>
    </row>
    <row r="65" spans="1:16" s="64" customFormat="1" ht="36.75" customHeight="1" x14ac:dyDescent="0.25">
      <c r="A65" s="101">
        <v>47</v>
      </c>
      <c r="B65" s="102" t="s">
        <v>172</v>
      </c>
      <c r="C65" s="103" t="s">
        <v>39</v>
      </c>
      <c r="D65" s="104">
        <v>6</v>
      </c>
      <c r="E65" s="105">
        <v>4565</v>
      </c>
      <c r="F65" s="173">
        <v>16885</v>
      </c>
      <c r="G65" s="61">
        <v>2893</v>
      </c>
      <c r="H65" s="185">
        <f t="shared" si="5"/>
        <v>13992</v>
      </c>
      <c r="I65" s="62">
        <v>2893</v>
      </c>
      <c r="J65" s="247">
        <f t="shared" si="6"/>
        <v>0.36626506024096384</v>
      </c>
      <c r="K65" s="136">
        <f t="shared" si="8"/>
        <v>17358</v>
      </c>
      <c r="L65" s="107">
        <f t="shared" si="9"/>
        <v>69432</v>
      </c>
      <c r="M65" s="100" t="str">
        <f t="shared" si="10"/>
        <v>SI CUMPLE</v>
      </c>
      <c r="N65" s="100" t="str">
        <f t="shared" si="7"/>
        <v>SI CUMPLE</v>
      </c>
      <c r="O65" s="137">
        <v>4</v>
      </c>
      <c r="P65" s="211"/>
    </row>
    <row r="66" spans="1:16" s="64" customFormat="1" ht="36.75" customHeight="1" x14ac:dyDescent="0.25">
      <c r="A66" s="101">
        <v>48</v>
      </c>
      <c r="B66" s="102" t="s">
        <v>173</v>
      </c>
      <c r="C66" s="103" t="s">
        <v>39</v>
      </c>
      <c r="D66" s="104">
        <v>3</v>
      </c>
      <c r="E66" s="105">
        <v>4831</v>
      </c>
      <c r="F66" s="173">
        <v>16885</v>
      </c>
      <c r="G66" s="61">
        <v>4584</v>
      </c>
      <c r="H66" s="185">
        <f t="shared" si="5"/>
        <v>12301</v>
      </c>
      <c r="I66" s="62">
        <v>4584</v>
      </c>
      <c r="J66" s="247">
        <f t="shared" si="6"/>
        <v>5.112813082177603E-2</v>
      </c>
      <c r="K66" s="136">
        <f t="shared" si="8"/>
        <v>13752</v>
      </c>
      <c r="L66" s="107">
        <f t="shared" si="9"/>
        <v>55008</v>
      </c>
      <c r="M66" s="100" t="str">
        <f t="shared" si="10"/>
        <v>SI CUMPLE</v>
      </c>
      <c r="N66" s="100" t="str">
        <f t="shared" si="7"/>
        <v>SI CUMPLE</v>
      </c>
      <c r="O66" s="137">
        <v>4</v>
      </c>
      <c r="P66" s="211"/>
    </row>
    <row r="67" spans="1:16" s="64" customFormat="1" ht="36.75" customHeight="1" x14ac:dyDescent="0.25">
      <c r="A67" s="101">
        <v>49</v>
      </c>
      <c r="B67" s="102" t="s">
        <v>116</v>
      </c>
      <c r="C67" s="103" t="s">
        <v>39</v>
      </c>
      <c r="D67" s="104">
        <v>4</v>
      </c>
      <c r="E67" s="105">
        <v>14654</v>
      </c>
      <c r="F67" s="173">
        <v>25770</v>
      </c>
      <c r="G67" s="61">
        <v>1736</v>
      </c>
      <c r="H67" s="185">
        <f t="shared" si="5"/>
        <v>24034</v>
      </c>
      <c r="I67" s="62">
        <v>1736</v>
      </c>
      <c r="J67" s="247">
        <f t="shared" si="6"/>
        <v>0.88153405213593561</v>
      </c>
      <c r="K67" s="136">
        <f t="shared" si="8"/>
        <v>6944</v>
      </c>
      <c r="L67" s="107">
        <f t="shared" si="9"/>
        <v>27776</v>
      </c>
      <c r="M67" s="100" t="str">
        <f t="shared" si="10"/>
        <v>SI CUMPLE</v>
      </c>
      <c r="N67" s="100" t="str">
        <f t="shared" si="7"/>
        <v>SI CUMPLE</v>
      </c>
      <c r="O67" s="137">
        <v>4</v>
      </c>
      <c r="P67" s="211"/>
    </row>
    <row r="68" spans="1:16" s="64" customFormat="1" ht="36.75" customHeight="1" x14ac:dyDescent="0.25">
      <c r="A68" s="101">
        <v>50</v>
      </c>
      <c r="B68" s="102" t="s">
        <v>117</v>
      </c>
      <c r="C68" s="103" t="s">
        <v>39</v>
      </c>
      <c r="D68" s="104">
        <v>4</v>
      </c>
      <c r="E68" s="105">
        <v>162939</v>
      </c>
      <c r="F68" s="173">
        <v>256751</v>
      </c>
      <c r="G68" s="61">
        <v>89902</v>
      </c>
      <c r="H68" s="185">
        <f t="shared" si="5"/>
        <v>166849</v>
      </c>
      <c r="I68" s="62">
        <v>89902</v>
      </c>
      <c r="J68" s="247">
        <f t="shared" si="6"/>
        <v>0.44824750366701649</v>
      </c>
      <c r="K68" s="136">
        <f t="shared" si="8"/>
        <v>359608</v>
      </c>
      <c r="L68" s="107">
        <f t="shared" si="9"/>
        <v>1438432</v>
      </c>
      <c r="M68" s="100" t="str">
        <f t="shared" si="10"/>
        <v>SI CUMPLE</v>
      </c>
      <c r="N68" s="100" t="str">
        <f t="shared" si="7"/>
        <v>SI CUMPLE</v>
      </c>
      <c r="O68" s="137">
        <v>4</v>
      </c>
      <c r="P68" s="211"/>
    </row>
    <row r="69" spans="1:16" s="108" customFormat="1" ht="36.75" customHeight="1" x14ac:dyDescent="0.25">
      <c r="A69" s="101">
        <v>51</v>
      </c>
      <c r="B69" s="102" t="s">
        <v>174</v>
      </c>
      <c r="C69" s="103" t="s">
        <v>39</v>
      </c>
      <c r="D69" s="104">
        <v>190</v>
      </c>
      <c r="E69" s="105">
        <v>18464</v>
      </c>
      <c r="F69" s="173">
        <v>64785</v>
      </c>
      <c r="G69" s="61">
        <v>18464</v>
      </c>
      <c r="H69" s="185">
        <f t="shared" si="5"/>
        <v>46321</v>
      </c>
      <c r="I69" s="62">
        <v>18464</v>
      </c>
      <c r="J69" s="247">
        <f t="shared" si="6"/>
        <v>0</v>
      </c>
      <c r="K69" s="136">
        <f t="shared" si="8"/>
        <v>3508160</v>
      </c>
      <c r="L69" s="107">
        <f t="shared" si="9"/>
        <v>14032640</v>
      </c>
      <c r="M69" s="100" t="str">
        <f t="shared" si="10"/>
        <v>SI CUMPLE</v>
      </c>
      <c r="N69" s="100" t="str">
        <f t="shared" si="7"/>
        <v>SI CUMPLE</v>
      </c>
      <c r="O69" s="137">
        <v>4</v>
      </c>
      <c r="P69" s="211"/>
    </row>
    <row r="70" spans="1:16" s="108" customFormat="1" ht="36.75" customHeight="1" x14ac:dyDescent="0.25">
      <c r="A70" s="101">
        <v>52</v>
      </c>
      <c r="B70" s="102" t="s">
        <v>175</v>
      </c>
      <c r="C70" s="103" t="s">
        <v>39</v>
      </c>
      <c r="D70" s="104">
        <v>90</v>
      </c>
      <c r="E70" s="105">
        <v>13703</v>
      </c>
      <c r="F70" s="173">
        <v>18572</v>
      </c>
      <c r="G70" s="61">
        <v>6365</v>
      </c>
      <c r="H70" s="185">
        <f t="shared" si="5"/>
        <v>12207</v>
      </c>
      <c r="I70" s="62">
        <v>6365</v>
      </c>
      <c r="J70" s="247">
        <f t="shared" si="6"/>
        <v>0.53550317448733853</v>
      </c>
      <c r="K70" s="136">
        <f t="shared" si="8"/>
        <v>572850</v>
      </c>
      <c r="L70" s="107">
        <f t="shared" si="9"/>
        <v>2291400</v>
      </c>
      <c r="M70" s="100" t="str">
        <f t="shared" si="10"/>
        <v>SI CUMPLE</v>
      </c>
      <c r="N70" s="100" t="str">
        <f t="shared" si="7"/>
        <v>SI CUMPLE</v>
      </c>
      <c r="O70" s="137">
        <v>4</v>
      </c>
      <c r="P70" s="211"/>
    </row>
    <row r="71" spans="1:16" s="108" customFormat="1" ht="36.75" customHeight="1" x14ac:dyDescent="0.25">
      <c r="A71" s="101">
        <v>53</v>
      </c>
      <c r="B71" s="102" t="s">
        <v>176</v>
      </c>
      <c r="C71" s="103" t="s">
        <v>39</v>
      </c>
      <c r="D71" s="104">
        <v>70</v>
      </c>
      <c r="E71" s="105">
        <v>29995</v>
      </c>
      <c r="F71" s="173">
        <v>166237</v>
      </c>
      <c r="G71" s="61">
        <v>23670</v>
      </c>
      <c r="H71" s="185">
        <f t="shared" si="5"/>
        <v>142567</v>
      </c>
      <c r="I71" s="62">
        <v>23670</v>
      </c>
      <c r="J71" s="247">
        <f t="shared" si="6"/>
        <v>0.21086847807967996</v>
      </c>
      <c r="K71" s="136">
        <f t="shared" si="8"/>
        <v>1656900</v>
      </c>
      <c r="L71" s="107">
        <f t="shared" si="9"/>
        <v>6627600</v>
      </c>
      <c r="M71" s="100" t="str">
        <f t="shared" si="10"/>
        <v>SI CUMPLE</v>
      </c>
      <c r="N71" s="100" t="str">
        <f t="shared" si="7"/>
        <v>SI CUMPLE</v>
      </c>
      <c r="O71" s="137">
        <v>4</v>
      </c>
      <c r="P71" s="211"/>
    </row>
    <row r="72" spans="1:16" s="108" customFormat="1" ht="36.75" customHeight="1" x14ac:dyDescent="0.25">
      <c r="A72" s="101">
        <v>54</v>
      </c>
      <c r="B72" s="102" t="s">
        <v>118</v>
      </c>
      <c r="C72" s="103" t="s">
        <v>39</v>
      </c>
      <c r="D72" s="104">
        <v>74</v>
      </c>
      <c r="E72" s="105">
        <v>17596</v>
      </c>
      <c r="F72" s="173">
        <v>61942</v>
      </c>
      <c r="G72" s="61">
        <v>15449</v>
      </c>
      <c r="H72" s="185">
        <f t="shared" si="5"/>
        <v>46493</v>
      </c>
      <c r="I72" s="62">
        <v>15449</v>
      </c>
      <c r="J72" s="247">
        <f t="shared" si="6"/>
        <v>0.12201636735621732</v>
      </c>
      <c r="K72" s="136">
        <f t="shared" si="8"/>
        <v>1143226</v>
      </c>
      <c r="L72" s="107">
        <f t="shared" si="9"/>
        <v>4572904</v>
      </c>
      <c r="M72" s="100" t="str">
        <f t="shared" si="10"/>
        <v>SI CUMPLE</v>
      </c>
      <c r="N72" s="100" t="str">
        <f t="shared" si="7"/>
        <v>SI CUMPLE</v>
      </c>
      <c r="O72" s="137">
        <v>4</v>
      </c>
      <c r="P72" s="211"/>
    </row>
    <row r="73" spans="1:16" s="64" customFormat="1" ht="36.75" customHeight="1" x14ac:dyDescent="0.25">
      <c r="A73" s="101">
        <v>55</v>
      </c>
      <c r="B73" s="102" t="s">
        <v>119</v>
      </c>
      <c r="C73" s="103" t="s">
        <v>39</v>
      </c>
      <c r="D73" s="104">
        <v>4</v>
      </c>
      <c r="E73" s="105">
        <v>10558</v>
      </c>
      <c r="F73" s="173">
        <v>32074</v>
      </c>
      <c r="G73" s="61">
        <v>7522</v>
      </c>
      <c r="H73" s="185">
        <f t="shared" si="5"/>
        <v>24552</v>
      </c>
      <c r="I73" s="62">
        <v>7522</v>
      </c>
      <c r="J73" s="247">
        <f t="shared" si="6"/>
        <v>0.28755446107217275</v>
      </c>
      <c r="K73" s="136">
        <f t="shared" si="8"/>
        <v>30088</v>
      </c>
      <c r="L73" s="107">
        <f t="shared" si="9"/>
        <v>120352</v>
      </c>
      <c r="M73" s="100" t="str">
        <f t="shared" si="10"/>
        <v>SI CUMPLE</v>
      </c>
      <c r="N73" s="100" t="str">
        <f t="shared" si="7"/>
        <v>SI CUMPLE</v>
      </c>
      <c r="O73" s="137">
        <v>4</v>
      </c>
      <c r="P73" s="211"/>
    </row>
    <row r="74" spans="1:16" s="64" customFormat="1" ht="36.75" customHeight="1" x14ac:dyDescent="0.25">
      <c r="A74" s="101">
        <v>56</v>
      </c>
      <c r="B74" s="102" t="s">
        <v>177</v>
      </c>
      <c r="C74" s="103" t="s">
        <v>39</v>
      </c>
      <c r="D74" s="104">
        <v>1</v>
      </c>
      <c r="E74" s="105">
        <v>68039</v>
      </c>
      <c r="F74" s="173">
        <v>133941</v>
      </c>
      <c r="G74" s="61">
        <v>39100</v>
      </c>
      <c r="H74" s="185">
        <f t="shared" si="5"/>
        <v>94841</v>
      </c>
      <c r="I74" s="62">
        <v>39100</v>
      </c>
      <c r="J74" s="247">
        <f t="shared" si="6"/>
        <v>0.42532959038198681</v>
      </c>
      <c r="K74" s="136">
        <f t="shared" si="8"/>
        <v>39100</v>
      </c>
      <c r="L74" s="107">
        <f t="shared" si="9"/>
        <v>156400</v>
      </c>
      <c r="M74" s="100" t="str">
        <f t="shared" si="10"/>
        <v>SI CUMPLE</v>
      </c>
      <c r="N74" s="100" t="str">
        <f t="shared" si="7"/>
        <v>SI CUMPLE</v>
      </c>
      <c r="O74" s="137">
        <v>4</v>
      </c>
      <c r="P74" s="211"/>
    </row>
    <row r="75" spans="1:16" s="108" customFormat="1" ht="36.75" customHeight="1" x14ac:dyDescent="0.25">
      <c r="A75" s="101">
        <v>57</v>
      </c>
      <c r="B75" s="102" t="s">
        <v>178</v>
      </c>
      <c r="C75" s="103" t="s">
        <v>39</v>
      </c>
      <c r="D75" s="104">
        <v>1</v>
      </c>
      <c r="E75" s="105">
        <v>41707</v>
      </c>
      <c r="F75" s="173">
        <v>89331</v>
      </c>
      <c r="G75" s="61">
        <v>16737</v>
      </c>
      <c r="H75" s="185">
        <f t="shared" si="5"/>
        <v>72594</v>
      </c>
      <c r="I75" s="62">
        <v>16737</v>
      </c>
      <c r="J75" s="247">
        <f t="shared" si="6"/>
        <v>0.59870045795669791</v>
      </c>
      <c r="K75" s="136">
        <f t="shared" si="8"/>
        <v>16737</v>
      </c>
      <c r="L75" s="107">
        <f t="shared" si="9"/>
        <v>66948</v>
      </c>
      <c r="M75" s="100" t="str">
        <f t="shared" si="10"/>
        <v>SI CUMPLE</v>
      </c>
      <c r="N75" s="100" t="str">
        <f t="shared" si="7"/>
        <v>SI CUMPLE</v>
      </c>
      <c r="O75" s="137">
        <v>4</v>
      </c>
      <c r="P75" s="211"/>
    </row>
    <row r="76" spans="1:16" s="108" customFormat="1" ht="36.75" customHeight="1" x14ac:dyDescent="0.25">
      <c r="A76" s="101">
        <v>58</v>
      </c>
      <c r="B76" s="102" t="s">
        <v>120</v>
      </c>
      <c r="C76" s="103" t="s">
        <v>39</v>
      </c>
      <c r="D76" s="104">
        <v>4</v>
      </c>
      <c r="E76" s="105">
        <v>4328</v>
      </c>
      <c r="F76" s="173">
        <v>26677</v>
      </c>
      <c r="G76" s="61">
        <v>2629</v>
      </c>
      <c r="H76" s="185">
        <f t="shared" si="5"/>
        <v>24048</v>
      </c>
      <c r="I76" s="62">
        <v>2629</v>
      </c>
      <c r="J76" s="247">
        <f t="shared" si="6"/>
        <v>0.39256007393715342</v>
      </c>
      <c r="K76" s="136">
        <f t="shared" si="8"/>
        <v>10516</v>
      </c>
      <c r="L76" s="107">
        <f t="shared" si="9"/>
        <v>42064</v>
      </c>
      <c r="M76" s="100" t="str">
        <f t="shared" si="10"/>
        <v>SI CUMPLE</v>
      </c>
      <c r="N76" s="100" t="str">
        <f t="shared" si="7"/>
        <v>SI CUMPLE</v>
      </c>
      <c r="O76" s="137">
        <v>4</v>
      </c>
      <c r="P76" s="211"/>
    </row>
    <row r="77" spans="1:16" s="108" customFormat="1" ht="36.75" customHeight="1" x14ac:dyDescent="0.25">
      <c r="A77" s="101">
        <v>59</v>
      </c>
      <c r="B77" s="102" t="s">
        <v>179</v>
      </c>
      <c r="C77" s="103" t="s">
        <v>39</v>
      </c>
      <c r="D77" s="104">
        <v>11</v>
      </c>
      <c r="E77" s="105">
        <v>14836</v>
      </c>
      <c r="F77" s="173">
        <v>71839</v>
      </c>
      <c r="G77" s="61">
        <v>7487</v>
      </c>
      <c r="H77" s="185">
        <f t="shared" si="5"/>
        <v>64352</v>
      </c>
      <c r="I77" s="62">
        <v>7487</v>
      </c>
      <c r="J77" s="247">
        <f t="shared" si="6"/>
        <v>0.49534915071447827</v>
      </c>
      <c r="K77" s="136">
        <f t="shared" si="8"/>
        <v>82357</v>
      </c>
      <c r="L77" s="107">
        <f t="shared" si="9"/>
        <v>329428</v>
      </c>
      <c r="M77" s="100" t="str">
        <f t="shared" si="10"/>
        <v>SI CUMPLE</v>
      </c>
      <c r="N77" s="100" t="str">
        <f t="shared" si="7"/>
        <v>SI CUMPLE</v>
      </c>
      <c r="O77" s="137">
        <v>4</v>
      </c>
      <c r="P77" s="211"/>
    </row>
    <row r="78" spans="1:16" s="108" customFormat="1" ht="36.75" customHeight="1" x14ac:dyDescent="0.25">
      <c r="A78" s="101">
        <v>60</v>
      </c>
      <c r="B78" s="102" t="s">
        <v>121</v>
      </c>
      <c r="C78" s="103" t="s">
        <v>39</v>
      </c>
      <c r="D78" s="104">
        <v>11</v>
      </c>
      <c r="E78" s="105">
        <v>14836</v>
      </c>
      <c r="F78" s="173">
        <v>71839</v>
      </c>
      <c r="G78" s="61">
        <v>10965</v>
      </c>
      <c r="H78" s="185">
        <f t="shared" si="5"/>
        <v>60874</v>
      </c>
      <c r="I78" s="62">
        <v>10965</v>
      </c>
      <c r="J78" s="247">
        <f t="shared" si="6"/>
        <v>0.26091938527905095</v>
      </c>
      <c r="K78" s="136">
        <f t="shared" si="8"/>
        <v>120615</v>
      </c>
      <c r="L78" s="107">
        <f t="shared" si="9"/>
        <v>482460</v>
      </c>
      <c r="M78" s="100" t="str">
        <f t="shared" si="10"/>
        <v>SI CUMPLE</v>
      </c>
      <c r="N78" s="100" t="str">
        <f t="shared" si="7"/>
        <v>SI CUMPLE</v>
      </c>
      <c r="O78" s="137">
        <v>4</v>
      </c>
      <c r="P78" s="211"/>
    </row>
    <row r="79" spans="1:16" s="108" customFormat="1" ht="36.75" customHeight="1" x14ac:dyDescent="0.25">
      <c r="A79" s="101">
        <v>61</v>
      </c>
      <c r="B79" s="102" t="s">
        <v>180</v>
      </c>
      <c r="C79" s="103" t="s">
        <v>39</v>
      </c>
      <c r="D79" s="104">
        <v>5</v>
      </c>
      <c r="E79" s="105">
        <v>26299</v>
      </c>
      <c r="F79" s="173">
        <v>26299</v>
      </c>
      <c r="G79" s="61">
        <v>2892</v>
      </c>
      <c r="H79" s="185">
        <f t="shared" si="5"/>
        <v>23407</v>
      </c>
      <c r="I79" s="62">
        <v>2892</v>
      </c>
      <c r="J79" s="247">
        <f t="shared" si="6"/>
        <v>0.89003384159093502</v>
      </c>
      <c r="K79" s="136">
        <f t="shared" si="8"/>
        <v>14460</v>
      </c>
      <c r="L79" s="107">
        <f t="shared" si="9"/>
        <v>57840</v>
      </c>
      <c r="M79" s="100" t="str">
        <f t="shared" si="10"/>
        <v>SI CUMPLE</v>
      </c>
      <c r="N79" s="100" t="str">
        <f t="shared" si="7"/>
        <v>SI CUMPLE</v>
      </c>
      <c r="O79" s="137">
        <v>4</v>
      </c>
      <c r="P79" s="211"/>
    </row>
    <row r="80" spans="1:16" s="108" customFormat="1" ht="36.75" customHeight="1" x14ac:dyDescent="0.25">
      <c r="A80" s="101">
        <v>62</v>
      </c>
      <c r="B80" s="102" t="s">
        <v>181</v>
      </c>
      <c r="C80" s="103" t="s">
        <v>39</v>
      </c>
      <c r="D80" s="104">
        <v>12</v>
      </c>
      <c r="E80" s="105">
        <v>5911</v>
      </c>
      <c r="F80" s="173">
        <v>18716</v>
      </c>
      <c r="G80" s="61">
        <v>1504</v>
      </c>
      <c r="H80" s="185">
        <f t="shared" si="5"/>
        <v>17212</v>
      </c>
      <c r="I80" s="62">
        <v>1504</v>
      </c>
      <c r="J80" s="247">
        <f t="shared" si="6"/>
        <v>0.74555912705126037</v>
      </c>
      <c r="K80" s="136">
        <f t="shared" si="8"/>
        <v>18048</v>
      </c>
      <c r="L80" s="107">
        <f t="shared" si="9"/>
        <v>72192</v>
      </c>
      <c r="M80" s="100" t="str">
        <f t="shared" si="10"/>
        <v>SI CUMPLE</v>
      </c>
      <c r="N80" s="100" t="str">
        <f t="shared" si="7"/>
        <v>SI CUMPLE</v>
      </c>
      <c r="O80" s="137">
        <v>4</v>
      </c>
      <c r="P80" s="211"/>
    </row>
    <row r="81" spans="1:16" s="108" customFormat="1" ht="36.75" customHeight="1" x14ac:dyDescent="0.25">
      <c r="A81" s="101">
        <v>63</v>
      </c>
      <c r="B81" s="102" t="s">
        <v>182</v>
      </c>
      <c r="C81" s="103" t="s">
        <v>39</v>
      </c>
      <c r="D81" s="104">
        <v>30</v>
      </c>
      <c r="E81" s="105">
        <v>3616</v>
      </c>
      <c r="F81" s="173">
        <v>8638</v>
      </c>
      <c r="G81" s="61">
        <v>1909</v>
      </c>
      <c r="H81" s="185">
        <f t="shared" si="5"/>
        <v>6729</v>
      </c>
      <c r="I81" s="62">
        <v>1909</v>
      </c>
      <c r="J81" s="247">
        <f t="shared" si="6"/>
        <v>0.47206858407079644</v>
      </c>
      <c r="K81" s="136">
        <f t="shared" si="8"/>
        <v>57270</v>
      </c>
      <c r="L81" s="107">
        <f t="shared" si="9"/>
        <v>229080</v>
      </c>
      <c r="M81" s="100" t="str">
        <f t="shared" si="10"/>
        <v>SI CUMPLE</v>
      </c>
      <c r="N81" s="100" t="str">
        <f t="shared" si="7"/>
        <v>SI CUMPLE</v>
      </c>
      <c r="O81" s="137">
        <v>4</v>
      </c>
      <c r="P81" s="211"/>
    </row>
    <row r="82" spans="1:16" s="108" customFormat="1" ht="36.75" customHeight="1" x14ac:dyDescent="0.25">
      <c r="A82" s="101">
        <v>64</v>
      </c>
      <c r="B82" s="102" t="s">
        <v>122</v>
      </c>
      <c r="C82" s="103" t="s">
        <v>39</v>
      </c>
      <c r="D82" s="104">
        <v>9</v>
      </c>
      <c r="E82" s="105">
        <v>2999</v>
      </c>
      <c r="F82" s="173">
        <v>40870</v>
      </c>
      <c r="G82" s="61">
        <v>2999</v>
      </c>
      <c r="H82" s="185">
        <f t="shared" si="5"/>
        <v>37871</v>
      </c>
      <c r="I82" s="62">
        <v>2999</v>
      </c>
      <c r="J82" s="247">
        <f t="shared" si="6"/>
        <v>0</v>
      </c>
      <c r="K82" s="136">
        <f t="shared" si="8"/>
        <v>26991</v>
      </c>
      <c r="L82" s="107">
        <f t="shared" si="9"/>
        <v>107964</v>
      </c>
      <c r="M82" s="100" t="str">
        <f t="shared" si="10"/>
        <v>SI CUMPLE</v>
      </c>
      <c r="N82" s="100" t="str">
        <f t="shared" si="7"/>
        <v>SI CUMPLE</v>
      </c>
      <c r="O82" s="137">
        <v>4</v>
      </c>
      <c r="P82" s="211"/>
    </row>
    <row r="83" spans="1:16" s="108" customFormat="1" ht="36.75" customHeight="1" x14ac:dyDescent="0.25">
      <c r="A83" s="101">
        <v>65</v>
      </c>
      <c r="B83" s="102" t="s">
        <v>183</v>
      </c>
      <c r="C83" s="103" t="s">
        <v>39</v>
      </c>
      <c r="D83" s="104">
        <v>4</v>
      </c>
      <c r="E83" s="105">
        <v>13436</v>
      </c>
      <c r="F83" s="173">
        <v>43190</v>
      </c>
      <c r="G83" s="61">
        <v>2704</v>
      </c>
      <c r="H83" s="185">
        <f t="shared" si="5"/>
        <v>40486</v>
      </c>
      <c r="I83" s="62">
        <v>2704</v>
      </c>
      <c r="J83" s="247">
        <f t="shared" si="6"/>
        <v>0.79874962786543613</v>
      </c>
      <c r="K83" s="136">
        <f t="shared" si="8"/>
        <v>10816</v>
      </c>
      <c r="L83" s="107">
        <f t="shared" si="9"/>
        <v>43264</v>
      </c>
      <c r="M83" s="100" t="str">
        <f t="shared" si="10"/>
        <v>SI CUMPLE</v>
      </c>
      <c r="N83" s="100" t="str">
        <f t="shared" si="7"/>
        <v>SI CUMPLE</v>
      </c>
      <c r="O83" s="137">
        <v>4</v>
      </c>
      <c r="P83" s="211"/>
    </row>
    <row r="84" spans="1:16" s="108" customFormat="1" ht="36.75" customHeight="1" x14ac:dyDescent="0.25">
      <c r="A84" s="101">
        <v>66</v>
      </c>
      <c r="B84" s="102" t="s">
        <v>184</v>
      </c>
      <c r="C84" s="103" t="s">
        <v>39</v>
      </c>
      <c r="D84" s="104">
        <v>9</v>
      </c>
      <c r="E84" s="105">
        <v>5733</v>
      </c>
      <c r="F84" s="173">
        <v>25899</v>
      </c>
      <c r="G84" s="61">
        <v>4232</v>
      </c>
      <c r="H84" s="185">
        <f t="shared" si="5"/>
        <v>21667</v>
      </c>
      <c r="I84" s="62">
        <v>4232</v>
      </c>
      <c r="J84" s="247">
        <f t="shared" si="6"/>
        <v>0.26181754753183323</v>
      </c>
      <c r="K84" s="136">
        <f t="shared" si="8"/>
        <v>38088</v>
      </c>
      <c r="L84" s="107">
        <f t="shared" si="9"/>
        <v>152352</v>
      </c>
      <c r="M84" s="100" t="str">
        <f t="shared" si="10"/>
        <v>SI CUMPLE</v>
      </c>
      <c r="N84" s="100" t="str">
        <f t="shared" si="7"/>
        <v>SI CUMPLE</v>
      </c>
      <c r="O84" s="137">
        <v>4</v>
      </c>
      <c r="P84" s="211"/>
    </row>
    <row r="85" spans="1:16" s="108" customFormat="1" ht="36.75" customHeight="1" x14ac:dyDescent="0.25">
      <c r="A85" s="101">
        <v>67</v>
      </c>
      <c r="B85" s="102" t="s">
        <v>185</v>
      </c>
      <c r="C85" s="103" t="s">
        <v>39</v>
      </c>
      <c r="D85" s="104">
        <v>12</v>
      </c>
      <c r="E85" s="105">
        <v>47374</v>
      </c>
      <c r="F85" s="173">
        <v>125251</v>
      </c>
      <c r="G85" s="61">
        <v>19462</v>
      </c>
      <c r="H85" s="185">
        <f t="shared" si="5"/>
        <v>105789</v>
      </c>
      <c r="I85" s="62">
        <v>19462</v>
      </c>
      <c r="J85" s="247">
        <f t="shared" si="6"/>
        <v>0.58918394055811207</v>
      </c>
      <c r="K85" s="136">
        <f t="shared" si="8"/>
        <v>233544</v>
      </c>
      <c r="L85" s="107">
        <f t="shared" si="9"/>
        <v>934176</v>
      </c>
      <c r="M85" s="100" t="str">
        <f t="shared" si="10"/>
        <v>SI CUMPLE</v>
      </c>
      <c r="N85" s="100" t="str">
        <f t="shared" si="7"/>
        <v>SI CUMPLE</v>
      </c>
      <c r="O85" s="137">
        <v>4</v>
      </c>
      <c r="P85" s="211"/>
    </row>
    <row r="86" spans="1:16" s="108" customFormat="1" ht="36.75" customHeight="1" x14ac:dyDescent="0.25">
      <c r="A86" s="101">
        <v>68</v>
      </c>
      <c r="B86" s="102" t="s">
        <v>186</v>
      </c>
      <c r="C86" s="103" t="s">
        <v>39</v>
      </c>
      <c r="D86" s="104">
        <v>16</v>
      </c>
      <c r="E86" s="105">
        <v>129870</v>
      </c>
      <c r="F86" s="173">
        <v>608615</v>
      </c>
      <c r="G86" s="61">
        <v>23144</v>
      </c>
      <c r="H86" s="185">
        <f t="shared" si="5"/>
        <v>585471</v>
      </c>
      <c r="I86" s="62">
        <v>23144</v>
      </c>
      <c r="J86" s="247">
        <f t="shared" si="6"/>
        <v>0.82179102179102181</v>
      </c>
      <c r="K86" s="136">
        <f t="shared" si="8"/>
        <v>370304</v>
      </c>
      <c r="L86" s="107">
        <f t="shared" si="9"/>
        <v>1481216</v>
      </c>
      <c r="M86" s="100" t="str">
        <f t="shared" si="10"/>
        <v>SI CUMPLE</v>
      </c>
      <c r="N86" s="100" t="str">
        <f t="shared" si="7"/>
        <v>SI CUMPLE</v>
      </c>
      <c r="O86" s="137">
        <v>4</v>
      </c>
      <c r="P86" s="211"/>
    </row>
    <row r="87" spans="1:16" s="108" customFormat="1" ht="36.75" customHeight="1" x14ac:dyDescent="0.25">
      <c r="A87" s="101">
        <v>69</v>
      </c>
      <c r="B87" s="102" t="s">
        <v>187</v>
      </c>
      <c r="C87" s="103" t="s">
        <v>39</v>
      </c>
      <c r="D87" s="104">
        <v>10</v>
      </c>
      <c r="E87" s="105">
        <v>584984</v>
      </c>
      <c r="F87" s="173">
        <v>1799578</v>
      </c>
      <c r="G87" s="61">
        <v>447100</v>
      </c>
      <c r="H87" s="185">
        <f t="shared" si="5"/>
        <v>1352478</v>
      </c>
      <c r="I87" s="62">
        <v>447100</v>
      </c>
      <c r="J87" s="247">
        <f t="shared" si="6"/>
        <v>0.23570559194781396</v>
      </c>
      <c r="K87" s="136">
        <f t="shared" si="8"/>
        <v>4471000</v>
      </c>
      <c r="L87" s="107">
        <f t="shared" si="9"/>
        <v>17884000</v>
      </c>
      <c r="M87" s="100" t="str">
        <f t="shared" si="10"/>
        <v>SI CUMPLE</v>
      </c>
      <c r="N87" s="100" t="str">
        <f t="shared" si="7"/>
        <v>SI CUMPLE</v>
      </c>
      <c r="O87" s="137">
        <v>4</v>
      </c>
      <c r="P87" s="211"/>
    </row>
    <row r="88" spans="1:16" s="108" customFormat="1" ht="36.75" customHeight="1" x14ac:dyDescent="0.25">
      <c r="A88" s="101">
        <v>70</v>
      </c>
      <c r="B88" s="102" t="s">
        <v>123</v>
      </c>
      <c r="C88" s="103" t="s">
        <v>40</v>
      </c>
      <c r="D88" s="104">
        <v>6</v>
      </c>
      <c r="E88" s="105">
        <v>38256</v>
      </c>
      <c r="F88" s="173">
        <v>336725</v>
      </c>
      <c r="G88" s="61">
        <v>33439</v>
      </c>
      <c r="H88" s="185">
        <f t="shared" si="5"/>
        <v>303286</v>
      </c>
      <c r="I88" s="62">
        <v>33439</v>
      </c>
      <c r="J88" s="247">
        <f t="shared" si="6"/>
        <v>0.12591488916771226</v>
      </c>
      <c r="K88" s="136">
        <f t="shared" ref="K88:K103" si="11">I88*D88</f>
        <v>200634</v>
      </c>
      <c r="L88" s="107">
        <f t="shared" ref="L88:L119" si="12">K88*O88</f>
        <v>802536</v>
      </c>
      <c r="M88" s="100" t="str">
        <f t="shared" ref="M88:M103" si="13">IF((I88)&gt;$E88,"NO CUMPLE","SI CUMPLE")</f>
        <v>SI CUMPLE</v>
      </c>
      <c r="N88" s="100" t="str">
        <f t="shared" si="7"/>
        <v>SI CUMPLE</v>
      </c>
      <c r="O88" s="137">
        <v>4</v>
      </c>
      <c r="P88" s="211"/>
    </row>
    <row r="89" spans="1:16" s="108" customFormat="1" ht="36.75" customHeight="1" x14ac:dyDescent="0.25">
      <c r="A89" s="101">
        <v>71</v>
      </c>
      <c r="B89" s="102" t="s">
        <v>188</v>
      </c>
      <c r="C89" s="103" t="s">
        <v>39</v>
      </c>
      <c r="D89" s="104">
        <v>5</v>
      </c>
      <c r="E89" s="105">
        <v>35550</v>
      </c>
      <c r="F89" s="173">
        <v>137516</v>
      </c>
      <c r="G89" s="61">
        <v>35550</v>
      </c>
      <c r="H89" s="185">
        <f t="shared" ref="H89:H103" si="14">+F89-G89</f>
        <v>101966</v>
      </c>
      <c r="I89" s="62">
        <v>35550</v>
      </c>
      <c r="J89" s="247">
        <f t="shared" ref="J89:J103" si="15">((E89-I89)/E89)</f>
        <v>0</v>
      </c>
      <c r="K89" s="136">
        <f t="shared" si="11"/>
        <v>177750</v>
      </c>
      <c r="L89" s="107">
        <f t="shared" si="12"/>
        <v>711000</v>
      </c>
      <c r="M89" s="100" t="str">
        <f t="shared" si="13"/>
        <v>SI CUMPLE</v>
      </c>
      <c r="N89" s="100" t="str">
        <f t="shared" ref="N89:N103" si="16">IF((I89)&lt;$G89,"NO CUMPLE","SI CUMPLE")</f>
        <v>SI CUMPLE</v>
      </c>
      <c r="O89" s="137">
        <v>4</v>
      </c>
      <c r="P89" s="211"/>
    </row>
    <row r="90" spans="1:16" s="108" customFormat="1" ht="36.75" customHeight="1" x14ac:dyDescent="0.25">
      <c r="A90" s="101">
        <v>72</v>
      </c>
      <c r="B90" s="102" t="s">
        <v>189</v>
      </c>
      <c r="C90" s="103" t="s">
        <v>39</v>
      </c>
      <c r="D90" s="104">
        <v>5</v>
      </c>
      <c r="E90" s="105">
        <v>147227</v>
      </c>
      <c r="F90" s="173">
        <v>692239</v>
      </c>
      <c r="G90" s="61">
        <v>147227</v>
      </c>
      <c r="H90" s="185">
        <f t="shared" si="14"/>
        <v>545012</v>
      </c>
      <c r="I90" s="62">
        <v>147227</v>
      </c>
      <c r="J90" s="247">
        <f t="shared" si="15"/>
        <v>0</v>
      </c>
      <c r="K90" s="136">
        <f t="shared" si="11"/>
        <v>736135</v>
      </c>
      <c r="L90" s="107">
        <f t="shared" si="12"/>
        <v>2944540</v>
      </c>
      <c r="M90" s="100" t="str">
        <f t="shared" si="13"/>
        <v>SI CUMPLE</v>
      </c>
      <c r="N90" s="100" t="str">
        <f t="shared" si="16"/>
        <v>SI CUMPLE</v>
      </c>
      <c r="O90" s="137">
        <v>4</v>
      </c>
      <c r="P90" s="211"/>
    </row>
    <row r="91" spans="1:16" s="108" customFormat="1" ht="36.75" customHeight="1" x14ac:dyDescent="0.25">
      <c r="A91" s="101">
        <v>73</v>
      </c>
      <c r="B91" s="102" t="s">
        <v>190</v>
      </c>
      <c r="C91" s="103" t="s">
        <v>39</v>
      </c>
      <c r="D91" s="104">
        <v>5</v>
      </c>
      <c r="E91" s="105">
        <v>178977</v>
      </c>
      <c r="F91" s="173">
        <v>412549</v>
      </c>
      <c r="G91" s="61">
        <v>82056</v>
      </c>
      <c r="H91" s="185">
        <f t="shared" si="14"/>
        <v>330493</v>
      </c>
      <c r="I91" s="62">
        <v>82056</v>
      </c>
      <c r="J91" s="247">
        <f t="shared" si="15"/>
        <v>0.54152768232789683</v>
      </c>
      <c r="K91" s="136">
        <f t="shared" si="11"/>
        <v>410280</v>
      </c>
      <c r="L91" s="107">
        <f t="shared" si="12"/>
        <v>1641120</v>
      </c>
      <c r="M91" s="100" t="str">
        <f t="shared" si="13"/>
        <v>SI CUMPLE</v>
      </c>
      <c r="N91" s="100" t="str">
        <f t="shared" si="16"/>
        <v>SI CUMPLE</v>
      </c>
      <c r="O91" s="137">
        <v>4</v>
      </c>
      <c r="P91" s="211"/>
    </row>
    <row r="92" spans="1:16" s="108" customFormat="1" ht="36.75" customHeight="1" x14ac:dyDescent="0.25">
      <c r="A92" s="101">
        <v>74</v>
      </c>
      <c r="B92" s="102" t="s">
        <v>191</v>
      </c>
      <c r="C92" s="103" t="s">
        <v>39</v>
      </c>
      <c r="D92" s="104">
        <v>60</v>
      </c>
      <c r="E92" s="105">
        <v>58065</v>
      </c>
      <c r="F92" s="173">
        <v>129281</v>
      </c>
      <c r="G92" s="61">
        <v>17327</v>
      </c>
      <c r="H92" s="185">
        <f t="shared" si="14"/>
        <v>111954</v>
      </c>
      <c r="I92" s="62">
        <v>17327</v>
      </c>
      <c r="J92" s="247">
        <f t="shared" si="15"/>
        <v>0.70159304228020325</v>
      </c>
      <c r="K92" s="136">
        <f t="shared" si="11"/>
        <v>1039620</v>
      </c>
      <c r="L92" s="107">
        <f t="shared" si="12"/>
        <v>4158480</v>
      </c>
      <c r="M92" s="100" t="str">
        <f t="shared" si="13"/>
        <v>SI CUMPLE</v>
      </c>
      <c r="N92" s="100" t="str">
        <f t="shared" si="16"/>
        <v>SI CUMPLE</v>
      </c>
      <c r="O92" s="137">
        <v>4</v>
      </c>
      <c r="P92" s="211"/>
    </row>
    <row r="93" spans="1:16" s="108" customFormat="1" ht="36.75" customHeight="1" x14ac:dyDescent="0.25">
      <c r="A93" s="101">
        <v>75</v>
      </c>
      <c r="B93" s="102" t="s">
        <v>192</v>
      </c>
      <c r="C93" s="103" t="s">
        <v>39</v>
      </c>
      <c r="D93" s="104">
        <v>19</v>
      </c>
      <c r="E93" s="105">
        <v>1056779</v>
      </c>
      <c r="F93" s="173">
        <v>3742495</v>
      </c>
      <c r="G93" s="61">
        <v>277635</v>
      </c>
      <c r="H93" s="185">
        <f t="shared" si="14"/>
        <v>3464860</v>
      </c>
      <c r="I93" s="62">
        <v>277635</v>
      </c>
      <c r="J93" s="247">
        <f t="shared" si="15"/>
        <v>0.7372818725580278</v>
      </c>
      <c r="K93" s="136">
        <f t="shared" si="11"/>
        <v>5275065</v>
      </c>
      <c r="L93" s="107">
        <f t="shared" si="12"/>
        <v>21100260</v>
      </c>
      <c r="M93" s="100" t="str">
        <f t="shared" si="13"/>
        <v>SI CUMPLE</v>
      </c>
      <c r="N93" s="100" t="str">
        <f t="shared" si="16"/>
        <v>SI CUMPLE</v>
      </c>
      <c r="O93" s="137">
        <v>4</v>
      </c>
      <c r="P93" s="211"/>
    </row>
    <row r="94" spans="1:16" s="108" customFormat="1" ht="36.75" customHeight="1" x14ac:dyDescent="0.25">
      <c r="A94" s="101">
        <v>76</v>
      </c>
      <c r="B94" s="102" t="s">
        <v>124</v>
      </c>
      <c r="C94" s="103" t="s">
        <v>40</v>
      </c>
      <c r="D94" s="104">
        <v>5</v>
      </c>
      <c r="E94" s="105">
        <v>52212</v>
      </c>
      <c r="F94" s="173">
        <v>281305</v>
      </c>
      <c r="G94" s="61">
        <v>30541</v>
      </c>
      <c r="H94" s="185">
        <f t="shared" si="14"/>
        <v>250764</v>
      </c>
      <c r="I94" s="62">
        <v>30541</v>
      </c>
      <c r="J94" s="247">
        <f t="shared" si="15"/>
        <v>0.41505784110932353</v>
      </c>
      <c r="K94" s="136">
        <f t="shared" si="11"/>
        <v>152705</v>
      </c>
      <c r="L94" s="107">
        <f t="shared" si="12"/>
        <v>610820</v>
      </c>
      <c r="M94" s="100" t="str">
        <f t="shared" si="13"/>
        <v>SI CUMPLE</v>
      </c>
      <c r="N94" s="100" t="str">
        <f t="shared" si="16"/>
        <v>SI CUMPLE</v>
      </c>
      <c r="O94" s="137">
        <v>4</v>
      </c>
      <c r="P94" s="211"/>
    </row>
    <row r="95" spans="1:16" s="108" customFormat="1" ht="36.75" customHeight="1" x14ac:dyDescent="0.25">
      <c r="A95" s="101">
        <v>77</v>
      </c>
      <c r="B95" s="102" t="s">
        <v>193</v>
      </c>
      <c r="C95" s="103" t="s">
        <v>40</v>
      </c>
      <c r="D95" s="104">
        <v>7</v>
      </c>
      <c r="E95" s="105">
        <v>50229</v>
      </c>
      <c r="F95" s="173">
        <v>330275</v>
      </c>
      <c r="G95" s="61">
        <v>34397</v>
      </c>
      <c r="H95" s="185">
        <f t="shared" si="14"/>
        <v>295878</v>
      </c>
      <c r="I95" s="62">
        <v>34397</v>
      </c>
      <c r="J95" s="247">
        <f t="shared" si="15"/>
        <v>0.31519640048577513</v>
      </c>
      <c r="K95" s="136">
        <f t="shared" si="11"/>
        <v>240779</v>
      </c>
      <c r="L95" s="107">
        <f t="shared" si="12"/>
        <v>963116</v>
      </c>
      <c r="M95" s="100" t="str">
        <f t="shared" si="13"/>
        <v>SI CUMPLE</v>
      </c>
      <c r="N95" s="100" t="str">
        <f t="shared" si="16"/>
        <v>SI CUMPLE</v>
      </c>
      <c r="O95" s="137">
        <v>4</v>
      </c>
      <c r="P95" s="211"/>
    </row>
    <row r="96" spans="1:16" s="108" customFormat="1" ht="36.75" customHeight="1" x14ac:dyDescent="0.25">
      <c r="A96" s="101">
        <v>78</v>
      </c>
      <c r="B96" s="102" t="s">
        <v>194</v>
      </c>
      <c r="C96" s="103" t="s">
        <v>40</v>
      </c>
      <c r="D96" s="104">
        <v>2</v>
      </c>
      <c r="E96" s="105">
        <v>38270</v>
      </c>
      <c r="F96" s="173">
        <v>399760</v>
      </c>
      <c r="G96" s="61">
        <v>38270</v>
      </c>
      <c r="H96" s="185">
        <f t="shared" si="14"/>
        <v>361490</v>
      </c>
      <c r="I96" s="62">
        <v>38270</v>
      </c>
      <c r="J96" s="247">
        <f t="shared" si="15"/>
        <v>0</v>
      </c>
      <c r="K96" s="136">
        <f t="shared" si="11"/>
        <v>76540</v>
      </c>
      <c r="L96" s="107">
        <f t="shared" si="12"/>
        <v>306160</v>
      </c>
      <c r="M96" s="100" t="str">
        <f t="shared" si="13"/>
        <v>SI CUMPLE</v>
      </c>
      <c r="N96" s="100" t="str">
        <f t="shared" si="16"/>
        <v>SI CUMPLE</v>
      </c>
      <c r="O96" s="137">
        <v>4</v>
      </c>
      <c r="P96" s="211"/>
    </row>
    <row r="97" spans="1:16" s="108" customFormat="1" ht="36.75" customHeight="1" x14ac:dyDescent="0.25">
      <c r="A97" s="101">
        <v>79</v>
      </c>
      <c r="B97" s="102" t="s">
        <v>195</v>
      </c>
      <c r="C97" s="103" t="s">
        <v>40</v>
      </c>
      <c r="D97" s="104">
        <v>1</v>
      </c>
      <c r="E97" s="105">
        <v>222220</v>
      </c>
      <c r="F97" s="173">
        <v>634635</v>
      </c>
      <c r="G97" s="61">
        <v>102833</v>
      </c>
      <c r="H97" s="185">
        <f t="shared" si="14"/>
        <v>531802</v>
      </c>
      <c r="I97" s="62">
        <v>102833</v>
      </c>
      <c r="J97" s="247">
        <f t="shared" si="15"/>
        <v>0.53724687246872471</v>
      </c>
      <c r="K97" s="136">
        <f t="shared" si="11"/>
        <v>102833</v>
      </c>
      <c r="L97" s="107">
        <f t="shared" si="12"/>
        <v>411332</v>
      </c>
      <c r="M97" s="100" t="str">
        <f t="shared" si="13"/>
        <v>SI CUMPLE</v>
      </c>
      <c r="N97" s="100" t="str">
        <f t="shared" si="16"/>
        <v>SI CUMPLE</v>
      </c>
      <c r="O97" s="137">
        <v>4</v>
      </c>
      <c r="P97" s="211"/>
    </row>
    <row r="98" spans="1:16" s="64" customFormat="1" ht="36.75" customHeight="1" x14ac:dyDescent="0.25">
      <c r="A98" s="101">
        <v>80</v>
      </c>
      <c r="B98" s="102" t="s">
        <v>196</v>
      </c>
      <c r="C98" s="103" t="s">
        <v>40</v>
      </c>
      <c r="D98" s="104">
        <v>2</v>
      </c>
      <c r="E98" s="105">
        <v>240502</v>
      </c>
      <c r="F98" s="173">
        <v>719100</v>
      </c>
      <c r="G98" s="61">
        <v>117824</v>
      </c>
      <c r="H98" s="185">
        <f t="shared" si="14"/>
        <v>601276</v>
      </c>
      <c r="I98" s="62">
        <v>117824</v>
      </c>
      <c r="J98" s="247">
        <f t="shared" si="15"/>
        <v>0.51009139217137489</v>
      </c>
      <c r="K98" s="136">
        <f t="shared" si="11"/>
        <v>235648</v>
      </c>
      <c r="L98" s="107">
        <f t="shared" si="12"/>
        <v>942592</v>
      </c>
      <c r="M98" s="100" t="str">
        <f t="shared" si="13"/>
        <v>SI CUMPLE</v>
      </c>
      <c r="N98" s="100" t="str">
        <f t="shared" si="16"/>
        <v>SI CUMPLE</v>
      </c>
      <c r="O98" s="137">
        <v>4</v>
      </c>
      <c r="P98" s="211"/>
    </row>
    <row r="99" spans="1:16" s="108" customFormat="1" ht="36.75" customHeight="1" x14ac:dyDescent="0.25">
      <c r="A99" s="101">
        <v>81</v>
      </c>
      <c r="B99" s="102" t="s">
        <v>125</v>
      </c>
      <c r="C99" s="103" t="s">
        <v>40</v>
      </c>
      <c r="D99" s="104">
        <v>4</v>
      </c>
      <c r="E99" s="105">
        <v>238726</v>
      </c>
      <c r="F99" s="173">
        <v>479373</v>
      </c>
      <c r="G99" s="61">
        <v>57860</v>
      </c>
      <c r="H99" s="185">
        <f t="shared" si="14"/>
        <v>421513</v>
      </c>
      <c r="I99" s="62">
        <v>57860</v>
      </c>
      <c r="J99" s="247">
        <f t="shared" si="15"/>
        <v>0.75763008637517493</v>
      </c>
      <c r="K99" s="136">
        <f t="shared" si="11"/>
        <v>231440</v>
      </c>
      <c r="L99" s="107">
        <f t="shared" si="12"/>
        <v>925760</v>
      </c>
      <c r="M99" s="100" t="str">
        <f t="shared" si="13"/>
        <v>SI CUMPLE</v>
      </c>
      <c r="N99" s="100" t="str">
        <f t="shared" si="16"/>
        <v>SI CUMPLE</v>
      </c>
      <c r="O99" s="137">
        <v>4</v>
      </c>
      <c r="P99" s="211"/>
    </row>
    <row r="100" spans="1:16" s="108" customFormat="1" ht="36.75" customHeight="1" x14ac:dyDescent="0.25">
      <c r="A100" s="101">
        <v>82</v>
      </c>
      <c r="B100" s="102" t="s">
        <v>197</v>
      </c>
      <c r="C100" s="103" t="s">
        <v>40</v>
      </c>
      <c r="D100" s="104">
        <v>4</v>
      </c>
      <c r="E100" s="105">
        <v>51209</v>
      </c>
      <c r="F100" s="173">
        <v>369378</v>
      </c>
      <c r="G100" s="61">
        <v>26521</v>
      </c>
      <c r="H100" s="185">
        <f t="shared" si="14"/>
        <v>342857</v>
      </c>
      <c r="I100" s="62">
        <v>26521</v>
      </c>
      <c r="J100" s="247">
        <f t="shared" si="15"/>
        <v>0.48210275537503172</v>
      </c>
      <c r="K100" s="136">
        <f t="shared" si="11"/>
        <v>106084</v>
      </c>
      <c r="L100" s="107">
        <f t="shared" si="12"/>
        <v>424336</v>
      </c>
      <c r="M100" s="100" t="str">
        <f t="shared" si="13"/>
        <v>SI CUMPLE</v>
      </c>
      <c r="N100" s="100" t="str">
        <f t="shared" si="16"/>
        <v>SI CUMPLE</v>
      </c>
      <c r="O100" s="137">
        <v>4</v>
      </c>
      <c r="P100" s="211"/>
    </row>
    <row r="101" spans="1:16" s="64" customFormat="1" ht="36.75" customHeight="1" x14ac:dyDescent="0.25">
      <c r="A101" s="101">
        <v>83</v>
      </c>
      <c r="B101" s="102" t="s">
        <v>198</v>
      </c>
      <c r="C101" s="103" t="s">
        <v>39</v>
      </c>
      <c r="D101" s="104">
        <v>2</v>
      </c>
      <c r="E101" s="105">
        <v>599009</v>
      </c>
      <c r="F101" s="173">
        <v>4894200</v>
      </c>
      <c r="G101" s="61">
        <v>35242</v>
      </c>
      <c r="H101" s="185">
        <f t="shared" si="14"/>
        <v>4858958</v>
      </c>
      <c r="I101" s="62">
        <v>35242</v>
      </c>
      <c r="J101" s="247">
        <f t="shared" si="15"/>
        <v>0.94116615944000837</v>
      </c>
      <c r="K101" s="136">
        <f t="shared" si="11"/>
        <v>70484</v>
      </c>
      <c r="L101" s="107">
        <f t="shared" si="12"/>
        <v>281936</v>
      </c>
      <c r="M101" s="100" t="str">
        <f t="shared" si="13"/>
        <v>SI CUMPLE</v>
      </c>
      <c r="N101" s="100" t="str">
        <f t="shared" si="16"/>
        <v>SI CUMPLE</v>
      </c>
      <c r="O101" s="137">
        <v>4</v>
      </c>
      <c r="P101" s="211"/>
    </row>
    <row r="102" spans="1:16" s="64" customFormat="1" ht="36.75" customHeight="1" x14ac:dyDescent="0.25">
      <c r="A102" s="101">
        <v>84</v>
      </c>
      <c r="B102" s="102" t="s">
        <v>199</v>
      </c>
      <c r="C102" s="103" t="s">
        <v>39</v>
      </c>
      <c r="D102" s="104">
        <v>6</v>
      </c>
      <c r="E102" s="105">
        <v>602139</v>
      </c>
      <c r="F102" s="173">
        <v>9675397</v>
      </c>
      <c r="G102" s="61">
        <v>56224</v>
      </c>
      <c r="H102" s="185">
        <f t="shared" si="14"/>
        <v>9619173</v>
      </c>
      <c r="I102" s="62">
        <v>56224</v>
      </c>
      <c r="J102" s="247">
        <f t="shared" si="15"/>
        <v>0.90662621089150508</v>
      </c>
      <c r="K102" s="136">
        <f t="shared" si="11"/>
        <v>337344</v>
      </c>
      <c r="L102" s="107">
        <f t="shared" si="12"/>
        <v>1349376</v>
      </c>
      <c r="M102" s="100" t="str">
        <f t="shared" si="13"/>
        <v>SI CUMPLE</v>
      </c>
      <c r="N102" s="100" t="str">
        <f t="shared" si="16"/>
        <v>SI CUMPLE</v>
      </c>
      <c r="O102" s="137">
        <v>4</v>
      </c>
      <c r="P102" s="211"/>
    </row>
    <row r="103" spans="1:16" s="64" customFormat="1" ht="36.75" customHeight="1" thickBot="1" x14ac:dyDescent="0.3">
      <c r="A103" s="116">
        <v>85</v>
      </c>
      <c r="B103" s="111" t="s">
        <v>126</v>
      </c>
      <c r="C103" s="112" t="s">
        <v>40</v>
      </c>
      <c r="D103" s="113">
        <v>6</v>
      </c>
      <c r="E103" s="114">
        <v>116294</v>
      </c>
      <c r="F103" s="174">
        <v>2226455</v>
      </c>
      <c r="G103" s="190">
        <v>71168</v>
      </c>
      <c r="H103" s="244">
        <f t="shared" si="14"/>
        <v>2155287</v>
      </c>
      <c r="I103" s="182">
        <v>71168</v>
      </c>
      <c r="J103" s="248">
        <f t="shared" si="15"/>
        <v>0.38803377646310216</v>
      </c>
      <c r="K103" s="138">
        <f t="shared" si="11"/>
        <v>427008</v>
      </c>
      <c r="L103" s="139">
        <f t="shared" si="12"/>
        <v>1708032</v>
      </c>
      <c r="M103" s="140" t="str">
        <f t="shared" si="13"/>
        <v>SI CUMPLE</v>
      </c>
      <c r="N103" s="140" t="str">
        <f t="shared" si="16"/>
        <v>SI CUMPLE</v>
      </c>
      <c r="O103" s="141">
        <v>4</v>
      </c>
      <c r="P103" s="215"/>
    </row>
    <row r="104" spans="1:16" s="178" customFormat="1" ht="24.75" customHeight="1" thickBot="1" x14ac:dyDescent="0.3">
      <c r="A104" s="177"/>
      <c r="D104" s="177"/>
      <c r="E104" s="179">
        <f>SUM(E24:E103)</f>
        <v>5563095</v>
      </c>
      <c r="F104" s="60"/>
      <c r="G104" s="188">
        <f>SUM(G24:G103)</f>
        <v>2269846</v>
      </c>
      <c r="H104" s="64"/>
      <c r="I104" s="195" t="s">
        <v>14</v>
      </c>
      <c r="J104" s="177"/>
      <c r="K104" s="133">
        <f>SUM(K24:K103)</f>
        <v>48911375</v>
      </c>
      <c r="L104" s="134">
        <f>SUM(L24:L103)</f>
        <v>195645500</v>
      </c>
      <c r="M104" s="177"/>
    </row>
    <row r="105" spans="1:16" x14ac:dyDescent="0.25">
      <c r="H105" s="98"/>
      <c r="I105" s="98"/>
      <c r="J105" s="99"/>
      <c r="K105" s="98"/>
    </row>
    <row r="106" spans="1:16" ht="15" customHeight="1" x14ac:dyDescent="0.25">
      <c r="A106" s="127"/>
      <c r="B106" s="128"/>
      <c r="C106" s="128"/>
      <c r="D106" s="128"/>
      <c r="E106" s="129"/>
      <c r="F106" s="128"/>
      <c r="G106" s="128"/>
      <c r="H106" s="130"/>
      <c r="I106" s="131"/>
      <c r="J106" s="99"/>
      <c r="K106" s="98"/>
    </row>
    <row r="107" spans="1:16" x14ac:dyDescent="0.25">
      <c r="H107" s="98"/>
      <c r="I107" s="98"/>
      <c r="J107" s="99"/>
      <c r="K107" s="98"/>
    </row>
    <row r="108" spans="1:16" s="2" customFormat="1" ht="18.75" x14ac:dyDescent="0.3">
      <c r="B108"/>
      <c r="C108"/>
      <c r="D108" s="301" t="s">
        <v>4</v>
      </c>
      <c r="E108" s="301"/>
      <c r="F108" s="132" t="s">
        <v>82</v>
      </c>
      <c r="H108" s="98"/>
      <c r="I108" s="98"/>
      <c r="J108" s="99"/>
      <c r="K108" s="98"/>
      <c r="L108"/>
      <c r="M108"/>
      <c r="O108"/>
      <c r="P108"/>
    </row>
    <row r="109" spans="1:16" x14ac:dyDescent="0.25">
      <c r="H109" s="98"/>
      <c r="I109" s="98"/>
      <c r="J109" s="99"/>
      <c r="K109" s="98"/>
    </row>
    <row r="110" spans="1:16" x14ac:dyDescent="0.25">
      <c r="H110" s="98"/>
      <c r="I110" s="98"/>
      <c r="J110" s="99"/>
      <c r="K110" s="98"/>
    </row>
    <row r="111" spans="1:16" x14ac:dyDescent="0.25">
      <c r="H111" s="98"/>
      <c r="I111" s="98"/>
      <c r="J111" s="99"/>
      <c r="K111" s="98"/>
    </row>
    <row r="112" spans="1:16" x14ac:dyDescent="0.25">
      <c r="H112" s="98"/>
      <c r="I112" s="98"/>
      <c r="J112" s="99"/>
      <c r="K112" s="98"/>
    </row>
    <row r="113" spans="8:11" x14ac:dyDescent="0.25">
      <c r="H113" s="98"/>
      <c r="I113" s="98"/>
      <c r="J113" s="99"/>
      <c r="K113" s="98"/>
    </row>
    <row r="114" spans="8:11" x14ac:dyDescent="0.25">
      <c r="H114" s="98"/>
      <c r="I114" s="98"/>
      <c r="J114" s="99"/>
      <c r="K114" s="98"/>
    </row>
    <row r="115" spans="8:11" x14ac:dyDescent="0.25">
      <c r="H115" s="98"/>
      <c r="I115" s="98"/>
      <c r="J115" s="99"/>
      <c r="K115" s="98"/>
    </row>
    <row r="116" spans="8:11" x14ac:dyDescent="0.25">
      <c r="H116" s="98"/>
      <c r="I116" s="98"/>
      <c r="J116" s="99"/>
      <c r="K116" s="98"/>
    </row>
    <row r="117" spans="8:11" x14ac:dyDescent="0.25">
      <c r="H117" s="98"/>
      <c r="I117" s="98"/>
      <c r="J117" s="99"/>
      <c r="K117" s="98"/>
    </row>
    <row r="118" spans="8:11" x14ac:dyDescent="0.25">
      <c r="H118" s="98"/>
      <c r="I118" s="98"/>
      <c r="J118" s="99"/>
      <c r="K118" s="98"/>
    </row>
    <row r="119" spans="8:11" x14ac:dyDescent="0.25">
      <c r="H119" s="98"/>
      <c r="I119" s="98"/>
      <c r="J119" s="99"/>
      <c r="K119" s="98"/>
    </row>
    <row r="120" spans="8:11" x14ac:dyDescent="0.25">
      <c r="H120" s="98"/>
      <c r="I120" s="98"/>
      <c r="J120" s="99"/>
      <c r="K120" s="98"/>
    </row>
    <row r="121" spans="8:11" x14ac:dyDescent="0.25">
      <c r="H121" s="98"/>
      <c r="I121" s="98"/>
      <c r="J121" s="99"/>
      <c r="K121" s="98"/>
    </row>
    <row r="122" spans="8:11" x14ac:dyDescent="0.25">
      <c r="H122" s="98"/>
      <c r="I122" s="98"/>
      <c r="J122" s="99"/>
      <c r="K122" s="98"/>
    </row>
    <row r="123" spans="8:11" x14ac:dyDescent="0.25">
      <c r="H123" s="98"/>
      <c r="I123" s="98"/>
      <c r="J123" s="99"/>
      <c r="K123" s="98"/>
    </row>
    <row r="124" spans="8:11" x14ac:dyDescent="0.25">
      <c r="H124" s="98"/>
      <c r="I124" s="98"/>
      <c r="J124" s="99"/>
      <c r="K124" s="98"/>
    </row>
    <row r="125" spans="8:11" x14ac:dyDescent="0.25">
      <c r="H125" s="98"/>
      <c r="I125" s="98"/>
      <c r="J125" s="99"/>
      <c r="K125" s="98"/>
    </row>
    <row r="126" spans="8:11" x14ac:dyDescent="0.25">
      <c r="H126" s="98"/>
      <c r="I126" s="98"/>
      <c r="J126" s="99"/>
      <c r="K126" s="98"/>
    </row>
    <row r="127" spans="8:11" x14ac:dyDescent="0.25">
      <c r="H127" s="98"/>
      <c r="I127" s="98"/>
      <c r="J127" s="99"/>
      <c r="K127" s="98"/>
    </row>
    <row r="128" spans="8:11" x14ac:dyDescent="0.25">
      <c r="H128" s="98"/>
      <c r="I128" s="98"/>
      <c r="J128" s="99"/>
      <c r="K128" s="98"/>
    </row>
    <row r="129" spans="8:11" x14ac:dyDescent="0.25">
      <c r="H129" s="98"/>
      <c r="I129" s="98"/>
      <c r="J129" s="99"/>
      <c r="K129" s="98"/>
    </row>
    <row r="130" spans="8:11" x14ac:dyDescent="0.25">
      <c r="H130" s="98"/>
      <c r="I130" s="98"/>
      <c r="J130" s="99"/>
      <c r="K130" s="98"/>
    </row>
    <row r="131" spans="8:11" x14ac:dyDescent="0.25">
      <c r="H131" s="98"/>
      <c r="I131" s="98"/>
      <c r="J131" s="99"/>
      <c r="K131" s="98"/>
    </row>
    <row r="132" spans="8:11" x14ac:dyDescent="0.25">
      <c r="H132" s="98"/>
      <c r="I132" s="98"/>
      <c r="J132" s="99"/>
      <c r="K132" s="98"/>
    </row>
    <row r="133" spans="8:11" x14ac:dyDescent="0.25">
      <c r="H133" s="98"/>
      <c r="I133" s="98"/>
      <c r="J133" s="99"/>
      <c r="K133" s="98"/>
    </row>
    <row r="134" spans="8:11" x14ac:dyDescent="0.25">
      <c r="H134" s="98"/>
      <c r="I134" s="98"/>
      <c r="J134" s="99"/>
      <c r="K134" s="98"/>
    </row>
    <row r="135" spans="8:11" x14ac:dyDescent="0.25">
      <c r="H135" s="98"/>
      <c r="I135" s="98"/>
      <c r="J135" s="99"/>
      <c r="K135" s="98"/>
    </row>
    <row r="136" spans="8:11" x14ac:dyDescent="0.25">
      <c r="H136" s="98"/>
      <c r="I136" s="98"/>
      <c r="J136" s="99"/>
      <c r="K136" s="98"/>
    </row>
    <row r="137" spans="8:11" x14ac:dyDescent="0.25">
      <c r="H137" s="98"/>
      <c r="I137" s="98"/>
      <c r="J137" s="99"/>
      <c r="K137" s="98"/>
    </row>
    <row r="138" spans="8:11" x14ac:dyDescent="0.25">
      <c r="H138" s="98"/>
      <c r="I138" s="98"/>
      <c r="J138" s="99"/>
      <c r="K138" s="98"/>
    </row>
    <row r="139" spans="8:11" x14ac:dyDescent="0.25">
      <c r="H139" s="98"/>
      <c r="I139" s="98"/>
      <c r="J139" s="99"/>
      <c r="K139" s="98"/>
    </row>
    <row r="140" spans="8:11" x14ac:dyDescent="0.25">
      <c r="H140" s="98"/>
      <c r="I140" s="98"/>
      <c r="J140" s="99"/>
      <c r="K140" s="98"/>
    </row>
    <row r="141" spans="8:11" x14ac:dyDescent="0.25">
      <c r="H141" s="98"/>
      <c r="I141" s="98"/>
      <c r="J141" s="99"/>
      <c r="K141" s="98"/>
    </row>
    <row r="142" spans="8:11" x14ac:dyDescent="0.25">
      <c r="H142" s="98"/>
      <c r="I142" s="98"/>
      <c r="J142" s="99"/>
      <c r="K142" s="98"/>
    </row>
    <row r="143" spans="8:11" x14ac:dyDescent="0.25">
      <c r="H143" s="98"/>
      <c r="I143" s="98"/>
      <c r="J143" s="99"/>
      <c r="K143" s="98"/>
    </row>
    <row r="144" spans="8:11" x14ac:dyDescent="0.25">
      <c r="H144" s="98"/>
      <c r="I144" s="98"/>
      <c r="J144" s="99"/>
      <c r="K144" s="98"/>
    </row>
    <row r="145" spans="8:11" x14ac:dyDescent="0.25">
      <c r="H145" s="98"/>
      <c r="I145" s="98"/>
      <c r="J145" s="99"/>
      <c r="K145" s="98"/>
    </row>
    <row r="146" spans="8:11" x14ac:dyDescent="0.25">
      <c r="H146" s="98"/>
      <c r="I146" s="98"/>
      <c r="J146" s="99"/>
      <c r="K146" s="98"/>
    </row>
    <row r="147" spans="8:11" x14ac:dyDescent="0.25">
      <c r="H147" s="98"/>
      <c r="I147" s="98"/>
      <c r="J147" s="99"/>
      <c r="K147" s="98"/>
    </row>
    <row r="148" spans="8:11" x14ac:dyDescent="0.25">
      <c r="H148" s="98"/>
      <c r="I148" s="98"/>
      <c r="J148" s="99"/>
      <c r="K148" s="98"/>
    </row>
    <row r="149" spans="8:11" x14ac:dyDescent="0.25">
      <c r="H149" s="98"/>
      <c r="I149" s="98"/>
      <c r="J149" s="99"/>
      <c r="K149" s="98"/>
    </row>
    <row r="150" spans="8:11" x14ac:dyDescent="0.25">
      <c r="H150" s="98"/>
      <c r="I150" s="98"/>
      <c r="J150" s="99"/>
      <c r="K150" s="98"/>
    </row>
    <row r="151" spans="8:11" x14ac:dyDescent="0.25">
      <c r="H151" s="98"/>
      <c r="I151" s="98"/>
      <c r="J151" s="99"/>
      <c r="K151" s="98"/>
    </row>
    <row r="152" spans="8:11" x14ac:dyDescent="0.25">
      <c r="H152" s="98"/>
      <c r="I152" s="98"/>
      <c r="J152" s="99"/>
      <c r="K152" s="98"/>
    </row>
    <row r="153" spans="8:11" x14ac:dyDescent="0.25">
      <c r="H153" s="98"/>
      <c r="I153" s="98"/>
      <c r="J153" s="99"/>
      <c r="K153" s="98"/>
    </row>
    <row r="154" spans="8:11" x14ac:dyDescent="0.25">
      <c r="H154" s="98"/>
      <c r="I154" s="98"/>
      <c r="J154" s="99"/>
      <c r="K154" s="98"/>
    </row>
    <row r="155" spans="8:11" x14ac:dyDescent="0.25">
      <c r="H155" s="98"/>
      <c r="I155" s="98"/>
      <c r="J155" s="99"/>
      <c r="K155" s="98"/>
    </row>
    <row r="156" spans="8:11" x14ac:dyDescent="0.25">
      <c r="H156" s="98"/>
      <c r="I156" s="98"/>
      <c r="J156" s="99"/>
      <c r="K156" s="98"/>
    </row>
    <row r="157" spans="8:11" x14ac:dyDescent="0.25">
      <c r="H157" s="98"/>
      <c r="I157" s="98"/>
      <c r="J157" s="99"/>
      <c r="K157" s="98"/>
    </row>
    <row r="158" spans="8:11" x14ac:dyDescent="0.25">
      <c r="H158" s="98"/>
      <c r="I158" s="98"/>
      <c r="J158" s="99"/>
      <c r="K158" s="98"/>
    </row>
    <row r="159" spans="8:11" x14ac:dyDescent="0.25">
      <c r="H159" s="98"/>
      <c r="I159" s="98"/>
      <c r="J159" s="99"/>
      <c r="K159" s="98"/>
    </row>
    <row r="160" spans="8:11" x14ac:dyDescent="0.25">
      <c r="H160" s="98"/>
      <c r="I160" s="98"/>
      <c r="J160" s="99"/>
      <c r="K160" s="98"/>
    </row>
    <row r="161" spans="8:11" x14ac:dyDescent="0.25">
      <c r="H161" s="98"/>
      <c r="I161" s="98"/>
      <c r="J161" s="99"/>
      <c r="K161" s="98"/>
    </row>
    <row r="162" spans="8:11" x14ac:dyDescent="0.25">
      <c r="H162" s="98"/>
      <c r="I162" s="98"/>
      <c r="J162" s="99"/>
      <c r="K162" s="98"/>
    </row>
    <row r="163" spans="8:11" x14ac:dyDescent="0.25">
      <c r="H163" s="98"/>
      <c r="I163" s="98"/>
      <c r="J163" s="99"/>
      <c r="K163" s="98"/>
    </row>
    <row r="164" spans="8:11" x14ac:dyDescent="0.25">
      <c r="H164" s="98"/>
      <c r="I164" s="98"/>
      <c r="J164" s="99"/>
      <c r="K164" s="98"/>
    </row>
    <row r="165" spans="8:11" x14ac:dyDescent="0.25">
      <c r="H165" s="98"/>
      <c r="I165" s="98"/>
      <c r="J165" s="99"/>
      <c r="K165" s="98"/>
    </row>
    <row r="166" spans="8:11" x14ac:dyDescent="0.25">
      <c r="H166" s="98"/>
      <c r="I166" s="98"/>
      <c r="J166" s="99"/>
      <c r="K166" s="98"/>
    </row>
    <row r="167" spans="8:11" x14ac:dyDescent="0.25">
      <c r="H167" s="98"/>
      <c r="I167" s="98"/>
      <c r="J167" s="99"/>
      <c r="K167" s="98"/>
    </row>
    <row r="168" spans="8:11" x14ac:dyDescent="0.25">
      <c r="H168" s="98"/>
      <c r="I168" s="98"/>
      <c r="J168" s="99"/>
      <c r="K168" s="98"/>
    </row>
    <row r="169" spans="8:11" x14ac:dyDescent="0.25">
      <c r="H169" s="98"/>
      <c r="I169" s="98"/>
      <c r="J169" s="99"/>
      <c r="K169" s="98"/>
    </row>
    <row r="170" spans="8:11" x14ac:dyDescent="0.25">
      <c r="H170" s="98"/>
      <c r="I170" s="98"/>
      <c r="J170" s="99"/>
      <c r="K170" s="98"/>
    </row>
    <row r="171" spans="8:11" x14ac:dyDescent="0.25">
      <c r="H171" s="98"/>
      <c r="I171" s="98"/>
      <c r="J171" s="99"/>
      <c r="K171" s="98"/>
    </row>
    <row r="172" spans="8:11" x14ac:dyDescent="0.25">
      <c r="H172" s="98"/>
      <c r="I172" s="98"/>
      <c r="J172" s="99"/>
      <c r="K172" s="98"/>
    </row>
    <row r="173" spans="8:11" x14ac:dyDescent="0.25">
      <c r="H173" s="98"/>
      <c r="I173" s="98"/>
      <c r="J173" s="99"/>
      <c r="K173" s="98"/>
    </row>
    <row r="174" spans="8:11" x14ac:dyDescent="0.25">
      <c r="H174" s="98"/>
      <c r="I174" s="98"/>
      <c r="J174" s="99"/>
      <c r="K174" s="98"/>
    </row>
    <row r="175" spans="8:11" x14ac:dyDescent="0.25">
      <c r="H175" s="98"/>
      <c r="I175" s="98"/>
      <c r="J175" s="99"/>
      <c r="K175" s="98"/>
    </row>
    <row r="176" spans="8:11" x14ac:dyDescent="0.25">
      <c r="H176" s="98"/>
      <c r="I176" s="98"/>
      <c r="J176" s="99"/>
      <c r="K176" s="98"/>
    </row>
    <row r="177" spans="8:11" x14ac:dyDescent="0.25">
      <c r="H177" s="98"/>
      <c r="I177" s="98"/>
      <c r="J177" s="99"/>
      <c r="K177" s="98"/>
    </row>
    <row r="178" spans="8:11" x14ac:dyDescent="0.25">
      <c r="H178" s="98"/>
      <c r="I178" s="98"/>
      <c r="J178" s="99"/>
      <c r="K178" s="98"/>
    </row>
    <row r="179" spans="8:11" x14ac:dyDescent="0.25">
      <c r="H179" s="98"/>
      <c r="I179" s="98"/>
      <c r="J179" s="99"/>
      <c r="K179" s="98"/>
    </row>
    <row r="180" spans="8:11" x14ac:dyDescent="0.25">
      <c r="H180" s="98"/>
      <c r="I180" s="98"/>
      <c r="J180" s="99"/>
      <c r="K180" s="98"/>
    </row>
    <row r="181" spans="8:11" x14ac:dyDescent="0.25">
      <c r="H181" s="98"/>
      <c r="I181" s="98"/>
      <c r="J181" s="99"/>
      <c r="K181" s="98"/>
    </row>
    <row r="182" spans="8:11" x14ac:dyDescent="0.25">
      <c r="H182" s="98"/>
      <c r="I182" s="98"/>
      <c r="J182" s="99"/>
      <c r="K182" s="98"/>
    </row>
    <row r="183" spans="8:11" x14ac:dyDescent="0.25">
      <c r="H183" s="98"/>
      <c r="I183" s="98"/>
      <c r="J183" s="99"/>
      <c r="K183" s="98"/>
    </row>
    <row r="184" spans="8:11" x14ac:dyDescent="0.25">
      <c r="H184" s="98"/>
      <c r="I184" s="98"/>
      <c r="J184" s="99"/>
      <c r="K184" s="98"/>
    </row>
    <row r="185" spans="8:11" x14ac:dyDescent="0.25">
      <c r="H185" s="98"/>
      <c r="I185" s="98"/>
      <c r="J185" s="99"/>
      <c r="K185" s="98"/>
    </row>
    <row r="186" spans="8:11" x14ac:dyDescent="0.25">
      <c r="H186" s="98"/>
      <c r="I186" s="98"/>
      <c r="J186" s="99"/>
      <c r="K186" s="98"/>
    </row>
    <row r="187" spans="8:11" x14ac:dyDescent="0.25">
      <c r="H187" s="98"/>
      <c r="I187" s="98"/>
      <c r="J187" s="99"/>
      <c r="K187" s="98"/>
    </row>
    <row r="188" spans="8:11" x14ac:dyDescent="0.25">
      <c r="H188" s="98"/>
      <c r="I188" s="98"/>
      <c r="J188" s="99"/>
      <c r="K188" s="98"/>
    </row>
    <row r="189" spans="8:11" x14ac:dyDescent="0.25">
      <c r="H189" s="98"/>
      <c r="I189" s="98"/>
      <c r="J189" s="99"/>
      <c r="K189" s="98"/>
    </row>
    <row r="190" spans="8:11" x14ac:dyDescent="0.25">
      <c r="H190" s="98"/>
      <c r="I190" s="98"/>
      <c r="J190" s="99"/>
      <c r="K190" s="98"/>
    </row>
    <row r="191" spans="8:11" x14ac:dyDescent="0.25">
      <c r="H191" s="98"/>
      <c r="I191" s="98"/>
      <c r="J191" s="99"/>
      <c r="K191" s="98"/>
    </row>
    <row r="192" spans="8:11" x14ac:dyDescent="0.25">
      <c r="H192" s="98"/>
      <c r="I192" s="98"/>
      <c r="J192" s="99"/>
      <c r="K192" s="98"/>
    </row>
    <row r="193" spans="8:11" x14ac:dyDescent="0.25">
      <c r="H193" s="98"/>
      <c r="I193" s="98"/>
      <c r="J193" s="99"/>
      <c r="K193" s="98"/>
    </row>
    <row r="194" spans="8:11" x14ac:dyDescent="0.25">
      <c r="H194" s="98"/>
      <c r="I194" s="98"/>
      <c r="J194" s="99"/>
      <c r="K194" s="98"/>
    </row>
    <row r="195" spans="8:11" x14ac:dyDescent="0.25">
      <c r="H195" s="98"/>
      <c r="I195" s="98"/>
      <c r="J195" s="99"/>
      <c r="K195" s="98"/>
    </row>
    <row r="196" spans="8:11" x14ac:dyDescent="0.25">
      <c r="H196" s="98"/>
      <c r="I196" s="98"/>
      <c r="J196" s="99"/>
      <c r="K196" s="98"/>
    </row>
    <row r="197" spans="8:11" x14ac:dyDescent="0.25">
      <c r="H197" s="98"/>
      <c r="I197" s="98"/>
      <c r="J197" s="99"/>
      <c r="K197" s="98"/>
    </row>
    <row r="198" spans="8:11" x14ac:dyDescent="0.25">
      <c r="H198" s="98"/>
      <c r="I198" s="98"/>
      <c r="J198" s="99"/>
      <c r="K198" s="98"/>
    </row>
    <row r="199" spans="8:11" x14ac:dyDescent="0.25">
      <c r="H199" s="98"/>
      <c r="I199" s="98"/>
      <c r="J199" s="99"/>
      <c r="K199" s="98"/>
    </row>
    <row r="200" spans="8:11" x14ac:dyDescent="0.25">
      <c r="H200" s="98"/>
      <c r="I200" s="98"/>
      <c r="J200" s="99"/>
      <c r="K200" s="98"/>
    </row>
    <row r="201" spans="8:11" x14ac:dyDescent="0.25">
      <c r="H201" s="98"/>
      <c r="I201" s="98"/>
      <c r="J201" s="99"/>
      <c r="K201" s="98"/>
    </row>
    <row r="202" spans="8:11" x14ac:dyDescent="0.25">
      <c r="H202" s="98"/>
      <c r="I202" s="98"/>
      <c r="J202" s="99"/>
      <c r="K202" s="98"/>
    </row>
    <row r="203" spans="8:11" x14ac:dyDescent="0.25">
      <c r="H203" s="98"/>
      <c r="I203" s="98"/>
      <c r="J203" s="99"/>
      <c r="K203" s="98"/>
    </row>
    <row r="204" spans="8:11" x14ac:dyDescent="0.25">
      <c r="H204" s="98"/>
      <c r="I204" s="98"/>
      <c r="J204" s="99"/>
      <c r="K204" s="98"/>
    </row>
    <row r="205" spans="8:11" x14ac:dyDescent="0.25">
      <c r="H205" s="98"/>
      <c r="I205" s="98"/>
      <c r="J205" s="99"/>
      <c r="K205" s="98"/>
    </row>
    <row r="206" spans="8:11" x14ac:dyDescent="0.25">
      <c r="H206" s="98"/>
      <c r="I206" s="98"/>
      <c r="J206" s="99"/>
      <c r="K206" s="98"/>
    </row>
    <row r="207" spans="8:11" x14ac:dyDescent="0.25">
      <c r="H207" s="98"/>
      <c r="I207" s="98"/>
      <c r="J207" s="99"/>
      <c r="K207" s="98"/>
    </row>
    <row r="208" spans="8:11" x14ac:dyDescent="0.25">
      <c r="H208" s="98"/>
      <c r="I208" s="98"/>
      <c r="J208" s="99"/>
      <c r="K208" s="98"/>
    </row>
    <row r="209" spans="8:11" x14ac:dyDescent="0.25">
      <c r="H209" s="98"/>
      <c r="I209" s="98"/>
      <c r="J209" s="99"/>
      <c r="K209" s="98"/>
    </row>
    <row r="210" spans="8:11" x14ac:dyDescent="0.25">
      <c r="H210" s="98"/>
      <c r="I210" s="98"/>
      <c r="J210" s="99"/>
      <c r="K210" s="98"/>
    </row>
    <row r="211" spans="8:11" x14ac:dyDescent="0.25">
      <c r="H211" s="98"/>
      <c r="I211" s="98"/>
      <c r="J211" s="99"/>
      <c r="K211" s="98"/>
    </row>
    <row r="212" spans="8:11" x14ac:dyDescent="0.25">
      <c r="H212" s="98"/>
      <c r="I212" s="98"/>
      <c r="J212" s="99"/>
      <c r="K212" s="98"/>
    </row>
    <row r="213" spans="8:11" x14ac:dyDescent="0.25">
      <c r="H213" s="98"/>
      <c r="I213" s="98"/>
      <c r="J213" s="99"/>
      <c r="K213" s="98"/>
    </row>
    <row r="214" spans="8:11" x14ac:dyDescent="0.25">
      <c r="H214" s="98"/>
      <c r="I214" s="98"/>
      <c r="J214" s="99"/>
      <c r="K214" s="98"/>
    </row>
    <row r="215" spans="8:11" x14ac:dyDescent="0.25">
      <c r="H215" s="98"/>
      <c r="I215" s="98"/>
      <c r="J215" s="99"/>
      <c r="K215" s="98"/>
    </row>
    <row r="216" spans="8:11" x14ac:dyDescent="0.25">
      <c r="H216" s="98"/>
      <c r="I216" s="98"/>
      <c r="J216" s="99"/>
      <c r="K216" s="98"/>
    </row>
    <row r="217" spans="8:11" x14ac:dyDescent="0.25">
      <c r="H217" s="98"/>
      <c r="I217" s="98"/>
      <c r="J217" s="99"/>
      <c r="K217" s="98"/>
    </row>
    <row r="218" spans="8:11" x14ac:dyDescent="0.25">
      <c r="H218" s="98"/>
      <c r="I218" s="98"/>
      <c r="J218" s="99"/>
      <c r="K218" s="98"/>
    </row>
    <row r="219" spans="8:11" x14ac:dyDescent="0.25">
      <c r="H219" s="98"/>
      <c r="I219" s="98"/>
      <c r="J219" s="99"/>
      <c r="K219" s="98"/>
    </row>
    <row r="220" spans="8:11" x14ac:dyDescent="0.25">
      <c r="H220" s="98"/>
      <c r="I220" s="98"/>
      <c r="J220" s="99"/>
      <c r="K220" s="98"/>
    </row>
    <row r="221" spans="8:11" x14ac:dyDescent="0.25">
      <c r="H221" s="98"/>
      <c r="I221" s="98"/>
      <c r="J221" s="99"/>
      <c r="K221" s="98"/>
    </row>
    <row r="222" spans="8:11" x14ac:dyDescent="0.25">
      <c r="H222" s="98"/>
      <c r="I222" s="98"/>
      <c r="J222" s="99"/>
      <c r="K222" s="98"/>
    </row>
    <row r="223" spans="8:11" x14ac:dyDescent="0.25">
      <c r="H223" s="98"/>
      <c r="I223" s="98"/>
      <c r="J223" s="99"/>
      <c r="K223" s="98"/>
    </row>
    <row r="224" spans="8:11" x14ac:dyDescent="0.25">
      <c r="H224" s="98"/>
      <c r="I224" s="98"/>
      <c r="J224" s="99"/>
      <c r="K224" s="98"/>
    </row>
    <row r="225" spans="8:11" x14ac:dyDescent="0.25">
      <c r="H225" s="98"/>
      <c r="I225" s="98"/>
      <c r="J225" s="99"/>
      <c r="K225" s="98"/>
    </row>
    <row r="226" spans="8:11" x14ac:dyDescent="0.25">
      <c r="H226" s="98"/>
      <c r="I226" s="98"/>
      <c r="J226" s="99"/>
      <c r="K226" s="98"/>
    </row>
    <row r="227" spans="8:11" x14ac:dyDescent="0.25">
      <c r="H227" s="98"/>
      <c r="I227" s="98"/>
      <c r="J227" s="99"/>
      <c r="K227" s="98"/>
    </row>
    <row r="228" spans="8:11" x14ac:dyDescent="0.25">
      <c r="H228" s="98"/>
      <c r="I228" s="98"/>
      <c r="J228" s="99"/>
      <c r="K228" s="98"/>
    </row>
    <row r="229" spans="8:11" x14ac:dyDescent="0.25">
      <c r="H229" s="98"/>
      <c r="I229" s="98"/>
      <c r="J229" s="99"/>
      <c r="K229" s="98"/>
    </row>
    <row r="230" spans="8:11" x14ac:dyDescent="0.25">
      <c r="H230" s="98"/>
      <c r="I230" s="98"/>
      <c r="J230" s="99"/>
      <c r="K230" s="98"/>
    </row>
    <row r="231" spans="8:11" x14ac:dyDescent="0.25">
      <c r="H231" s="98"/>
      <c r="I231" s="98"/>
      <c r="J231" s="99"/>
      <c r="K231" s="98"/>
    </row>
    <row r="232" spans="8:11" x14ac:dyDescent="0.25">
      <c r="H232" s="98"/>
      <c r="I232" s="98"/>
      <c r="J232" s="99"/>
      <c r="K232" s="98"/>
    </row>
    <row r="233" spans="8:11" x14ac:dyDescent="0.25">
      <c r="H233" s="98"/>
      <c r="I233" s="98"/>
      <c r="J233" s="99"/>
      <c r="K233" s="98"/>
    </row>
    <row r="234" spans="8:11" x14ac:dyDescent="0.25">
      <c r="H234" s="98"/>
      <c r="I234" s="98"/>
      <c r="J234" s="99"/>
      <c r="K234" s="98"/>
    </row>
    <row r="235" spans="8:11" x14ac:dyDescent="0.25">
      <c r="H235" s="98"/>
      <c r="I235" s="98"/>
      <c r="J235" s="99"/>
      <c r="K235" s="98"/>
    </row>
    <row r="236" spans="8:11" x14ac:dyDescent="0.25">
      <c r="H236" s="98"/>
      <c r="I236" s="98"/>
      <c r="J236" s="99"/>
      <c r="K236" s="98"/>
    </row>
    <row r="237" spans="8:11" x14ac:dyDescent="0.25">
      <c r="H237" s="98"/>
      <c r="I237" s="98"/>
      <c r="J237" s="99"/>
      <c r="K237" s="98"/>
    </row>
    <row r="238" spans="8:11" x14ac:dyDescent="0.25">
      <c r="H238" s="98"/>
      <c r="I238" s="98"/>
      <c r="J238" s="99"/>
      <c r="K238" s="98"/>
    </row>
    <row r="239" spans="8:11" x14ac:dyDescent="0.25">
      <c r="H239" s="98"/>
      <c r="I239" s="98"/>
      <c r="J239" s="99"/>
      <c r="K239" s="98"/>
    </row>
    <row r="240" spans="8:11" x14ac:dyDescent="0.25">
      <c r="H240" s="98"/>
      <c r="I240" s="98"/>
      <c r="J240" s="99"/>
      <c r="K240" s="98"/>
    </row>
    <row r="241" spans="8:11" x14ac:dyDescent="0.25">
      <c r="H241" s="98"/>
      <c r="I241" s="98"/>
      <c r="J241" s="99"/>
      <c r="K241" s="98"/>
    </row>
    <row r="242" spans="8:11" x14ac:dyDescent="0.25">
      <c r="H242" s="98"/>
      <c r="I242" s="98"/>
      <c r="J242" s="99"/>
      <c r="K242" s="98"/>
    </row>
    <row r="243" spans="8:11" x14ac:dyDescent="0.25">
      <c r="H243" s="98"/>
      <c r="I243" s="98"/>
      <c r="J243" s="99"/>
      <c r="K243" s="98"/>
    </row>
    <row r="244" spans="8:11" x14ac:dyDescent="0.25">
      <c r="H244" s="98"/>
      <c r="I244" s="98"/>
      <c r="J244" s="99"/>
      <c r="K244" s="98"/>
    </row>
    <row r="245" spans="8:11" x14ac:dyDescent="0.25">
      <c r="H245" s="98"/>
      <c r="I245" s="98"/>
      <c r="J245" s="99"/>
      <c r="K245" s="98"/>
    </row>
    <row r="246" spans="8:11" x14ac:dyDescent="0.25">
      <c r="H246" s="98"/>
      <c r="I246" s="98"/>
      <c r="J246" s="99"/>
      <c r="K246" s="98"/>
    </row>
    <row r="247" spans="8:11" x14ac:dyDescent="0.25">
      <c r="H247" s="98"/>
      <c r="I247" s="98"/>
      <c r="J247" s="99"/>
      <c r="K247" s="98"/>
    </row>
    <row r="248" spans="8:11" x14ac:dyDescent="0.25">
      <c r="H248" s="98"/>
      <c r="I248" s="98"/>
      <c r="J248" s="99"/>
      <c r="K248" s="98"/>
    </row>
    <row r="249" spans="8:11" x14ac:dyDescent="0.25">
      <c r="H249" s="98"/>
      <c r="I249" s="98"/>
      <c r="J249" s="99"/>
      <c r="K249" s="98"/>
    </row>
    <row r="250" spans="8:11" x14ac:dyDescent="0.25">
      <c r="H250" s="98"/>
      <c r="I250" s="98"/>
      <c r="J250" s="99"/>
      <c r="K250" s="98"/>
    </row>
    <row r="251" spans="8:11" x14ac:dyDescent="0.25">
      <c r="H251" s="98"/>
      <c r="I251" s="98"/>
      <c r="J251" s="99"/>
      <c r="K251" s="98"/>
    </row>
    <row r="252" spans="8:11" x14ac:dyDescent="0.25">
      <c r="H252" s="98"/>
      <c r="I252" s="98"/>
      <c r="J252" s="99"/>
      <c r="K252" s="98"/>
    </row>
    <row r="253" spans="8:11" x14ac:dyDescent="0.25">
      <c r="H253" s="98"/>
      <c r="I253" s="98"/>
      <c r="J253" s="99"/>
      <c r="K253" s="98"/>
    </row>
    <row r="254" spans="8:11" x14ac:dyDescent="0.25">
      <c r="H254" s="98"/>
      <c r="I254" s="98"/>
      <c r="J254" s="99"/>
      <c r="K254" s="98"/>
    </row>
    <row r="255" spans="8:11" x14ac:dyDescent="0.25">
      <c r="H255" s="98"/>
      <c r="I255" s="98"/>
      <c r="J255" s="99"/>
      <c r="K255" s="98"/>
    </row>
    <row r="256" spans="8:11" x14ac:dyDescent="0.25">
      <c r="H256" s="98"/>
      <c r="I256" s="98"/>
      <c r="J256" s="99"/>
      <c r="K256" s="98"/>
    </row>
    <row r="257" spans="8:11" x14ac:dyDescent="0.25">
      <c r="H257" s="98"/>
      <c r="I257" s="98"/>
      <c r="J257" s="99"/>
      <c r="K257" s="98"/>
    </row>
    <row r="258" spans="8:11" x14ac:dyDescent="0.25">
      <c r="H258" s="98"/>
      <c r="I258" s="98"/>
      <c r="J258" s="99"/>
      <c r="K258" s="98"/>
    </row>
    <row r="259" spans="8:11" x14ac:dyDescent="0.25">
      <c r="H259" s="98"/>
      <c r="I259" s="98"/>
      <c r="J259" s="99"/>
      <c r="K259" s="98"/>
    </row>
    <row r="260" spans="8:11" x14ac:dyDescent="0.25">
      <c r="H260" s="98"/>
      <c r="I260" s="98"/>
      <c r="J260" s="99"/>
      <c r="K260" s="98"/>
    </row>
    <row r="261" spans="8:11" x14ac:dyDescent="0.25">
      <c r="H261" s="98"/>
      <c r="I261" s="98"/>
      <c r="J261" s="99"/>
      <c r="K261" s="98"/>
    </row>
    <row r="262" spans="8:11" x14ac:dyDescent="0.25">
      <c r="H262" s="98"/>
      <c r="I262" s="98"/>
      <c r="J262" s="99"/>
      <c r="K262" s="98"/>
    </row>
    <row r="263" spans="8:11" x14ac:dyDescent="0.25">
      <c r="H263" s="98"/>
      <c r="I263" s="98"/>
      <c r="J263" s="99"/>
      <c r="K263" s="98"/>
    </row>
    <row r="264" spans="8:11" x14ac:dyDescent="0.25">
      <c r="H264" s="98"/>
      <c r="I264" s="98"/>
      <c r="J264" s="99"/>
      <c r="K264" s="98"/>
    </row>
    <row r="265" spans="8:11" x14ac:dyDescent="0.25">
      <c r="H265" s="98"/>
      <c r="I265" s="98"/>
      <c r="J265" s="99"/>
      <c r="K265" s="98"/>
    </row>
    <row r="266" spans="8:11" x14ac:dyDescent="0.25">
      <c r="H266" s="98"/>
      <c r="I266" s="98"/>
      <c r="J266" s="99"/>
      <c r="K266" s="98"/>
    </row>
    <row r="267" spans="8:11" x14ac:dyDescent="0.25">
      <c r="H267" s="98"/>
      <c r="I267" s="98"/>
      <c r="J267" s="99"/>
      <c r="K267" s="98"/>
    </row>
    <row r="268" spans="8:11" x14ac:dyDescent="0.25">
      <c r="H268" s="98"/>
      <c r="I268" s="98"/>
      <c r="J268" s="99"/>
      <c r="K268" s="98"/>
    </row>
    <row r="269" spans="8:11" x14ac:dyDescent="0.25">
      <c r="H269" s="98"/>
      <c r="I269" s="98"/>
      <c r="J269" s="99"/>
      <c r="K269" s="98"/>
    </row>
    <row r="270" spans="8:11" x14ac:dyDescent="0.25">
      <c r="H270" s="98"/>
      <c r="I270" s="98"/>
      <c r="J270" s="99"/>
      <c r="K270" s="98"/>
    </row>
    <row r="271" spans="8:11" x14ac:dyDescent="0.25">
      <c r="H271" s="98"/>
      <c r="I271" s="98"/>
      <c r="J271" s="99"/>
      <c r="K271" s="98"/>
    </row>
    <row r="272" spans="8:11" x14ac:dyDescent="0.25">
      <c r="H272" s="98"/>
      <c r="I272" s="98"/>
      <c r="J272" s="99"/>
      <c r="K272" s="98"/>
    </row>
    <row r="273" spans="8:11" x14ac:dyDescent="0.25">
      <c r="H273" s="98"/>
      <c r="I273" s="98"/>
      <c r="J273" s="99"/>
      <c r="K273" s="98"/>
    </row>
    <row r="274" spans="8:11" x14ac:dyDescent="0.25">
      <c r="H274" s="98"/>
      <c r="I274" s="98"/>
      <c r="J274" s="99"/>
      <c r="K274" s="98"/>
    </row>
    <row r="275" spans="8:11" x14ac:dyDescent="0.25">
      <c r="H275" s="98"/>
      <c r="I275" s="98"/>
      <c r="J275" s="99"/>
      <c r="K275" s="98"/>
    </row>
    <row r="276" spans="8:11" x14ac:dyDescent="0.25">
      <c r="H276" s="98"/>
      <c r="I276" s="98"/>
      <c r="J276" s="99"/>
      <c r="K276" s="98"/>
    </row>
    <row r="277" spans="8:11" x14ac:dyDescent="0.25">
      <c r="H277" s="98"/>
      <c r="I277" s="98"/>
      <c r="J277" s="99"/>
      <c r="K277" s="98"/>
    </row>
    <row r="278" spans="8:11" x14ac:dyDescent="0.25">
      <c r="H278" s="98"/>
      <c r="I278" s="98"/>
      <c r="J278" s="99"/>
      <c r="K278" s="98"/>
    </row>
    <row r="279" spans="8:11" x14ac:dyDescent="0.25">
      <c r="H279" s="98"/>
      <c r="I279" s="98"/>
      <c r="J279" s="99"/>
      <c r="K279" s="98"/>
    </row>
    <row r="280" spans="8:11" x14ac:dyDescent="0.25">
      <c r="H280" s="98"/>
      <c r="I280" s="98"/>
      <c r="J280" s="99"/>
      <c r="K280" s="98"/>
    </row>
    <row r="281" spans="8:11" x14ac:dyDescent="0.25">
      <c r="H281" s="98"/>
      <c r="I281" s="98"/>
      <c r="J281" s="99"/>
      <c r="K281" s="98"/>
    </row>
    <row r="282" spans="8:11" x14ac:dyDescent="0.25">
      <c r="H282" s="98"/>
      <c r="I282" s="98"/>
      <c r="J282" s="99"/>
      <c r="K282" s="98"/>
    </row>
    <row r="283" spans="8:11" x14ac:dyDescent="0.25">
      <c r="H283" s="98"/>
      <c r="I283" s="98"/>
      <c r="J283" s="99"/>
      <c r="K283" s="98"/>
    </row>
    <row r="284" spans="8:11" x14ac:dyDescent="0.25">
      <c r="H284" s="98"/>
      <c r="I284" s="98"/>
      <c r="J284" s="99"/>
      <c r="K284" s="98"/>
    </row>
    <row r="285" spans="8:11" x14ac:dyDescent="0.25">
      <c r="H285" s="98"/>
      <c r="I285" s="98"/>
      <c r="J285" s="99"/>
      <c r="K285" s="98"/>
    </row>
    <row r="286" spans="8:11" x14ac:dyDescent="0.25">
      <c r="H286" s="98"/>
      <c r="I286" s="98"/>
      <c r="J286" s="99"/>
      <c r="K286" s="98"/>
    </row>
    <row r="287" spans="8:11" x14ac:dyDescent="0.25">
      <c r="H287" s="98"/>
      <c r="I287" s="98"/>
      <c r="J287" s="99"/>
      <c r="K287" s="98"/>
    </row>
    <row r="288" spans="8:11" x14ac:dyDescent="0.25">
      <c r="H288" s="98"/>
      <c r="I288" s="98"/>
      <c r="J288" s="99"/>
      <c r="K288" s="98"/>
    </row>
    <row r="289" spans="8:11" x14ac:dyDescent="0.25">
      <c r="H289" s="98"/>
      <c r="I289" s="98"/>
      <c r="J289" s="99"/>
      <c r="K289" s="98"/>
    </row>
    <row r="290" spans="8:11" x14ac:dyDescent="0.25">
      <c r="H290" s="98"/>
      <c r="I290" s="98"/>
      <c r="J290" s="99"/>
      <c r="K290" s="98"/>
    </row>
    <row r="291" spans="8:11" x14ac:dyDescent="0.25">
      <c r="H291" s="98"/>
      <c r="I291" s="98"/>
      <c r="J291" s="99"/>
      <c r="K291" s="98"/>
    </row>
    <row r="292" spans="8:11" x14ac:dyDescent="0.25">
      <c r="H292" s="98"/>
      <c r="I292" s="98"/>
      <c r="J292" s="99"/>
      <c r="K292" s="98"/>
    </row>
    <row r="293" spans="8:11" x14ac:dyDescent="0.25">
      <c r="H293" s="98"/>
      <c r="I293" s="98"/>
      <c r="J293" s="99"/>
      <c r="K293" s="98"/>
    </row>
    <row r="294" spans="8:11" x14ac:dyDescent="0.25">
      <c r="H294" s="98"/>
      <c r="I294" s="98"/>
      <c r="J294" s="99"/>
      <c r="K294" s="98"/>
    </row>
    <row r="295" spans="8:11" x14ac:dyDescent="0.25">
      <c r="H295" s="98"/>
      <c r="I295" s="98"/>
      <c r="J295" s="99"/>
      <c r="K295" s="98"/>
    </row>
    <row r="296" spans="8:11" x14ac:dyDescent="0.25">
      <c r="H296" s="98"/>
      <c r="I296" s="98"/>
      <c r="J296" s="99"/>
      <c r="K296" s="98"/>
    </row>
    <row r="297" spans="8:11" x14ac:dyDescent="0.25">
      <c r="H297" s="98"/>
      <c r="I297" s="98"/>
      <c r="J297" s="99"/>
      <c r="K297" s="98"/>
    </row>
    <row r="298" spans="8:11" x14ac:dyDescent="0.25">
      <c r="H298" s="98"/>
      <c r="I298" s="98"/>
      <c r="J298" s="99"/>
      <c r="K298" s="98"/>
    </row>
    <row r="299" spans="8:11" x14ac:dyDescent="0.25">
      <c r="H299" s="98"/>
      <c r="I299" s="98"/>
      <c r="J299" s="99"/>
      <c r="K299" s="98"/>
    </row>
    <row r="300" spans="8:11" x14ac:dyDescent="0.25">
      <c r="H300" s="98"/>
      <c r="I300" s="98"/>
      <c r="J300" s="99"/>
      <c r="K300" s="98"/>
    </row>
    <row r="301" spans="8:11" x14ac:dyDescent="0.25">
      <c r="H301" s="98"/>
      <c r="I301" s="98"/>
      <c r="J301" s="99"/>
      <c r="K301" s="98"/>
    </row>
    <row r="302" spans="8:11" x14ac:dyDescent="0.25">
      <c r="H302" s="98"/>
      <c r="I302" s="98"/>
      <c r="J302" s="99"/>
      <c r="K302" s="98"/>
    </row>
    <row r="303" spans="8:11" x14ac:dyDescent="0.25">
      <c r="H303" s="98"/>
      <c r="I303" s="98"/>
      <c r="J303" s="99"/>
      <c r="K303" s="98"/>
    </row>
    <row r="304" spans="8:11" x14ac:dyDescent="0.25">
      <c r="H304" s="98"/>
      <c r="I304" s="98"/>
      <c r="J304" s="99"/>
      <c r="K304" s="98"/>
    </row>
    <row r="305" spans="8:11" x14ac:dyDescent="0.25">
      <c r="H305" s="98"/>
      <c r="I305" s="98"/>
      <c r="J305" s="99"/>
      <c r="K305" s="98"/>
    </row>
    <row r="306" spans="8:11" x14ac:dyDescent="0.25">
      <c r="H306" s="98"/>
      <c r="I306" s="98"/>
      <c r="J306" s="99"/>
      <c r="K306" s="98"/>
    </row>
    <row r="307" spans="8:11" x14ac:dyDescent="0.25">
      <c r="H307" s="98"/>
      <c r="I307" s="98"/>
      <c r="J307" s="99"/>
      <c r="K307" s="98"/>
    </row>
    <row r="308" spans="8:11" x14ac:dyDescent="0.25">
      <c r="H308" s="98"/>
      <c r="I308" s="98"/>
      <c r="J308" s="99"/>
      <c r="K308" s="98"/>
    </row>
    <row r="309" spans="8:11" x14ac:dyDescent="0.25">
      <c r="H309" s="98"/>
      <c r="I309" s="98"/>
      <c r="J309" s="99"/>
      <c r="K309" s="98"/>
    </row>
    <row r="310" spans="8:11" x14ac:dyDescent="0.25">
      <c r="H310" s="98"/>
      <c r="I310" s="98"/>
      <c r="J310" s="99"/>
      <c r="K310" s="98"/>
    </row>
    <row r="311" spans="8:11" x14ac:dyDescent="0.25">
      <c r="H311" s="98"/>
      <c r="I311" s="98"/>
      <c r="J311" s="99"/>
      <c r="K311" s="98"/>
    </row>
    <row r="312" spans="8:11" x14ac:dyDescent="0.25">
      <c r="H312" s="98"/>
      <c r="I312" s="98"/>
      <c r="J312" s="99"/>
      <c r="K312" s="98"/>
    </row>
    <row r="313" spans="8:11" x14ac:dyDescent="0.25">
      <c r="H313" s="98"/>
      <c r="I313" s="98"/>
      <c r="J313" s="99"/>
      <c r="K313" s="98"/>
    </row>
    <row r="314" spans="8:11" x14ac:dyDescent="0.25">
      <c r="H314" s="98"/>
      <c r="I314" s="98"/>
      <c r="J314" s="99"/>
      <c r="K314" s="98"/>
    </row>
    <row r="315" spans="8:11" x14ac:dyDescent="0.25">
      <c r="H315" s="98"/>
      <c r="I315" s="98"/>
      <c r="J315" s="99"/>
      <c r="K315" s="98"/>
    </row>
    <row r="316" spans="8:11" x14ac:dyDescent="0.25">
      <c r="H316" s="98"/>
      <c r="I316" s="98"/>
      <c r="J316" s="99"/>
      <c r="K316" s="98"/>
    </row>
    <row r="317" spans="8:11" x14ac:dyDescent="0.25">
      <c r="H317" s="98"/>
      <c r="I317" s="98"/>
      <c r="J317" s="99"/>
      <c r="K317" s="98"/>
    </row>
    <row r="318" spans="8:11" x14ac:dyDescent="0.25">
      <c r="H318" s="98"/>
      <c r="I318" s="98"/>
      <c r="J318" s="99"/>
      <c r="K318" s="98"/>
    </row>
    <row r="319" spans="8:11" x14ac:dyDescent="0.25">
      <c r="H319" s="98"/>
      <c r="I319" s="98"/>
      <c r="J319" s="99"/>
      <c r="K319" s="98"/>
    </row>
    <row r="320" spans="8:11" x14ac:dyDescent="0.25">
      <c r="H320" s="98"/>
      <c r="I320" s="98"/>
      <c r="J320" s="99"/>
      <c r="K320" s="98"/>
    </row>
    <row r="321" spans="8:11" x14ac:dyDescent="0.25">
      <c r="H321" s="98"/>
      <c r="I321" s="98"/>
      <c r="J321" s="99"/>
      <c r="K321" s="98"/>
    </row>
    <row r="322" spans="8:11" x14ac:dyDescent="0.25">
      <c r="H322" s="98"/>
      <c r="I322" s="98"/>
      <c r="J322" s="99"/>
      <c r="K322" s="98"/>
    </row>
    <row r="323" spans="8:11" x14ac:dyDescent="0.25">
      <c r="H323" s="98"/>
      <c r="I323" s="98"/>
      <c r="J323" s="99"/>
      <c r="K323" s="98"/>
    </row>
    <row r="324" spans="8:11" x14ac:dyDescent="0.25">
      <c r="H324" s="98"/>
      <c r="I324" s="98"/>
      <c r="J324" s="99"/>
      <c r="K324" s="98"/>
    </row>
    <row r="325" spans="8:11" x14ac:dyDescent="0.25">
      <c r="H325" s="98"/>
      <c r="I325" s="98"/>
      <c r="J325" s="99"/>
      <c r="K325" s="98"/>
    </row>
    <row r="326" spans="8:11" x14ac:dyDescent="0.25">
      <c r="H326" s="98"/>
      <c r="I326" s="98"/>
      <c r="J326" s="99"/>
      <c r="K326" s="98"/>
    </row>
    <row r="327" spans="8:11" x14ac:dyDescent="0.25">
      <c r="H327" s="98"/>
      <c r="I327" s="98"/>
      <c r="J327" s="99"/>
      <c r="K327" s="98"/>
    </row>
    <row r="328" spans="8:11" x14ac:dyDescent="0.25">
      <c r="H328" s="98"/>
      <c r="I328" s="98"/>
      <c r="J328" s="99"/>
      <c r="K328" s="98"/>
    </row>
    <row r="329" spans="8:11" x14ac:dyDescent="0.25">
      <c r="H329" s="98"/>
      <c r="I329" s="98"/>
      <c r="J329" s="99"/>
      <c r="K329" s="98"/>
    </row>
    <row r="330" spans="8:11" x14ac:dyDescent="0.25">
      <c r="H330" s="98"/>
      <c r="I330" s="98"/>
      <c r="J330" s="99"/>
      <c r="K330" s="98"/>
    </row>
    <row r="331" spans="8:11" x14ac:dyDescent="0.25">
      <c r="H331" s="98"/>
      <c r="I331" s="98"/>
      <c r="J331" s="99"/>
      <c r="K331" s="98"/>
    </row>
    <row r="332" spans="8:11" x14ac:dyDescent="0.25">
      <c r="H332" s="98"/>
      <c r="I332" s="98"/>
      <c r="J332" s="99"/>
      <c r="K332" s="98"/>
    </row>
    <row r="333" spans="8:11" x14ac:dyDescent="0.25">
      <c r="H333" s="98"/>
      <c r="I333" s="98"/>
      <c r="J333" s="99"/>
      <c r="K333" s="98"/>
    </row>
    <row r="334" spans="8:11" x14ac:dyDescent="0.25">
      <c r="H334" s="98"/>
      <c r="I334" s="98"/>
      <c r="J334" s="99"/>
      <c r="K334" s="98"/>
    </row>
    <row r="335" spans="8:11" x14ac:dyDescent="0.25">
      <c r="H335" s="98"/>
      <c r="I335" s="98"/>
      <c r="J335" s="99"/>
      <c r="K335" s="98"/>
    </row>
    <row r="336" spans="8:11" x14ac:dyDescent="0.25">
      <c r="H336" s="98"/>
      <c r="I336" s="98"/>
      <c r="J336" s="99"/>
      <c r="K336" s="98"/>
    </row>
    <row r="337" spans="8:11" x14ac:dyDescent="0.25">
      <c r="H337" s="98"/>
      <c r="I337" s="98"/>
      <c r="J337" s="99"/>
      <c r="K337" s="98"/>
    </row>
    <row r="338" spans="8:11" x14ac:dyDescent="0.25">
      <c r="H338" s="98"/>
      <c r="I338" s="98"/>
      <c r="J338" s="99"/>
      <c r="K338" s="98"/>
    </row>
    <row r="339" spans="8:11" x14ac:dyDescent="0.25">
      <c r="H339" s="98"/>
      <c r="I339" s="98"/>
      <c r="J339" s="99"/>
      <c r="K339" s="98"/>
    </row>
    <row r="340" spans="8:11" x14ac:dyDescent="0.25">
      <c r="H340" s="98"/>
      <c r="I340" s="98"/>
      <c r="J340" s="99"/>
      <c r="K340" s="98"/>
    </row>
    <row r="341" spans="8:11" x14ac:dyDescent="0.25">
      <c r="H341" s="98"/>
      <c r="I341" s="98"/>
      <c r="J341" s="99"/>
      <c r="K341" s="98"/>
    </row>
    <row r="342" spans="8:11" x14ac:dyDescent="0.25">
      <c r="H342" s="98"/>
      <c r="I342" s="98"/>
      <c r="J342" s="99"/>
      <c r="K342" s="98"/>
    </row>
    <row r="343" spans="8:11" x14ac:dyDescent="0.25">
      <c r="H343" s="98"/>
      <c r="I343" s="98"/>
      <c r="J343" s="99"/>
      <c r="K343" s="98"/>
    </row>
    <row r="344" spans="8:11" x14ac:dyDescent="0.25">
      <c r="H344" s="98"/>
      <c r="I344" s="98"/>
      <c r="J344" s="99"/>
      <c r="K344" s="98"/>
    </row>
    <row r="345" spans="8:11" x14ac:dyDescent="0.25">
      <c r="H345" s="98"/>
      <c r="I345" s="98"/>
      <c r="J345" s="99"/>
      <c r="K345" s="98"/>
    </row>
    <row r="346" spans="8:11" x14ac:dyDescent="0.25">
      <c r="H346" s="98"/>
      <c r="I346" s="98"/>
      <c r="J346" s="99"/>
      <c r="K346" s="98"/>
    </row>
    <row r="347" spans="8:11" x14ac:dyDescent="0.25">
      <c r="H347" s="98"/>
      <c r="I347" s="98"/>
      <c r="J347" s="99"/>
      <c r="K347" s="98"/>
    </row>
    <row r="348" spans="8:11" x14ac:dyDescent="0.25">
      <c r="H348" s="98"/>
      <c r="I348" s="98"/>
      <c r="J348" s="99"/>
      <c r="K348" s="98"/>
    </row>
    <row r="349" spans="8:11" x14ac:dyDescent="0.25">
      <c r="H349" s="98"/>
      <c r="I349" s="98"/>
      <c r="J349" s="99"/>
      <c r="K349" s="98"/>
    </row>
    <row r="350" spans="8:11" x14ac:dyDescent="0.25">
      <c r="H350" s="98"/>
      <c r="I350" s="98"/>
      <c r="J350" s="99"/>
      <c r="K350" s="98"/>
    </row>
    <row r="351" spans="8:11" x14ac:dyDescent="0.25">
      <c r="H351" s="98"/>
      <c r="I351" s="98"/>
      <c r="J351" s="99"/>
      <c r="K351" s="98"/>
    </row>
    <row r="352" spans="8:11" x14ac:dyDescent="0.25">
      <c r="H352" s="98"/>
      <c r="I352" s="98"/>
      <c r="J352" s="99"/>
      <c r="K352" s="98"/>
    </row>
    <row r="353" spans="8:11" x14ac:dyDescent="0.25">
      <c r="H353" s="98"/>
      <c r="I353" s="98"/>
      <c r="J353" s="99"/>
      <c r="K353" s="98"/>
    </row>
    <row r="354" spans="8:11" x14ac:dyDescent="0.25">
      <c r="H354" s="98"/>
      <c r="I354" s="98"/>
      <c r="J354" s="99"/>
      <c r="K354" s="98"/>
    </row>
    <row r="355" spans="8:11" x14ac:dyDescent="0.25">
      <c r="H355" s="98"/>
      <c r="I355" s="98"/>
      <c r="J355" s="99"/>
      <c r="K355" s="98"/>
    </row>
    <row r="356" spans="8:11" x14ac:dyDescent="0.25">
      <c r="H356" s="98"/>
      <c r="I356" s="98"/>
      <c r="J356" s="99"/>
      <c r="K356" s="98"/>
    </row>
    <row r="357" spans="8:11" x14ac:dyDescent="0.25">
      <c r="H357" s="98"/>
      <c r="I357" s="98"/>
      <c r="J357" s="99"/>
      <c r="K357" s="98"/>
    </row>
    <row r="358" spans="8:11" x14ac:dyDescent="0.25">
      <c r="H358" s="98"/>
      <c r="I358" s="98"/>
      <c r="J358" s="99"/>
      <c r="K358" s="98"/>
    </row>
    <row r="359" spans="8:11" x14ac:dyDescent="0.25">
      <c r="H359" s="98"/>
      <c r="I359" s="98"/>
      <c r="J359" s="99"/>
      <c r="K359" s="98"/>
    </row>
    <row r="360" spans="8:11" x14ac:dyDescent="0.25">
      <c r="H360" s="98"/>
      <c r="I360" s="98"/>
      <c r="J360" s="99"/>
      <c r="K360" s="98"/>
    </row>
    <row r="361" spans="8:11" x14ac:dyDescent="0.25">
      <c r="H361" s="98"/>
      <c r="I361" s="98"/>
      <c r="J361" s="99"/>
      <c r="K361" s="98"/>
    </row>
    <row r="362" spans="8:11" x14ac:dyDescent="0.25">
      <c r="H362" s="98"/>
      <c r="I362" s="98"/>
      <c r="J362" s="99"/>
      <c r="K362" s="98"/>
    </row>
    <row r="363" spans="8:11" x14ac:dyDescent="0.25">
      <c r="H363" s="98"/>
      <c r="I363" s="98"/>
      <c r="J363" s="99"/>
      <c r="K363" s="98"/>
    </row>
    <row r="364" spans="8:11" x14ac:dyDescent="0.25">
      <c r="H364" s="98"/>
      <c r="I364" s="98"/>
      <c r="J364" s="99"/>
      <c r="K364" s="98"/>
    </row>
    <row r="365" spans="8:11" x14ac:dyDescent="0.25">
      <c r="H365" s="98"/>
      <c r="I365" s="98"/>
      <c r="J365" s="99"/>
      <c r="K365" s="98"/>
    </row>
    <row r="366" spans="8:11" x14ac:dyDescent="0.25">
      <c r="H366" s="98"/>
      <c r="I366" s="98"/>
      <c r="J366" s="99"/>
      <c r="K366" s="98"/>
    </row>
    <row r="367" spans="8:11" x14ac:dyDescent="0.25">
      <c r="H367" s="98"/>
      <c r="I367" s="98"/>
      <c r="J367" s="99"/>
      <c r="K367" s="98"/>
    </row>
    <row r="368" spans="8:11" x14ac:dyDescent="0.25">
      <c r="H368" s="98"/>
      <c r="I368" s="98"/>
      <c r="J368" s="99"/>
      <c r="K368" s="98"/>
    </row>
    <row r="369" spans="8:11" x14ac:dyDescent="0.25">
      <c r="H369" s="98"/>
      <c r="I369" s="98"/>
      <c r="J369" s="99"/>
      <c r="K369" s="98"/>
    </row>
    <row r="370" spans="8:11" x14ac:dyDescent="0.25">
      <c r="H370" s="98"/>
      <c r="I370" s="98"/>
      <c r="J370" s="99"/>
      <c r="K370" s="98"/>
    </row>
    <row r="371" spans="8:11" x14ac:dyDescent="0.25">
      <c r="H371" s="98"/>
      <c r="I371" s="98"/>
      <c r="J371" s="99"/>
      <c r="K371" s="98"/>
    </row>
    <row r="372" spans="8:11" x14ac:dyDescent="0.25">
      <c r="H372" s="98"/>
      <c r="I372" s="98"/>
      <c r="J372" s="99"/>
      <c r="K372" s="98"/>
    </row>
    <row r="373" spans="8:11" x14ac:dyDescent="0.25">
      <c r="H373" s="98"/>
      <c r="I373" s="98"/>
      <c r="J373" s="99"/>
      <c r="K373" s="98"/>
    </row>
    <row r="374" spans="8:11" x14ac:dyDescent="0.25">
      <c r="H374" s="98"/>
      <c r="I374" s="98"/>
      <c r="J374" s="99"/>
      <c r="K374" s="98"/>
    </row>
    <row r="375" spans="8:11" x14ac:dyDescent="0.25">
      <c r="H375" s="98"/>
      <c r="I375" s="98"/>
      <c r="J375" s="99"/>
      <c r="K375" s="98"/>
    </row>
    <row r="376" spans="8:11" x14ac:dyDescent="0.25">
      <c r="H376" s="98"/>
      <c r="I376" s="98"/>
      <c r="J376" s="99"/>
      <c r="K376" s="98"/>
    </row>
    <row r="377" spans="8:11" x14ac:dyDescent="0.25">
      <c r="H377" s="98"/>
      <c r="I377" s="98"/>
      <c r="J377" s="99"/>
      <c r="K377" s="98"/>
    </row>
    <row r="378" spans="8:11" x14ac:dyDescent="0.25">
      <c r="H378" s="98"/>
      <c r="I378" s="98"/>
      <c r="J378" s="99"/>
      <c r="K378" s="98"/>
    </row>
    <row r="379" spans="8:11" x14ac:dyDescent="0.25">
      <c r="H379" s="98"/>
      <c r="I379" s="98"/>
      <c r="J379" s="99"/>
      <c r="K379" s="98"/>
    </row>
    <row r="380" spans="8:11" x14ac:dyDescent="0.25">
      <c r="H380" s="98"/>
      <c r="I380" s="98"/>
      <c r="J380" s="99"/>
      <c r="K380" s="98"/>
    </row>
    <row r="381" spans="8:11" x14ac:dyDescent="0.25">
      <c r="H381" s="98"/>
      <c r="I381" s="98"/>
      <c r="J381" s="99"/>
      <c r="K381" s="98"/>
    </row>
    <row r="382" spans="8:11" x14ac:dyDescent="0.25">
      <c r="H382" s="98"/>
      <c r="I382" s="98"/>
      <c r="J382" s="99"/>
      <c r="K382" s="98"/>
    </row>
    <row r="383" spans="8:11" x14ac:dyDescent="0.25">
      <c r="H383" s="98"/>
      <c r="I383" s="98"/>
      <c r="J383" s="99"/>
      <c r="K383" s="98"/>
    </row>
    <row r="384" spans="8:11" x14ac:dyDescent="0.25">
      <c r="H384" s="98"/>
      <c r="I384" s="98"/>
      <c r="J384" s="99"/>
      <c r="K384" s="98"/>
    </row>
    <row r="385" spans="8:11" x14ac:dyDescent="0.25">
      <c r="H385" s="98"/>
      <c r="I385" s="98"/>
      <c r="J385" s="99"/>
      <c r="K385" s="98"/>
    </row>
    <row r="386" spans="8:11" x14ac:dyDescent="0.25">
      <c r="H386" s="98"/>
      <c r="I386" s="98"/>
      <c r="J386" s="99"/>
      <c r="K386" s="98"/>
    </row>
    <row r="387" spans="8:11" x14ac:dyDescent="0.25">
      <c r="H387" s="98"/>
      <c r="I387" s="98"/>
      <c r="J387" s="99"/>
      <c r="K387" s="98"/>
    </row>
    <row r="388" spans="8:11" x14ac:dyDescent="0.25">
      <c r="H388" s="98"/>
      <c r="I388" s="98"/>
      <c r="J388" s="99"/>
      <c r="K388" s="98"/>
    </row>
    <row r="389" spans="8:11" x14ac:dyDescent="0.25">
      <c r="H389" s="98"/>
      <c r="I389" s="98"/>
      <c r="J389" s="99"/>
      <c r="K389" s="98"/>
    </row>
    <row r="390" spans="8:11" x14ac:dyDescent="0.25">
      <c r="H390" s="98"/>
      <c r="I390" s="98"/>
      <c r="J390" s="99"/>
      <c r="K390" s="98"/>
    </row>
    <row r="391" spans="8:11" x14ac:dyDescent="0.25">
      <c r="H391" s="98"/>
      <c r="I391" s="98"/>
      <c r="J391" s="99"/>
      <c r="K391" s="98"/>
    </row>
    <row r="392" spans="8:11" x14ac:dyDescent="0.25">
      <c r="H392" s="98"/>
      <c r="I392" s="98"/>
      <c r="J392" s="99"/>
      <c r="K392" s="98"/>
    </row>
    <row r="393" spans="8:11" x14ac:dyDescent="0.25">
      <c r="H393" s="98"/>
      <c r="I393" s="98"/>
      <c r="J393" s="99"/>
      <c r="K393" s="98"/>
    </row>
    <row r="394" spans="8:11" x14ac:dyDescent="0.25">
      <c r="H394" s="98"/>
      <c r="I394" s="98"/>
      <c r="J394" s="99"/>
      <c r="K394" s="98"/>
    </row>
    <row r="395" spans="8:11" x14ac:dyDescent="0.25">
      <c r="H395" s="98"/>
      <c r="I395" s="98"/>
      <c r="J395" s="99"/>
      <c r="K395" s="98"/>
    </row>
    <row r="396" spans="8:11" x14ac:dyDescent="0.25">
      <c r="H396" s="98"/>
      <c r="I396" s="98"/>
      <c r="J396" s="99"/>
      <c r="K396" s="98"/>
    </row>
    <row r="397" spans="8:11" x14ac:dyDescent="0.25">
      <c r="H397" s="98"/>
      <c r="I397" s="98"/>
      <c r="J397" s="99"/>
      <c r="K397" s="98"/>
    </row>
    <row r="398" spans="8:11" x14ac:dyDescent="0.25">
      <c r="H398" s="98"/>
      <c r="I398" s="98"/>
      <c r="J398" s="99"/>
      <c r="K398" s="98"/>
    </row>
    <row r="399" spans="8:11" x14ac:dyDescent="0.25">
      <c r="H399" s="98"/>
      <c r="I399" s="98"/>
      <c r="J399" s="99"/>
      <c r="K399" s="98"/>
    </row>
    <row r="400" spans="8:11" x14ac:dyDescent="0.25">
      <c r="H400" s="98"/>
      <c r="I400" s="98"/>
      <c r="J400" s="99"/>
      <c r="K400" s="98"/>
    </row>
    <row r="401" spans="8:11" x14ac:dyDescent="0.25">
      <c r="H401" s="98"/>
      <c r="I401" s="98"/>
      <c r="J401" s="99"/>
      <c r="K401" s="98"/>
    </row>
    <row r="402" spans="8:11" x14ac:dyDescent="0.25">
      <c r="H402" s="98"/>
      <c r="I402" s="98"/>
      <c r="J402" s="99"/>
      <c r="K402" s="98"/>
    </row>
    <row r="403" spans="8:11" x14ac:dyDescent="0.25">
      <c r="H403" s="98"/>
      <c r="I403" s="98"/>
      <c r="J403" s="99"/>
      <c r="K403" s="98"/>
    </row>
    <row r="404" spans="8:11" x14ac:dyDescent="0.25">
      <c r="H404" s="98"/>
      <c r="I404" s="98"/>
      <c r="J404" s="99"/>
      <c r="K404" s="98"/>
    </row>
    <row r="405" spans="8:11" x14ac:dyDescent="0.25">
      <c r="H405" s="98"/>
      <c r="I405" s="98"/>
      <c r="J405" s="99"/>
      <c r="K405" s="98"/>
    </row>
    <row r="406" spans="8:11" x14ac:dyDescent="0.25">
      <c r="H406" s="98"/>
      <c r="I406" s="98"/>
      <c r="J406" s="99"/>
      <c r="K406" s="98"/>
    </row>
    <row r="407" spans="8:11" x14ac:dyDescent="0.25">
      <c r="H407" s="98"/>
      <c r="I407" s="98"/>
      <c r="J407" s="99"/>
      <c r="K407" s="98"/>
    </row>
    <row r="408" spans="8:11" x14ac:dyDescent="0.25">
      <c r="H408" s="98"/>
      <c r="I408" s="98"/>
      <c r="J408" s="99"/>
      <c r="K408" s="98"/>
    </row>
    <row r="409" spans="8:11" x14ac:dyDescent="0.25">
      <c r="H409" s="98"/>
      <c r="I409" s="98"/>
      <c r="J409" s="99"/>
      <c r="K409" s="98"/>
    </row>
    <row r="410" spans="8:11" x14ac:dyDescent="0.25">
      <c r="H410" s="98"/>
      <c r="I410" s="98"/>
      <c r="J410" s="99"/>
      <c r="K410" s="98"/>
    </row>
    <row r="411" spans="8:11" x14ac:dyDescent="0.25">
      <c r="H411" s="98"/>
      <c r="I411" s="98"/>
      <c r="J411" s="99"/>
      <c r="K411" s="98"/>
    </row>
    <row r="412" spans="8:11" x14ac:dyDescent="0.25">
      <c r="H412" s="98"/>
      <c r="I412" s="98"/>
      <c r="J412" s="99"/>
      <c r="K412" s="98"/>
    </row>
    <row r="413" spans="8:11" x14ac:dyDescent="0.25">
      <c r="H413" s="98"/>
      <c r="I413" s="98"/>
      <c r="J413" s="99"/>
      <c r="K413" s="98"/>
    </row>
    <row r="414" spans="8:11" x14ac:dyDescent="0.25">
      <c r="H414" s="98"/>
      <c r="I414" s="98"/>
      <c r="J414" s="99"/>
      <c r="K414" s="98"/>
    </row>
    <row r="415" spans="8:11" x14ac:dyDescent="0.25">
      <c r="H415" s="98"/>
      <c r="I415" s="98"/>
      <c r="J415" s="99"/>
      <c r="K415" s="98"/>
    </row>
    <row r="416" spans="8:11" x14ac:dyDescent="0.25">
      <c r="H416" s="98"/>
      <c r="I416" s="98"/>
      <c r="J416" s="99"/>
      <c r="K416" s="98"/>
    </row>
    <row r="417" spans="8:11" x14ac:dyDescent="0.25">
      <c r="H417" s="98"/>
      <c r="I417" s="98"/>
      <c r="J417" s="99"/>
      <c r="K417" s="98"/>
    </row>
    <row r="418" spans="8:11" x14ac:dyDescent="0.25">
      <c r="H418" s="98"/>
      <c r="I418" s="98"/>
      <c r="J418" s="99"/>
      <c r="K418" s="98"/>
    </row>
    <row r="419" spans="8:11" x14ac:dyDescent="0.25">
      <c r="H419" s="98"/>
      <c r="I419" s="98"/>
      <c r="J419" s="99"/>
      <c r="K419" s="98"/>
    </row>
    <row r="420" spans="8:11" x14ac:dyDescent="0.25">
      <c r="H420" s="98"/>
      <c r="I420" s="98"/>
      <c r="J420" s="99"/>
      <c r="K420" s="98"/>
    </row>
    <row r="421" spans="8:11" x14ac:dyDescent="0.25">
      <c r="H421" s="98"/>
      <c r="I421" s="98"/>
      <c r="J421" s="99"/>
      <c r="K421" s="98"/>
    </row>
    <row r="422" spans="8:11" x14ac:dyDescent="0.25">
      <c r="H422" s="98"/>
      <c r="I422" s="98"/>
      <c r="J422" s="99"/>
      <c r="K422" s="98"/>
    </row>
    <row r="423" spans="8:11" x14ac:dyDescent="0.25">
      <c r="H423" s="98"/>
      <c r="I423" s="98"/>
      <c r="J423" s="99"/>
      <c r="K423" s="98"/>
    </row>
    <row r="424" spans="8:11" x14ac:dyDescent="0.25">
      <c r="H424" s="98"/>
      <c r="I424" s="98"/>
      <c r="J424" s="99"/>
      <c r="K424" s="98"/>
    </row>
    <row r="425" spans="8:11" x14ac:dyDescent="0.25">
      <c r="H425" s="98"/>
      <c r="I425" s="98"/>
      <c r="J425" s="99"/>
      <c r="K425" s="98"/>
    </row>
    <row r="426" spans="8:11" x14ac:dyDescent="0.25">
      <c r="H426" s="98"/>
      <c r="I426" s="98"/>
      <c r="J426" s="99"/>
      <c r="K426" s="98"/>
    </row>
    <row r="427" spans="8:11" x14ac:dyDescent="0.25">
      <c r="H427" s="98"/>
      <c r="I427" s="98"/>
      <c r="J427" s="99"/>
      <c r="K427" s="98"/>
    </row>
    <row r="428" spans="8:11" x14ac:dyDescent="0.25">
      <c r="H428" s="98"/>
      <c r="I428" s="98"/>
      <c r="J428" s="99"/>
      <c r="K428" s="98"/>
    </row>
    <row r="429" spans="8:11" x14ac:dyDescent="0.25">
      <c r="H429" s="98"/>
      <c r="I429" s="98"/>
      <c r="J429" s="99"/>
      <c r="K429" s="98"/>
    </row>
    <row r="430" spans="8:11" x14ac:dyDescent="0.25">
      <c r="H430" s="98"/>
      <c r="I430" s="98"/>
      <c r="J430" s="99"/>
      <c r="K430" s="98"/>
    </row>
    <row r="431" spans="8:11" x14ac:dyDescent="0.25">
      <c r="H431" s="98"/>
      <c r="I431" s="98"/>
      <c r="J431" s="99"/>
      <c r="K431" s="98"/>
    </row>
    <row r="432" spans="8:11" x14ac:dyDescent="0.25">
      <c r="H432" s="98"/>
      <c r="I432" s="98"/>
      <c r="J432" s="99"/>
      <c r="K432" s="98"/>
    </row>
    <row r="433" spans="8:11" x14ac:dyDescent="0.25">
      <c r="H433" s="98"/>
      <c r="I433" s="98"/>
      <c r="J433" s="99"/>
      <c r="K433" s="98"/>
    </row>
    <row r="434" spans="8:11" x14ac:dyDescent="0.25">
      <c r="H434" s="98"/>
      <c r="I434" s="98"/>
      <c r="J434" s="99"/>
      <c r="K434" s="98"/>
    </row>
    <row r="435" spans="8:11" x14ac:dyDescent="0.25">
      <c r="H435" s="98"/>
      <c r="I435" s="98"/>
      <c r="J435" s="99"/>
      <c r="K435" s="98"/>
    </row>
    <row r="436" spans="8:11" x14ac:dyDescent="0.25">
      <c r="H436" s="98"/>
      <c r="I436" s="98"/>
      <c r="J436" s="99"/>
      <c r="K436" s="98"/>
    </row>
    <row r="437" spans="8:11" x14ac:dyDescent="0.25">
      <c r="H437" s="98"/>
      <c r="I437" s="98"/>
      <c r="J437" s="99"/>
      <c r="K437" s="98"/>
    </row>
    <row r="438" spans="8:11" x14ac:dyDescent="0.25">
      <c r="H438" s="98"/>
      <c r="I438" s="98"/>
      <c r="J438" s="99"/>
      <c r="K438" s="98"/>
    </row>
    <row r="439" spans="8:11" x14ac:dyDescent="0.25">
      <c r="H439" s="98"/>
      <c r="I439" s="98"/>
      <c r="J439" s="99"/>
      <c r="K439" s="98"/>
    </row>
    <row r="440" spans="8:11" x14ac:dyDescent="0.25">
      <c r="H440" s="98"/>
      <c r="I440" s="98"/>
      <c r="J440" s="99"/>
      <c r="K440" s="98"/>
    </row>
    <row r="441" spans="8:11" x14ac:dyDescent="0.25">
      <c r="H441" s="98"/>
      <c r="I441" s="98"/>
      <c r="J441" s="99"/>
      <c r="K441" s="98"/>
    </row>
    <row r="442" spans="8:11" x14ac:dyDescent="0.25">
      <c r="H442" s="98"/>
      <c r="I442" s="98"/>
      <c r="J442" s="99"/>
      <c r="K442" s="98"/>
    </row>
    <row r="443" spans="8:11" x14ac:dyDescent="0.25">
      <c r="H443" s="98"/>
      <c r="I443" s="98"/>
      <c r="J443" s="99"/>
      <c r="K443" s="98"/>
    </row>
    <row r="444" spans="8:11" x14ac:dyDescent="0.25">
      <c r="H444" s="98"/>
      <c r="I444" s="98"/>
      <c r="J444" s="99"/>
      <c r="K444" s="98"/>
    </row>
    <row r="445" spans="8:11" x14ac:dyDescent="0.25">
      <c r="H445" s="98"/>
      <c r="I445" s="98"/>
      <c r="J445" s="99"/>
      <c r="K445" s="98"/>
    </row>
    <row r="446" spans="8:11" x14ac:dyDescent="0.25">
      <c r="H446" s="98"/>
      <c r="I446" s="98"/>
      <c r="J446" s="99"/>
      <c r="K446" s="98"/>
    </row>
    <row r="447" spans="8:11" x14ac:dyDescent="0.25">
      <c r="H447" s="98"/>
      <c r="I447" s="98"/>
      <c r="J447" s="99"/>
      <c r="K447" s="98"/>
    </row>
    <row r="448" spans="8:11" x14ac:dyDescent="0.25">
      <c r="H448" s="98"/>
      <c r="I448" s="98"/>
      <c r="J448" s="99"/>
      <c r="K448" s="98"/>
    </row>
    <row r="449" spans="8:11" x14ac:dyDescent="0.25">
      <c r="H449" s="98"/>
      <c r="I449" s="98"/>
      <c r="J449" s="99"/>
      <c r="K449" s="98"/>
    </row>
    <row r="450" spans="8:11" x14ac:dyDescent="0.25">
      <c r="H450" s="98"/>
      <c r="I450" s="98"/>
      <c r="J450" s="99"/>
      <c r="K450" s="98"/>
    </row>
    <row r="451" spans="8:11" x14ac:dyDescent="0.25">
      <c r="H451" s="98"/>
      <c r="I451" s="98"/>
      <c r="J451" s="99"/>
      <c r="K451" s="98"/>
    </row>
    <row r="452" spans="8:11" x14ac:dyDescent="0.25">
      <c r="H452" s="98"/>
      <c r="I452" s="98"/>
      <c r="J452" s="99"/>
      <c r="K452" s="98"/>
    </row>
    <row r="453" spans="8:11" x14ac:dyDescent="0.25">
      <c r="H453" s="98"/>
      <c r="I453" s="98"/>
      <c r="J453" s="99"/>
      <c r="K453" s="98"/>
    </row>
    <row r="454" spans="8:11" x14ac:dyDescent="0.25">
      <c r="H454" s="98"/>
      <c r="I454" s="98"/>
      <c r="J454" s="99"/>
      <c r="K454" s="98"/>
    </row>
    <row r="455" spans="8:11" x14ac:dyDescent="0.25">
      <c r="H455" s="98"/>
      <c r="I455" s="98"/>
      <c r="J455" s="99"/>
      <c r="K455" s="98"/>
    </row>
    <row r="456" spans="8:11" x14ac:dyDescent="0.25">
      <c r="H456" s="98"/>
      <c r="I456" s="98"/>
      <c r="J456" s="99"/>
      <c r="K456" s="98"/>
    </row>
    <row r="457" spans="8:11" x14ac:dyDescent="0.25">
      <c r="H457" s="98"/>
      <c r="I457" s="98"/>
      <c r="J457" s="99"/>
      <c r="K457" s="98"/>
    </row>
    <row r="458" spans="8:11" x14ac:dyDescent="0.25">
      <c r="H458" s="98"/>
      <c r="I458" s="98"/>
      <c r="J458" s="99"/>
      <c r="K458" s="98"/>
    </row>
    <row r="459" spans="8:11" x14ac:dyDescent="0.25">
      <c r="H459" s="98"/>
      <c r="I459" s="98"/>
      <c r="J459" s="99"/>
      <c r="K459" s="98"/>
    </row>
    <row r="460" spans="8:11" x14ac:dyDescent="0.25">
      <c r="H460" s="98"/>
      <c r="I460" s="98"/>
      <c r="J460" s="99"/>
      <c r="K460" s="98"/>
    </row>
    <row r="461" spans="8:11" x14ac:dyDescent="0.25">
      <c r="H461" s="98"/>
      <c r="I461" s="98"/>
      <c r="J461" s="99"/>
      <c r="K461" s="98"/>
    </row>
    <row r="462" spans="8:11" x14ac:dyDescent="0.25">
      <c r="H462" s="98"/>
      <c r="I462" s="98"/>
      <c r="J462" s="99"/>
      <c r="K462" s="98"/>
    </row>
    <row r="463" spans="8:11" x14ac:dyDescent="0.25">
      <c r="H463" s="98"/>
      <c r="I463" s="98"/>
      <c r="J463" s="99"/>
      <c r="K463" s="98"/>
    </row>
    <row r="464" spans="8:11" x14ac:dyDescent="0.25">
      <c r="H464" s="98"/>
      <c r="I464" s="98"/>
      <c r="J464" s="99"/>
      <c r="K464" s="98"/>
    </row>
    <row r="465" spans="8:11" x14ac:dyDescent="0.25">
      <c r="H465" s="98"/>
      <c r="I465" s="98"/>
      <c r="J465" s="99"/>
      <c r="K465" s="98"/>
    </row>
    <row r="466" spans="8:11" x14ac:dyDescent="0.25">
      <c r="H466" s="98"/>
      <c r="I466" s="98"/>
      <c r="J466" s="99"/>
      <c r="K466" s="98"/>
    </row>
    <row r="467" spans="8:11" x14ac:dyDescent="0.25">
      <c r="H467" s="98"/>
      <c r="I467" s="98"/>
      <c r="J467" s="99"/>
      <c r="K467" s="98"/>
    </row>
    <row r="468" spans="8:11" x14ac:dyDescent="0.25">
      <c r="H468" s="98"/>
      <c r="I468" s="98"/>
      <c r="J468" s="99"/>
      <c r="K468" s="98"/>
    </row>
    <row r="469" spans="8:11" x14ac:dyDescent="0.25">
      <c r="H469" s="98"/>
      <c r="I469" s="98"/>
      <c r="J469" s="99"/>
      <c r="K469" s="98"/>
    </row>
    <row r="470" spans="8:11" x14ac:dyDescent="0.25">
      <c r="H470" s="98"/>
      <c r="I470" s="98"/>
      <c r="J470" s="99"/>
      <c r="K470" s="98"/>
    </row>
    <row r="471" spans="8:11" x14ac:dyDescent="0.25">
      <c r="H471" s="98"/>
      <c r="I471" s="98"/>
      <c r="J471" s="99"/>
      <c r="K471" s="98"/>
    </row>
    <row r="472" spans="8:11" x14ac:dyDescent="0.25">
      <c r="H472" s="98"/>
      <c r="I472" s="98"/>
      <c r="J472" s="99"/>
      <c r="K472" s="98"/>
    </row>
    <row r="473" spans="8:11" x14ac:dyDescent="0.25">
      <c r="H473" s="98"/>
      <c r="I473" s="98"/>
      <c r="J473" s="99"/>
      <c r="K473" s="98"/>
    </row>
    <row r="474" spans="8:11" x14ac:dyDescent="0.25">
      <c r="H474" s="98"/>
      <c r="I474" s="98"/>
      <c r="J474" s="99"/>
      <c r="K474" s="98"/>
    </row>
    <row r="475" spans="8:11" x14ac:dyDescent="0.25">
      <c r="H475" s="98"/>
      <c r="I475" s="98"/>
      <c r="J475" s="99"/>
      <c r="K475" s="98"/>
    </row>
    <row r="476" spans="8:11" x14ac:dyDescent="0.25">
      <c r="H476" s="98"/>
      <c r="I476" s="98"/>
      <c r="J476" s="99"/>
      <c r="K476" s="98"/>
    </row>
    <row r="477" spans="8:11" x14ac:dyDescent="0.25">
      <c r="H477" s="98"/>
      <c r="I477" s="98"/>
      <c r="J477" s="99"/>
      <c r="K477" s="98"/>
    </row>
    <row r="478" spans="8:11" x14ac:dyDescent="0.25">
      <c r="H478" s="98"/>
      <c r="I478" s="98"/>
      <c r="J478" s="99"/>
      <c r="K478" s="98"/>
    </row>
    <row r="479" spans="8:11" x14ac:dyDescent="0.25">
      <c r="H479" s="98"/>
      <c r="I479" s="98"/>
      <c r="J479" s="99"/>
      <c r="K479" s="98"/>
    </row>
    <row r="480" spans="8:11" x14ac:dyDescent="0.25">
      <c r="H480" s="98"/>
      <c r="I480" s="98"/>
      <c r="J480" s="99"/>
      <c r="K480" s="98"/>
    </row>
    <row r="481" spans="8:11" x14ac:dyDescent="0.25">
      <c r="H481" s="98"/>
      <c r="I481" s="98"/>
      <c r="J481" s="99"/>
      <c r="K481" s="98"/>
    </row>
    <row r="482" spans="8:11" x14ac:dyDescent="0.25">
      <c r="H482" s="98"/>
      <c r="I482" s="98"/>
      <c r="J482" s="99"/>
      <c r="K482" s="98"/>
    </row>
    <row r="483" spans="8:11" x14ac:dyDescent="0.25">
      <c r="H483" s="98"/>
      <c r="I483" s="98"/>
      <c r="J483" s="99"/>
      <c r="K483" s="98"/>
    </row>
    <row r="484" spans="8:11" x14ac:dyDescent="0.25">
      <c r="H484" s="98"/>
      <c r="I484" s="98"/>
      <c r="J484" s="99"/>
      <c r="K484" s="98"/>
    </row>
    <row r="485" spans="8:11" x14ac:dyDescent="0.25">
      <c r="H485" s="98"/>
      <c r="I485" s="98"/>
      <c r="J485" s="99"/>
      <c r="K485" s="98"/>
    </row>
    <row r="486" spans="8:11" x14ac:dyDescent="0.25">
      <c r="H486" s="98"/>
      <c r="I486" s="98"/>
      <c r="J486" s="99"/>
      <c r="K486" s="98"/>
    </row>
    <row r="487" spans="8:11" x14ac:dyDescent="0.25">
      <c r="H487" s="98"/>
      <c r="I487" s="98"/>
      <c r="J487" s="99"/>
      <c r="K487" s="98"/>
    </row>
    <row r="488" spans="8:11" x14ac:dyDescent="0.25">
      <c r="H488" s="98"/>
      <c r="I488" s="98"/>
      <c r="J488" s="99"/>
      <c r="K488" s="98"/>
    </row>
    <row r="489" spans="8:11" x14ac:dyDescent="0.25">
      <c r="H489" s="98"/>
      <c r="I489" s="98"/>
      <c r="J489" s="99"/>
      <c r="K489" s="98"/>
    </row>
    <row r="490" spans="8:11" x14ac:dyDescent="0.25">
      <c r="H490" s="98"/>
      <c r="I490" s="98"/>
      <c r="J490" s="99"/>
      <c r="K490" s="98"/>
    </row>
    <row r="491" spans="8:11" x14ac:dyDescent="0.25">
      <c r="H491" s="98"/>
      <c r="I491" s="98"/>
      <c r="J491" s="99"/>
      <c r="K491" s="98"/>
    </row>
    <row r="492" spans="8:11" x14ac:dyDescent="0.25">
      <c r="H492" s="98"/>
      <c r="I492" s="98"/>
      <c r="J492" s="99"/>
      <c r="K492" s="98"/>
    </row>
    <row r="493" spans="8:11" x14ac:dyDescent="0.25">
      <c r="H493" s="98"/>
      <c r="I493" s="98"/>
      <c r="J493" s="99"/>
      <c r="K493" s="98"/>
    </row>
    <row r="494" spans="8:11" x14ac:dyDescent="0.25">
      <c r="H494" s="98"/>
      <c r="I494" s="98"/>
      <c r="J494" s="99"/>
      <c r="K494" s="98"/>
    </row>
    <row r="495" spans="8:11" x14ac:dyDescent="0.25">
      <c r="H495" s="98"/>
      <c r="I495" s="98"/>
      <c r="J495" s="99"/>
      <c r="K495" s="98"/>
    </row>
    <row r="496" spans="8:11" x14ac:dyDescent="0.25">
      <c r="H496" s="98"/>
      <c r="I496" s="98"/>
      <c r="J496" s="99"/>
      <c r="K496" s="98"/>
    </row>
    <row r="497" spans="8:11" x14ac:dyDescent="0.25">
      <c r="H497" s="98"/>
      <c r="I497" s="98"/>
      <c r="J497" s="99"/>
      <c r="K497" s="98"/>
    </row>
    <row r="498" spans="8:11" x14ac:dyDescent="0.25">
      <c r="H498" s="98"/>
      <c r="I498" s="98"/>
      <c r="J498" s="99"/>
      <c r="K498" s="98"/>
    </row>
    <row r="499" spans="8:11" x14ac:dyDescent="0.25">
      <c r="H499" s="98"/>
      <c r="I499" s="98"/>
      <c r="J499" s="99"/>
      <c r="K499" s="98"/>
    </row>
    <row r="500" spans="8:11" x14ac:dyDescent="0.25">
      <c r="H500" s="98"/>
      <c r="I500" s="98"/>
      <c r="J500" s="99"/>
      <c r="K500" s="98"/>
    </row>
    <row r="501" spans="8:11" x14ac:dyDescent="0.25">
      <c r="H501" s="98"/>
      <c r="I501" s="98"/>
      <c r="J501" s="99"/>
      <c r="K501" s="98"/>
    </row>
    <row r="502" spans="8:11" x14ac:dyDescent="0.25">
      <c r="H502" s="98"/>
      <c r="I502" s="98"/>
      <c r="J502" s="99"/>
      <c r="K502" s="98"/>
    </row>
    <row r="503" spans="8:11" x14ac:dyDescent="0.25">
      <c r="H503" s="98"/>
      <c r="I503" s="98"/>
      <c r="J503" s="99"/>
      <c r="K503" s="98"/>
    </row>
    <row r="504" spans="8:11" x14ac:dyDescent="0.25">
      <c r="H504" s="98"/>
      <c r="I504" s="98"/>
      <c r="J504" s="99"/>
      <c r="K504" s="98"/>
    </row>
    <row r="505" spans="8:11" x14ac:dyDescent="0.25">
      <c r="H505" s="98"/>
      <c r="I505" s="98"/>
      <c r="J505" s="99"/>
      <c r="K505" s="98"/>
    </row>
    <row r="506" spans="8:11" x14ac:dyDescent="0.25">
      <c r="H506" s="98"/>
      <c r="I506" s="98"/>
      <c r="J506" s="99"/>
      <c r="K506" s="98"/>
    </row>
    <row r="507" spans="8:11" x14ac:dyDescent="0.25">
      <c r="H507" s="98"/>
      <c r="I507" s="98"/>
      <c r="J507" s="99"/>
      <c r="K507" s="98"/>
    </row>
    <row r="508" spans="8:11" x14ac:dyDescent="0.25">
      <c r="H508" s="98"/>
      <c r="I508" s="98"/>
      <c r="J508" s="99"/>
      <c r="K508" s="98"/>
    </row>
    <row r="509" spans="8:11" x14ac:dyDescent="0.25">
      <c r="H509" s="98"/>
      <c r="I509" s="98"/>
      <c r="J509" s="99"/>
      <c r="K509" s="98"/>
    </row>
    <row r="510" spans="8:11" x14ac:dyDescent="0.25">
      <c r="H510" s="98"/>
      <c r="I510" s="98"/>
      <c r="J510" s="99"/>
      <c r="K510" s="98"/>
    </row>
    <row r="511" spans="8:11" x14ac:dyDescent="0.25">
      <c r="H511" s="98"/>
      <c r="I511" s="98"/>
      <c r="J511" s="99"/>
      <c r="K511" s="98"/>
    </row>
    <row r="512" spans="8:11" x14ac:dyDescent="0.25">
      <c r="H512" s="98"/>
      <c r="I512" s="98"/>
      <c r="J512" s="99"/>
      <c r="K512" s="98"/>
    </row>
    <row r="513" spans="8:11" x14ac:dyDescent="0.25">
      <c r="H513" s="98"/>
      <c r="I513" s="98"/>
      <c r="J513" s="99"/>
      <c r="K513" s="98"/>
    </row>
    <row r="514" spans="8:11" x14ac:dyDescent="0.25">
      <c r="H514" s="98"/>
      <c r="I514" s="98"/>
      <c r="J514" s="99"/>
      <c r="K514" s="98"/>
    </row>
    <row r="515" spans="8:11" x14ac:dyDescent="0.25">
      <c r="H515" s="98"/>
      <c r="I515" s="98"/>
      <c r="J515" s="99"/>
      <c r="K515" s="98"/>
    </row>
    <row r="516" spans="8:11" x14ac:dyDescent="0.25">
      <c r="H516" s="98"/>
      <c r="I516" s="98"/>
      <c r="J516" s="99"/>
      <c r="K516" s="98"/>
    </row>
    <row r="517" spans="8:11" x14ac:dyDescent="0.25">
      <c r="H517" s="98"/>
      <c r="I517" s="98"/>
      <c r="J517" s="99"/>
      <c r="K517" s="98"/>
    </row>
    <row r="518" spans="8:11" x14ac:dyDescent="0.25">
      <c r="H518" s="98"/>
      <c r="I518" s="98"/>
      <c r="J518" s="99"/>
      <c r="K518" s="98"/>
    </row>
    <row r="519" spans="8:11" x14ac:dyDescent="0.25">
      <c r="H519" s="98"/>
      <c r="I519" s="98"/>
      <c r="J519" s="99"/>
      <c r="K519" s="98"/>
    </row>
    <row r="520" spans="8:11" x14ac:dyDescent="0.25">
      <c r="H520" s="98"/>
      <c r="I520" s="98"/>
      <c r="J520" s="99"/>
      <c r="K520" s="98"/>
    </row>
    <row r="521" spans="8:11" x14ac:dyDescent="0.25">
      <c r="H521" s="98"/>
      <c r="I521" s="98"/>
      <c r="J521" s="99"/>
      <c r="K521" s="98"/>
    </row>
    <row r="522" spans="8:11" x14ac:dyDescent="0.25">
      <c r="H522" s="98"/>
      <c r="I522" s="98"/>
      <c r="J522" s="99"/>
      <c r="K522" s="98"/>
    </row>
    <row r="523" spans="8:11" x14ac:dyDescent="0.25">
      <c r="H523" s="98"/>
      <c r="I523" s="98"/>
      <c r="J523" s="99"/>
      <c r="K523" s="98"/>
    </row>
    <row r="524" spans="8:11" x14ac:dyDescent="0.25">
      <c r="H524" s="98"/>
      <c r="I524" s="98"/>
      <c r="J524" s="99"/>
      <c r="K524" s="98"/>
    </row>
    <row r="525" spans="8:11" x14ac:dyDescent="0.25">
      <c r="H525" s="98"/>
      <c r="I525" s="98"/>
      <c r="J525" s="99"/>
      <c r="K525" s="98"/>
    </row>
    <row r="526" spans="8:11" x14ac:dyDescent="0.25">
      <c r="H526" s="98"/>
      <c r="I526" s="98"/>
      <c r="J526" s="99"/>
      <c r="K526" s="98"/>
    </row>
    <row r="527" spans="8:11" x14ac:dyDescent="0.25">
      <c r="H527" s="98"/>
      <c r="I527" s="98"/>
      <c r="J527" s="99"/>
      <c r="K527" s="98"/>
    </row>
    <row r="528" spans="8:11" x14ac:dyDescent="0.25">
      <c r="H528" s="98"/>
      <c r="I528" s="98"/>
      <c r="J528" s="99"/>
      <c r="K528" s="98"/>
    </row>
    <row r="529" spans="8:11" x14ac:dyDescent="0.25">
      <c r="H529" s="98"/>
      <c r="I529" s="98"/>
      <c r="J529" s="99"/>
      <c r="K529" s="98"/>
    </row>
    <row r="530" spans="8:11" x14ac:dyDescent="0.25">
      <c r="H530" s="98"/>
      <c r="I530" s="98"/>
      <c r="J530" s="99"/>
      <c r="K530" s="98"/>
    </row>
    <row r="531" spans="8:11" x14ac:dyDescent="0.25">
      <c r="H531" s="98"/>
      <c r="I531" s="98"/>
      <c r="J531" s="99"/>
      <c r="K531" s="98"/>
    </row>
    <row r="532" spans="8:11" x14ac:dyDescent="0.25">
      <c r="H532" s="98"/>
      <c r="I532" s="98"/>
      <c r="J532" s="99"/>
      <c r="K532" s="98"/>
    </row>
    <row r="533" spans="8:11" x14ac:dyDescent="0.25">
      <c r="H533" s="98"/>
      <c r="I533" s="98"/>
      <c r="J533" s="99"/>
      <c r="K533" s="98"/>
    </row>
    <row r="534" spans="8:11" x14ac:dyDescent="0.25">
      <c r="H534" s="98"/>
      <c r="I534" s="98"/>
      <c r="J534" s="99"/>
      <c r="K534" s="98"/>
    </row>
    <row r="535" spans="8:11" x14ac:dyDescent="0.25">
      <c r="H535" s="98"/>
      <c r="I535" s="98"/>
      <c r="J535" s="99"/>
      <c r="K535" s="98"/>
    </row>
    <row r="536" spans="8:11" x14ac:dyDescent="0.25">
      <c r="H536" s="98"/>
      <c r="I536" s="98"/>
      <c r="J536" s="99"/>
      <c r="K536" s="98"/>
    </row>
    <row r="537" spans="8:11" x14ac:dyDescent="0.25">
      <c r="H537" s="98"/>
      <c r="I537" s="98"/>
      <c r="J537" s="99"/>
      <c r="K537" s="98"/>
    </row>
    <row r="538" spans="8:11" x14ac:dyDescent="0.25">
      <c r="H538" s="98"/>
      <c r="I538" s="98"/>
      <c r="J538" s="99"/>
      <c r="K538" s="98"/>
    </row>
    <row r="539" spans="8:11" x14ac:dyDescent="0.25">
      <c r="H539" s="98"/>
      <c r="I539" s="98"/>
      <c r="J539" s="99"/>
      <c r="K539" s="98"/>
    </row>
    <row r="540" spans="8:11" x14ac:dyDescent="0.25">
      <c r="H540" s="98"/>
      <c r="I540" s="98"/>
      <c r="J540" s="99"/>
      <c r="K540" s="98"/>
    </row>
    <row r="541" spans="8:11" x14ac:dyDescent="0.25">
      <c r="H541" s="98"/>
      <c r="I541" s="98"/>
      <c r="J541" s="99"/>
      <c r="K541" s="98"/>
    </row>
    <row r="542" spans="8:11" x14ac:dyDescent="0.25">
      <c r="H542" s="98"/>
      <c r="I542" s="98"/>
      <c r="J542" s="99"/>
      <c r="K542" s="98"/>
    </row>
    <row r="543" spans="8:11" x14ac:dyDescent="0.25">
      <c r="H543" s="98"/>
      <c r="I543" s="98"/>
      <c r="J543" s="99"/>
      <c r="K543" s="98"/>
    </row>
    <row r="544" spans="8:11" x14ac:dyDescent="0.25">
      <c r="H544" s="98"/>
      <c r="I544" s="98"/>
      <c r="J544" s="99"/>
      <c r="K544" s="98"/>
    </row>
    <row r="545" spans="8:11" x14ac:dyDescent="0.25">
      <c r="H545" s="98"/>
      <c r="I545" s="98"/>
      <c r="J545" s="99"/>
      <c r="K545" s="98"/>
    </row>
    <row r="546" spans="8:11" x14ac:dyDescent="0.25">
      <c r="H546" s="98"/>
      <c r="I546" s="98"/>
      <c r="J546" s="99"/>
      <c r="K546" s="98"/>
    </row>
    <row r="547" spans="8:11" x14ac:dyDescent="0.25">
      <c r="H547" s="98"/>
      <c r="I547" s="98"/>
      <c r="J547" s="99"/>
      <c r="K547" s="98"/>
    </row>
    <row r="548" spans="8:11" x14ac:dyDescent="0.25">
      <c r="H548" s="98"/>
      <c r="I548" s="98"/>
      <c r="J548" s="99"/>
      <c r="K548" s="98"/>
    </row>
    <row r="549" spans="8:11" x14ac:dyDescent="0.25">
      <c r="H549" s="98"/>
      <c r="I549" s="98"/>
      <c r="J549" s="99"/>
      <c r="K549" s="98"/>
    </row>
    <row r="550" spans="8:11" x14ac:dyDescent="0.25">
      <c r="H550" s="98"/>
      <c r="I550" s="98"/>
      <c r="J550" s="99"/>
      <c r="K550" s="98"/>
    </row>
    <row r="551" spans="8:11" x14ac:dyDescent="0.25">
      <c r="H551" s="98"/>
      <c r="I551" s="98"/>
      <c r="J551" s="99"/>
      <c r="K551" s="98"/>
    </row>
    <row r="552" spans="8:11" x14ac:dyDescent="0.25">
      <c r="H552" s="98"/>
      <c r="I552" s="98"/>
      <c r="J552" s="99"/>
      <c r="K552" s="98"/>
    </row>
    <row r="553" spans="8:11" x14ac:dyDescent="0.25">
      <c r="H553" s="98"/>
      <c r="I553" s="98"/>
      <c r="J553" s="99"/>
      <c r="K553" s="98"/>
    </row>
    <row r="554" spans="8:11" x14ac:dyDescent="0.25">
      <c r="H554" s="98"/>
      <c r="I554" s="98"/>
      <c r="J554" s="99"/>
      <c r="K554" s="98"/>
    </row>
    <row r="555" spans="8:11" x14ac:dyDescent="0.25">
      <c r="H555" s="98"/>
      <c r="I555" s="98"/>
      <c r="J555" s="99"/>
      <c r="K555" s="98"/>
    </row>
    <row r="556" spans="8:11" x14ac:dyDescent="0.25">
      <c r="H556" s="98"/>
      <c r="I556" s="98"/>
      <c r="J556" s="99"/>
      <c r="K556" s="98"/>
    </row>
    <row r="557" spans="8:11" x14ac:dyDescent="0.25">
      <c r="H557" s="98"/>
      <c r="I557" s="98"/>
      <c r="J557" s="99"/>
      <c r="K557" s="98"/>
    </row>
    <row r="558" spans="8:11" x14ac:dyDescent="0.25">
      <c r="H558" s="98"/>
      <c r="I558" s="98"/>
      <c r="J558" s="99"/>
      <c r="K558" s="98"/>
    </row>
    <row r="559" spans="8:11" x14ac:dyDescent="0.25">
      <c r="H559" s="98"/>
      <c r="I559" s="98"/>
      <c r="J559" s="99"/>
      <c r="K559" s="98"/>
    </row>
    <row r="560" spans="8:11" x14ac:dyDescent="0.25">
      <c r="H560" s="98"/>
      <c r="I560" s="98"/>
      <c r="J560" s="99"/>
      <c r="K560" s="98"/>
    </row>
    <row r="561" spans="8:11" x14ac:dyDescent="0.25">
      <c r="H561" s="98"/>
      <c r="I561" s="98"/>
      <c r="J561" s="99"/>
      <c r="K561" s="98"/>
    </row>
    <row r="562" spans="8:11" x14ac:dyDescent="0.25">
      <c r="H562" s="98"/>
      <c r="I562" s="98"/>
      <c r="J562" s="99"/>
      <c r="K562" s="98"/>
    </row>
    <row r="563" spans="8:11" x14ac:dyDescent="0.25">
      <c r="H563" s="98"/>
      <c r="I563" s="98"/>
      <c r="J563" s="99"/>
      <c r="K563" s="98"/>
    </row>
    <row r="564" spans="8:11" x14ac:dyDescent="0.25">
      <c r="H564" s="98"/>
      <c r="I564" s="98"/>
      <c r="J564" s="99"/>
      <c r="K564" s="98"/>
    </row>
    <row r="565" spans="8:11" x14ac:dyDescent="0.25">
      <c r="H565" s="98"/>
      <c r="I565" s="98"/>
      <c r="J565" s="99"/>
      <c r="K565" s="98"/>
    </row>
    <row r="566" spans="8:11" x14ac:dyDescent="0.25">
      <c r="H566" s="98"/>
      <c r="I566" s="98"/>
      <c r="J566" s="99"/>
      <c r="K566" s="98"/>
    </row>
    <row r="567" spans="8:11" x14ac:dyDescent="0.25">
      <c r="H567" s="98"/>
      <c r="I567" s="98"/>
      <c r="J567" s="99"/>
      <c r="K567" s="98"/>
    </row>
    <row r="568" spans="8:11" x14ac:dyDescent="0.25">
      <c r="H568" s="98"/>
      <c r="I568" s="98"/>
      <c r="J568" s="99"/>
      <c r="K568" s="98"/>
    </row>
    <row r="569" spans="8:11" x14ac:dyDescent="0.25">
      <c r="H569" s="98"/>
      <c r="I569" s="98"/>
      <c r="J569" s="99"/>
      <c r="K569" s="98"/>
    </row>
    <row r="570" spans="8:11" x14ac:dyDescent="0.25">
      <c r="H570" s="98"/>
      <c r="I570" s="98"/>
      <c r="J570" s="99"/>
      <c r="K570" s="98"/>
    </row>
    <row r="571" spans="8:11" x14ac:dyDescent="0.25">
      <c r="H571" s="98"/>
      <c r="I571" s="98"/>
      <c r="J571" s="99"/>
      <c r="K571" s="98"/>
    </row>
    <row r="572" spans="8:11" x14ac:dyDescent="0.25">
      <c r="H572" s="98"/>
      <c r="I572" s="98"/>
      <c r="J572" s="99"/>
      <c r="K572" s="98"/>
    </row>
    <row r="573" spans="8:11" x14ac:dyDescent="0.25">
      <c r="H573" s="98"/>
      <c r="I573" s="98"/>
      <c r="J573" s="99"/>
      <c r="K573" s="98"/>
    </row>
    <row r="574" spans="8:11" x14ac:dyDescent="0.25">
      <c r="H574" s="98"/>
      <c r="I574" s="98"/>
      <c r="J574" s="99"/>
      <c r="K574" s="98"/>
    </row>
    <row r="575" spans="8:11" x14ac:dyDescent="0.25">
      <c r="H575" s="98"/>
      <c r="I575" s="98"/>
      <c r="J575" s="99"/>
      <c r="K575" s="98"/>
    </row>
    <row r="576" spans="8:11" x14ac:dyDescent="0.25">
      <c r="H576" s="98"/>
      <c r="I576" s="98"/>
      <c r="J576" s="99"/>
      <c r="K576" s="98"/>
    </row>
    <row r="577" spans="8:11" x14ac:dyDescent="0.25">
      <c r="H577" s="98"/>
      <c r="I577" s="98"/>
      <c r="J577" s="99"/>
      <c r="K577" s="98"/>
    </row>
    <row r="578" spans="8:11" x14ac:dyDescent="0.25">
      <c r="H578" s="98"/>
      <c r="I578" s="98"/>
      <c r="J578" s="99"/>
      <c r="K578" s="98"/>
    </row>
    <row r="579" spans="8:11" x14ac:dyDescent="0.25">
      <c r="H579" s="98"/>
      <c r="I579" s="98"/>
      <c r="J579" s="99"/>
      <c r="K579" s="98"/>
    </row>
    <row r="580" spans="8:11" x14ac:dyDescent="0.25">
      <c r="H580" s="98"/>
      <c r="I580" s="98"/>
      <c r="J580" s="99"/>
      <c r="K580" s="98"/>
    </row>
    <row r="581" spans="8:11" x14ac:dyDescent="0.25">
      <c r="H581" s="98"/>
      <c r="I581" s="98"/>
      <c r="J581" s="99"/>
      <c r="K581" s="98"/>
    </row>
    <row r="582" spans="8:11" x14ac:dyDescent="0.25">
      <c r="H582" s="98"/>
      <c r="I582" s="98"/>
      <c r="J582" s="99"/>
      <c r="K582" s="98"/>
    </row>
    <row r="583" spans="8:11" x14ac:dyDescent="0.25">
      <c r="H583" s="98"/>
      <c r="I583" s="98"/>
      <c r="J583" s="99"/>
      <c r="K583" s="98"/>
    </row>
    <row r="584" spans="8:11" x14ac:dyDescent="0.25">
      <c r="H584" s="98"/>
      <c r="I584" s="98"/>
      <c r="J584" s="99"/>
      <c r="K584" s="98"/>
    </row>
    <row r="585" spans="8:11" x14ac:dyDescent="0.25">
      <c r="H585" s="98"/>
      <c r="I585" s="98"/>
      <c r="J585" s="99"/>
      <c r="K585" s="98"/>
    </row>
    <row r="586" spans="8:11" x14ac:dyDescent="0.25">
      <c r="H586" s="98"/>
      <c r="I586" s="98"/>
      <c r="J586" s="99"/>
      <c r="K586" s="98"/>
    </row>
    <row r="587" spans="8:11" x14ac:dyDescent="0.25">
      <c r="H587" s="98"/>
      <c r="I587" s="98"/>
      <c r="J587" s="99"/>
      <c r="K587" s="98"/>
    </row>
    <row r="588" spans="8:11" x14ac:dyDescent="0.25">
      <c r="H588" s="98"/>
      <c r="I588" s="98"/>
      <c r="J588" s="99"/>
      <c r="K588" s="98"/>
    </row>
    <row r="589" spans="8:11" x14ac:dyDescent="0.25">
      <c r="H589" s="98"/>
      <c r="I589" s="98"/>
      <c r="J589" s="99"/>
      <c r="K589" s="98"/>
    </row>
    <row r="590" spans="8:11" x14ac:dyDescent="0.25">
      <c r="H590" s="98"/>
      <c r="I590" s="98"/>
      <c r="J590" s="99"/>
      <c r="K590" s="98"/>
    </row>
    <row r="591" spans="8:11" x14ac:dyDescent="0.25">
      <c r="H591" s="98"/>
      <c r="I591" s="98"/>
      <c r="J591" s="99"/>
      <c r="K591" s="98"/>
    </row>
    <row r="592" spans="8:11" x14ac:dyDescent="0.25">
      <c r="H592" s="98"/>
      <c r="I592" s="98"/>
      <c r="J592" s="99"/>
      <c r="K592" s="98"/>
    </row>
    <row r="593" spans="8:11" x14ac:dyDescent="0.25">
      <c r="H593" s="98"/>
      <c r="I593" s="98"/>
      <c r="J593" s="99"/>
      <c r="K593" s="98"/>
    </row>
    <row r="594" spans="8:11" x14ac:dyDescent="0.25">
      <c r="H594" s="98"/>
      <c r="I594" s="98"/>
      <c r="J594" s="99"/>
      <c r="K594" s="98"/>
    </row>
    <row r="595" spans="8:11" x14ac:dyDescent="0.25">
      <c r="H595" s="98"/>
      <c r="I595" s="98"/>
      <c r="J595" s="99"/>
      <c r="K595" s="98"/>
    </row>
    <row r="596" spans="8:11" x14ac:dyDescent="0.25">
      <c r="H596" s="98"/>
      <c r="I596" s="98"/>
      <c r="J596" s="99"/>
      <c r="K596" s="98"/>
    </row>
    <row r="597" spans="8:11" x14ac:dyDescent="0.25">
      <c r="H597" s="98"/>
      <c r="I597" s="98"/>
      <c r="J597" s="99"/>
      <c r="K597" s="98"/>
    </row>
  </sheetData>
  <autoFilter ref="A23:R104" xr:uid="{19190751-D2D8-43EE-9114-35FE7AAB3A31}"/>
  <mergeCells count="28">
    <mergeCell ref="A22:B22"/>
    <mergeCell ref="D108:E108"/>
    <mergeCell ref="J14:M14"/>
    <mergeCell ref="J15:M15"/>
    <mergeCell ref="J16:M16"/>
    <mergeCell ref="J17:M17"/>
    <mergeCell ref="J18:M18"/>
    <mergeCell ref="J19:M19"/>
    <mergeCell ref="F22:H22"/>
    <mergeCell ref="J13:M13"/>
    <mergeCell ref="P13:Q13"/>
    <mergeCell ref="K1:K3"/>
    <mergeCell ref="L1:L3"/>
    <mergeCell ref="M1:N1"/>
    <mergeCell ref="J10:M10"/>
    <mergeCell ref="P10:Q10"/>
    <mergeCell ref="J11:M11"/>
    <mergeCell ref="J12:M12"/>
    <mergeCell ref="P12:Q12"/>
    <mergeCell ref="F2:G2"/>
    <mergeCell ref="H2:I2"/>
    <mergeCell ref="P9:Q9"/>
    <mergeCell ref="A1:A3"/>
    <mergeCell ref="B1:B3"/>
    <mergeCell ref="C1:C3"/>
    <mergeCell ref="D1:D3"/>
    <mergeCell ref="E1:I1"/>
    <mergeCell ref="J1:J3"/>
  </mergeCells>
  <conditionalFormatting sqref="Q11">
    <cfRule type="expression" dxfId="6" priority="1">
      <formula>ISERROR($Q11)</formula>
    </cfRule>
  </conditionalFormatting>
  <dataValidations count="8">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4:I8" xr:uid="{9F4EF795-D834-408A-B2C5-9498E48A2DA6}">
      <formula1>F4&lt;$J$11</formula1>
    </dataValidation>
    <dataValidation type="decimal" operator="greaterThan" allowBlank="1" showInputMessage="1" showErrorMessage="1" sqref="P2:P8 Q2:Q3" xr:uid="{F2344492-EC89-48BB-B204-8046911D92A6}">
      <formula1>0</formula1>
    </dataValidation>
    <dataValidation operator="greaterThanOrEqual" allowBlank="1" showInputMessage="1" showErrorMessage="1" sqref="K7:K8" xr:uid="{5CDA35AA-F921-4DA1-A438-10316D078DBF}"/>
    <dataValidation type="custom" operator="greaterThanOrEqual" allowBlank="1" showInputMessage="1" showErrorMessage="1" errorTitle="Error" error="El porcentaje que ingreso no esta en este rango 0%-100%, o el resultado del descuento en menor al precio piso $ 1,650,451" promptTitle="Porcentaje Descuento" prompt="Ingrese % de descuento de 0%-100% y el resultado del descuento no puede ser menor al precio piso $ 1,650,451" sqref="K5:K6" xr:uid="{860F020E-09DF-41D8-A53B-5B785BEC7995}">
      <formula1>A5</formula1>
    </dataValidation>
    <dataValidation type="custom" operator="greaterThanOrEqual" allowBlank="1" showInputMessage="1" showErrorMessage="1" errorTitle="Error" error="El porcentaje que ingreso no esta en este rango 0%-100%, o el resultado del descuento en menor al precio piso $ 1,608,377" promptTitle="Porcentaje Descuento" prompt="Ingrese % de descuento de 0%-100% y el resultado del descuento no puede ser menor al precio piso $ 1,608,377" sqref="K4" xr:uid="{C18564C7-C4D1-417B-A2F5-683AE92FC4B7}">
      <formula1>A4</formula1>
    </dataValidation>
    <dataValidation type="decimal" allowBlank="1" showInputMessage="1" showErrorMessage="1" errorTitle="Error" error="Mayor o igual a 1 y Menor al Ofertado" promptTitle="Porcentaje de AIU" prompt="Mayor o igual a 1 y Menor al Ofertado" sqref="Q11" xr:uid="{DAFFA875-A81A-478F-81B6-118497D5C3CB}">
      <formula1>0.01</formula1>
      <formula2>S11</formula2>
    </dataValidation>
    <dataValidation type="decimal" allowBlank="1" showInputMessage="1" showErrorMessage="1" errorTitle="Error" error="Mayor a 1" promptTitle="Porcentaje de AIU" prompt="Mayor a 1" sqref="R9" xr:uid="{7282DC01-A8F6-438E-AF5C-FEAFC40E4BA1}">
      <formula1>0.011</formula1>
      <formula2>AH12</formula2>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J24:J103" xr:uid="{756EDB91-A60E-474B-B4D9-E802CC753C7E}">
      <formula1>F24&lt;$J$11</formula1>
    </dataValidation>
  </dataValidations>
  <printOptions horizontalCentered="1"/>
  <pageMargins left="0.31496062992125984" right="0.31496062992125984" top="0.35433070866141736" bottom="0.35433070866141736" header="0.31496062992125984" footer="0.31496062992125984"/>
  <pageSetup scale="31" fitToHeight="2" orientation="landscape" horizontalDpi="1200" verticalDpi="1200" r:id="rId1"/>
  <colBreaks count="1" manualBreakCount="1">
    <brk id="1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96A42-777C-4906-8EF2-7F935D943266}">
  <sheetPr>
    <tabColor theme="9" tint="-0.249977111117893"/>
    <pageSetUpPr fitToPage="1"/>
  </sheetPr>
  <dimension ref="A1:Q669"/>
  <sheetViews>
    <sheetView zoomScale="70" zoomScaleNormal="70" zoomScaleSheetLayoutView="85" workbookViewId="0">
      <selection activeCell="F75" sqref="F75"/>
    </sheetView>
  </sheetViews>
  <sheetFormatPr baseColWidth="10" defaultRowHeight="15" x14ac:dyDescent="0.25"/>
  <cols>
    <col min="1" max="1" width="11.42578125" style="2"/>
    <col min="2" max="2" width="27.5703125" customWidth="1"/>
    <col min="3" max="3" width="7.85546875" customWidth="1"/>
    <col min="4" max="4" width="13" style="2" bestFit="1" customWidth="1"/>
    <col min="5" max="5" width="21.5703125" style="60" bestFit="1" customWidth="1"/>
    <col min="6" max="6" width="21.5703125" style="2" bestFit="1" customWidth="1"/>
    <col min="7" max="7" width="19" style="2" bestFit="1" customWidth="1"/>
    <col min="8" max="8" width="23" style="86" bestFit="1" customWidth="1"/>
    <col min="9" max="9" width="23.7109375" style="86" bestFit="1" customWidth="1"/>
    <col min="10" max="10" width="22.5703125" style="87" bestFit="1" customWidth="1"/>
    <col min="11" max="11" width="27.42578125" style="86" bestFit="1" customWidth="1"/>
    <col min="12" max="12" width="24.140625" customWidth="1"/>
    <col min="13" max="13" width="23" customWidth="1"/>
    <col min="14" max="14" width="27" style="2" customWidth="1"/>
    <col min="15" max="15" width="9.5703125" bestFit="1" customWidth="1"/>
    <col min="16" max="16" width="18.140625" bestFit="1" customWidth="1"/>
    <col min="17" max="17" width="18.5703125" customWidth="1"/>
    <col min="18" max="18" width="18.85546875" customWidth="1"/>
  </cols>
  <sheetData>
    <row r="1" spans="1:17" ht="36.75" customHeight="1" x14ac:dyDescent="0.25">
      <c r="A1" s="318" t="s">
        <v>7</v>
      </c>
      <c r="B1" s="320" t="s">
        <v>8</v>
      </c>
      <c r="C1" s="320" t="s">
        <v>14</v>
      </c>
      <c r="D1" s="322" t="s">
        <v>9</v>
      </c>
      <c r="E1" s="324" t="str">
        <f>+'VERIFICACIÓN 2025'!B19</f>
        <v>UNIÓN TEMPORAL TERRASEO - #1218983</v>
      </c>
      <c r="F1" s="325"/>
      <c r="G1" s="325"/>
      <c r="H1" s="325"/>
      <c r="I1" s="326"/>
      <c r="J1" s="327" t="s">
        <v>10</v>
      </c>
      <c r="K1" s="329" t="s">
        <v>11</v>
      </c>
      <c r="L1" s="331" t="s">
        <v>12</v>
      </c>
      <c r="M1" s="333" t="s">
        <v>13</v>
      </c>
      <c r="N1" s="334"/>
      <c r="P1" s="7"/>
      <c r="Q1" s="7"/>
    </row>
    <row r="2" spans="1:17" ht="51" customHeight="1" x14ac:dyDescent="0.25">
      <c r="A2" s="319"/>
      <c r="B2" s="321"/>
      <c r="C2" s="321"/>
      <c r="D2" s="323"/>
      <c r="E2" s="146" t="s">
        <v>203</v>
      </c>
      <c r="F2" s="332" t="s">
        <v>15</v>
      </c>
      <c r="G2" s="332"/>
      <c r="H2" s="332" t="s">
        <v>16</v>
      </c>
      <c r="I2" s="335"/>
      <c r="J2" s="328"/>
      <c r="K2" s="330"/>
      <c r="L2" s="332"/>
      <c r="M2" s="92" t="s">
        <v>17</v>
      </c>
      <c r="N2" s="159" t="s">
        <v>18</v>
      </c>
      <c r="P2" s="9"/>
      <c r="Q2" s="8"/>
    </row>
    <row r="3" spans="1:17" ht="41.25" customHeight="1" x14ac:dyDescent="0.25">
      <c r="A3" s="319"/>
      <c r="B3" s="321"/>
      <c r="C3" s="321"/>
      <c r="D3" s="323"/>
      <c r="E3" s="146" t="s">
        <v>19</v>
      </c>
      <c r="F3" s="63" t="s">
        <v>1</v>
      </c>
      <c r="G3" s="63" t="s">
        <v>2</v>
      </c>
      <c r="H3" s="91" t="s">
        <v>202</v>
      </c>
      <c r="I3" s="156" t="s">
        <v>21</v>
      </c>
      <c r="J3" s="328"/>
      <c r="K3" s="330"/>
      <c r="L3" s="332"/>
      <c r="M3" s="92"/>
      <c r="N3" s="159"/>
      <c r="P3" s="9"/>
      <c r="Q3" s="8"/>
    </row>
    <row r="4" spans="1:17" s="64" customFormat="1" ht="52.5" customHeight="1" x14ac:dyDescent="0.25">
      <c r="A4" s="150">
        <v>1</v>
      </c>
      <c r="B4" s="143" t="s">
        <v>158</v>
      </c>
      <c r="C4" s="142">
        <v>33</v>
      </c>
      <c r="D4" s="151">
        <v>4</v>
      </c>
      <c r="E4" s="147">
        <v>2824371</v>
      </c>
      <c r="F4" s="90">
        <v>2988634</v>
      </c>
      <c r="G4" s="90">
        <v>2824371</v>
      </c>
      <c r="H4" s="90">
        <v>2824371</v>
      </c>
      <c r="I4" s="176">
        <f>((E4-H4))/E4</f>
        <v>0</v>
      </c>
      <c r="J4" s="160" t="str">
        <f>IF(H4&lt;=E4,"CUMPLE","NO CUMPLE")</f>
        <v>CUMPLE</v>
      </c>
      <c r="K4" s="144" t="str">
        <f>IF(AND(H4&gt;=G4,H4&lt;=F4),"CUMPLE","NO CUMPLE")</f>
        <v>CUMPLE</v>
      </c>
      <c r="L4" s="144" t="str">
        <f>IF(AND((H4&gt;=(G4*0.8)),H4&lt;=F4),"CUMPLE","NO CUMPLE")</f>
        <v>CUMPLE</v>
      </c>
      <c r="M4" s="144">
        <f>C4*H4</f>
        <v>93204243</v>
      </c>
      <c r="N4" s="161">
        <f>D4*M4</f>
        <v>372816972</v>
      </c>
      <c r="P4" s="9"/>
      <c r="Q4" s="145"/>
    </row>
    <row r="5" spans="1:17" s="64" customFormat="1" ht="52.5" customHeight="1" x14ac:dyDescent="0.25">
      <c r="A5" s="150">
        <v>2</v>
      </c>
      <c r="B5" s="143" t="s">
        <v>159</v>
      </c>
      <c r="C5" s="142">
        <v>9</v>
      </c>
      <c r="D5" s="151">
        <v>4</v>
      </c>
      <c r="E5" s="147">
        <v>2700125</v>
      </c>
      <c r="F5" s="90">
        <v>3412711</v>
      </c>
      <c r="G5" s="90">
        <v>2700125</v>
      </c>
      <c r="H5" s="90">
        <v>2700125</v>
      </c>
      <c r="I5" s="176">
        <f t="shared" ref="I5:I8" si="0">((E5-H5))/E5</f>
        <v>0</v>
      </c>
      <c r="J5" s="160" t="str">
        <f>IF(H5&lt;=E5,"CUMPLE","NO CUMPLE")</f>
        <v>CUMPLE</v>
      </c>
      <c r="K5" s="144" t="str">
        <f>IF(AND(H5&gt;=G5,H5&lt;=F5),"CUMPLE","NO CUMPLE")</f>
        <v>CUMPLE</v>
      </c>
      <c r="L5" s="144" t="str">
        <f>IF(AND((H5&gt;=(G5*0.8)),H5&lt;=F5),"CUMPLE","NO CUMPLE")</f>
        <v>CUMPLE</v>
      </c>
      <c r="M5" s="144">
        <f t="shared" ref="M5:M8" si="1">C5*H5</f>
        <v>24301125</v>
      </c>
      <c r="N5" s="161">
        <f>D5*M5</f>
        <v>97204500</v>
      </c>
      <c r="P5" s="9"/>
      <c r="Q5" s="145"/>
    </row>
    <row r="6" spans="1:17" s="64" customFormat="1" ht="52.5" customHeight="1" x14ac:dyDescent="0.25">
      <c r="A6" s="150">
        <v>3</v>
      </c>
      <c r="B6" s="143" t="s">
        <v>160</v>
      </c>
      <c r="C6" s="142">
        <v>2</v>
      </c>
      <c r="D6" s="151">
        <v>4</v>
      </c>
      <c r="E6" s="147">
        <v>2700125</v>
      </c>
      <c r="F6" s="90">
        <v>2991803</v>
      </c>
      <c r="G6" s="90">
        <v>2700125</v>
      </c>
      <c r="H6" s="90">
        <v>2700125</v>
      </c>
      <c r="I6" s="176">
        <f t="shared" si="0"/>
        <v>0</v>
      </c>
      <c r="J6" s="160" t="str">
        <f>IF(H6&lt;=E6,"CUMPLE","NO CUMPLE")</f>
        <v>CUMPLE</v>
      </c>
      <c r="K6" s="144" t="str">
        <f>IF(AND(H6&gt;=G6,H6&lt;=F6),"CUMPLE","NO CUMPLE")</f>
        <v>CUMPLE</v>
      </c>
      <c r="L6" s="144" t="str">
        <f>IF(AND((H6&gt;=(G6*0.8)),H6&lt;=F6),"CUMPLE","NO CUMPLE")</f>
        <v>CUMPLE</v>
      </c>
      <c r="M6" s="144">
        <f t="shared" si="1"/>
        <v>5400250</v>
      </c>
      <c r="N6" s="161">
        <f>D6*M6</f>
        <v>21601000</v>
      </c>
      <c r="P6" s="9"/>
      <c r="Q6" s="145"/>
    </row>
    <row r="7" spans="1:17" s="64" customFormat="1" ht="52.5" customHeight="1" x14ac:dyDescent="0.25">
      <c r="A7" s="150">
        <v>4</v>
      </c>
      <c r="B7" s="143" t="s">
        <v>161</v>
      </c>
      <c r="C7" s="142">
        <v>1</v>
      </c>
      <c r="D7" s="151">
        <v>4</v>
      </c>
      <c r="E7" s="147">
        <v>2700125</v>
      </c>
      <c r="F7" s="90">
        <v>4066672</v>
      </c>
      <c r="G7" s="90">
        <v>2700125</v>
      </c>
      <c r="H7" s="90">
        <v>2700125</v>
      </c>
      <c r="I7" s="176">
        <f t="shared" si="0"/>
        <v>0</v>
      </c>
      <c r="J7" s="160" t="str">
        <f>IF(H7&lt;=E7,"CUMPLE","NO CUMPLE")</f>
        <v>CUMPLE</v>
      </c>
      <c r="K7" s="144" t="str">
        <f>IF(AND(H7&gt;=G7,H7&lt;=F7),"CUMPLE","NO CUMPLE")</f>
        <v>CUMPLE</v>
      </c>
      <c r="L7" s="144" t="str">
        <f>IF(AND((H7&gt;=(G7*0.8)),H7&lt;=F7),"CUMPLE","NO CUMPLE")</f>
        <v>CUMPLE</v>
      </c>
      <c r="M7" s="144">
        <f t="shared" si="1"/>
        <v>2700125</v>
      </c>
      <c r="N7" s="161">
        <f>D7*M7</f>
        <v>10800500</v>
      </c>
      <c r="P7" s="9"/>
      <c r="Q7" s="145"/>
    </row>
    <row r="8" spans="1:17" s="64" customFormat="1" ht="52.5" customHeight="1" x14ac:dyDescent="0.25">
      <c r="A8" s="150">
        <v>5</v>
      </c>
      <c r="B8" s="143" t="s">
        <v>162</v>
      </c>
      <c r="C8" s="142">
        <v>5</v>
      </c>
      <c r="D8" s="151">
        <v>4</v>
      </c>
      <c r="E8" s="147">
        <v>2700125</v>
      </c>
      <c r="F8" s="90">
        <v>3522437</v>
      </c>
      <c r="G8" s="90">
        <v>2700125</v>
      </c>
      <c r="H8" s="90">
        <v>2700125</v>
      </c>
      <c r="I8" s="176">
        <f t="shared" si="0"/>
        <v>0</v>
      </c>
      <c r="J8" s="160" t="str">
        <f>IF(H8&lt;=E8,"CUMPLE","NO CUMPLE")</f>
        <v>CUMPLE</v>
      </c>
      <c r="K8" s="144" t="str">
        <f>IF(AND(H8&gt;=G8,H8&lt;=F8),"CUMPLE","NO CUMPLE")</f>
        <v>CUMPLE</v>
      </c>
      <c r="L8" s="144" t="str">
        <f>IF(AND((H8&gt;=(G8*0.8)),H8&lt;=F8),"CUMPLE","NO CUMPLE")</f>
        <v>CUMPLE</v>
      </c>
      <c r="M8" s="144">
        <f t="shared" si="1"/>
        <v>13500625</v>
      </c>
      <c r="N8" s="161">
        <f>D8*M8</f>
        <v>54002500</v>
      </c>
      <c r="P8" s="9"/>
      <c r="Q8" s="145"/>
    </row>
    <row r="9" spans="1:17" s="64" customFormat="1" ht="52.5" customHeight="1" thickBot="1" x14ac:dyDescent="0.3">
      <c r="A9" s="152">
        <v>5</v>
      </c>
      <c r="B9" s="153" t="s">
        <v>5</v>
      </c>
      <c r="C9" s="154"/>
      <c r="D9" s="155">
        <v>4</v>
      </c>
      <c r="E9" s="148"/>
      <c r="F9" s="149"/>
      <c r="G9" s="149"/>
      <c r="H9" s="149"/>
      <c r="I9" s="158"/>
      <c r="J9" s="168"/>
      <c r="K9" s="169"/>
      <c r="L9" s="170"/>
      <c r="M9" s="169">
        <f>K104</f>
        <v>69336612</v>
      </c>
      <c r="N9" s="171">
        <f>M9*D9</f>
        <v>277346448</v>
      </c>
      <c r="P9" s="308"/>
      <c r="Q9" s="308"/>
    </row>
    <row r="10" spans="1:17" ht="22.5" customHeight="1" x14ac:dyDescent="0.25">
      <c r="A10" s="44"/>
      <c r="B10" s="45"/>
      <c r="C10" s="45"/>
      <c r="D10" s="45"/>
      <c r="E10" s="45"/>
      <c r="F10" s="45"/>
      <c r="G10" s="45"/>
      <c r="H10" s="93"/>
      <c r="I10" s="93"/>
      <c r="J10" s="305" t="s">
        <v>22</v>
      </c>
      <c r="K10" s="306"/>
      <c r="L10" s="306"/>
      <c r="M10" s="307"/>
      <c r="N10" s="257">
        <f>SUM(N4:N9)</f>
        <v>833771920</v>
      </c>
      <c r="P10" s="308"/>
      <c r="Q10" s="308"/>
    </row>
    <row r="11" spans="1:17" ht="22.5" customHeight="1" x14ac:dyDescent="0.25">
      <c r="A11" s="44"/>
      <c r="B11" s="3"/>
      <c r="C11" s="4"/>
      <c r="D11" s="4"/>
      <c r="E11" s="57"/>
      <c r="F11" s="4"/>
      <c r="G11" s="4"/>
      <c r="H11" s="93"/>
      <c r="I11" s="93"/>
      <c r="J11" s="309" t="s">
        <v>42</v>
      </c>
      <c r="K11" s="310"/>
      <c r="L11" s="310"/>
      <c r="M11" s="311"/>
      <c r="N11" s="269">
        <f>N10*0.1</f>
        <v>83377192</v>
      </c>
      <c r="P11" s="10"/>
      <c r="Q11" s="11"/>
    </row>
    <row r="12" spans="1:17" ht="22.5" customHeight="1" x14ac:dyDescent="0.25">
      <c r="A12" s="44"/>
      <c r="B12" s="46"/>
      <c r="C12" s="47"/>
      <c r="D12" s="47"/>
      <c r="E12" s="58"/>
      <c r="F12" s="47"/>
      <c r="G12" s="46"/>
      <c r="H12" s="93"/>
      <c r="I12" s="93"/>
      <c r="J12" s="309" t="s">
        <v>23</v>
      </c>
      <c r="K12" s="310"/>
      <c r="L12" s="310"/>
      <c r="M12" s="311"/>
      <c r="N12" s="269">
        <f>(N10*0.1)*0.19</f>
        <v>15841666.48</v>
      </c>
      <c r="P12" s="308"/>
      <c r="Q12" s="308"/>
    </row>
    <row r="13" spans="1:17" ht="22.5" customHeight="1" x14ac:dyDescent="0.25">
      <c r="A13" s="44"/>
      <c r="B13" s="5"/>
      <c r="C13" s="29"/>
      <c r="D13" s="29"/>
      <c r="E13" s="29"/>
      <c r="F13" s="29"/>
      <c r="G13" s="6"/>
      <c r="H13" s="94"/>
      <c r="I13" s="93"/>
      <c r="J13" s="338" t="s">
        <v>18</v>
      </c>
      <c r="K13" s="339"/>
      <c r="L13" s="339"/>
      <c r="M13" s="340"/>
      <c r="N13" s="272">
        <f>N10+N11+N12</f>
        <v>932990778.48000002</v>
      </c>
      <c r="P13" s="308"/>
      <c r="Q13" s="308"/>
    </row>
    <row r="14" spans="1:17" ht="22.5" customHeight="1" x14ac:dyDescent="0.25">
      <c r="A14" s="44"/>
      <c r="B14" s="48"/>
      <c r="C14" s="48"/>
      <c r="D14" s="44"/>
      <c r="E14" s="59"/>
      <c r="F14" s="44"/>
      <c r="G14" s="44"/>
      <c r="H14" s="95"/>
      <c r="I14" s="96"/>
      <c r="J14" s="302" t="s">
        <v>24</v>
      </c>
      <c r="K14" s="303"/>
      <c r="L14" s="303"/>
      <c r="M14" s="304"/>
      <c r="N14" s="260">
        <v>932990778.48000002</v>
      </c>
      <c r="O14" s="97"/>
    </row>
    <row r="15" spans="1:17" ht="22.5" customHeight="1" x14ac:dyDescent="0.25">
      <c r="A15" s="44"/>
      <c r="B15" s="48"/>
      <c r="C15" s="48"/>
      <c r="D15" s="44"/>
      <c r="E15" s="59"/>
      <c r="F15" s="44"/>
      <c r="G15" s="44"/>
      <c r="H15" s="96"/>
      <c r="I15" s="96"/>
      <c r="J15" s="302" t="s">
        <v>43</v>
      </c>
      <c r="K15" s="303"/>
      <c r="L15" s="303"/>
      <c r="M15" s="304"/>
      <c r="N15" s="268">
        <f>N13-N14</f>
        <v>0</v>
      </c>
      <c r="O15" s="41"/>
    </row>
    <row r="16" spans="1:17" ht="22.5" customHeight="1" x14ac:dyDescent="0.25">
      <c r="A16" s="44"/>
      <c r="B16" s="48"/>
      <c r="C16" s="48"/>
      <c r="D16" s="44"/>
      <c r="E16" s="59"/>
      <c r="F16" s="44"/>
      <c r="G16" s="44"/>
      <c r="H16" s="96"/>
      <c r="I16" s="96"/>
      <c r="J16" s="302" t="s">
        <v>129</v>
      </c>
      <c r="K16" s="303"/>
      <c r="L16" s="303"/>
      <c r="M16" s="304"/>
      <c r="N16" s="268">
        <v>933010061.09000003</v>
      </c>
      <c r="O16" s="41"/>
    </row>
    <row r="17" spans="1:16" ht="22.5" customHeight="1" x14ac:dyDescent="0.25">
      <c r="A17" s="44"/>
      <c r="B17" s="48"/>
      <c r="C17" s="48"/>
      <c r="D17" s="44"/>
      <c r="E17" s="59"/>
      <c r="F17" s="44"/>
      <c r="G17" s="44"/>
      <c r="H17" s="96"/>
      <c r="I17" s="96"/>
      <c r="J17" s="302" t="s">
        <v>44</v>
      </c>
      <c r="K17" s="303"/>
      <c r="L17" s="303"/>
      <c r="M17" s="304"/>
      <c r="N17" s="255">
        <f>+N16-N13</f>
        <v>19282.610000014305</v>
      </c>
    </row>
    <row r="18" spans="1:16" ht="22.5" customHeight="1" x14ac:dyDescent="0.25">
      <c r="A18" s="44"/>
      <c r="B18" s="48"/>
      <c r="C18" s="48"/>
      <c r="D18" s="44"/>
      <c r="E18" s="59"/>
      <c r="F18" s="44"/>
      <c r="G18" s="44"/>
      <c r="H18" s="96"/>
      <c r="I18" s="96"/>
      <c r="J18" s="302" t="s">
        <v>128</v>
      </c>
      <c r="K18" s="303"/>
      <c r="L18" s="303"/>
      <c r="M18" s="304"/>
      <c r="N18" s="270">
        <f>+N17/N16</f>
        <v>2.0667097606093517E-5</v>
      </c>
    </row>
    <row r="19" spans="1:16" ht="22.5" customHeight="1" thickBot="1" x14ac:dyDescent="0.3">
      <c r="A19" s="44"/>
      <c r="B19" s="48"/>
      <c r="C19" s="48"/>
      <c r="D19" s="44"/>
      <c r="E19" s="59"/>
      <c r="F19" s="44"/>
      <c r="G19" s="44"/>
      <c r="H19" s="96"/>
      <c r="I19" s="96"/>
      <c r="J19" s="312" t="s">
        <v>25</v>
      </c>
      <c r="K19" s="313"/>
      <c r="L19" s="313"/>
      <c r="M19" s="314"/>
      <c r="N19" s="271" t="str">
        <f>IF((N14)&gt;$N16,"NO CUMPLE","SI CUMPLE")</f>
        <v>SI CUMPLE</v>
      </c>
    </row>
    <row r="20" spans="1:16" x14ac:dyDescent="0.25">
      <c r="H20" s="98"/>
      <c r="I20" s="98"/>
      <c r="J20" s="99"/>
      <c r="K20" s="98"/>
      <c r="N20"/>
    </row>
    <row r="21" spans="1:16" ht="15.75" thickBot="1" x14ac:dyDescent="0.3">
      <c r="H21" s="98"/>
      <c r="I21" s="98"/>
      <c r="J21" s="99"/>
      <c r="K21" s="98"/>
    </row>
    <row r="22" spans="1:16" ht="15.75" thickBot="1" x14ac:dyDescent="0.3">
      <c r="A22" s="341" t="s">
        <v>3</v>
      </c>
      <c r="B22" s="341"/>
      <c r="F22" s="315" t="s">
        <v>207</v>
      </c>
      <c r="G22" s="316"/>
      <c r="H22" s="317"/>
      <c r="I22" s="98"/>
      <c r="J22" s="99"/>
      <c r="K22" s="98"/>
    </row>
    <row r="23" spans="1:16" ht="75" customHeight="1" thickBot="1" x14ac:dyDescent="0.3">
      <c r="A23" s="216" t="s">
        <v>0</v>
      </c>
      <c r="B23" s="217" t="s">
        <v>76</v>
      </c>
      <c r="C23" s="217" t="s">
        <v>41</v>
      </c>
      <c r="D23" s="218" t="s">
        <v>75</v>
      </c>
      <c r="E23" s="224" t="s">
        <v>201</v>
      </c>
      <c r="F23" s="220" t="s">
        <v>204</v>
      </c>
      <c r="G23" s="221" t="s">
        <v>205</v>
      </c>
      <c r="H23" s="219" t="s">
        <v>206</v>
      </c>
      <c r="I23" s="249" t="s">
        <v>200</v>
      </c>
      <c r="J23" s="245" t="s">
        <v>77</v>
      </c>
      <c r="K23" s="222" t="s">
        <v>74</v>
      </c>
      <c r="L23" s="218" t="s">
        <v>127</v>
      </c>
      <c r="M23" s="217" t="s">
        <v>208</v>
      </c>
      <c r="N23" s="217" t="s">
        <v>213</v>
      </c>
      <c r="O23" s="194" t="s">
        <v>9</v>
      </c>
      <c r="P23" s="194" t="s">
        <v>209</v>
      </c>
    </row>
    <row r="24" spans="1:16" s="64" customFormat="1" ht="36.75" customHeight="1" x14ac:dyDescent="0.25">
      <c r="A24" s="227">
        <v>6</v>
      </c>
      <c r="B24" s="197" t="s">
        <v>84</v>
      </c>
      <c r="C24" s="198" t="s">
        <v>39</v>
      </c>
      <c r="D24" s="228">
        <v>38</v>
      </c>
      <c r="E24" s="207">
        <v>15888</v>
      </c>
      <c r="F24" s="201">
        <v>31560</v>
      </c>
      <c r="G24" s="202">
        <v>13333</v>
      </c>
      <c r="H24" s="203">
        <f>+F24-G24</f>
        <v>18227</v>
      </c>
      <c r="I24" s="250">
        <v>13333</v>
      </c>
      <c r="J24" s="256">
        <f>((E24-I24)/E24)</f>
        <v>0.16081319234642497</v>
      </c>
      <c r="K24" s="229">
        <f t="shared" ref="K24:K55" si="2">I24*D24</f>
        <v>506654</v>
      </c>
      <c r="L24" s="229">
        <f t="shared" ref="L24:L55" si="3">K24*O24</f>
        <v>2026616</v>
      </c>
      <c r="M24" s="208" t="str">
        <f t="shared" ref="M24:M55" si="4">IF((I24)&gt;$E24,"NO CUMPLE","SI CUMPLE")</f>
        <v>SI CUMPLE</v>
      </c>
      <c r="N24" s="208" t="str">
        <f>IF((I24)&lt;$G24,"NO CUMPLE","SI CUMPLE")</f>
        <v>SI CUMPLE</v>
      </c>
      <c r="O24" s="232">
        <v>4</v>
      </c>
      <c r="P24" s="210"/>
    </row>
    <row r="25" spans="1:16" s="64" customFormat="1" ht="36.75" customHeight="1" x14ac:dyDescent="0.25">
      <c r="A25" s="233">
        <v>7</v>
      </c>
      <c r="B25" s="102" t="s">
        <v>85</v>
      </c>
      <c r="C25" s="103" t="s">
        <v>39</v>
      </c>
      <c r="D25" s="109">
        <v>54</v>
      </c>
      <c r="E25" s="107">
        <v>11491</v>
      </c>
      <c r="F25" s="173">
        <v>19462</v>
      </c>
      <c r="G25" s="61">
        <v>6365</v>
      </c>
      <c r="H25" s="88">
        <f t="shared" ref="H25:H88" si="5">+F25-G25</f>
        <v>13097</v>
      </c>
      <c r="I25" s="251">
        <v>6365</v>
      </c>
      <c r="J25" s="258">
        <f t="shared" ref="J25:J88" si="6">((E25-I25)/E25)</f>
        <v>0.44608824297276128</v>
      </c>
      <c r="K25" s="53">
        <f t="shared" si="2"/>
        <v>343710</v>
      </c>
      <c r="L25" s="53">
        <f t="shared" si="3"/>
        <v>1374840</v>
      </c>
      <c r="M25" s="100" t="str">
        <f t="shared" si="4"/>
        <v>SI CUMPLE</v>
      </c>
      <c r="N25" s="100" t="str">
        <f t="shared" ref="N25:N88" si="7">IF((I25)&lt;$G25,"NO CUMPLE","SI CUMPLE")</f>
        <v>SI CUMPLE</v>
      </c>
      <c r="O25" s="110">
        <v>4</v>
      </c>
      <c r="P25" s="211"/>
    </row>
    <row r="26" spans="1:16" s="64" customFormat="1" ht="36.75" customHeight="1" x14ac:dyDescent="0.25">
      <c r="A26" s="233">
        <v>8</v>
      </c>
      <c r="B26" s="102" t="s">
        <v>86</v>
      </c>
      <c r="C26" s="103" t="s">
        <v>39</v>
      </c>
      <c r="D26" s="109">
        <v>140</v>
      </c>
      <c r="E26" s="107">
        <v>13192</v>
      </c>
      <c r="F26" s="173">
        <v>32134</v>
      </c>
      <c r="G26" s="61">
        <v>11831</v>
      </c>
      <c r="H26" s="88">
        <f t="shared" si="5"/>
        <v>20303</v>
      </c>
      <c r="I26" s="251">
        <v>11831</v>
      </c>
      <c r="J26" s="258">
        <f t="shared" si="6"/>
        <v>0.10316858702243784</v>
      </c>
      <c r="K26" s="53">
        <f t="shared" si="2"/>
        <v>1656340</v>
      </c>
      <c r="L26" s="53">
        <f t="shared" si="3"/>
        <v>6625360</v>
      </c>
      <c r="M26" s="100" t="str">
        <f t="shared" si="4"/>
        <v>SI CUMPLE</v>
      </c>
      <c r="N26" s="100" t="str">
        <f t="shared" si="7"/>
        <v>SI CUMPLE</v>
      </c>
      <c r="O26" s="110">
        <v>4</v>
      </c>
      <c r="P26" s="211"/>
    </row>
    <row r="27" spans="1:16" s="64" customFormat="1" ht="36.75" customHeight="1" x14ac:dyDescent="0.25">
      <c r="A27" s="233">
        <v>9</v>
      </c>
      <c r="B27" s="102" t="s">
        <v>163</v>
      </c>
      <c r="C27" s="103" t="s">
        <v>39</v>
      </c>
      <c r="D27" s="109">
        <v>104</v>
      </c>
      <c r="E27" s="107">
        <v>13027</v>
      </c>
      <c r="F27" s="173">
        <v>38942</v>
      </c>
      <c r="G27" s="61">
        <v>8679</v>
      </c>
      <c r="H27" s="88">
        <f t="shared" si="5"/>
        <v>30263</v>
      </c>
      <c r="I27" s="251">
        <v>8679</v>
      </c>
      <c r="J27" s="258">
        <f t="shared" si="6"/>
        <v>0.33376832732018114</v>
      </c>
      <c r="K27" s="53">
        <f t="shared" si="2"/>
        <v>902616</v>
      </c>
      <c r="L27" s="53">
        <f t="shared" si="3"/>
        <v>3610464</v>
      </c>
      <c r="M27" s="100" t="str">
        <f t="shared" si="4"/>
        <v>SI CUMPLE</v>
      </c>
      <c r="N27" s="100" t="str">
        <f t="shared" si="7"/>
        <v>SI CUMPLE</v>
      </c>
      <c r="O27" s="110">
        <v>4</v>
      </c>
      <c r="P27" s="211"/>
    </row>
    <row r="28" spans="1:16" s="64" customFormat="1" ht="36.75" customHeight="1" x14ac:dyDescent="0.25">
      <c r="A28" s="233">
        <v>10</v>
      </c>
      <c r="B28" s="102" t="s">
        <v>164</v>
      </c>
      <c r="C28" s="103" t="s">
        <v>39</v>
      </c>
      <c r="D28" s="109">
        <v>104</v>
      </c>
      <c r="E28" s="107">
        <v>8260</v>
      </c>
      <c r="F28" s="173">
        <v>21667</v>
      </c>
      <c r="G28" s="61">
        <v>5684</v>
      </c>
      <c r="H28" s="88">
        <f t="shared" si="5"/>
        <v>15983</v>
      </c>
      <c r="I28" s="251">
        <v>5684</v>
      </c>
      <c r="J28" s="258">
        <f t="shared" si="6"/>
        <v>0.31186440677966104</v>
      </c>
      <c r="K28" s="53">
        <f t="shared" si="2"/>
        <v>591136</v>
      </c>
      <c r="L28" s="53">
        <f t="shared" si="3"/>
        <v>2364544</v>
      </c>
      <c r="M28" s="100" t="str">
        <f t="shared" si="4"/>
        <v>SI CUMPLE</v>
      </c>
      <c r="N28" s="100" t="str">
        <f t="shared" si="7"/>
        <v>SI CUMPLE</v>
      </c>
      <c r="O28" s="110">
        <v>4</v>
      </c>
      <c r="P28" s="211"/>
    </row>
    <row r="29" spans="1:16" s="64" customFormat="1" ht="36.75" customHeight="1" x14ac:dyDescent="0.25">
      <c r="A29" s="233">
        <v>11</v>
      </c>
      <c r="B29" s="102" t="s">
        <v>87</v>
      </c>
      <c r="C29" s="103" t="s">
        <v>39</v>
      </c>
      <c r="D29" s="109">
        <v>110</v>
      </c>
      <c r="E29" s="107">
        <v>17089</v>
      </c>
      <c r="F29" s="173">
        <v>129425</v>
      </c>
      <c r="G29" s="61">
        <v>11046</v>
      </c>
      <c r="H29" s="88">
        <f t="shared" si="5"/>
        <v>118379</v>
      </c>
      <c r="I29" s="251">
        <v>11046</v>
      </c>
      <c r="J29" s="258">
        <f t="shared" si="6"/>
        <v>0.35361928726081104</v>
      </c>
      <c r="K29" s="53">
        <f t="shared" si="2"/>
        <v>1215060</v>
      </c>
      <c r="L29" s="53">
        <f t="shared" si="3"/>
        <v>4860240</v>
      </c>
      <c r="M29" s="100" t="str">
        <f t="shared" si="4"/>
        <v>SI CUMPLE</v>
      </c>
      <c r="N29" s="100" t="str">
        <f t="shared" si="7"/>
        <v>SI CUMPLE</v>
      </c>
      <c r="O29" s="110">
        <v>4</v>
      </c>
      <c r="P29" s="211"/>
    </row>
    <row r="30" spans="1:16" s="64" customFormat="1" ht="36.75" customHeight="1" x14ac:dyDescent="0.25">
      <c r="A30" s="233">
        <v>12</v>
      </c>
      <c r="B30" s="102" t="s">
        <v>165</v>
      </c>
      <c r="C30" s="103" t="s">
        <v>39</v>
      </c>
      <c r="D30" s="109">
        <v>58</v>
      </c>
      <c r="E30" s="107">
        <v>8779</v>
      </c>
      <c r="F30" s="173">
        <v>20598</v>
      </c>
      <c r="G30" s="61">
        <v>7136</v>
      </c>
      <c r="H30" s="88">
        <f t="shared" si="5"/>
        <v>13462</v>
      </c>
      <c r="I30" s="251">
        <v>7136</v>
      </c>
      <c r="J30" s="258">
        <f t="shared" si="6"/>
        <v>0.1871511561681285</v>
      </c>
      <c r="K30" s="53">
        <f t="shared" si="2"/>
        <v>413888</v>
      </c>
      <c r="L30" s="53">
        <f t="shared" si="3"/>
        <v>1655552</v>
      </c>
      <c r="M30" s="100" t="str">
        <f t="shared" si="4"/>
        <v>SI CUMPLE</v>
      </c>
      <c r="N30" s="100" t="str">
        <f t="shared" si="7"/>
        <v>SI CUMPLE</v>
      </c>
      <c r="O30" s="110">
        <v>4</v>
      </c>
      <c r="P30" s="211"/>
    </row>
    <row r="31" spans="1:16" s="64" customFormat="1" ht="36.75" customHeight="1" x14ac:dyDescent="0.25">
      <c r="A31" s="233">
        <v>13</v>
      </c>
      <c r="B31" s="102" t="s">
        <v>88</v>
      </c>
      <c r="C31" s="103" t="s">
        <v>39</v>
      </c>
      <c r="D31" s="109">
        <v>72</v>
      </c>
      <c r="E31" s="107">
        <v>8929</v>
      </c>
      <c r="F31" s="173">
        <v>19494</v>
      </c>
      <c r="G31" s="61">
        <v>6359</v>
      </c>
      <c r="H31" s="88">
        <f t="shared" si="5"/>
        <v>13135</v>
      </c>
      <c r="I31" s="251">
        <v>6359</v>
      </c>
      <c r="J31" s="258">
        <f t="shared" si="6"/>
        <v>0.28782618434315155</v>
      </c>
      <c r="K31" s="53">
        <f t="shared" si="2"/>
        <v>457848</v>
      </c>
      <c r="L31" s="53">
        <f t="shared" si="3"/>
        <v>1831392</v>
      </c>
      <c r="M31" s="100" t="str">
        <f t="shared" si="4"/>
        <v>SI CUMPLE</v>
      </c>
      <c r="N31" s="100" t="str">
        <f t="shared" si="7"/>
        <v>SI CUMPLE</v>
      </c>
      <c r="O31" s="110">
        <v>4</v>
      </c>
      <c r="P31" s="211"/>
    </row>
    <row r="32" spans="1:16" s="64" customFormat="1" ht="36.75" customHeight="1" x14ac:dyDescent="0.25">
      <c r="A32" s="233">
        <v>14</v>
      </c>
      <c r="B32" s="102" t="s">
        <v>166</v>
      </c>
      <c r="C32" s="103" t="s">
        <v>39</v>
      </c>
      <c r="D32" s="109">
        <v>66</v>
      </c>
      <c r="E32" s="107">
        <v>30045</v>
      </c>
      <c r="F32" s="173">
        <v>53132</v>
      </c>
      <c r="G32" s="61">
        <v>22874</v>
      </c>
      <c r="H32" s="88">
        <f t="shared" si="5"/>
        <v>30258</v>
      </c>
      <c r="I32" s="251">
        <v>22874</v>
      </c>
      <c r="J32" s="258">
        <f t="shared" si="6"/>
        <v>0.23867532035280412</v>
      </c>
      <c r="K32" s="53">
        <f t="shared" si="2"/>
        <v>1509684</v>
      </c>
      <c r="L32" s="53">
        <f t="shared" si="3"/>
        <v>6038736</v>
      </c>
      <c r="M32" s="100" t="str">
        <f t="shared" si="4"/>
        <v>SI CUMPLE</v>
      </c>
      <c r="N32" s="100" t="str">
        <f t="shared" si="7"/>
        <v>SI CUMPLE</v>
      </c>
      <c r="O32" s="110">
        <v>4</v>
      </c>
      <c r="P32" s="211"/>
    </row>
    <row r="33" spans="1:16" s="64" customFormat="1" ht="36.75" customHeight="1" x14ac:dyDescent="0.25">
      <c r="A33" s="233">
        <v>15</v>
      </c>
      <c r="B33" s="102" t="s">
        <v>89</v>
      </c>
      <c r="C33" s="103" t="s">
        <v>39</v>
      </c>
      <c r="D33" s="109">
        <v>66</v>
      </c>
      <c r="E33" s="107">
        <v>19295</v>
      </c>
      <c r="F33" s="173">
        <v>51540</v>
      </c>
      <c r="G33" s="61">
        <v>13886</v>
      </c>
      <c r="H33" s="88">
        <f t="shared" si="5"/>
        <v>37654</v>
      </c>
      <c r="I33" s="251">
        <v>13886</v>
      </c>
      <c r="J33" s="258">
        <f t="shared" si="6"/>
        <v>0.28033169214822495</v>
      </c>
      <c r="K33" s="53">
        <f t="shared" si="2"/>
        <v>916476</v>
      </c>
      <c r="L33" s="53">
        <f t="shared" si="3"/>
        <v>3665904</v>
      </c>
      <c r="M33" s="100" t="str">
        <f t="shared" si="4"/>
        <v>SI CUMPLE</v>
      </c>
      <c r="N33" s="100" t="str">
        <f t="shared" si="7"/>
        <v>SI CUMPLE</v>
      </c>
      <c r="O33" s="110">
        <v>4</v>
      </c>
      <c r="P33" s="211"/>
    </row>
    <row r="34" spans="1:16" s="64" customFormat="1" ht="36.75" customHeight="1" x14ac:dyDescent="0.25">
      <c r="A34" s="233">
        <v>16</v>
      </c>
      <c r="B34" s="102" t="s">
        <v>167</v>
      </c>
      <c r="C34" s="103" t="s">
        <v>39</v>
      </c>
      <c r="D34" s="109">
        <v>2</v>
      </c>
      <c r="E34" s="107">
        <v>11486</v>
      </c>
      <c r="F34" s="173">
        <v>51684</v>
      </c>
      <c r="G34" s="61">
        <v>8100</v>
      </c>
      <c r="H34" s="88">
        <f t="shared" si="5"/>
        <v>43584</v>
      </c>
      <c r="I34" s="251">
        <v>11486</v>
      </c>
      <c r="J34" s="258">
        <f t="shared" si="6"/>
        <v>0</v>
      </c>
      <c r="K34" s="53">
        <f t="shared" si="2"/>
        <v>22972</v>
      </c>
      <c r="L34" s="53">
        <f t="shared" si="3"/>
        <v>91888</v>
      </c>
      <c r="M34" s="100" t="str">
        <f t="shared" si="4"/>
        <v>SI CUMPLE</v>
      </c>
      <c r="N34" s="100" t="str">
        <f t="shared" si="7"/>
        <v>SI CUMPLE</v>
      </c>
      <c r="O34" s="110">
        <v>4</v>
      </c>
      <c r="P34" s="211"/>
    </row>
    <row r="35" spans="1:16" s="64" customFormat="1" ht="36.75" customHeight="1" x14ac:dyDescent="0.25">
      <c r="A35" s="233">
        <v>17</v>
      </c>
      <c r="B35" s="102" t="s">
        <v>90</v>
      </c>
      <c r="C35" s="103" t="s">
        <v>39</v>
      </c>
      <c r="D35" s="109">
        <v>25</v>
      </c>
      <c r="E35" s="107">
        <v>57227</v>
      </c>
      <c r="F35" s="173">
        <v>230346</v>
      </c>
      <c r="G35" s="61">
        <v>47321</v>
      </c>
      <c r="H35" s="88">
        <f t="shared" si="5"/>
        <v>183025</v>
      </c>
      <c r="I35" s="251">
        <v>47321</v>
      </c>
      <c r="J35" s="258">
        <f t="shared" si="6"/>
        <v>0.17310011008789558</v>
      </c>
      <c r="K35" s="53">
        <f t="shared" si="2"/>
        <v>1183025</v>
      </c>
      <c r="L35" s="53">
        <f t="shared" si="3"/>
        <v>4732100</v>
      </c>
      <c r="M35" s="100" t="str">
        <f t="shared" si="4"/>
        <v>SI CUMPLE</v>
      </c>
      <c r="N35" s="100" t="str">
        <f t="shared" si="7"/>
        <v>SI CUMPLE</v>
      </c>
      <c r="O35" s="110">
        <v>4</v>
      </c>
      <c r="P35" s="211"/>
    </row>
    <row r="36" spans="1:16" s="108" customFormat="1" ht="36.75" customHeight="1" x14ac:dyDescent="0.25">
      <c r="A36" s="233">
        <v>18</v>
      </c>
      <c r="B36" s="102" t="s">
        <v>91</v>
      </c>
      <c r="C36" s="103" t="s">
        <v>39</v>
      </c>
      <c r="D36" s="109">
        <v>50</v>
      </c>
      <c r="E36" s="107">
        <v>13379</v>
      </c>
      <c r="F36" s="173">
        <v>65507</v>
      </c>
      <c r="G36" s="61">
        <v>12045</v>
      </c>
      <c r="H36" s="88">
        <f t="shared" si="5"/>
        <v>53462</v>
      </c>
      <c r="I36" s="251">
        <v>12045</v>
      </c>
      <c r="J36" s="258">
        <f t="shared" si="6"/>
        <v>9.9708498393003955E-2</v>
      </c>
      <c r="K36" s="53">
        <f t="shared" si="2"/>
        <v>602250</v>
      </c>
      <c r="L36" s="53">
        <f t="shared" si="3"/>
        <v>2409000</v>
      </c>
      <c r="M36" s="100" t="str">
        <f t="shared" si="4"/>
        <v>SI CUMPLE</v>
      </c>
      <c r="N36" s="100" t="str">
        <f t="shared" si="7"/>
        <v>SI CUMPLE</v>
      </c>
      <c r="O36" s="110">
        <v>4</v>
      </c>
      <c r="P36" s="211"/>
    </row>
    <row r="37" spans="1:16" s="64" customFormat="1" ht="36.75" customHeight="1" x14ac:dyDescent="0.25">
      <c r="A37" s="233">
        <v>19</v>
      </c>
      <c r="B37" s="102" t="s">
        <v>92</v>
      </c>
      <c r="C37" s="103" t="s">
        <v>39</v>
      </c>
      <c r="D37" s="109">
        <v>54</v>
      </c>
      <c r="E37" s="107">
        <v>27088</v>
      </c>
      <c r="F37" s="173">
        <v>59618</v>
      </c>
      <c r="G37" s="61">
        <v>23433</v>
      </c>
      <c r="H37" s="88">
        <f t="shared" si="5"/>
        <v>36185</v>
      </c>
      <c r="I37" s="251">
        <v>23433</v>
      </c>
      <c r="J37" s="258">
        <f t="shared" si="6"/>
        <v>0.13493059657412876</v>
      </c>
      <c r="K37" s="53">
        <f t="shared" si="2"/>
        <v>1265382</v>
      </c>
      <c r="L37" s="53">
        <f t="shared" si="3"/>
        <v>5061528</v>
      </c>
      <c r="M37" s="100" t="str">
        <f t="shared" si="4"/>
        <v>SI CUMPLE</v>
      </c>
      <c r="N37" s="100" t="str">
        <f t="shared" si="7"/>
        <v>SI CUMPLE</v>
      </c>
      <c r="O37" s="110">
        <v>4</v>
      </c>
      <c r="P37" s="211"/>
    </row>
    <row r="38" spans="1:16" s="108" customFormat="1" ht="36.75" customHeight="1" x14ac:dyDescent="0.25">
      <c r="A38" s="233">
        <v>20</v>
      </c>
      <c r="B38" s="102" t="s">
        <v>93</v>
      </c>
      <c r="C38" s="103" t="s">
        <v>39</v>
      </c>
      <c r="D38" s="109">
        <v>64</v>
      </c>
      <c r="E38" s="107">
        <v>12206</v>
      </c>
      <c r="F38" s="173">
        <v>305522</v>
      </c>
      <c r="G38" s="61">
        <v>8100</v>
      </c>
      <c r="H38" s="88">
        <f t="shared" si="5"/>
        <v>297422</v>
      </c>
      <c r="I38" s="251">
        <v>8100</v>
      </c>
      <c r="J38" s="258">
        <f t="shared" si="6"/>
        <v>0.33639193839095527</v>
      </c>
      <c r="K38" s="53">
        <f t="shared" si="2"/>
        <v>518400</v>
      </c>
      <c r="L38" s="53">
        <f t="shared" si="3"/>
        <v>2073600</v>
      </c>
      <c r="M38" s="100" t="str">
        <f t="shared" si="4"/>
        <v>SI CUMPLE</v>
      </c>
      <c r="N38" s="100" t="str">
        <f t="shared" si="7"/>
        <v>SI CUMPLE</v>
      </c>
      <c r="O38" s="110">
        <v>4</v>
      </c>
      <c r="P38" s="211"/>
    </row>
    <row r="39" spans="1:16" s="108" customFormat="1" ht="36.75" customHeight="1" x14ac:dyDescent="0.25">
      <c r="A39" s="233">
        <v>21</v>
      </c>
      <c r="B39" s="102" t="s">
        <v>168</v>
      </c>
      <c r="C39" s="103" t="s">
        <v>39</v>
      </c>
      <c r="D39" s="109">
        <v>30</v>
      </c>
      <c r="E39" s="107">
        <v>22221</v>
      </c>
      <c r="F39" s="173">
        <v>49041</v>
      </c>
      <c r="G39" s="61">
        <v>13508</v>
      </c>
      <c r="H39" s="88">
        <f t="shared" si="5"/>
        <v>35533</v>
      </c>
      <c r="I39" s="251">
        <v>13508</v>
      </c>
      <c r="J39" s="258">
        <f t="shared" si="6"/>
        <v>0.39210656586112236</v>
      </c>
      <c r="K39" s="53">
        <f t="shared" si="2"/>
        <v>405240</v>
      </c>
      <c r="L39" s="53">
        <f t="shared" si="3"/>
        <v>1620960</v>
      </c>
      <c r="M39" s="100" t="str">
        <f t="shared" si="4"/>
        <v>SI CUMPLE</v>
      </c>
      <c r="N39" s="100" t="str">
        <f t="shared" si="7"/>
        <v>SI CUMPLE</v>
      </c>
      <c r="O39" s="110">
        <v>4</v>
      </c>
      <c r="P39" s="211"/>
    </row>
    <row r="40" spans="1:16" s="108" customFormat="1" ht="36.75" customHeight="1" x14ac:dyDescent="0.25">
      <c r="A40" s="233">
        <v>22</v>
      </c>
      <c r="B40" s="102" t="s">
        <v>169</v>
      </c>
      <c r="C40" s="103" t="s">
        <v>39</v>
      </c>
      <c r="D40" s="109">
        <v>30</v>
      </c>
      <c r="E40" s="107">
        <v>21178</v>
      </c>
      <c r="F40" s="173">
        <v>154734</v>
      </c>
      <c r="G40" s="61">
        <v>13508</v>
      </c>
      <c r="H40" s="88">
        <f t="shared" si="5"/>
        <v>141226</v>
      </c>
      <c r="I40" s="251">
        <v>13508</v>
      </c>
      <c r="J40" s="258">
        <f t="shared" si="6"/>
        <v>0.36216828784587779</v>
      </c>
      <c r="K40" s="53">
        <f t="shared" si="2"/>
        <v>405240</v>
      </c>
      <c r="L40" s="53">
        <f t="shared" si="3"/>
        <v>1620960</v>
      </c>
      <c r="M40" s="100" t="str">
        <f t="shared" si="4"/>
        <v>SI CUMPLE</v>
      </c>
      <c r="N40" s="100" t="str">
        <f t="shared" si="7"/>
        <v>SI CUMPLE</v>
      </c>
      <c r="O40" s="110">
        <v>4</v>
      </c>
      <c r="P40" s="211"/>
    </row>
    <row r="41" spans="1:16" s="108" customFormat="1" ht="36.75" customHeight="1" x14ac:dyDescent="0.25">
      <c r="A41" s="233">
        <v>23</v>
      </c>
      <c r="B41" s="102" t="s">
        <v>94</v>
      </c>
      <c r="C41" s="103" t="s">
        <v>39</v>
      </c>
      <c r="D41" s="109">
        <v>68</v>
      </c>
      <c r="E41" s="107">
        <v>16194</v>
      </c>
      <c r="F41" s="173">
        <v>25770</v>
      </c>
      <c r="G41" s="61">
        <v>10415</v>
      </c>
      <c r="H41" s="88">
        <f t="shared" si="5"/>
        <v>15355</v>
      </c>
      <c r="I41" s="251">
        <v>10415</v>
      </c>
      <c r="J41" s="258">
        <f t="shared" si="6"/>
        <v>0.35686056564159563</v>
      </c>
      <c r="K41" s="53">
        <f t="shared" si="2"/>
        <v>708220</v>
      </c>
      <c r="L41" s="53">
        <f t="shared" si="3"/>
        <v>2832880</v>
      </c>
      <c r="M41" s="100" t="str">
        <f t="shared" si="4"/>
        <v>SI CUMPLE</v>
      </c>
      <c r="N41" s="100" t="str">
        <f t="shared" si="7"/>
        <v>SI CUMPLE</v>
      </c>
      <c r="O41" s="110">
        <v>4</v>
      </c>
      <c r="P41" s="211"/>
    </row>
    <row r="42" spans="1:16" s="108" customFormat="1" ht="36.75" customHeight="1" x14ac:dyDescent="0.25">
      <c r="A42" s="233">
        <v>24</v>
      </c>
      <c r="B42" s="102" t="s">
        <v>95</v>
      </c>
      <c r="C42" s="103" t="s">
        <v>39</v>
      </c>
      <c r="D42" s="109">
        <v>68</v>
      </c>
      <c r="E42" s="107">
        <v>6991</v>
      </c>
      <c r="F42" s="173">
        <v>20687</v>
      </c>
      <c r="G42" s="61">
        <v>5439</v>
      </c>
      <c r="H42" s="88">
        <f t="shared" si="5"/>
        <v>15248</v>
      </c>
      <c r="I42" s="251">
        <v>5439</v>
      </c>
      <c r="J42" s="258">
        <f t="shared" si="6"/>
        <v>0.22199971391789444</v>
      </c>
      <c r="K42" s="53">
        <f t="shared" si="2"/>
        <v>369852</v>
      </c>
      <c r="L42" s="53">
        <f t="shared" si="3"/>
        <v>1479408</v>
      </c>
      <c r="M42" s="100" t="str">
        <f t="shared" si="4"/>
        <v>SI CUMPLE</v>
      </c>
      <c r="N42" s="100" t="str">
        <f t="shared" si="7"/>
        <v>SI CUMPLE</v>
      </c>
      <c r="O42" s="110">
        <v>4</v>
      </c>
      <c r="P42" s="211"/>
    </row>
    <row r="43" spans="1:16" s="108" customFormat="1" ht="36.75" customHeight="1" x14ac:dyDescent="0.25">
      <c r="A43" s="233">
        <v>25</v>
      </c>
      <c r="B43" s="102" t="s">
        <v>96</v>
      </c>
      <c r="C43" s="103" t="s">
        <v>39</v>
      </c>
      <c r="D43" s="109">
        <v>70</v>
      </c>
      <c r="E43" s="107">
        <v>931</v>
      </c>
      <c r="F43" s="173">
        <v>2630</v>
      </c>
      <c r="G43" s="61">
        <v>453</v>
      </c>
      <c r="H43" s="88">
        <f t="shared" si="5"/>
        <v>2177</v>
      </c>
      <c r="I43" s="251">
        <v>453</v>
      </c>
      <c r="J43" s="258">
        <f t="shared" si="6"/>
        <v>0.51342642320085929</v>
      </c>
      <c r="K43" s="53">
        <f t="shared" si="2"/>
        <v>31710</v>
      </c>
      <c r="L43" s="53">
        <f t="shared" si="3"/>
        <v>126840</v>
      </c>
      <c r="M43" s="100" t="str">
        <f t="shared" si="4"/>
        <v>SI CUMPLE</v>
      </c>
      <c r="N43" s="100" t="str">
        <f t="shared" si="7"/>
        <v>SI CUMPLE</v>
      </c>
      <c r="O43" s="110">
        <v>4</v>
      </c>
      <c r="P43" s="211"/>
    </row>
    <row r="44" spans="1:16" s="108" customFormat="1" ht="36.75" customHeight="1" x14ac:dyDescent="0.25">
      <c r="A44" s="233">
        <v>26</v>
      </c>
      <c r="B44" s="102" t="s">
        <v>97</v>
      </c>
      <c r="C44" s="103" t="s">
        <v>39</v>
      </c>
      <c r="D44" s="109">
        <v>110</v>
      </c>
      <c r="E44" s="107">
        <v>524</v>
      </c>
      <c r="F44" s="173">
        <v>3262</v>
      </c>
      <c r="G44" s="61">
        <v>221</v>
      </c>
      <c r="H44" s="88">
        <f t="shared" si="5"/>
        <v>3041</v>
      </c>
      <c r="I44" s="251">
        <v>221</v>
      </c>
      <c r="J44" s="258">
        <f t="shared" si="6"/>
        <v>0.5782442748091603</v>
      </c>
      <c r="K44" s="53">
        <f t="shared" si="2"/>
        <v>24310</v>
      </c>
      <c r="L44" s="53">
        <f t="shared" si="3"/>
        <v>97240</v>
      </c>
      <c r="M44" s="100" t="str">
        <f t="shared" si="4"/>
        <v>SI CUMPLE</v>
      </c>
      <c r="N44" s="100" t="str">
        <f t="shared" si="7"/>
        <v>SI CUMPLE</v>
      </c>
      <c r="O44" s="110">
        <v>4</v>
      </c>
      <c r="P44" s="211"/>
    </row>
    <row r="45" spans="1:16" s="64" customFormat="1" ht="36.75" customHeight="1" x14ac:dyDescent="0.25">
      <c r="A45" s="233">
        <v>27</v>
      </c>
      <c r="B45" s="102" t="s">
        <v>98</v>
      </c>
      <c r="C45" s="103" t="s">
        <v>39</v>
      </c>
      <c r="D45" s="109">
        <v>62</v>
      </c>
      <c r="E45" s="107">
        <v>9035</v>
      </c>
      <c r="F45" s="173">
        <v>91278</v>
      </c>
      <c r="G45" s="61">
        <v>5483</v>
      </c>
      <c r="H45" s="88">
        <f t="shared" si="5"/>
        <v>85795</v>
      </c>
      <c r="I45" s="251">
        <v>5483</v>
      </c>
      <c r="J45" s="258">
        <f t="shared" si="6"/>
        <v>0.39313779745434424</v>
      </c>
      <c r="K45" s="53">
        <f t="shared" si="2"/>
        <v>339946</v>
      </c>
      <c r="L45" s="53">
        <f t="shared" si="3"/>
        <v>1359784</v>
      </c>
      <c r="M45" s="100" t="str">
        <f t="shared" si="4"/>
        <v>SI CUMPLE</v>
      </c>
      <c r="N45" s="100" t="str">
        <f t="shared" si="7"/>
        <v>SI CUMPLE</v>
      </c>
      <c r="O45" s="110">
        <v>4</v>
      </c>
      <c r="P45" s="211"/>
    </row>
    <row r="46" spans="1:16" s="108" customFormat="1" ht="36.75" customHeight="1" x14ac:dyDescent="0.25">
      <c r="A46" s="233">
        <v>28</v>
      </c>
      <c r="B46" s="102" t="s">
        <v>99</v>
      </c>
      <c r="C46" s="103" t="s">
        <v>39</v>
      </c>
      <c r="D46" s="109">
        <v>62</v>
      </c>
      <c r="E46" s="107">
        <v>12827</v>
      </c>
      <c r="F46" s="173">
        <v>96784</v>
      </c>
      <c r="G46" s="61">
        <v>8607</v>
      </c>
      <c r="H46" s="88">
        <f t="shared" si="5"/>
        <v>88177</v>
      </c>
      <c r="I46" s="251">
        <v>8607</v>
      </c>
      <c r="J46" s="258">
        <f t="shared" si="6"/>
        <v>0.32899352927418724</v>
      </c>
      <c r="K46" s="53">
        <f t="shared" si="2"/>
        <v>533634</v>
      </c>
      <c r="L46" s="53">
        <f t="shared" si="3"/>
        <v>2134536</v>
      </c>
      <c r="M46" s="100" t="str">
        <f t="shared" si="4"/>
        <v>SI CUMPLE</v>
      </c>
      <c r="N46" s="100" t="str">
        <f t="shared" si="7"/>
        <v>SI CUMPLE</v>
      </c>
      <c r="O46" s="110">
        <v>4</v>
      </c>
      <c r="P46" s="211"/>
    </row>
    <row r="47" spans="1:16" s="108" customFormat="1" ht="36.75" customHeight="1" x14ac:dyDescent="0.25">
      <c r="A47" s="233">
        <v>29</v>
      </c>
      <c r="B47" s="102" t="s">
        <v>100</v>
      </c>
      <c r="C47" s="103" t="s">
        <v>39</v>
      </c>
      <c r="D47" s="109">
        <v>35</v>
      </c>
      <c r="E47" s="107">
        <v>7251</v>
      </c>
      <c r="F47" s="173">
        <v>15736</v>
      </c>
      <c r="G47" s="61">
        <v>4569</v>
      </c>
      <c r="H47" s="88">
        <f t="shared" si="5"/>
        <v>11167</v>
      </c>
      <c r="I47" s="251">
        <v>4569</v>
      </c>
      <c r="J47" s="258">
        <f t="shared" si="6"/>
        <v>0.36988001654944147</v>
      </c>
      <c r="K47" s="53">
        <f t="shared" si="2"/>
        <v>159915</v>
      </c>
      <c r="L47" s="53">
        <f t="shared" si="3"/>
        <v>639660</v>
      </c>
      <c r="M47" s="100" t="str">
        <f t="shared" si="4"/>
        <v>SI CUMPLE</v>
      </c>
      <c r="N47" s="100" t="str">
        <f t="shared" si="7"/>
        <v>SI CUMPLE</v>
      </c>
      <c r="O47" s="110">
        <v>4</v>
      </c>
      <c r="P47" s="211"/>
    </row>
    <row r="48" spans="1:16" s="108" customFormat="1" ht="36.75" customHeight="1" x14ac:dyDescent="0.25">
      <c r="A48" s="233">
        <v>30</v>
      </c>
      <c r="B48" s="102" t="s">
        <v>101</v>
      </c>
      <c r="C48" s="103" t="s">
        <v>39</v>
      </c>
      <c r="D48" s="109">
        <v>6</v>
      </c>
      <c r="E48" s="107">
        <v>5906</v>
      </c>
      <c r="F48" s="173">
        <v>11549</v>
      </c>
      <c r="G48" s="61">
        <v>3505</v>
      </c>
      <c r="H48" s="88">
        <f t="shared" si="5"/>
        <v>8044</v>
      </c>
      <c r="I48" s="251">
        <v>5906</v>
      </c>
      <c r="J48" s="258">
        <f t="shared" si="6"/>
        <v>0</v>
      </c>
      <c r="K48" s="53">
        <f t="shared" si="2"/>
        <v>35436</v>
      </c>
      <c r="L48" s="53">
        <f t="shared" si="3"/>
        <v>141744</v>
      </c>
      <c r="M48" s="100" t="str">
        <f t="shared" si="4"/>
        <v>SI CUMPLE</v>
      </c>
      <c r="N48" s="100" t="str">
        <f t="shared" si="7"/>
        <v>SI CUMPLE</v>
      </c>
      <c r="O48" s="110">
        <v>4</v>
      </c>
      <c r="P48" s="211"/>
    </row>
    <row r="49" spans="1:16" s="108" customFormat="1" ht="36.75" customHeight="1" x14ac:dyDescent="0.25">
      <c r="A49" s="233">
        <v>31</v>
      </c>
      <c r="B49" s="102" t="s">
        <v>102</v>
      </c>
      <c r="C49" s="103" t="s">
        <v>39</v>
      </c>
      <c r="D49" s="109">
        <v>2</v>
      </c>
      <c r="E49" s="107">
        <v>31237</v>
      </c>
      <c r="F49" s="173">
        <v>54818</v>
      </c>
      <c r="G49" s="61">
        <v>25714</v>
      </c>
      <c r="H49" s="88">
        <f t="shared" si="5"/>
        <v>29104</v>
      </c>
      <c r="I49" s="251">
        <v>31237</v>
      </c>
      <c r="J49" s="258">
        <f t="shared" si="6"/>
        <v>0</v>
      </c>
      <c r="K49" s="53">
        <f t="shared" si="2"/>
        <v>62474</v>
      </c>
      <c r="L49" s="53">
        <f t="shared" si="3"/>
        <v>249896</v>
      </c>
      <c r="M49" s="100" t="str">
        <f t="shared" si="4"/>
        <v>SI CUMPLE</v>
      </c>
      <c r="N49" s="100" t="str">
        <f t="shared" si="7"/>
        <v>SI CUMPLE</v>
      </c>
      <c r="O49" s="110">
        <v>4</v>
      </c>
      <c r="P49" s="211"/>
    </row>
    <row r="50" spans="1:16" s="64" customFormat="1" ht="36.75" customHeight="1" x14ac:dyDescent="0.25">
      <c r="A50" s="233">
        <v>32</v>
      </c>
      <c r="B50" s="102" t="s">
        <v>103</v>
      </c>
      <c r="C50" s="103" t="s">
        <v>39</v>
      </c>
      <c r="D50" s="109">
        <v>134</v>
      </c>
      <c r="E50" s="107">
        <v>1292</v>
      </c>
      <c r="F50" s="173">
        <v>3600</v>
      </c>
      <c r="G50" s="61">
        <v>493</v>
      </c>
      <c r="H50" s="88">
        <f t="shared" si="5"/>
        <v>3107</v>
      </c>
      <c r="I50" s="251">
        <v>493</v>
      </c>
      <c r="J50" s="258">
        <f t="shared" si="6"/>
        <v>0.61842105263157898</v>
      </c>
      <c r="K50" s="53">
        <f t="shared" si="2"/>
        <v>66062</v>
      </c>
      <c r="L50" s="53">
        <f t="shared" si="3"/>
        <v>264248</v>
      </c>
      <c r="M50" s="100" t="str">
        <f t="shared" si="4"/>
        <v>SI CUMPLE</v>
      </c>
      <c r="N50" s="100" t="str">
        <f t="shared" si="7"/>
        <v>SI CUMPLE</v>
      </c>
      <c r="O50" s="110">
        <v>4</v>
      </c>
      <c r="P50" s="211"/>
    </row>
    <row r="51" spans="1:16" s="64" customFormat="1" ht="36.75" customHeight="1" x14ac:dyDescent="0.25">
      <c r="A51" s="233">
        <v>33</v>
      </c>
      <c r="B51" s="102" t="s">
        <v>104</v>
      </c>
      <c r="C51" s="103" t="s">
        <v>39</v>
      </c>
      <c r="D51" s="109">
        <v>134</v>
      </c>
      <c r="E51" s="107">
        <v>1299</v>
      </c>
      <c r="F51" s="173">
        <v>3600</v>
      </c>
      <c r="G51" s="61">
        <v>569</v>
      </c>
      <c r="H51" s="88">
        <f t="shared" si="5"/>
        <v>3031</v>
      </c>
      <c r="I51" s="251">
        <v>569</v>
      </c>
      <c r="J51" s="258">
        <f t="shared" si="6"/>
        <v>0.56197074672825253</v>
      </c>
      <c r="K51" s="53">
        <f t="shared" si="2"/>
        <v>76246</v>
      </c>
      <c r="L51" s="53">
        <f t="shared" si="3"/>
        <v>304984</v>
      </c>
      <c r="M51" s="100" t="str">
        <f t="shared" si="4"/>
        <v>SI CUMPLE</v>
      </c>
      <c r="N51" s="100" t="str">
        <f t="shared" si="7"/>
        <v>SI CUMPLE</v>
      </c>
      <c r="O51" s="110">
        <v>4</v>
      </c>
      <c r="P51" s="211"/>
    </row>
    <row r="52" spans="1:16" s="64" customFormat="1" ht="36.75" customHeight="1" x14ac:dyDescent="0.25">
      <c r="A52" s="233">
        <v>34</v>
      </c>
      <c r="B52" s="102" t="s">
        <v>105</v>
      </c>
      <c r="C52" s="103" t="s">
        <v>39</v>
      </c>
      <c r="D52" s="109">
        <v>134</v>
      </c>
      <c r="E52" s="107">
        <v>1457</v>
      </c>
      <c r="F52" s="173">
        <v>3600</v>
      </c>
      <c r="G52" s="61">
        <v>569</v>
      </c>
      <c r="H52" s="88">
        <f t="shared" si="5"/>
        <v>3031</v>
      </c>
      <c r="I52" s="251">
        <v>569</v>
      </c>
      <c r="J52" s="258">
        <f t="shared" si="6"/>
        <v>0.60947151681537404</v>
      </c>
      <c r="K52" s="53">
        <f t="shared" si="2"/>
        <v>76246</v>
      </c>
      <c r="L52" s="53">
        <f t="shared" si="3"/>
        <v>304984</v>
      </c>
      <c r="M52" s="100" t="str">
        <f t="shared" si="4"/>
        <v>SI CUMPLE</v>
      </c>
      <c r="N52" s="100" t="str">
        <f t="shared" si="7"/>
        <v>SI CUMPLE</v>
      </c>
      <c r="O52" s="110">
        <v>4</v>
      </c>
      <c r="P52" s="211"/>
    </row>
    <row r="53" spans="1:16" s="64" customFormat="1" ht="36.75" customHeight="1" x14ac:dyDescent="0.25">
      <c r="A53" s="233">
        <v>35</v>
      </c>
      <c r="B53" s="102" t="s">
        <v>106</v>
      </c>
      <c r="C53" s="103" t="s">
        <v>39</v>
      </c>
      <c r="D53" s="109">
        <v>270</v>
      </c>
      <c r="E53" s="107">
        <v>3719</v>
      </c>
      <c r="F53" s="173">
        <v>12995</v>
      </c>
      <c r="G53" s="61">
        <v>1553</v>
      </c>
      <c r="H53" s="88">
        <f t="shared" si="5"/>
        <v>11442</v>
      </c>
      <c r="I53" s="251">
        <v>3719</v>
      </c>
      <c r="J53" s="258">
        <f t="shared" si="6"/>
        <v>0</v>
      </c>
      <c r="K53" s="53">
        <f t="shared" si="2"/>
        <v>1004130</v>
      </c>
      <c r="L53" s="53">
        <f t="shared" si="3"/>
        <v>4016520</v>
      </c>
      <c r="M53" s="100" t="str">
        <f t="shared" si="4"/>
        <v>SI CUMPLE</v>
      </c>
      <c r="N53" s="100" t="str">
        <f t="shared" si="7"/>
        <v>SI CUMPLE</v>
      </c>
      <c r="O53" s="110">
        <v>4</v>
      </c>
      <c r="P53" s="211"/>
    </row>
    <row r="54" spans="1:16" s="64" customFormat="1" ht="36.75" customHeight="1" x14ac:dyDescent="0.25">
      <c r="A54" s="233">
        <v>36</v>
      </c>
      <c r="B54" s="102" t="s">
        <v>107</v>
      </c>
      <c r="C54" s="103" t="s">
        <v>39</v>
      </c>
      <c r="D54" s="109">
        <v>270</v>
      </c>
      <c r="E54" s="107">
        <v>4456</v>
      </c>
      <c r="F54" s="173">
        <v>63880</v>
      </c>
      <c r="G54" s="61">
        <v>1640</v>
      </c>
      <c r="H54" s="88">
        <f t="shared" si="5"/>
        <v>62240</v>
      </c>
      <c r="I54" s="251">
        <v>1640</v>
      </c>
      <c r="J54" s="258">
        <f t="shared" si="6"/>
        <v>0.63195691202872528</v>
      </c>
      <c r="K54" s="53">
        <f t="shared" si="2"/>
        <v>442800</v>
      </c>
      <c r="L54" s="53">
        <f t="shared" si="3"/>
        <v>1771200</v>
      </c>
      <c r="M54" s="100" t="str">
        <f t="shared" si="4"/>
        <v>SI CUMPLE</v>
      </c>
      <c r="N54" s="100" t="str">
        <f t="shared" si="7"/>
        <v>SI CUMPLE</v>
      </c>
      <c r="O54" s="110">
        <v>4</v>
      </c>
      <c r="P54" s="211"/>
    </row>
    <row r="55" spans="1:16" s="64" customFormat="1" ht="36.75" customHeight="1" x14ac:dyDescent="0.25">
      <c r="A55" s="233">
        <v>37</v>
      </c>
      <c r="B55" s="102" t="s">
        <v>108</v>
      </c>
      <c r="C55" s="103" t="s">
        <v>39</v>
      </c>
      <c r="D55" s="109">
        <v>270</v>
      </c>
      <c r="E55" s="107">
        <v>4334</v>
      </c>
      <c r="F55" s="173">
        <v>12995</v>
      </c>
      <c r="G55" s="61">
        <v>1640</v>
      </c>
      <c r="H55" s="88">
        <f t="shared" si="5"/>
        <v>11355</v>
      </c>
      <c r="I55" s="251">
        <v>1640</v>
      </c>
      <c r="J55" s="258">
        <f t="shared" si="6"/>
        <v>0.62159667743424085</v>
      </c>
      <c r="K55" s="53">
        <f t="shared" si="2"/>
        <v>442800</v>
      </c>
      <c r="L55" s="53">
        <f t="shared" si="3"/>
        <v>1771200</v>
      </c>
      <c r="M55" s="100" t="str">
        <f t="shared" si="4"/>
        <v>SI CUMPLE</v>
      </c>
      <c r="N55" s="100" t="str">
        <f t="shared" si="7"/>
        <v>SI CUMPLE</v>
      </c>
      <c r="O55" s="110">
        <v>4</v>
      </c>
      <c r="P55" s="211"/>
    </row>
    <row r="56" spans="1:16" s="64" customFormat="1" ht="36.75" customHeight="1" x14ac:dyDescent="0.25">
      <c r="A56" s="233">
        <v>38</v>
      </c>
      <c r="B56" s="102" t="s">
        <v>109</v>
      </c>
      <c r="C56" s="103" t="s">
        <v>39</v>
      </c>
      <c r="D56" s="109">
        <v>330</v>
      </c>
      <c r="E56" s="107">
        <v>6293</v>
      </c>
      <c r="F56" s="173">
        <v>27051</v>
      </c>
      <c r="G56" s="61">
        <v>3005</v>
      </c>
      <c r="H56" s="88">
        <f t="shared" si="5"/>
        <v>24046</v>
      </c>
      <c r="I56" s="251">
        <v>3005</v>
      </c>
      <c r="J56" s="258">
        <f t="shared" si="6"/>
        <v>0.52248530112823777</v>
      </c>
      <c r="K56" s="53">
        <f t="shared" ref="K56:K87" si="8">I56*D56</f>
        <v>991650</v>
      </c>
      <c r="L56" s="53">
        <f t="shared" ref="L56:L87" si="9">K56*O56</f>
        <v>3966600</v>
      </c>
      <c r="M56" s="100" t="str">
        <f t="shared" ref="M56:M87" si="10">IF((I56)&gt;$E56,"NO CUMPLE","SI CUMPLE")</f>
        <v>SI CUMPLE</v>
      </c>
      <c r="N56" s="100" t="str">
        <f t="shared" si="7"/>
        <v>SI CUMPLE</v>
      </c>
      <c r="O56" s="110">
        <v>4</v>
      </c>
      <c r="P56" s="211"/>
    </row>
    <row r="57" spans="1:16" s="64" customFormat="1" ht="36.75" customHeight="1" x14ac:dyDescent="0.25">
      <c r="A57" s="233">
        <v>39</v>
      </c>
      <c r="B57" s="102" t="s">
        <v>110</v>
      </c>
      <c r="C57" s="103" t="s">
        <v>39</v>
      </c>
      <c r="D57" s="109">
        <v>330</v>
      </c>
      <c r="E57" s="107">
        <v>7558</v>
      </c>
      <c r="F57" s="173">
        <v>27051</v>
      </c>
      <c r="G57" s="61">
        <v>3255</v>
      </c>
      <c r="H57" s="88">
        <f t="shared" si="5"/>
        <v>23796</v>
      </c>
      <c r="I57" s="251">
        <v>3255</v>
      </c>
      <c r="J57" s="258">
        <f t="shared" si="6"/>
        <v>0.56933051071712093</v>
      </c>
      <c r="K57" s="53">
        <f t="shared" si="8"/>
        <v>1074150</v>
      </c>
      <c r="L57" s="53">
        <f t="shared" si="9"/>
        <v>4296600</v>
      </c>
      <c r="M57" s="100" t="str">
        <f t="shared" si="10"/>
        <v>SI CUMPLE</v>
      </c>
      <c r="N57" s="100" t="str">
        <f t="shared" si="7"/>
        <v>SI CUMPLE</v>
      </c>
      <c r="O57" s="110">
        <v>4</v>
      </c>
      <c r="P57" s="211"/>
    </row>
    <row r="58" spans="1:16" s="64" customFormat="1" ht="36.75" customHeight="1" x14ac:dyDescent="0.25">
      <c r="A58" s="233">
        <v>40</v>
      </c>
      <c r="B58" s="102" t="s">
        <v>111</v>
      </c>
      <c r="C58" s="103" t="s">
        <v>39</v>
      </c>
      <c r="D58" s="109">
        <v>330</v>
      </c>
      <c r="E58" s="107">
        <v>8016</v>
      </c>
      <c r="F58" s="173">
        <v>27051</v>
      </c>
      <c r="G58" s="61">
        <v>3255</v>
      </c>
      <c r="H58" s="88">
        <f t="shared" si="5"/>
        <v>23796</v>
      </c>
      <c r="I58" s="251">
        <v>3255</v>
      </c>
      <c r="J58" s="258">
        <f t="shared" si="6"/>
        <v>0.59393712574850299</v>
      </c>
      <c r="K58" s="53">
        <f t="shared" si="8"/>
        <v>1074150</v>
      </c>
      <c r="L58" s="53">
        <f t="shared" si="9"/>
        <v>4296600</v>
      </c>
      <c r="M58" s="100" t="str">
        <f t="shared" si="10"/>
        <v>SI CUMPLE</v>
      </c>
      <c r="N58" s="100" t="str">
        <f t="shared" si="7"/>
        <v>SI CUMPLE</v>
      </c>
      <c r="O58" s="110">
        <v>4</v>
      </c>
      <c r="P58" s="211"/>
    </row>
    <row r="59" spans="1:16" s="108" customFormat="1" ht="36.75" customHeight="1" x14ac:dyDescent="0.25">
      <c r="A59" s="233">
        <v>41</v>
      </c>
      <c r="B59" s="102" t="s">
        <v>170</v>
      </c>
      <c r="C59" s="103" t="s">
        <v>39</v>
      </c>
      <c r="D59" s="109">
        <v>310</v>
      </c>
      <c r="E59" s="107">
        <v>11716</v>
      </c>
      <c r="F59" s="173">
        <v>32044</v>
      </c>
      <c r="G59" s="61">
        <v>8100</v>
      </c>
      <c r="H59" s="88">
        <f t="shared" si="5"/>
        <v>23944</v>
      </c>
      <c r="I59" s="251">
        <v>11716</v>
      </c>
      <c r="J59" s="258">
        <f t="shared" si="6"/>
        <v>0</v>
      </c>
      <c r="K59" s="53">
        <f t="shared" si="8"/>
        <v>3631960</v>
      </c>
      <c r="L59" s="53">
        <f t="shared" si="9"/>
        <v>14527840</v>
      </c>
      <c r="M59" s="100" t="str">
        <f t="shared" si="10"/>
        <v>SI CUMPLE</v>
      </c>
      <c r="N59" s="100" t="str">
        <f t="shared" si="7"/>
        <v>SI CUMPLE</v>
      </c>
      <c r="O59" s="110">
        <v>4</v>
      </c>
      <c r="P59" s="211"/>
    </row>
    <row r="60" spans="1:16" s="108" customFormat="1" ht="36.75" customHeight="1" x14ac:dyDescent="0.25">
      <c r="A60" s="233">
        <v>42</v>
      </c>
      <c r="B60" s="102" t="s">
        <v>112</v>
      </c>
      <c r="C60" s="103" t="s">
        <v>39</v>
      </c>
      <c r="D60" s="109">
        <v>165</v>
      </c>
      <c r="E60" s="107">
        <v>27401</v>
      </c>
      <c r="F60" s="173">
        <v>63746</v>
      </c>
      <c r="G60" s="61">
        <v>14850</v>
      </c>
      <c r="H60" s="88">
        <f t="shared" si="5"/>
        <v>48896</v>
      </c>
      <c r="I60" s="251">
        <v>27401</v>
      </c>
      <c r="J60" s="258">
        <f t="shared" si="6"/>
        <v>0</v>
      </c>
      <c r="K60" s="53">
        <f t="shared" si="8"/>
        <v>4521165</v>
      </c>
      <c r="L60" s="53">
        <f t="shared" si="9"/>
        <v>18084660</v>
      </c>
      <c r="M60" s="100" t="str">
        <f t="shared" si="10"/>
        <v>SI CUMPLE</v>
      </c>
      <c r="N60" s="100" t="str">
        <f t="shared" si="7"/>
        <v>SI CUMPLE</v>
      </c>
      <c r="O60" s="110">
        <v>4</v>
      </c>
      <c r="P60" s="211"/>
    </row>
    <row r="61" spans="1:16" s="108" customFormat="1" ht="36.75" customHeight="1" x14ac:dyDescent="0.25">
      <c r="A61" s="233">
        <v>43</v>
      </c>
      <c r="B61" s="102" t="s">
        <v>113</v>
      </c>
      <c r="C61" s="103" t="s">
        <v>39</v>
      </c>
      <c r="D61" s="109">
        <v>180</v>
      </c>
      <c r="E61" s="107">
        <v>9446</v>
      </c>
      <c r="F61" s="173">
        <v>18918</v>
      </c>
      <c r="G61" s="61">
        <v>4629</v>
      </c>
      <c r="H61" s="88">
        <f t="shared" si="5"/>
        <v>14289</v>
      </c>
      <c r="I61" s="251">
        <v>4629</v>
      </c>
      <c r="J61" s="258">
        <f t="shared" si="6"/>
        <v>0.50995130213847129</v>
      </c>
      <c r="K61" s="53">
        <f t="shared" si="8"/>
        <v>833220</v>
      </c>
      <c r="L61" s="53">
        <f t="shared" si="9"/>
        <v>3332880</v>
      </c>
      <c r="M61" s="100" t="str">
        <f t="shared" si="10"/>
        <v>SI CUMPLE</v>
      </c>
      <c r="N61" s="100" t="str">
        <f t="shared" si="7"/>
        <v>SI CUMPLE</v>
      </c>
      <c r="O61" s="110">
        <v>4</v>
      </c>
      <c r="P61" s="211"/>
    </row>
    <row r="62" spans="1:16" s="108" customFormat="1" ht="36.75" customHeight="1" x14ac:dyDescent="0.25">
      <c r="A62" s="233">
        <v>44</v>
      </c>
      <c r="B62" s="102" t="s">
        <v>171</v>
      </c>
      <c r="C62" s="103" t="s">
        <v>39</v>
      </c>
      <c r="D62" s="109">
        <v>100</v>
      </c>
      <c r="E62" s="107">
        <v>13075</v>
      </c>
      <c r="F62" s="173">
        <v>28720</v>
      </c>
      <c r="G62" s="61">
        <v>6396</v>
      </c>
      <c r="H62" s="88">
        <f t="shared" si="5"/>
        <v>22324</v>
      </c>
      <c r="I62" s="251">
        <v>6396</v>
      </c>
      <c r="J62" s="258">
        <f t="shared" si="6"/>
        <v>0.51082217973231359</v>
      </c>
      <c r="K62" s="53">
        <f t="shared" si="8"/>
        <v>639600</v>
      </c>
      <c r="L62" s="53">
        <f t="shared" si="9"/>
        <v>2558400</v>
      </c>
      <c r="M62" s="100" t="str">
        <f t="shared" si="10"/>
        <v>SI CUMPLE</v>
      </c>
      <c r="N62" s="100" t="str">
        <f t="shared" si="7"/>
        <v>SI CUMPLE</v>
      </c>
      <c r="O62" s="110">
        <v>4</v>
      </c>
      <c r="P62" s="211"/>
    </row>
    <row r="63" spans="1:16" s="64" customFormat="1" ht="36.75" customHeight="1" x14ac:dyDescent="0.25">
      <c r="A63" s="233">
        <v>45</v>
      </c>
      <c r="B63" s="102" t="s">
        <v>114</v>
      </c>
      <c r="C63" s="103" t="s">
        <v>39</v>
      </c>
      <c r="D63" s="109">
        <v>34</v>
      </c>
      <c r="E63" s="107">
        <v>5044</v>
      </c>
      <c r="F63" s="173">
        <v>14252</v>
      </c>
      <c r="G63" s="61">
        <v>2449</v>
      </c>
      <c r="H63" s="88">
        <f t="shared" si="5"/>
        <v>11803</v>
      </c>
      <c r="I63" s="251">
        <v>2449</v>
      </c>
      <c r="J63" s="258">
        <f t="shared" si="6"/>
        <v>0.5144726407613005</v>
      </c>
      <c r="K63" s="53">
        <f t="shared" si="8"/>
        <v>83266</v>
      </c>
      <c r="L63" s="53">
        <f t="shared" si="9"/>
        <v>333064</v>
      </c>
      <c r="M63" s="100" t="str">
        <f t="shared" si="10"/>
        <v>SI CUMPLE</v>
      </c>
      <c r="N63" s="100" t="str">
        <f t="shared" si="7"/>
        <v>SI CUMPLE</v>
      </c>
      <c r="O63" s="110">
        <v>4</v>
      </c>
      <c r="P63" s="211"/>
    </row>
    <row r="64" spans="1:16" s="108" customFormat="1" ht="36.75" customHeight="1" x14ac:dyDescent="0.25">
      <c r="A64" s="233">
        <v>46</v>
      </c>
      <c r="B64" s="102" t="s">
        <v>115</v>
      </c>
      <c r="C64" s="103" t="s">
        <v>39</v>
      </c>
      <c r="D64" s="109">
        <v>34</v>
      </c>
      <c r="E64" s="107">
        <v>2806</v>
      </c>
      <c r="F64" s="173">
        <v>5786</v>
      </c>
      <c r="G64" s="61">
        <v>2266</v>
      </c>
      <c r="H64" s="88">
        <f t="shared" si="5"/>
        <v>3520</v>
      </c>
      <c r="I64" s="251">
        <v>2266</v>
      </c>
      <c r="J64" s="258">
        <f t="shared" si="6"/>
        <v>0.19244476122594439</v>
      </c>
      <c r="K64" s="53">
        <f t="shared" si="8"/>
        <v>77044</v>
      </c>
      <c r="L64" s="53">
        <f t="shared" si="9"/>
        <v>308176</v>
      </c>
      <c r="M64" s="100" t="str">
        <f t="shared" si="10"/>
        <v>SI CUMPLE</v>
      </c>
      <c r="N64" s="100" t="str">
        <f t="shared" si="7"/>
        <v>SI CUMPLE</v>
      </c>
      <c r="O64" s="110">
        <v>4</v>
      </c>
      <c r="P64" s="211"/>
    </row>
    <row r="65" spans="1:16" s="64" customFormat="1" ht="36.75" customHeight="1" x14ac:dyDescent="0.25">
      <c r="A65" s="233">
        <v>47</v>
      </c>
      <c r="B65" s="102" t="s">
        <v>172</v>
      </c>
      <c r="C65" s="103" t="s">
        <v>39</v>
      </c>
      <c r="D65" s="109">
        <v>6</v>
      </c>
      <c r="E65" s="107">
        <v>5544</v>
      </c>
      <c r="F65" s="173">
        <v>16885</v>
      </c>
      <c r="G65" s="61">
        <v>2893</v>
      </c>
      <c r="H65" s="88">
        <f t="shared" si="5"/>
        <v>13992</v>
      </c>
      <c r="I65" s="251">
        <v>5544</v>
      </c>
      <c r="J65" s="258">
        <f t="shared" si="6"/>
        <v>0</v>
      </c>
      <c r="K65" s="53">
        <f t="shared" si="8"/>
        <v>33264</v>
      </c>
      <c r="L65" s="53">
        <f t="shared" si="9"/>
        <v>133056</v>
      </c>
      <c r="M65" s="100" t="str">
        <f t="shared" si="10"/>
        <v>SI CUMPLE</v>
      </c>
      <c r="N65" s="100" t="str">
        <f t="shared" si="7"/>
        <v>SI CUMPLE</v>
      </c>
      <c r="O65" s="110">
        <v>4</v>
      </c>
      <c r="P65" s="211"/>
    </row>
    <row r="66" spans="1:16" s="64" customFormat="1" ht="36.75" customHeight="1" x14ac:dyDescent="0.25">
      <c r="A66" s="233">
        <v>48</v>
      </c>
      <c r="B66" s="102" t="s">
        <v>173</v>
      </c>
      <c r="C66" s="103" t="s">
        <v>39</v>
      </c>
      <c r="D66" s="109">
        <v>3</v>
      </c>
      <c r="E66" s="107">
        <v>6161</v>
      </c>
      <c r="F66" s="173">
        <v>16885</v>
      </c>
      <c r="G66" s="61">
        <v>4584</v>
      </c>
      <c r="H66" s="88">
        <f t="shared" si="5"/>
        <v>12301</v>
      </c>
      <c r="I66" s="251">
        <v>6161</v>
      </c>
      <c r="J66" s="258">
        <f t="shared" si="6"/>
        <v>0</v>
      </c>
      <c r="K66" s="53">
        <f t="shared" si="8"/>
        <v>18483</v>
      </c>
      <c r="L66" s="53">
        <f t="shared" si="9"/>
        <v>73932</v>
      </c>
      <c r="M66" s="100" t="str">
        <f t="shared" si="10"/>
        <v>SI CUMPLE</v>
      </c>
      <c r="N66" s="100" t="str">
        <f t="shared" si="7"/>
        <v>SI CUMPLE</v>
      </c>
      <c r="O66" s="110">
        <v>4</v>
      </c>
      <c r="P66" s="211"/>
    </row>
    <row r="67" spans="1:16" s="64" customFormat="1" ht="36.75" customHeight="1" x14ac:dyDescent="0.25">
      <c r="A67" s="233">
        <v>49</v>
      </c>
      <c r="B67" s="102" t="s">
        <v>116</v>
      </c>
      <c r="C67" s="103" t="s">
        <v>39</v>
      </c>
      <c r="D67" s="109">
        <v>4</v>
      </c>
      <c r="E67" s="107">
        <v>17708</v>
      </c>
      <c r="F67" s="173">
        <v>25770</v>
      </c>
      <c r="G67" s="61">
        <v>1736</v>
      </c>
      <c r="H67" s="88">
        <f t="shared" si="5"/>
        <v>24034</v>
      </c>
      <c r="I67" s="251">
        <v>17708</v>
      </c>
      <c r="J67" s="258">
        <f t="shared" si="6"/>
        <v>0</v>
      </c>
      <c r="K67" s="53">
        <f t="shared" si="8"/>
        <v>70832</v>
      </c>
      <c r="L67" s="53">
        <f t="shared" si="9"/>
        <v>283328</v>
      </c>
      <c r="M67" s="100" t="str">
        <f t="shared" si="10"/>
        <v>SI CUMPLE</v>
      </c>
      <c r="N67" s="100" t="str">
        <f t="shared" si="7"/>
        <v>SI CUMPLE</v>
      </c>
      <c r="O67" s="110">
        <v>4</v>
      </c>
      <c r="P67" s="211"/>
    </row>
    <row r="68" spans="1:16" s="64" customFormat="1" ht="36.75" customHeight="1" x14ac:dyDescent="0.25">
      <c r="A68" s="233">
        <v>50</v>
      </c>
      <c r="B68" s="102" t="s">
        <v>117</v>
      </c>
      <c r="C68" s="103" t="s">
        <v>39</v>
      </c>
      <c r="D68" s="109">
        <v>4</v>
      </c>
      <c r="E68" s="107">
        <v>165196</v>
      </c>
      <c r="F68" s="173">
        <v>256751</v>
      </c>
      <c r="G68" s="61">
        <v>89902</v>
      </c>
      <c r="H68" s="88">
        <f t="shared" si="5"/>
        <v>166849</v>
      </c>
      <c r="I68" s="251">
        <v>165196</v>
      </c>
      <c r="J68" s="258">
        <f t="shared" si="6"/>
        <v>0</v>
      </c>
      <c r="K68" s="53">
        <f t="shared" si="8"/>
        <v>660784</v>
      </c>
      <c r="L68" s="53">
        <f t="shared" si="9"/>
        <v>2643136</v>
      </c>
      <c r="M68" s="100" t="str">
        <f t="shared" si="10"/>
        <v>SI CUMPLE</v>
      </c>
      <c r="N68" s="100" t="str">
        <f t="shared" si="7"/>
        <v>SI CUMPLE</v>
      </c>
      <c r="O68" s="110">
        <v>4</v>
      </c>
      <c r="P68" s="211"/>
    </row>
    <row r="69" spans="1:16" s="108" customFormat="1" ht="36.75" customHeight="1" x14ac:dyDescent="0.25">
      <c r="A69" s="233">
        <v>51</v>
      </c>
      <c r="B69" s="102" t="s">
        <v>174</v>
      </c>
      <c r="C69" s="103" t="s">
        <v>39</v>
      </c>
      <c r="D69" s="109">
        <v>190</v>
      </c>
      <c r="E69" s="107">
        <v>35076</v>
      </c>
      <c r="F69" s="173">
        <v>64785</v>
      </c>
      <c r="G69" s="61">
        <v>18464</v>
      </c>
      <c r="H69" s="88">
        <f t="shared" si="5"/>
        <v>46321</v>
      </c>
      <c r="I69" s="251">
        <v>35076</v>
      </c>
      <c r="J69" s="258">
        <f t="shared" si="6"/>
        <v>0</v>
      </c>
      <c r="K69" s="53">
        <f t="shared" si="8"/>
        <v>6664440</v>
      </c>
      <c r="L69" s="53">
        <f t="shared" si="9"/>
        <v>26657760</v>
      </c>
      <c r="M69" s="100" t="str">
        <f t="shared" si="10"/>
        <v>SI CUMPLE</v>
      </c>
      <c r="N69" s="100" t="str">
        <f t="shared" si="7"/>
        <v>SI CUMPLE</v>
      </c>
      <c r="O69" s="110">
        <v>4</v>
      </c>
      <c r="P69" s="211"/>
    </row>
    <row r="70" spans="1:16" s="108" customFormat="1" ht="36.75" customHeight="1" x14ac:dyDescent="0.25">
      <c r="A70" s="233">
        <v>52</v>
      </c>
      <c r="B70" s="102" t="s">
        <v>175</v>
      </c>
      <c r="C70" s="103" t="s">
        <v>39</v>
      </c>
      <c r="D70" s="109">
        <v>90</v>
      </c>
      <c r="E70" s="107">
        <v>9595</v>
      </c>
      <c r="F70" s="173">
        <v>18572</v>
      </c>
      <c r="G70" s="61">
        <v>6365</v>
      </c>
      <c r="H70" s="88">
        <f t="shared" si="5"/>
        <v>12207</v>
      </c>
      <c r="I70" s="251">
        <v>9595</v>
      </c>
      <c r="J70" s="258">
        <f t="shared" si="6"/>
        <v>0</v>
      </c>
      <c r="K70" s="53">
        <f t="shared" si="8"/>
        <v>863550</v>
      </c>
      <c r="L70" s="53">
        <f t="shared" si="9"/>
        <v>3454200</v>
      </c>
      <c r="M70" s="100" t="str">
        <f t="shared" si="10"/>
        <v>SI CUMPLE</v>
      </c>
      <c r="N70" s="100" t="str">
        <f t="shared" si="7"/>
        <v>SI CUMPLE</v>
      </c>
      <c r="O70" s="110">
        <v>4</v>
      </c>
      <c r="P70" s="211"/>
    </row>
    <row r="71" spans="1:16" s="108" customFormat="1" ht="36.75" customHeight="1" x14ac:dyDescent="0.25">
      <c r="A71" s="233">
        <v>53</v>
      </c>
      <c r="B71" s="102" t="s">
        <v>176</v>
      </c>
      <c r="C71" s="103" t="s">
        <v>39</v>
      </c>
      <c r="D71" s="109">
        <v>70</v>
      </c>
      <c r="E71" s="107">
        <v>78701</v>
      </c>
      <c r="F71" s="173">
        <v>166237</v>
      </c>
      <c r="G71" s="61">
        <v>23670</v>
      </c>
      <c r="H71" s="88">
        <f t="shared" si="5"/>
        <v>142567</v>
      </c>
      <c r="I71" s="251">
        <v>78701</v>
      </c>
      <c r="J71" s="258">
        <f t="shared" si="6"/>
        <v>0</v>
      </c>
      <c r="K71" s="53">
        <f t="shared" si="8"/>
        <v>5509070</v>
      </c>
      <c r="L71" s="53">
        <f t="shared" si="9"/>
        <v>22036280</v>
      </c>
      <c r="M71" s="100" t="str">
        <f t="shared" si="10"/>
        <v>SI CUMPLE</v>
      </c>
      <c r="N71" s="100" t="str">
        <f t="shared" si="7"/>
        <v>SI CUMPLE</v>
      </c>
      <c r="O71" s="110">
        <v>4</v>
      </c>
      <c r="P71" s="211"/>
    </row>
    <row r="72" spans="1:16" s="108" customFormat="1" ht="36.75" customHeight="1" x14ac:dyDescent="0.25">
      <c r="A72" s="233">
        <v>54</v>
      </c>
      <c r="B72" s="102" t="s">
        <v>118</v>
      </c>
      <c r="C72" s="103" t="s">
        <v>39</v>
      </c>
      <c r="D72" s="109">
        <v>74</v>
      </c>
      <c r="E72" s="107">
        <v>20784</v>
      </c>
      <c r="F72" s="173">
        <v>61942</v>
      </c>
      <c r="G72" s="61">
        <v>15449</v>
      </c>
      <c r="H72" s="88">
        <f t="shared" si="5"/>
        <v>46493</v>
      </c>
      <c r="I72" s="251">
        <v>20784</v>
      </c>
      <c r="J72" s="258">
        <f t="shared" si="6"/>
        <v>0</v>
      </c>
      <c r="K72" s="53">
        <f t="shared" si="8"/>
        <v>1538016</v>
      </c>
      <c r="L72" s="53">
        <f t="shared" si="9"/>
        <v>6152064</v>
      </c>
      <c r="M72" s="100" t="str">
        <f t="shared" si="10"/>
        <v>SI CUMPLE</v>
      </c>
      <c r="N72" s="100" t="str">
        <f t="shared" si="7"/>
        <v>SI CUMPLE</v>
      </c>
      <c r="O72" s="110">
        <v>4</v>
      </c>
      <c r="P72" s="211"/>
    </row>
    <row r="73" spans="1:16" s="64" customFormat="1" ht="36.75" customHeight="1" x14ac:dyDescent="0.25">
      <c r="A73" s="233">
        <v>55</v>
      </c>
      <c r="B73" s="102" t="s">
        <v>119</v>
      </c>
      <c r="C73" s="103" t="s">
        <v>39</v>
      </c>
      <c r="D73" s="109">
        <v>4</v>
      </c>
      <c r="E73" s="107">
        <v>11372</v>
      </c>
      <c r="F73" s="173">
        <v>32074</v>
      </c>
      <c r="G73" s="61">
        <v>7522</v>
      </c>
      <c r="H73" s="88">
        <f t="shared" si="5"/>
        <v>24552</v>
      </c>
      <c r="I73" s="251">
        <v>11372</v>
      </c>
      <c r="J73" s="258">
        <f t="shared" si="6"/>
        <v>0</v>
      </c>
      <c r="K73" s="53">
        <f t="shared" si="8"/>
        <v>45488</v>
      </c>
      <c r="L73" s="53">
        <f t="shared" si="9"/>
        <v>181952</v>
      </c>
      <c r="M73" s="100" t="str">
        <f t="shared" si="10"/>
        <v>SI CUMPLE</v>
      </c>
      <c r="N73" s="100" t="str">
        <f t="shared" si="7"/>
        <v>SI CUMPLE</v>
      </c>
      <c r="O73" s="110">
        <v>4</v>
      </c>
      <c r="P73" s="211"/>
    </row>
    <row r="74" spans="1:16" s="64" customFormat="1" ht="36.75" customHeight="1" x14ac:dyDescent="0.25">
      <c r="A74" s="233">
        <v>56</v>
      </c>
      <c r="B74" s="102" t="s">
        <v>177</v>
      </c>
      <c r="C74" s="103" t="s">
        <v>39</v>
      </c>
      <c r="D74" s="109">
        <v>1</v>
      </c>
      <c r="E74" s="107">
        <v>57403</v>
      </c>
      <c r="F74" s="173">
        <v>133941</v>
      </c>
      <c r="G74" s="61">
        <v>39100</v>
      </c>
      <c r="H74" s="88">
        <f t="shared" si="5"/>
        <v>94841</v>
      </c>
      <c r="I74" s="251">
        <v>57403</v>
      </c>
      <c r="J74" s="258">
        <f t="shared" si="6"/>
        <v>0</v>
      </c>
      <c r="K74" s="53">
        <f t="shared" si="8"/>
        <v>57403</v>
      </c>
      <c r="L74" s="53">
        <f t="shared" si="9"/>
        <v>229612</v>
      </c>
      <c r="M74" s="100" t="str">
        <f t="shared" si="10"/>
        <v>SI CUMPLE</v>
      </c>
      <c r="N74" s="100" t="str">
        <f t="shared" si="7"/>
        <v>SI CUMPLE</v>
      </c>
      <c r="O74" s="110">
        <v>4</v>
      </c>
      <c r="P74" s="211"/>
    </row>
    <row r="75" spans="1:16" s="108" customFormat="1" ht="36.75" customHeight="1" x14ac:dyDescent="0.25">
      <c r="A75" s="233">
        <v>57</v>
      </c>
      <c r="B75" s="102" t="s">
        <v>178</v>
      </c>
      <c r="C75" s="103" t="s">
        <v>39</v>
      </c>
      <c r="D75" s="109">
        <v>1</v>
      </c>
      <c r="E75" s="107">
        <v>33009</v>
      </c>
      <c r="F75" s="173">
        <v>89331</v>
      </c>
      <c r="G75" s="61">
        <v>16737</v>
      </c>
      <c r="H75" s="88">
        <f t="shared" si="5"/>
        <v>72594</v>
      </c>
      <c r="I75" s="251">
        <v>16737</v>
      </c>
      <c r="J75" s="258">
        <f t="shared" si="6"/>
        <v>0.49295646641824958</v>
      </c>
      <c r="K75" s="53">
        <f t="shared" si="8"/>
        <v>16737</v>
      </c>
      <c r="L75" s="53">
        <f t="shared" si="9"/>
        <v>66948</v>
      </c>
      <c r="M75" s="100" t="str">
        <f t="shared" si="10"/>
        <v>SI CUMPLE</v>
      </c>
      <c r="N75" s="100" t="str">
        <f t="shared" si="7"/>
        <v>SI CUMPLE</v>
      </c>
      <c r="O75" s="110">
        <v>4</v>
      </c>
      <c r="P75" s="211"/>
    </row>
    <row r="76" spans="1:16" s="108" customFormat="1" ht="36.75" customHeight="1" x14ac:dyDescent="0.25">
      <c r="A76" s="233">
        <v>58</v>
      </c>
      <c r="B76" s="102" t="s">
        <v>120</v>
      </c>
      <c r="C76" s="103" t="s">
        <v>39</v>
      </c>
      <c r="D76" s="109">
        <v>4</v>
      </c>
      <c r="E76" s="107">
        <v>5266</v>
      </c>
      <c r="F76" s="173">
        <v>26677</v>
      </c>
      <c r="G76" s="61">
        <v>2629</v>
      </c>
      <c r="H76" s="88">
        <f t="shared" si="5"/>
        <v>24048</v>
      </c>
      <c r="I76" s="251">
        <v>2629</v>
      </c>
      <c r="J76" s="258">
        <f t="shared" si="6"/>
        <v>0.50075958982149638</v>
      </c>
      <c r="K76" s="53">
        <f t="shared" si="8"/>
        <v>10516</v>
      </c>
      <c r="L76" s="53">
        <f t="shared" si="9"/>
        <v>42064</v>
      </c>
      <c r="M76" s="100" t="str">
        <f t="shared" si="10"/>
        <v>SI CUMPLE</v>
      </c>
      <c r="N76" s="100" t="str">
        <f t="shared" si="7"/>
        <v>SI CUMPLE</v>
      </c>
      <c r="O76" s="110">
        <v>4</v>
      </c>
      <c r="P76" s="211"/>
    </row>
    <row r="77" spans="1:16" s="108" customFormat="1" ht="36.75" customHeight="1" x14ac:dyDescent="0.25">
      <c r="A77" s="233">
        <v>59</v>
      </c>
      <c r="B77" s="102" t="s">
        <v>179</v>
      </c>
      <c r="C77" s="103" t="s">
        <v>39</v>
      </c>
      <c r="D77" s="109">
        <v>11</v>
      </c>
      <c r="E77" s="107">
        <v>15767</v>
      </c>
      <c r="F77" s="173">
        <v>71839</v>
      </c>
      <c r="G77" s="61">
        <v>7487</v>
      </c>
      <c r="H77" s="88">
        <f t="shared" si="5"/>
        <v>64352</v>
      </c>
      <c r="I77" s="251">
        <v>7487</v>
      </c>
      <c r="J77" s="258">
        <f t="shared" si="6"/>
        <v>0.52514745988456901</v>
      </c>
      <c r="K77" s="53">
        <f t="shared" si="8"/>
        <v>82357</v>
      </c>
      <c r="L77" s="53">
        <f t="shared" si="9"/>
        <v>329428</v>
      </c>
      <c r="M77" s="100" t="str">
        <f t="shared" si="10"/>
        <v>SI CUMPLE</v>
      </c>
      <c r="N77" s="100" t="str">
        <f t="shared" si="7"/>
        <v>SI CUMPLE</v>
      </c>
      <c r="O77" s="110">
        <v>4</v>
      </c>
      <c r="P77" s="211"/>
    </row>
    <row r="78" spans="1:16" s="108" customFormat="1" ht="36.75" customHeight="1" x14ac:dyDescent="0.25">
      <c r="A78" s="233">
        <v>60</v>
      </c>
      <c r="B78" s="102" t="s">
        <v>121</v>
      </c>
      <c r="C78" s="103" t="s">
        <v>39</v>
      </c>
      <c r="D78" s="109">
        <v>11</v>
      </c>
      <c r="E78" s="107">
        <v>28060</v>
      </c>
      <c r="F78" s="173">
        <v>71839</v>
      </c>
      <c r="G78" s="61">
        <v>10965</v>
      </c>
      <c r="H78" s="88">
        <f t="shared" si="5"/>
        <v>60874</v>
      </c>
      <c r="I78" s="251">
        <v>10965</v>
      </c>
      <c r="J78" s="258">
        <f t="shared" si="6"/>
        <v>0.60923022095509627</v>
      </c>
      <c r="K78" s="53">
        <f t="shared" si="8"/>
        <v>120615</v>
      </c>
      <c r="L78" s="53">
        <f t="shared" si="9"/>
        <v>482460</v>
      </c>
      <c r="M78" s="100" t="str">
        <f t="shared" si="10"/>
        <v>SI CUMPLE</v>
      </c>
      <c r="N78" s="100" t="str">
        <f t="shared" si="7"/>
        <v>SI CUMPLE</v>
      </c>
      <c r="O78" s="110">
        <v>4</v>
      </c>
      <c r="P78" s="211"/>
    </row>
    <row r="79" spans="1:16" s="108" customFormat="1" ht="36.75" customHeight="1" x14ac:dyDescent="0.25">
      <c r="A79" s="233">
        <v>61</v>
      </c>
      <c r="B79" s="102" t="s">
        <v>180</v>
      </c>
      <c r="C79" s="103" t="s">
        <v>39</v>
      </c>
      <c r="D79" s="109">
        <v>5</v>
      </c>
      <c r="E79" s="107">
        <v>5059</v>
      </c>
      <c r="F79" s="173">
        <v>26299</v>
      </c>
      <c r="G79" s="61">
        <v>2892</v>
      </c>
      <c r="H79" s="88">
        <f t="shared" si="5"/>
        <v>23407</v>
      </c>
      <c r="I79" s="251">
        <v>2892</v>
      </c>
      <c r="J79" s="258">
        <f t="shared" si="6"/>
        <v>0.42834552283059896</v>
      </c>
      <c r="K79" s="53">
        <f t="shared" si="8"/>
        <v>14460</v>
      </c>
      <c r="L79" s="53">
        <f t="shared" si="9"/>
        <v>57840</v>
      </c>
      <c r="M79" s="100" t="str">
        <f t="shared" si="10"/>
        <v>SI CUMPLE</v>
      </c>
      <c r="N79" s="100" t="str">
        <f t="shared" si="7"/>
        <v>SI CUMPLE</v>
      </c>
      <c r="O79" s="110">
        <v>4</v>
      </c>
      <c r="P79" s="211"/>
    </row>
    <row r="80" spans="1:16" s="108" customFormat="1" ht="36.75" customHeight="1" x14ac:dyDescent="0.25">
      <c r="A80" s="233">
        <v>62</v>
      </c>
      <c r="B80" s="102" t="s">
        <v>181</v>
      </c>
      <c r="C80" s="103" t="s">
        <v>39</v>
      </c>
      <c r="D80" s="109">
        <v>12</v>
      </c>
      <c r="E80" s="107">
        <v>2849</v>
      </c>
      <c r="F80" s="173">
        <v>18716</v>
      </c>
      <c r="G80" s="61">
        <v>1504</v>
      </c>
      <c r="H80" s="88">
        <f t="shared" si="5"/>
        <v>17212</v>
      </c>
      <c r="I80" s="251">
        <v>1504</v>
      </c>
      <c r="J80" s="258">
        <f t="shared" si="6"/>
        <v>0.47209547209547209</v>
      </c>
      <c r="K80" s="53">
        <f t="shared" si="8"/>
        <v>18048</v>
      </c>
      <c r="L80" s="53">
        <f t="shared" si="9"/>
        <v>72192</v>
      </c>
      <c r="M80" s="100" t="str">
        <f t="shared" si="10"/>
        <v>SI CUMPLE</v>
      </c>
      <c r="N80" s="100" t="str">
        <f t="shared" si="7"/>
        <v>SI CUMPLE</v>
      </c>
      <c r="O80" s="110">
        <v>4</v>
      </c>
      <c r="P80" s="211"/>
    </row>
    <row r="81" spans="1:16" s="108" customFormat="1" ht="36.75" customHeight="1" x14ac:dyDescent="0.25">
      <c r="A81" s="233">
        <v>63</v>
      </c>
      <c r="B81" s="102" t="s">
        <v>182</v>
      </c>
      <c r="C81" s="103" t="s">
        <v>39</v>
      </c>
      <c r="D81" s="109">
        <v>30</v>
      </c>
      <c r="E81" s="107">
        <v>3130</v>
      </c>
      <c r="F81" s="173">
        <v>8638</v>
      </c>
      <c r="G81" s="61">
        <v>1909</v>
      </c>
      <c r="H81" s="88">
        <f t="shared" si="5"/>
        <v>6729</v>
      </c>
      <c r="I81" s="251">
        <v>1909</v>
      </c>
      <c r="J81" s="258">
        <f t="shared" si="6"/>
        <v>0.39009584664536739</v>
      </c>
      <c r="K81" s="53">
        <f t="shared" si="8"/>
        <v>57270</v>
      </c>
      <c r="L81" s="53">
        <f t="shared" si="9"/>
        <v>229080</v>
      </c>
      <c r="M81" s="100" t="str">
        <f t="shared" si="10"/>
        <v>SI CUMPLE</v>
      </c>
      <c r="N81" s="100" t="str">
        <f t="shared" si="7"/>
        <v>SI CUMPLE</v>
      </c>
      <c r="O81" s="110">
        <v>4</v>
      </c>
      <c r="P81" s="211"/>
    </row>
    <row r="82" spans="1:16" s="108" customFormat="1" ht="36.75" customHeight="1" x14ac:dyDescent="0.25">
      <c r="A82" s="233">
        <v>64</v>
      </c>
      <c r="B82" s="102" t="s">
        <v>122</v>
      </c>
      <c r="C82" s="103" t="s">
        <v>39</v>
      </c>
      <c r="D82" s="109">
        <v>9</v>
      </c>
      <c r="E82" s="107">
        <v>19725</v>
      </c>
      <c r="F82" s="173">
        <v>40870</v>
      </c>
      <c r="G82" s="61">
        <v>2999</v>
      </c>
      <c r="H82" s="88">
        <f t="shared" si="5"/>
        <v>37871</v>
      </c>
      <c r="I82" s="251">
        <v>2999</v>
      </c>
      <c r="J82" s="258">
        <f t="shared" si="6"/>
        <v>0.84795944233206588</v>
      </c>
      <c r="K82" s="53">
        <f t="shared" si="8"/>
        <v>26991</v>
      </c>
      <c r="L82" s="53">
        <f t="shared" si="9"/>
        <v>107964</v>
      </c>
      <c r="M82" s="100" t="str">
        <f t="shared" si="10"/>
        <v>SI CUMPLE</v>
      </c>
      <c r="N82" s="100" t="str">
        <f t="shared" si="7"/>
        <v>SI CUMPLE</v>
      </c>
      <c r="O82" s="110">
        <v>4</v>
      </c>
      <c r="P82" s="211"/>
    </row>
    <row r="83" spans="1:16" s="108" customFormat="1" ht="36.75" customHeight="1" x14ac:dyDescent="0.25">
      <c r="A83" s="233">
        <v>65</v>
      </c>
      <c r="B83" s="102" t="s">
        <v>183</v>
      </c>
      <c r="C83" s="103" t="s">
        <v>39</v>
      </c>
      <c r="D83" s="109">
        <v>4</v>
      </c>
      <c r="E83" s="107">
        <v>5941</v>
      </c>
      <c r="F83" s="173">
        <v>43190</v>
      </c>
      <c r="G83" s="61">
        <v>2704</v>
      </c>
      <c r="H83" s="88">
        <f t="shared" si="5"/>
        <v>40486</v>
      </c>
      <c r="I83" s="251">
        <v>2704</v>
      </c>
      <c r="J83" s="258">
        <f t="shared" si="6"/>
        <v>0.5448577680525164</v>
      </c>
      <c r="K83" s="53">
        <f t="shared" si="8"/>
        <v>10816</v>
      </c>
      <c r="L83" s="53">
        <f t="shared" si="9"/>
        <v>43264</v>
      </c>
      <c r="M83" s="100" t="str">
        <f t="shared" si="10"/>
        <v>SI CUMPLE</v>
      </c>
      <c r="N83" s="100" t="str">
        <f t="shared" si="7"/>
        <v>SI CUMPLE</v>
      </c>
      <c r="O83" s="110">
        <v>4</v>
      </c>
      <c r="P83" s="211"/>
    </row>
    <row r="84" spans="1:16" s="108" customFormat="1" ht="36.75" customHeight="1" x14ac:dyDescent="0.25">
      <c r="A84" s="233">
        <v>66</v>
      </c>
      <c r="B84" s="102" t="s">
        <v>184</v>
      </c>
      <c r="C84" s="103" t="s">
        <v>39</v>
      </c>
      <c r="D84" s="109">
        <v>9</v>
      </c>
      <c r="E84" s="107">
        <v>9882</v>
      </c>
      <c r="F84" s="173">
        <v>25899</v>
      </c>
      <c r="G84" s="61">
        <v>4232</v>
      </c>
      <c r="H84" s="88">
        <f t="shared" si="5"/>
        <v>21667</v>
      </c>
      <c r="I84" s="251">
        <v>4232</v>
      </c>
      <c r="J84" s="258">
        <f t="shared" si="6"/>
        <v>0.57174660999797611</v>
      </c>
      <c r="K84" s="53">
        <f t="shared" si="8"/>
        <v>38088</v>
      </c>
      <c r="L84" s="53">
        <f t="shared" si="9"/>
        <v>152352</v>
      </c>
      <c r="M84" s="100" t="str">
        <f t="shared" si="10"/>
        <v>SI CUMPLE</v>
      </c>
      <c r="N84" s="100" t="str">
        <f t="shared" si="7"/>
        <v>SI CUMPLE</v>
      </c>
      <c r="O84" s="110">
        <v>4</v>
      </c>
      <c r="P84" s="211"/>
    </row>
    <row r="85" spans="1:16" s="108" customFormat="1" ht="36.75" customHeight="1" x14ac:dyDescent="0.25">
      <c r="A85" s="233">
        <v>67</v>
      </c>
      <c r="B85" s="102" t="s">
        <v>185</v>
      </c>
      <c r="C85" s="103" t="s">
        <v>39</v>
      </c>
      <c r="D85" s="109">
        <v>12</v>
      </c>
      <c r="E85" s="107">
        <v>83779</v>
      </c>
      <c r="F85" s="173">
        <v>125251</v>
      </c>
      <c r="G85" s="61">
        <v>19462</v>
      </c>
      <c r="H85" s="88">
        <f t="shared" si="5"/>
        <v>105789</v>
      </c>
      <c r="I85" s="251">
        <v>19462</v>
      </c>
      <c r="J85" s="258">
        <f t="shared" si="6"/>
        <v>0.76769834922832692</v>
      </c>
      <c r="K85" s="53">
        <f t="shared" si="8"/>
        <v>233544</v>
      </c>
      <c r="L85" s="53">
        <f t="shared" si="9"/>
        <v>934176</v>
      </c>
      <c r="M85" s="100" t="str">
        <f t="shared" si="10"/>
        <v>SI CUMPLE</v>
      </c>
      <c r="N85" s="100" t="str">
        <f t="shared" si="7"/>
        <v>SI CUMPLE</v>
      </c>
      <c r="O85" s="110">
        <v>4</v>
      </c>
      <c r="P85" s="211"/>
    </row>
    <row r="86" spans="1:16" s="108" customFormat="1" ht="36.75" customHeight="1" x14ac:dyDescent="0.25">
      <c r="A86" s="233">
        <v>68</v>
      </c>
      <c r="B86" s="102" t="s">
        <v>186</v>
      </c>
      <c r="C86" s="103" t="s">
        <v>39</v>
      </c>
      <c r="D86" s="109">
        <v>16</v>
      </c>
      <c r="E86" s="107">
        <v>165248</v>
      </c>
      <c r="F86" s="173">
        <v>608615</v>
      </c>
      <c r="G86" s="61">
        <v>23144</v>
      </c>
      <c r="H86" s="88">
        <f t="shared" si="5"/>
        <v>585471</v>
      </c>
      <c r="I86" s="251">
        <v>23144</v>
      </c>
      <c r="J86" s="258">
        <f t="shared" si="6"/>
        <v>0.85994384198295892</v>
      </c>
      <c r="K86" s="53">
        <f t="shared" si="8"/>
        <v>370304</v>
      </c>
      <c r="L86" s="53">
        <f t="shared" si="9"/>
        <v>1481216</v>
      </c>
      <c r="M86" s="100" t="str">
        <f t="shared" si="10"/>
        <v>SI CUMPLE</v>
      </c>
      <c r="N86" s="100" t="str">
        <f t="shared" si="7"/>
        <v>SI CUMPLE</v>
      </c>
      <c r="O86" s="110">
        <v>4</v>
      </c>
      <c r="P86" s="211"/>
    </row>
    <row r="87" spans="1:16" s="108" customFormat="1" ht="36.75" customHeight="1" x14ac:dyDescent="0.25">
      <c r="A87" s="233">
        <v>69</v>
      </c>
      <c r="B87" s="102" t="s">
        <v>187</v>
      </c>
      <c r="C87" s="103" t="s">
        <v>39</v>
      </c>
      <c r="D87" s="109">
        <v>10</v>
      </c>
      <c r="E87" s="107">
        <v>641589</v>
      </c>
      <c r="F87" s="173">
        <v>1799578</v>
      </c>
      <c r="G87" s="61">
        <v>447100</v>
      </c>
      <c r="H87" s="88">
        <f t="shared" si="5"/>
        <v>1352478</v>
      </c>
      <c r="I87" s="251">
        <v>447100</v>
      </c>
      <c r="J87" s="258">
        <f t="shared" si="6"/>
        <v>0.30313643157847159</v>
      </c>
      <c r="K87" s="53">
        <f t="shared" si="8"/>
        <v>4471000</v>
      </c>
      <c r="L87" s="53">
        <f t="shared" si="9"/>
        <v>17884000</v>
      </c>
      <c r="M87" s="100" t="str">
        <f t="shared" si="10"/>
        <v>SI CUMPLE</v>
      </c>
      <c r="N87" s="100" t="str">
        <f t="shared" si="7"/>
        <v>SI CUMPLE</v>
      </c>
      <c r="O87" s="110">
        <v>4</v>
      </c>
      <c r="P87" s="211"/>
    </row>
    <row r="88" spans="1:16" s="108" customFormat="1" ht="36.75" customHeight="1" x14ac:dyDescent="0.25">
      <c r="A88" s="233">
        <v>70</v>
      </c>
      <c r="B88" s="102" t="s">
        <v>123</v>
      </c>
      <c r="C88" s="103" t="s">
        <v>40</v>
      </c>
      <c r="D88" s="109">
        <v>6</v>
      </c>
      <c r="E88" s="107">
        <v>59227</v>
      </c>
      <c r="F88" s="173">
        <v>336725</v>
      </c>
      <c r="G88" s="61">
        <v>33439</v>
      </c>
      <c r="H88" s="88">
        <f t="shared" si="5"/>
        <v>303286</v>
      </c>
      <c r="I88" s="251">
        <v>33439</v>
      </c>
      <c r="J88" s="258">
        <f t="shared" si="6"/>
        <v>0.43540952606074934</v>
      </c>
      <c r="K88" s="53">
        <f t="shared" ref="K88:K103" si="11">I88*D88</f>
        <v>200634</v>
      </c>
      <c r="L88" s="53">
        <f t="shared" ref="L88:L119" si="12">K88*O88</f>
        <v>802536</v>
      </c>
      <c r="M88" s="100" t="str">
        <f t="shared" ref="M88:M103" si="13">IF((I88)&gt;$E88,"NO CUMPLE","SI CUMPLE")</f>
        <v>SI CUMPLE</v>
      </c>
      <c r="N88" s="100" t="str">
        <f t="shared" si="7"/>
        <v>SI CUMPLE</v>
      </c>
      <c r="O88" s="110">
        <v>4</v>
      </c>
      <c r="P88" s="211"/>
    </row>
    <row r="89" spans="1:16" s="108" customFormat="1" ht="36.75" customHeight="1" x14ac:dyDescent="0.25">
      <c r="A89" s="233">
        <v>71</v>
      </c>
      <c r="B89" s="102" t="s">
        <v>188</v>
      </c>
      <c r="C89" s="103" t="s">
        <v>39</v>
      </c>
      <c r="D89" s="109">
        <v>5</v>
      </c>
      <c r="E89" s="107">
        <v>83495</v>
      </c>
      <c r="F89" s="173">
        <v>137516</v>
      </c>
      <c r="G89" s="61">
        <v>35550</v>
      </c>
      <c r="H89" s="88">
        <f t="shared" ref="H89:H103" si="14">+F89-G89</f>
        <v>101966</v>
      </c>
      <c r="I89" s="251">
        <v>35550</v>
      </c>
      <c r="J89" s="258">
        <f t="shared" ref="J89:J103" si="15">((E89-I89)/E89)</f>
        <v>0.57422600155697945</v>
      </c>
      <c r="K89" s="53">
        <f t="shared" si="11"/>
        <v>177750</v>
      </c>
      <c r="L89" s="53">
        <f t="shared" si="12"/>
        <v>711000</v>
      </c>
      <c r="M89" s="100" t="str">
        <f t="shared" si="13"/>
        <v>SI CUMPLE</v>
      </c>
      <c r="N89" s="100" t="str">
        <f t="shared" ref="N89:N103" si="16">IF((I89)&lt;$G89,"NO CUMPLE","SI CUMPLE")</f>
        <v>SI CUMPLE</v>
      </c>
      <c r="O89" s="110">
        <v>4</v>
      </c>
      <c r="P89" s="211"/>
    </row>
    <row r="90" spans="1:16" s="108" customFormat="1" ht="36.75" customHeight="1" x14ac:dyDescent="0.25">
      <c r="A90" s="233">
        <v>72</v>
      </c>
      <c r="B90" s="102" t="s">
        <v>189</v>
      </c>
      <c r="C90" s="103" t="s">
        <v>39</v>
      </c>
      <c r="D90" s="109">
        <v>5</v>
      </c>
      <c r="E90" s="107">
        <v>334313</v>
      </c>
      <c r="F90" s="173">
        <v>692239</v>
      </c>
      <c r="G90" s="61">
        <v>147227</v>
      </c>
      <c r="H90" s="88">
        <f t="shared" si="14"/>
        <v>545012</v>
      </c>
      <c r="I90" s="251">
        <v>147227</v>
      </c>
      <c r="J90" s="258">
        <f t="shared" si="15"/>
        <v>0.55961329652152325</v>
      </c>
      <c r="K90" s="53">
        <f t="shared" si="11"/>
        <v>736135</v>
      </c>
      <c r="L90" s="53">
        <f t="shared" si="12"/>
        <v>2944540</v>
      </c>
      <c r="M90" s="100" t="str">
        <f t="shared" si="13"/>
        <v>SI CUMPLE</v>
      </c>
      <c r="N90" s="100" t="str">
        <f t="shared" si="16"/>
        <v>SI CUMPLE</v>
      </c>
      <c r="O90" s="110">
        <v>4</v>
      </c>
      <c r="P90" s="211"/>
    </row>
    <row r="91" spans="1:16" s="108" customFormat="1" ht="36.75" customHeight="1" x14ac:dyDescent="0.25">
      <c r="A91" s="233">
        <v>73</v>
      </c>
      <c r="B91" s="102" t="s">
        <v>190</v>
      </c>
      <c r="C91" s="103" t="s">
        <v>39</v>
      </c>
      <c r="D91" s="109">
        <v>5</v>
      </c>
      <c r="E91" s="107">
        <v>215637</v>
      </c>
      <c r="F91" s="173">
        <v>412549</v>
      </c>
      <c r="G91" s="61">
        <v>82056</v>
      </c>
      <c r="H91" s="88">
        <f t="shared" si="14"/>
        <v>330493</v>
      </c>
      <c r="I91" s="251">
        <v>82056</v>
      </c>
      <c r="J91" s="258">
        <f t="shared" si="15"/>
        <v>0.61947161201463574</v>
      </c>
      <c r="K91" s="53">
        <f t="shared" si="11"/>
        <v>410280</v>
      </c>
      <c r="L91" s="53">
        <f t="shared" si="12"/>
        <v>1641120</v>
      </c>
      <c r="M91" s="100" t="str">
        <f t="shared" si="13"/>
        <v>SI CUMPLE</v>
      </c>
      <c r="N91" s="100" t="str">
        <f t="shared" si="16"/>
        <v>SI CUMPLE</v>
      </c>
      <c r="O91" s="110">
        <v>4</v>
      </c>
      <c r="P91" s="211"/>
    </row>
    <row r="92" spans="1:16" s="108" customFormat="1" ht="36.75" customHeight="1" x14ac:dyDescent="0.25">
      <c r="A92" s="233">
        <v>74</v>
      </c>
      <c r="B92" s="102" t="s">
        <v>191</v>
      </c>
      <c r="C92" s="103" t="s">
        <v>39</v>
      </c>
      <c r="D92" s="109">
        <v>60</v>
      </c>
      <c r="E92" s="107">
        <v>55767</v>
      </c>
      <c r="F92" s="173">
        <v>129281</v>
      </c>
      <c r="G92" s="61">
        <v>17327</v>
      </c>
      <c r="H92" s="88">
        <f t="shared" si="14"/>
        <v>111954</v>
      </c>
      <c r="I92" s="251">
        <v>55767</v>
      </c>
      <c r="J92" s="258">
        <f t="shared" si="15"/>
        <v>0</v>
      </c>
      <c r="K92" s="53">
        <f t="shared" si="11"/>
        <v>3346020</v>
      </c>
      <c r="L92" s="53">
        <f t="shared" si="12"/>
        <v>13384080</v>
      </c>
      <c r="M92" s="100" t="str">
        <f t="shared" si="13"/>
        <v>SI CUMPLE</v>
      </c>
      <c r="N92" s="100" t="str">
        <f t="shared" si="16"/>
        <v>SI CUMPLE</v>
      </c>
      <c r="O92" s="110">
        <v>4</v>
      </c>
      <c r="P92" s="211"/>
    </row>
    <row r="93" spans="1:16" s="108" customFormat="1" ht="36.75" customHeight="1" x14ac:dyDescent="0.25">
      <c r="A93" s="233">
        <v>75</v>
      </c>
      <c r="B93" s="102" t="s">
        <v>192</v>
      </c>
      <c r="C93" s="103" t="s">
        <v>39</v>
      </c>
      <c r="D93" s="109">
        <v>19</v>
      </c>
      <c r="E93" s="107">
        <v>1756544</v>
      </c>
      <c r="F93" s="173">
        <v>3742495</v>
      </c>
      <c r="G93" s="61">
        <v>277635</v>
      </c>
      <c r="H93" s="88">
        <f t="shared" si="14"/>
        <v>3464860</v>
      </c>
      <c r="I93" s="251">
        <v>277635</v>
      </c>
      <c r="J93" s="258">
        <f t="shared" si="15"/>
        <v>0.84194247340231732</v>
      </c>
      <c r="K93" s="53">
        <f t="shared" si="11"/>
        <v>5275065</v>
      </c>
      <c r="L93" s="53">
        <f t="shared" si="12"/>
        <v>21100260</v>
      </c>
      <c r="M93" s="100" t="str">
        <f t="shared" si="13"/>
        <v>SI CUMPLE</v>
      </c>
      <c r="N93" s="100" t="str">
        <f t="shared" si="16"/>
        <v>SI CUMPLE</v>
      </c>
      <c r="O93" s="110">
        <v>4</v>
      </c>
      <c r="P93" s="211"/>
    </row>
    <row r="94" spans="1:16" s="108" customFormat="1" ht="36.75" customHeight="1" x14ac:dyDescent="0.25">
      <c r="A94" s="233">
        <v>76</v>
      </c>
      <c r="B94" s="102" t="s">
        <v>124</v>
      </c>
      <c r="C94" s="103" t="s">
        <v>40</v>
      </c>
      <c r="D94" s="109">
        <v>5</v>
      </c>
      <c r="E94" s="107">
        <v>69567</v>
      </c>
      <c r="F94" s="173">
        <v>281305</v>
      </c>
      <c r="G94" s="61">
        <v>30541</v>
      </c>
      <c r="H94" s="88">
        <f t="shared" si="14"/>
        <v>250764</v>
      </c>
      <c r="I94" s="251">
        <v>69567</v>
      </c>
      <c r="J94" s="258">
        <f t="shared" si="15"/>
        <v>0</v>
      </c>
      <c r="K94" s="53">
        <f t="shared" si="11"/>
        <v>347835</v>
      </c>
      <c r="L94" s="53">
        <f t="shared" si="12"/>
        <v>1391340</v>
      </c>
      <c r="M94" s="100" t="str">
        <f t="shared" si="13"/>
        <v>SI CUMPLE</v>
      </c>
      <c r="N94" s="100" t="str">
        <f t="shared" si="16"/>
        <v>SI CUMPLE</v>
      </c>
      <c r="O94" s="110">
        <v>4</v>
      </c>
      <c r="P94" s="211"/>
    </row>
    <row r="95" spans="1:16" s="108" customFormat="1" ht="36.75" customHeight="1" x14ac:dyDescent="0.25">
      <c r="A95" s="233">
        <v>77</v>
      </c>
      <c r="B95" s="102" t="s">
        <v>193</v>
      </c>
      <c r="C95" s="103" t="s">
        <v>40</v>
      </c>
      <c r="D95" s="109">
        <v>7</v>
      </c>
      <c r="E95" s="107">
        <v>89397</v>
      </c>
      <c r="F95" s="173">
        <v>330275</v>
      </c>
      <c r="G95" s="61">
        <v>34397</v>
      </c>
      <c r="H95" s="88">
        <f t="shared" si="14"/>
        <v>295878</v>
      </c>
      <c r="I95" s="251">
        <v>34397</v>
      </c>
      <c r="J95" s="258">
        <f t="shared" si="15"/>
        <v>0.61523317337270822</v>
      </c>
      <c r="K95" s="53">
        <f t="shared" si="11"/>
        <v>240779</v>
      </c>
      <c r="L95" s="53">
        <f t="shared" si="12"/>
        <v>963116</v>
      </c>
      <c r="M95" s="100" t="str">
        <f t="shared" si="13"/>
        <v>SI CUMPLE</v>
      </c>
      <c r="N95" s="100" t="str">
        <f t="shared" si="16"/>
        <v>SI CUMPLE</v>
      </c>
      <c r="O95" s="110">
        <v>4</v>
      </c>
      <c r="P95" s="211"/>
    </row>
    <row r="96" spans="1:16" s="108" customFormat="1" ht="36.75" customHeight="1" x14ac:dyDescent="0.25">
      <c r="A96" s="233">
        <v>78</v>
      </c>
      <c r="B96" s="102" t="s">
        <v>194</v>
      </c>
      <c r="C96" s="103" t="s">
        <v>40</v>
      </c>
      <c r="D96" s="109">
        <v>2</v>
      </c>
      <c r="E96" s="107">
        <v>131070</v>
      </c>
      <c r="F96" s="173">
        <v>399760</v>
      </c>
      <c r="G96" s="61">
        <v>38270</v>
      </c>
      <c r="H96" s="88">
        <f t="shared" si="14"/>
        <v>361490</v>
      </c>
      <c r="I96" s="251">
        <v>38270</v>
      </c>
      <c r="J96" s="258">
        <f t="shared" si="15"/>
        <v>0.70801861600671401</v>
      </c>
      <c r="K96" s="53">
        <f t="shared" si="11"/>
        <v>76540</v>
      </c>
      <c r="L96" s="53">
        <f t="shared" si="12"/>
        <v>306160</v>
      </c>
      <c r="M96" s="100" t="str">
        <f t="shared" si="13"/>
        <v>SI CUMPLE</v>
      </c>
      <c r="N96" s="100" t="str">
        <f t="shared" si="16"/>
        <v>SI CUMPLE</v>
      </c>
      <c r="O96" s="110">
        <v>4</v>
      </c>
      <c r="P96" s="211"/>
    </row>
    <row r="97" spans="1:16" s="108" customFormat="1" ht="36.75" customHeight="1" x14ac:dyDescent="0.25">
      <c r="A97" s="233">
        <v>79</v>
      </c>
      <c r="B97" s="102" t="s">
        <v>195</v>
      </c>
      <c r="C97" s="103" t="s">
        <v>40</v>
      </c>
      <c r="D97" s="109">
        <v>1</v>
      </c>
      <c r="E97" s="107">
        <v>302809</v>
      </c>
      <c r="F97" s="173">
        <v>634635</v>
      </c>
      <c r="G97" s="61">
        <v>102833</v>
      </c>
      <c r="H97" s="88">
        <f t="shared" si="14"/>
        <v>531802</v>
      </c>
      <c r="I97" s="251">
        <v>102833</v>
      </c>
      <c r="J97" s="258">
        <f t="shared" si="15"/>
        <v>0.66040309237836392</v>
      </c>
      <c r="K97" s="53">
        <f t="shared" si="11"/>
        <v>102833</v>
      </c>
      <c r="L97" s="53">
        <f t="shared" si="12"/>
        <v>411332</v>
      </c>
      <c r="M97" s="100" t="str">
        <f t="shared" si="13"/>
        <v>SI CUMPLE</v>
      </c>
      <c r="N97" s="100" t="str">
        <f t="shared" si="16"/>
        <v>SI CUMPLE</v>
      </c>
      <c r="O97" s="110">
        <v>4</v>
      </c>
      <c r="P97" s="211"/>
    </row>
    <row r="98" spans="1:16" s="64" customFormat="1" ht="36.75" customHeight="1" x14ac:dyDescent="0.25">
      <c r="A98" s="233">
        <v>80</v>
      </c>
      <c r="B98" s="102" t="s">
        <v>196</v>
      </c>
      <c r="C98" s="103" t="s">
        <v>40</v>
      </c>
      <c r="D98" s="109">
        <v>2</v>
      </c>
      <c r="E98" s="107">
        <v>415702</v>
      </c>
      <c r="F98" s="173">
        <v>719100</v>
      </c>
      <c r="G98" s="61">
        <v>117824</v>
      </c>
      <c r="H98" s="88">
        <f t="shared" si="14"/>
        <v>601276</v>
      </c>
      <c r="I98" s="251">
        <v>117824</v>
      </c>
      <c r="J98" s="258">
        <f t="shared" si="15"/>
        <v>0.71656619405247024</v>
      </c>
      <c r="K98" s="53">
        <f t="shared" si="11"/>
        <v>235648</v>
      </c>
      <c r="L98" s="53">
        <f t="shared" si="12"/>
        <v>942592</v>
      </c>
      <c r="M98" s="100" t="str">
        <f t="shared" si="13"/>
        <v>SI CUMPLE</v>
      </c>
      <c r="N98" s="100" t="str">
        <f t="shared" si="16"/>
        <v>SI CUMPLE</v>
      </c>
      <c r="O98" s="110">
        <v>4</v>
      </c>
      <c r="P98" s="211"/>
    </row>
    <row r="99" spans="1:16" s="108" customFormat="1" ht="36.75" customHeight="1" x14ac:dyDescent="0.25">
      <c r="A99" s="233">
        <v>81</v>
      </c>
      <c r="B99" s="102" t="s">
        <v>125</v>
      </c>
      <c r="C99" s="103" t="s">
        <v>40</v>
      </c>
      <c r="D99" s="109">
        <v>4</v>
      </c>
      <c r="E99" s="107">
        <v>431670</v>
      </c>
      <c r="F99" s="173">
        <v>479373</v>
      </c>
      <c r="G99" s="61">
        <v>57860</v>
      </c>
      <c r="H99" s="88">
        <f t="shared" si="14"/>
        <v>421513</v>
      </c>
      <c r="I99" s="251">
        <v>57860</v>
      </c>
      <c r="J99" s="258">
        <f t="shared" si="15"/>
        <v>0.86596242500057918</v>
      </c>
      <c r="K99" s="53">
        <f t="shared" si="11"/>
        <v>231440</v>
      </c>
      <c r="L99" s="53">
        <f t="shared" si="12"/>
        <v>925760</v>
      </c>
      <c r="M99" s="100" t="str">
        <f t="shared" si="13"/>
        <v>SI CUMPLE</v>
      </c>
      <c r="N99" s="100" t="str">
        <f t="shared" si="16"/>
        <v>SI CUMPLE</v>
      </c>
      <c r="O99" s="110">
        <v>4</v>
      </c>
      <c r="P99" s="211"/>
    </row>
    <row r="100" spans="1:16" s="108" customFormat="1" ht="36.75" customHeight="1" x14ac:dyDescent="0.25">
      <c r="A100" s="233">
        <v>82</v>
      </c>
      <c r="B100" s="102" t="s">
        <v>197</v>
      </c>
      <c r="C100" s="103" t="s">
        <v>40</v>
      </c>
      <c r="D100" s="109">
        <v>4</v>
      </c>
      <c r="E100" s="107">
        <v>307332</v>
      </c>
      <c r="F100" s="173">
        <v>369378</v>
      </c>
      <c r="G100" s="61">
        <v>26521</v>
      </c>
      <c r="H100" s="88">
        <f t="shared" si="14"/>
        <v>342857</v>
      </c>
      <c r="I100" s="251">
        <v>26521</v>
      </c>
      <c r="J100" s="258">
        <f t="shared" si="15"/>
        <v>0.91370569937396695</v>
      </c>
      <c r="K100" s="53">
        <f t="shared" si="11"/>
        <v>106084</v>
      </c>
      <c r="L100" s="53">
        <f t="shared" si="12"/>
        <v>424336</v>
      </c>
      <c r="M100" s="100" t="str">
        <f t="shared" si="13"/>
        <v>SI CUMPLE</v>
      </c>
      <c r="N100" s="100" t="str">
        <f t="shared" si="16"/>
        <v>SI CUMPLE</v>
      </c>
      <c r="O100" s="110">
        <v>4</v>
      </c>
      <c r="P100" s="211"/>
    </row>
    <row r="101" spans="1:16" s="64" customFormat="1" ht="36.75" customHeight="1" x14ac:dyDescent="0.25">
      <c r="A101" s="233">
        <v>83</v>
      </c>
      <c r="B101" s="102" t="s">
        <v>198</v>
      </c>
      <c r="C101" s="103" t="s">
        <v>39</v>
      </c>
      <c r="D101" s="109">
        <v>2</v>
      </c>
      <c r="E101" s="107">
        <v>2347275</v>
      </c>
      <c r="F101" s="173">
        <v>4894200</v>
      </c>
      <c r="G101" s="61">
        <v>35242</v>
      </c>
      <c r="H101" s="88">
        <f t="shared" si="14"/>
        <v>4858958</v>
      </c>
      <c r="I101" s="251">
        <v>2347275</v>
      </c>
      <c r="J101" s="258">
        <f t="shared" si="15"/>
        <v>0</v>
      </c>
      <c r="K101" s="53">
        <f t="shared" si="11"/>
        <v>4694550</v>
      </c>
      <c r="L101" s="53">
        <f t="shared" si="12"/>
        <v>18778200</v>
      </c>
      <c r="M101" s="100" t="str">
        <f t="shared" si="13"/>
        <v>SI CUMPLE</v>
      </c>
      <c r="N101" s="100" t="str">
        <f t="shared" si="16"/>
        <v>SI CUMPLE</v>
      </c>
      <c r="O101" s="110">
        <v>4</v>
      </c>
      <c r="P101" s="211"/>
    </row>
    <row r="102" spans="1:16" s="64" customFormat="1" ht="36.75" customHeight="1" x14ac:dyDescent="0.25">
      <c r="A102" s="233">
        <v>84</v>
      </c>
      <c r="B102" s="102" t="s">
        <v>199</v>
      </c>
      <c r="C102" s="103" t="s">
        <v>39</v>
      </c>
      <c r="D102" s="109">
        <v>6</v>
      </c>
      <c r="E102" s="107">
        <v>5260000</v>
      </c>
      <c r="F102" s="173">
        <v>9675397</v>
      </c>
      <c r="G102" s="61">
        <v>56224</v>
      </c>
      <c r="H102" s="88">
        <f t="shared" si="14"/>
        <v>9619173</v>
      </c>
      <c r="I102" s="251">
        <v>56224</v>
      </c>
      <c r="J102" s="258">
        <f t="shared" si="15"/>
        <v>0.98931102661596959</v>
      </c>
      <c r="K102" s="53">
        <f t="shared" si="11"/>
        <v>337344</v>
      </c>
      <c r="L102" s="53">
        <f t="shared" si="12"/>
        <v>1349376</v>
      </c>
      <c r="M102" s="100" t="str">
        <f t="shared" si="13"/>
        <v>SI CUMPLE</v>
      </c>
      <c r="N102" s="100" t="str">
        <f t="shared" si="16"/>
        <v>SI CUMPLE</v>
      </c>
      <c r="O102" s="110">
        <v>4</v>
      </c>
      <c r="P102" s="211"/>
    </row>
    <row r="103" spans="1:16" s="64" customFormat="1" ht="36.75" customHeight="1" thickBot="1" x14ac:dyDescent="0.3">
      <c r="A103" s="234">
        <v>85</v>
      </c>
      <c r="B103" s="111" t="s">
        <v>126</v>
      </c>
      <c r="C103" s="112" t="s">
        <v>40</v>
      </c>
      <c r="D103" s="235">
        <v>6</v>
      </c>
      <c r="E103" s="139">
        <v>278282</v>
      </c>
      <c r="F103" s="174">
        <v>2226455</v>
      </c>
      <c r="G103" s="190">
        <v>71168</v>
      </c>
      <c r="H103" s="89">
        <f t="shared" si="14"/>
        <v>2155287</v>
      </c>
      <c r="I103" s="252">
        <v>278282</v>
      </c>
      <c r="J103" s="259">
        <f t="shared" si="15"/>
        <v>0</v>
      </c>
      <c r="K103" s="117">
        <f t="shared" si="11"/>
        <v>1669692</v>
      </c>
      <c r="L103" s="117">
        <f t="shared" si="12"/>
        <v>6678768</v>
      </c>
      <c r="M103" s="140" t="str">
        <f t="shared" si="13"/>
        <v>SI CUMPLE</v>
      </c>
      <c r="N103" s="140" t="str">
        <f t="shared" si="16"/>
        <v>SI CUMPLE</v>
      </c>
      <c r="O103" s="238">
        <v>4</v>
      </c>
      <c r="P103" s="215"/>
    </row>
    <row r="104" spans="1:16" s="178" customFormat="1" ht="24.75" customHeight="1" thickBot="1" x14ac:dyDescent="0.3">
      <c r="A104" s="177"/>
      <c r="D104" s="177"/>
      <c r="E104" s="179">
        <f>SUM(E24:E103)</f>
        <v>14074519</v>
      </c>
      <c r="F104" s="60"/>
      <c r="G104" s="188">
        <f>SUM(G24:G103)</f>
        <v>2269846</v>
      </c>
      <c r="H104" s="64"/>
      <c r="I104" s="195" t="s">
        <v>14</v>
      </c>
      <c r="J104" s="177"/>
      <c r="K104" s="133">
        <f>SUM(K24:K103)</f>
        <v>69336612</v>
      </c>
      <c r="L104" s="134">
        <f>SUM(L24:L103)</f>
        <v>277346448</v>
      </c>
      <c r="M104" s="177"/>
    </row>
    <row r="105" spans="1:16" x14ac:dyDescent="0.25">
      <c r="H105" s="98"/>
      <c r="I105" s="98"/>
      <c r="J105" s="99"/>
      <c r="K105" s="98"/>
    </row>
    <row r="106" spans="1:16" ht="15" customHeight="1" x14ac:dyDescent="0.25">
      <c r="A106" s="127"/>
      <c r="B106" s="128"/>
      <c r="C106" s="128"/>
      <c r="D106" s="128"/>
      <c r="E106" s="129"/>
      <c r="F106" s="128"/>
      <c r="G106" s="128"/>
      <c r="H106" s="130"/>
      <c r="I106" s="131"/>
      <c r="J106" s="99"/>
      <c r="K106" s="98"/>
    </row>
    <row r="107" spans="1:16" x14ac:dyDescent="0.25">
      <c r="H107" s="98"/>
      <c r="I107" s="98"/>
      <c r="J107" s="99"/>
      <c r="K107" s="98"/>
    </row>
    <row r="108" spans="1:16" s="2" customFormat="1" ht="18.75" x14ac:dyDescent="0.3">
      <c r="B108"/>
      <c r="C108"/>
      <c r="D108" s="301" t="s">
        <v>4</v>
      </c>
      <c r="E108" s="301"/>
      <c r="F108" s="132" t="s">
        <v>82</v>
      </c>
      <c r="H108" s="98"/>
      <c r="I108" s="98"/>
      <c r="J108" s="99"/>
      <c r="K108" s="98"/>
      <c r="L108"/>
      <c r="M108"/>
      <c r="O108"/>
      <c r="P108"/>
    </row>
    <row r="109" spans="1:16" x14ac:dyDescent="0.25">
      <c r="H109" s="98"/>
      <c r="I109" s="98"/>
      <c r="J109" s="99"/>
      <c r="K109" s="98"/>
    </row>
    <row r="110" spans="1:16" x14ac:dyDescent="0.25">
      <c r="H110" s="98"/>
      <c r="I110" s="98"/>
      <c r="J110" s="99"/>
      <c r="K110" s="98"/>
    </row>
    <row r="111" spans="1:16" x14ac:dyDescent="0.25">
      <c r="H111" s="98"/>
      <c r="I111" s="98"/>
      <c r="J111" s="99"/>
      <c r="K111" s="98"/>
    </row>
    <row r="112" spans="1:16" x14ac:dyDescent="0.25">
      <c r="H112" s="98"/>
      <c r="I112" s="98"/>
      <c r="J112" s="99"/>
      <c r="K112" s="98"/>
    </row>
    <row r="113" spans="8:11" x14ac:dyDescent="0.25">
      <c r="H113" s="98"/>
      <c r="I113" s="98"/>
      <c r="J113" s="99"/>
      <c r="K113" s="98"/>
    </row>
    <row r="114" spans="8:11" x14ac:dyDescent="0.25">
      <c r="H114" s="98"/>
      <c r="I114" s="98"/>
      <c r="J114" s="99"/>
      <c r="K114" s="98"/>
    </row>
    <row r="115" spans="8:11" x14ac:dyDescent="0.25">
      <c r="H115" s="98"/>
      <c r="I115" s="98"/>
      <c r="J115" s="99"/>
      <c r="K115" s="98"/>
    </row>
    <row r="116" spans="8:11" x14ac:dyDescent="0.25">
      <c r="H116" s="98"/>
      <c r="I116" s="98"/>
      <c r="J116" s="99"/>
      <c r="K116" s="98"/>
    </row>
    <row r="117" spans="8:11" x14ac:dyDescent="0.25">
      <c r="H117" s="98"/>
      <c r="I117" s="98"/>
      <c r="J117" s="99"/>
      <c r="K117" s="98"/>
    </row>
    <row r="118" spans="8:11" x14ac:dyDescent="0.25">
      <c r="H118" s="98"/>
      <c r="I118" s="98"/>
      <c r="J118" s="99"/>
      <c r="K118" s="98"/>
    </row>
    <row r="119" spans="8:11" x14ac:dyDescent="0.25">
      <c r="H119" s="98"/>
      <c r="I119" s="98"/>
      <c r="J119" s="99"/>
      <c r="K119" s="98"/>
    </row>
    <row r="120" spans="8:11" x14ac:dyDescent="0.25">
      <c r="H120" s="98"/>
      <c r="I120" s="98"/>
      <c r="J120" s="99"/>
      <c r="K120" s="98"/>
    </row>
    <row r="121" spans="8:11" x14ac:dyDescent="0.25">
      <c r="H121" s="98"/>
      <c r="I121" s="98"/>
      <c r="J121" s="99"/>
      <c r="K121" s="98"/>
    </row>
    <row r="122" spans="8:11" x14ac:dyDescent="0.25">
      <c r="H122" s="98"/>
      <c r="I122" s="98"/>
      <c r="J122" s="99"/>
      <c r="K122" s="98"/>
    </row>
    <row r="123" spans="8:11" x14ac:dyDescent="0.25">
      <c r="H123" s="98"/>
      <c r="I123" s="98"/>
      <c r="J123" s="99"/>
      <c r="K123" s="98"/>
    </row>
    <row r="124" spans="8:11" x14ac:dyDescent="0.25">
      <c r="H124" s="98"/>
      <c r="I124" s="98"/>
      <c r="J124" s="99"/>
      <c r="K124" s="98"/>
    </row>
    <row r="125" spans="8:11" x14ac:dyDescent="0.25">
      <c r="H125" s="98"/>
      <c r="I125" s="98"/>
      <c r="J125" s="99"/>
      <c r="K125" s="98"/>
    </row>
    <row r="126" spans="8:11" x14ac:dyDescent="0.25">
      <c r="H126" s="98"/>
      <c r="I126" s="98"/>
      <c r="J126" s="99"/>
      <c r="K126" s="98"/>
    </row>
    <row r="127" spans="8:11" x14ac:dyDescent="0.25">
      <c r="H127" s="98"/>
      <c r="I127" s="98"/>
      <c r="J127" s="99"/>
      <c r="K127" s="98"/>
    </row>
    <row r="128" spans="8:11" x14ac:dyDescent="0.25">
      <c r="H128" s="98"/>
      <c r="I128" s="98"/>
      <c r="J128" s="99"/>
      <c r="K128" s="98"/>
    </row>
    <row r="129" spans="8:11" x14ac:dyDescent="0.25">
      <c r="H129" s="98"/>
      <c r="I129" s="98"/>
      <c r="J129" s="99"/>
      <c r="K129" s="98"/>
    </row>
    <row r="130" spans="8:11" x14ac:dyDescent="0.25">
      <c r="H130" s="98"/>
      <c r="I130" s="98"/>
      <c r="J130" s="99"/>
      <c r="K130" s="98"/>
    </row>
    <row r="131" spans="8:11" x14ac:dyDescent="0.25">
      <c r="H131" s="98"/>
      <c r="I131" s="98"/>
      <c r="J131" s="99"/>
      <c r="K131" s="98"/>
    </row>
    <row r="132" spans="8:11" x14ac:dyDescent="0.25">
      <c r="H132" s="98"/>
      <c r="I132" s="98"/>
      <c r="J132" s="99"/>
      <c r="K132" s="98"/>
    </row>
    <row r="133" spans="8:11" x14ac:dyDescent="0.25">
      <c r="H133" s="98"/>
      <c r="I133" s="98"/>
      <c r="J133" s="99"/>
      <c r="K133" s="98"/>
    </row>
    <row r="134" spans="8:11" x14ac:dyDescent="0.25">
      <c r="H134" s="98"/>
      <c r="I134" s="98"/>
      <c r="J134" s="99"/>
      <c r="K134" s="98"/>
    </row>
    <row r="135" spans="8:11" x14ac:dyDescent="0.25">
      <c r="H135" s="98"/>
      <c r="I135" s="98"/>
      <c r="J135" s="99"/>
      <c r="K135" s="98"/>
    </row>
    <row r="136" spans="8:11" x14ac:dyDescent="0.25">
      <c r="H136" s="98"/>
      <c r="I136" s="98"/>
      <c r="J136" s="99"/>
      <c r="K136" s="98"/>
    </row>
    <row r="137" spans="8:11" x14ac:dyDescent="0.25">
      <c r="H137" s="98"/>
      <c r="I137" s="98"/>
      <c r="J137" s="99"/>
      <c r="K137" s="98"/>
    </row>
    <row r="138" spans="8:11" x14ac:dyDescent="0.25">
      <c r="H138" s="98"/>
      <c r="I138" s="98"/>
      <c r="J138" s="99"/>
      <c r="K138" s="98"/>
    </row>
    <row r="139" spans="8:11" x14ac:dyDescent="0.25">
      <c r="H139" s="98"/>
      <c r="I139" s="98"/>
      <c r="J139" s="99"/>
      <c r="K139" s="98"/>
    </row>
    <row r="140" spans="8:11" x14ac:dyDescent="0.25">
      <c r="H140" s="98"/>
      <c r="I140" s="98"/>
      <c r="J140" s="99"/>
      <c r="K140" s="98"/>
    </row>
    <row r="141" spans="8:11" x14ac:dyDescent="0.25">
      <c r="H141" s="98"/>
      <c r="I141" s="98"/>
      <c r="J141" s="99"/>
      <c r="K141" s="98"/>
    </row>
    <row r="142" spans="8:11" x14ac:dyDescent="0.25">
      <c r="H142" s="98"/>
      <c r="I142" s="98"/>
      <c r="J142" s="99"/>
      <c r="K142" s="98"/>
    </row>
    <row r="143" spans="8:11" x14ac:dyDescent="0.25">
      <c r="H143" s="98"/>
      <c r="I143" s="98"/>
      <c r="J143" s="99"/>
      <c r="K143" s="98"/>
    </row>
    <row r="144" spans="8:11" x14ac:dyDescent="0.25">
      <c r="H144" s="98"/>
      <c r="I144" s="98"/>
      <c r="J144" s="99"/>
      <c r="K144" s="98"/>
    </row>
    <row r="145" spans="8:11" x14ac:dyDescent="0.25">
      <c r="H145" s="98"/>
      <c r="I145" s="98"/>
      <c r="J145" s="99"/>
      <c r="K145" s="98"/>
    </row>
    <row r="146" spans="8:11" x14ac:dyDescent="0.25">
      <c r="H146" s="98"/>
      <c r="I146" s="98"/>
      <c r="J146" s="99"/>
      <c r="K146" s="98"/>
    </row>
    <row r="147" spans="8:11" x14ac:dyDescent="0.25">
      <c r="H147" s="98"/>
      <c r="I147" s="98"/>
      <c r="J147" s="99"/>
      <c r="K147" s="98"/>
    </row>
    <row r="148" spans="8:11" x14ac:dyDescent="0.25">
      <c r="H148" s="98"/>
      <c r="I148" s="98"/>
      <c r="J148" s="99"/>
      <c r="K148" s="98"/>
    </row>
    <row r="149" spans="8:11" x14ac:dyDescent="0.25">
      <c r="H149" s="98"/>
      <c r="I149" s="98"/>
      <c r="J149" s="99"/>
      <c r="K149" s="98"/>
    </row>
    <row r="150" spans="8:11" x14ac:dyDescent="0.25">
      <c r="H150" s="98"/>
      <c r="I150" s="98"/>
      <c r="J150" s="99"/>
      <c r="K150" s="98"/>
    </row>
    <row r="151" spans="8:11" x14ac:dyDescent="0.25">
      <c r="H151" s="98"/>
      <c r="I151" s="98"/>
      <c r="J151" s="99"/>
      <c r="K151" s="98"/>
    </row>
    <row r="152" spans="8:11" x14ac:dyDescent="0.25">
      <c r="H152" s="98"/>
      <c r="I152" s="98"/>
      <c r="J152" s="99"/>
      <c r="K152" s="98"/>
    </row>
    <row r="153" spans="8:11" x14ac:dyDescent="0.25">
      <c r="H153" s="98"/>
      <c r="I153" s="98"/>
      <c r="J153" s="99"/>
      <c r="K153" s="98"/>
    </row>
    <row r="154" spans="8:11" x14ac:dyDescent="0.25">
      <c r="H154" s="98"/>
      <c r="I154" s="98"/>
      <c r="J154" s="99"/>
      <c r="K154" s="98"/>
    </row>
    <row r="155" spans="8:11" x14ac:dyDescent="0.25">
      <c r="H155" s="98"/>
      <c r="I155" s="98"/>
      <c r="J155" s="99"/>
      <c r="K155" s="98"/>
    </row>
    <row r="156" spans="8:11" x14ac:dyDescent="0.25">
      <c r="H156" s="98"/>
      <c r="I156" s="98"/>
      <c r="J156" s="99"/>
      <c r="K156" s="98"/>
    </row>
    <row r="157" spans="8:11" x14ac:dyDescent="0.25">
      <c r="H157" s="98"/>
      <c r="I157" s="98"/>
      <c r="J157" s="99"/>
      <c r="K157" s="98"/>
    </row>
    <row r="158" spans="8:11" x14ac:dyDescent="0.25">
      <c r="H158" s="98"/>
      <c r="I158" s="98"/>
      <c r="J158" s="99"/>
      <c r="K158" s="98"/>
    </row>
    <row r="159" spans="8:11" x14ac:dyDescent="0.25">
      <c r="H159" s="98"/>
      <c r="I159" s="98"/>
      <c r="J159" s="99"/>
      <c r="K159" s="98"/>
    </row>
    <row r="160" spans="8:11" x14ac:dyDescent="0.25">
      <c r="H160" s="98"/>
      <c r="I160" s="98"/>
      <c r="J160" s="99"/>
      <c r="K160" s="98"/>
    </row>
    <row r="161" spans="8:11" x14ac:dyDescent="0.25">
      <c r="H161" s="98"/>
      <c r="I161" s="98"/>
      <c r="J161" s="99"/>
      <c r="K161" s="98"/>
    </row>
    <row r="162" spans="8:11" x14ac:dyDescent="0.25">
      <c r="H162" s="98"/>
      <c r="I162" s="98"/>
      <c r="J162" s="99"/>
      <c r="K162" s="98"/>
    </row>
    <row r="163" spans="8:11" x14ac:dyDescent="0.25">
      <c r="H163" s="98"/>
      <c r="I163" s="98"/>
      <c r="J163" s="99"/>
      <c r="K163" s="98"/>
    </row>
    <row r="164" spans="8:11" x14ac:dyDescent="0.25">
      <c r="H164" s="98"/>
      <c r="I164" s="98"/>
      <c r="J164" s="99"/>
      <c r="K164" s="98"/>
    </row>
    <row r="165" spans="8:11" x14ac:dyDescent="0.25">
      <c r="H165" s="98"/>
      <c r="I165" s="98"/>
      <c r="J165" s="99"/>
      <c r="K165" s="98"/>
    </row>
    <row r="166" spans="8:11" x14ac:dyDescent="0.25">
      <c r="H166" s="98"/>
      <c r="I166" s="98"/>
      <c r="J166" s="99"/>
      <c r="K166" s="98"/>
    </row>
    <row r="167" spans="8:11" x14ac:dyDescent="0.25">
      <c r="H167" s="98"/>
      <c r="I167" s="98"/>
      <c r="J167" s="99"/>
      <c r="K167" s="98"/>
    </row>
    <row r="168" spans="8:11" x14ac:dyDescent="0.25">
      <c r="H168" s="98"/>
      <c r="I168" s="98"/>
      <c r="J168" s="99"/>
      <c r="K168" s="98"/>
    </row>
    <row r="169" spans="8:11" x14ac:dyDescent="0.25">
      <c r="H169" s="98"/>
      <c r="I169" s="98"/>
      <c r="J169" s="99"/>
      <c r="K169" s="98"/>
    </row>
    <row r="170" spans="8:11" x14ac:dyDescent="0.25">
      <c r="H170" s="98"/>
      <c r="I170" s="98"/>
      <c r="J170" s="99"/>
      <c r="K170" s="98"/>
    </row>
    <row r="171" spans="8:11" x14ac:dyDescent="0.25">
      <c r="H171" s="98"/>
      <c r="I171" s="98"/>
      <c r="J171" s="99"/>
      <c r="K171" s="98"/>
    </row>
    <row r="172" spans="8:11" x14ac:dyDescent="0.25">
      <c r="H172" s="98"/>
      <c r="I172" s="98"/>
      <c r="J172" s="99"/>
      <c r="K172" s="98"/>
    </row>
    <row r="173" spans="8:11" x14ac:dyDescent="0.25">
      <c r="H173" s="98"/>
      <c r="I173" s="98"/>
      <c r="J173" s="99"/>
      <c r="K173" s="98"/>
    </row>
    <row r="174" spans="8:11" x14ac:dyDescent="0.25">
      <c r="H174" s="98"/>
      <c r="I174" s="98"/>
      <c r="J174" s="99"/>
      <c r="K174" s="98"/>
    </row>
    <row r="175" spans="8:11" x14ac:dyDescent="0.25">
      <c r="H175" s="98"/>
      <c r="I175" s="98"/>
      <c r="J175" s="99"/>
      <c r="K175" s="98"/>
    </row>
    <row r="176" spans="8:11" x14ac:dyDescent="0.25">
      <c r="H176" s="98"/>
      <c r="I176" s="98"/>
      <c r="J176" s="99"/>
      <c r="K176" s="98"/>
    </row>
    <row r="177" spans="8:11" x14ac:dyDescent="0.25">
      <c r="H177" s="98"/>
      <c r="I177" s="98"/>
      <c r="J177" s="99"/>
      <c r="K177" s="98"/>
    </row>
    <row r="178" spans="8:11" x14ac:dyDescent="0.25">
      <c r="H178" s="98"/>
      <c r="I178" s="98"/>
      <c r="J178" s="99"/>
      <c r="K178" s="98"/>
    </row>
    <row r="179" spans="8:11" x14ac:dyDescent="0.25">
      <c r="H179" s="98"/>
      <c r="I179" s="98"/>
      <c r="J179" s="99"/>
      <c r="K179" s="98"/>
    </row>
    <row r="180" spans="8:11" x14ac:dyDescent="0.25">
      <c r="H180" s="98"/>
      <c r="I180" s="98"/>
      <c r="J180" s="99"/>
      <c r="K180" s="98"/>
    </row>
    <row r="181" spans="8:11" x14ac:dyDescent="0.25">
      <c r="H181" s="98"/>
      <c r="I181" s="98"/>
      <c r="J181" s="99"/>
      <c r="K181" s="98"/>
    </row>
    <row r="182" spans="8:11" x14ac:dyDescent="0.25">
      <c r="H182" s="98"/>
      <c r="I182" s="98"/>
      <c r="J182" s="99"/>
      <c r="K182" s="98"/>
    </row>
    <row r="183" spans="8:11" x14ac:dyDescent="0.25">
      <c r="H183" s="98"/>
      <c r="I183" s="98"/>
      <c r="J183" s="99"/>
      <c r="K183" s="98"/>
    </row>
    <row r="184" spans="8:11" x14ac:dyDescent="0.25">
      <c r="H184" s="98"/>
      <c r="I184" s="98"/>
      <c r="J184" s="99"/>
      <c r="K184" s="98"/>
    </row>
    <row r="185" spans="8:11" x14ac:dyDescent="0.25">
      <c r="H185" s="98"/>
      <c r="I185" s="98"/>
      <c r="J185" s="99"/>
      <c r="K185" s="98"/>
    </row>
    <row r="186" spans="8:11" x14ac:dyDescent="0.25">
      <c r="H186" s="98"/>
      <c r="I186" s="98"/>
      <c r="J186" s="99"/>
      <c r="K186" s="98"/>
    </row>
    <row r="187" spans="8:11" x14ac:dyDescent="0.25">
      <c r="H187" s="98"/>
      <c r="I187" s="98"/>
      <c r="J187" s="99"/>
      <c r="K187" s="98"/>
    </row>
    <row r="188" spans="8:11" x14ac:dyDescent="0.25">
      <c r="H188" s="98"/>
      <c r="I188" s="98"/>
      <c r="J188" s="99"/>
      <c r="K188" s="98"/>
    </row>
    <row r="189" spans="8:11" x14ac:dyDescent="0.25">
      <c r="H189" s="98"/>
      <c r="I189" s="98"/>
      <c r="J189" s="99"/>
      <c r="K189" s="98"/>
    </row>
    <row r="190" spans="8:11" x14ac:dyDescent="0.25">
      <c r="H190" s="98"/>
      <c r="I190" s="98"/>
      <c r="J190" s="99"/>
      <c r="K190" s="98"/>
    </row>
    <row r="191" spans="8:11" x14ac:dyDescent="0.25">
      <c r="H191" s="98"/>
      <c r="I191" s="98"/>
      <c r="J191" s="99"/>
      <c r="K191" s="98"/>
    </row>
    <row r="192" spans="8:11" x14ac:dyDescent="0.25">
      <c r="H192" s="98"/>
      <c r="I192" s="98"/>
      <c r="J192" s="99"/>
      <c r="K192" s="98"/>
    </row>
    <row r="193" spans="8:11" x14ac:dyDescent="0.25">
      <c r="H193" s="98"/>
      <c r="I193" s="98"/>
      <c r="J193" s="99"/>
      <c r="K193" s="98"/>
    </row>
    <row r="194" spans="8:11" x14ac:dyDescent="0.25">
      <c r="H194" s="98"/>
      <c r="I194" s="98"/>
      <c r="J194" s="99"/>
      <c r="K194" s="98"/>
    </row>
    <row r="195" spans="8:11" x14ac:dyDescent="0.25">
      <c r="H195" s="98"/>
      <c r="I195" s="98"/>
      <c r="J195" s="99"/>
      <c r="K195" s="98"/>
    </row>
    <row r="196" spans="8:11" x14ac:dyDescent="0.25">
      <c r="H196" s="98"/>
      <c r="I196" s="98"/>
      <c r="J196" s="99"/>
      <c r="K196" s="98"/>
    </row>
    <row r="197" spans="8:11" x14ac:dyDescent="0.25">
      <c r="H197" s="98"/>
      <c r="I197" s="98"/>
      <c r="J197" s="99"/>
      <c r="K197" s="98"/>
    </row>
    <row r="198" spans="8:11" x14ac:dyDescent="0.25">
      <c r="H198" s="98"/>
      <c r="I198" s="98"/>
      <c r="J198" s="99"/>
      <c r="K198" s="98"/>
    </row>
    <row r="199" spans="8:11" x14ac:dyDescent="0.25">
      <c r="H199" s="98"/>
      <c r="I199" s="98"/>
      <c r="J199" s="99"/>
      <c r="K199" s="98"/>
    </row>
    <row r="200" spans="8:11" x14ac:dyDescent="0.25">
      <c r="H200" s="98"/>
      <c r="I200" s="98"/>
      <c r="J200" s="99"/>
      <c r="K200" s="98"/>
    </row>
    <row r="201" spans="8:11" x14ac:dyDescent="0.25">
      <c r="H201" s="98"/>
      <c r="I201" s="98"/>
      <c r="J201" s="99"/>
      <c r="K201" s="98"/>
    </row>
    <row r="202" spans="8:11" x14ac:dyDescent="0.25">
      <c r="H202" s="98"/>
      <c r="I202" s="98"/>
      <c r="J202" s="99"/>
      <c r="K202" s="98"/>
    </row>
    <row r="203" spans="8:11" x14ac:dyDescent="0.25">
      <c r="H203" s="98"/>
      <c r="I203" s="98"/>
      <c r="J203" s="99"/>
      <c r="K203" s="98"/>
    </row>
    <row r="204" spans="8:11" x14ac:dyDescent="0.25">
      <c r="H204" s="98"/>
      <c r="I204" s="98"/>
      <c r="J204" s="99"/>
      <c r="K204" s="98"/>
    </row>
    <row r="205" spans="8:11" x14ac:dyDescent="0.25">
      <c r="H205" s="98"/>
      <c r="I205" s="98"/>
      <c r="J205" s="99"/>
      <c r="K205" s="98"/>
    </row>
    <row r="206" spans="8:11" x14ac:dyDescent="0.25">
      <c r="H206" s="98"/>
      <c r="I206" s="98"/>
      <c r="J206" s="99"/>
      <c r="K206" s="98"/>
    </row>
    <row r="207" spans="8:11" x14ac:dyDescent="0.25">
      <c r="H207" s="98"/>
      <c r="I207" s="98"/>
      <c r="J207" s="99"/>
      <c r="K207" s="98"/>
    </row>
    <row r="208" spans="8:11" x14ac:dyDescent="0.25">
      <c r="H208" s="98"/>
      <c r="I208" s="98"/>
      <c r="J208" s="99"/>
      <c r="K208" s="98"/>
    </row>
    <row r="209" spans="8:11" x14ac:dyDescent="0.25">
      <c r="H209" s="98"/>
      <c r="I209" s="98"/>
      <c r="J209" s="99"/>
      <c r="K209" s="98"/>
    </row>
    <row r="210" spans="8:11" x14ac:dyDescent="0.25">
      <c r="H210" s="98"/>
      <c r="I210" s="98"/>
      <c r="J210" s="99"/>
      <c r="K210" s="98"/>
    </row>
    <row r="211" spans="8:11" x14ac:dyDescent="0.25">
      <c r="H211" s="98"/>
      <c r="I211" s="98"/>
      <c r="J211" s="99"/>
      <c r="K211" s="98"/>
    </row>
    <row r="212" spans="8:11" x14ac:dyDescent="0.25">
      <c r="H212" s="98"/>
      <c r="I212" s="98"/>
      <c r="J212" s="99"/>
      <c r="K212" s="98"/>
    </row>
    <row r="213" spans="8:11" x14ac:dyDescent="0.25">
      <c r="H213" s="98"/>
      <c r="I213" s="98"/>
      <c r="J213" s="99"/>
      <c r="K213" s="98"/>
    </row>
    <row r="214" spans="8:11" x14ac:dyDescent="0.25">
      <c r="H214" s="98"/>
      <c r="I214" s="98"/>
      <c r="J214" s="99"/>
      <c r="K214" s="98"/>
    </row>
    <row r="215" spans="8:11" x14ac:dyDescent="0.25">
      <c r="H215" s="98"/>
      <c r="I215" s="98"/>
      <c r="J215" s="99"/>
      <c r="K215" s="98"/>
    </row>
    <row r="216" spans="8:11" x14ac:dyDescent="0.25">
      <c r="H216" s="98"/>
      <c r="I216" s="98"/>
      <c r="J216" s="99"/>
      <c r="K216" s="98"/>
    </row>
    <row r="217" spans="8:11" x14ac:dyDescent="0.25">
      <c r="H217" s="98"/>
      <c r="I217" s="98"/>
      <c r="J217" s="99"/>
      <c r="K217" s="98"/>
    </row>
    <row r="218" spans="8:11" x14ac:dyDescent="0.25">
      <c r="H218" s="98"/>
      <c r="I218" s="98"/>
      <c r="J218" s="99"/>
      <c r="K218" s="98"/>
    </row>
    <row r="219" spans="8:11" x14ac:dyDescent="0.25">
      <c r="H219" s="98"/>
      <c r="I219" s="98"/>
      <c r="J219" s="99"/>
      <c r="K219" s="98"/>
    </row>
    <row r="220" spans="8:11" x14ac:dyDescent="0.25">
      <c r="H220" s="98"/>
      <c r="I220" s="98"/>
      <c r="J220" s="99"/>
      <c r="K220" s="98"/>
    </row>
    <row r="221" spans="8:11" x14ac:dyDescent="0.25">
      <c r="H221" s="98"/>
      <c r="I221" s="98"/>
      <c r="J221" s="99"/>
      <c r="K221" s="98"/>
    </row>
    <row r="222" spans="8:11" x14ac:dyDescent="0.25">
      <c r="H222" s="98"/>
      <c r="I222" s="98"/>
      <c r="J222" s="99"/>
      <c r="K222" s="98"/>
    </row>
    <row r="223" spans="8:11" x14ac:dyDescent="0.25">
      <c r="H223" s="98"/>
      <c r="I223" s="98"/>
      <c r="J223" s="99"/>
      <c r="K223" s="98"/>
    </row>
    <row r="224" spans="8:11" x14ac:dyDescent="0.25">
      <c r="H224" s="98"/>
      <c r="I224" s="98"/>
      <c r="J224" s="99"/>
      <c r="K224" s="98"/>
    </row>
    <row r="225" spans="8:11" x14ac:dyDescent="0.25">
      <c r="H225" s="98"/>
      <c r="I225" s="98"/>
      <c r="J225" s="99"/>
      <c r="K225" s="98"/>
    </row>
    <row r="226" spans="8:11" x14ac:dyDescent="0.25">
      <c r="H226" s="98"/>
      <c r="I226" s="98"/>
      <c r="J226" s="99"/>
      <c r="K226" s="98"/>
    </row>
    <row r="227" spans="8:11" x14ac:dyDescent="0.25">
      <c r="H227" s="98"/>
      <c r="I227" s="98"/>
      <c r="J227" s="99"/>
      <c r="K227" s="98"/>
    </row>
    <row r="228" spans="8:11" x14ac:dyDescent="0.25">
      <c r="H228" s="98"/>
      <c r="I228" s="98"/>
      <c r="J228" s="99"/>
      <c r="K228" s="98"/>
    </row>
    <row r="229" spans="8:11" x14ac:dyDescent="0.25">
      <c r="H229" s="98"/>
      <c r="I229" s="98"/>
      <c r="J229" s="99"/>
      <c r="K229" s="98"/>
    </row>
    <row r="230" spans="8:11" x14ac:dyDescent="0.25">
      <c r="H230" s="98"/>
      <c r="I230" s="98"/>
      <c r="J230" s="99"/>
      <c r="K230" s="98"/>
    </row>
    <row r="231" spans="8:11" x14ac:dyDescent="0.25">
      <c r="H231" s="98"/>
      <c r="I231" s="98"/>
      <c r="J231" s="99"/>
      <c r="K231" s="98"/>
    </row>
    <row r="232" spans="8:11" x14ac:dyDescent="0.25">
      <c r="H232" s="98"/>
      <c r="I232" s="98"/>
      <c r="J232" s="99"/>
      <c r="K232" s="98"/>
    </row>
    <row r="233" spans="8:11" x14ac:dyDescent="0.25">
      <c r="H233" s="98"/>
      <c r="I233" s="98"/>
      <c r="J233" s="99"/>
      <c r="K233" s="98"/>
    </row>
    <row r="234" spans="8:11" x14ac:dyDescent="0.25">
      <c r="H234" s="98"/>
      <c r="I234" s="98"/>
      <c r="J234" s="99"/>
      <c r="K234" s="98"/>
    </row>
    <row r="235" spans="8:11" x14ac:dyDescent="0.25">
      <c r="H235" s="98"/>
      <c r="I235" s="98"/>
      <c r="J235" s="99"/>
      <c r="K235" s="98"/>
    </row>
    <row r="236" spans="8:11" x14ac:dyDescent="0.25">
      <c r="H236" s="98"/>
      <c r="I236" s="98"/>
      <c r="J236" s="99"/>
      <c r="K236" s="98"/>
    </row>
    <row r="237" spans="8:11" x14ac:dyDescent="0.25">
      <c r="H237" s="98"/>
      <c r="I237" s="98"/>
      <c r="J237" s="99"/>
      <c r="K237" s="98"/>
    </row>
    <row r="238" spans="8:11" x14ac:dyDescent="0.25">
      <c r="H238" s="98"/>
      <c r="I238" s="98"/>
      <c r="J238" s="99"/>
      <c r="K238" s="98"/>
    </row>
    <row r="239" spans="8:11" x14ac:dyDescent="0.25">
      <c r="H239" s="98"/>
      <c r="I239" s="98"/>
      <c r="J239" s="99"/>
      <c r="K239" s="98"/>
    </row>
    <row r="240" spans="8:11" x14ac:dyDescent="0.25">
      <c r="H240" s="98"/>
      <c r="I240" s="98"/>
      <c r="J240" s="99"/>
      <c r="K240" s="98"/>
    </row>
    <row r="241" spans="8:11" x14ac:dyDescent="0.25">
      <c r="H241" s="98"/>
      <c r="I241" s="98"/>
      <c r="J241" s="99"/>
      <c r="K241" s="98"/>
    </row>
    <row r="242" spans="8:11" x14ac:dyDescent="0.25">
      <c r="H242" s="98"/>
      <c r="I242" s="98"/>
      <c r="J242" s="99"/>
      <c r="K242" s="98"/>
    </row>
    <row r="243" spans="8:11" x14ac:dyDescent="0.25">
      <c r="H243" s="98"/>
      <c r="I243" s="98"/>
      <c r="J243" s="99"/>
      <c r="K243" s="98"/>
    </row>
    <row r="244" spans="8:11" x14ac:dyDescent="0.25">
      <c r="H244" s="98"/>
      <c r="I244" s="98"/>
      <c r="J244" s="99"/>
      <c r="K244" s="98"/>
    </row>
    <row r="245" spans="8:11" x14ac:dyDescent="0.25">
      <c r="H245" s="98"/>
      <c r="I245" s="98"/>
      <c r="J245" s="99"/>
      <c r="K245" s="98"/>
    </row>
    <row r="246" spans="8:11" x14ac:dyDescent="0.25">
      <c r="H246" s="98"/>
      <c r="I246" s="98"/>
      <c r="J246" s="99"/>
      <c r="K246" s="98"/>
    </row>
    <row r="247" spans="8:11" x14ac:dyDescent="0.25">
      <c r="H247" s="98"/>
      <c r="I247" s="98"/>
      <c r="J247" s="99"/>
      <c r="K247" s="98"/>
    </row>
    <row r="248" spans="8:11" x14ac:dyDescent="0.25">
      <c r="H248" s="98"/>
      <c r="I248" s="98"/>
      <c r="J248" s="99"/>
      <c r="K248" s="98"/>
    </row>
    <row r="249" spans="8:11" x14ac:dyDescent="0.25">
      <c r="H249" s="98"/>
      <c r="I249" s="98"/>
      <c r="J249" s="99"/>
      <c r="K249" s="98"/>
    </row>
    <row r="250" spans="8:11" x14ac:dyDescent="0.25">
      <c r="H250" s="98"/>
      <c r="I250" s="98"/>
      <c r="J250" s="99"/>
      <c r="K250" s="98"/>
    </row>
    <row r="251" spans="8:11" x14ac:dyDescent="0.25">
      <c r="H251" s="98"/>
      <c r="I251" s="98"/>
      <c r="J251" s="99"/>
      <c r="K251" s="98"/>
    </row>
    <row r="252" spans="8:11" x14ac:dyDescent="0.25">
      <c r="H252" s="98"/>
      <c r="I252" s="98"/>
      <c r="J252" s="99"/>
      <c r="K252" s="98"/>
    </row>
    <row r="253" spans="8:11" x14ac:dyDescent="0.25">
      <c r="H253" s="98"/>
      <c r="I253" s="98"/>
      <c r="J253" s="99"/>
      <c r="K253" s="98"/>
    </row>
    <row r="254" spans="8:11" x14ac:dyDescent="0.25">
      <c r="H254" s="98"/>
      <c r="I254" s="98"/>
      <c r="J254" s="99"/>
      <c r="K254" s="98"/>
    </row>
    <row r="255" spans="8:11" x14ac:dyDescent="0.25">
      <c r="H255" s="98"/>
      <c r="I255" s="98"/>
      <c r="J255" s="99"/>
      <c r="K255" s="98"/>
    </row>
    <row r="256" spans="8:11" x14ac:dyDescent="0.25">
      <c r="H256" s="98"/>
      <c r="I256" s="98"/>
      <c r="J256" s="99"/>
      <c r="K256" s="98"/>
    </row>
    <row r="257" spans="8:11" x14ac:dyDescent="0.25">
      <c r="H257" s="98"/>
      <c r="I257" s="98"/>
      <c r="J257" s="99"/>
      <c r="K257" s="98"/>
    </row>
    <row r="258" spans="8:11" x14ac:dyDescent="0.25">
      <c r="H258" s="98"/>
      <c r="I258" s="98"/>
      <c r="J258" s="99"/>
      <c r="K258" s="98"/>
    </row>
    <row r="259" spans="8:11" x14ac:dyDescent="0.25">
      <c r="H259" s="98"/>
      <c r="I259" s="98"/>
      <c r="J259" s="99"/>
      <c r="K259" s="98"/>
    </row>
    <row r="260" spans="8:11" x14ac:dyDescent="0.25">
      <c r="H260" s="98"/>
      <c r="I260" s="98"/>
      <c r="J260" s="99"/>
      <c r="K260" s="98"/>
    </row>
    <row r="261" spans="8:11" x14ac:dyDescent="0.25">
      <c r="H261" s="98"/>
      <c r="I261" s="98"/>
      <c r="J261" s="99"/>
      <c r="K261" s="98"/>
    </row>
    <row r="262" spans="8:11" x14ac:dyDescent="0.25">
      <c r="H262" s="98"/>
      <c r="I262" s="98"/>
      <c r="J262" s="99"/>
      <c r="K262" s="98"/>
    </row>
    <row r="263" spans="8:11" x14ac:dyDescent="0.25">
      <c r="H263" s="98"/>
      <c r="I263" s="98"/>
      <c r="J263" s="99"/>
      <c r="K263" s="98"/>
    </row>
    <row r="264" spans="8:11" x14ac:dyDescent="0.25">
      <c r="H264" s="98"/>
      <c r="I264" s="98"/>
      <c r="J264" s="99"/>
      <c r="K264" s="98"/>
    </row>
    <row r="265" spans="8:11" x14ac:dyDescent="0.25">
      <c r="H265" s="98"/>
      <c r="I265" s="98"/>
      <c r="J265" s="99"/>
      <c r="K265" s="98"/>
    </row>
    <row r="266" spans="8:11" x14ac:dyDescent="0.25">
      <c r="H266" s="98"/>
      <c r="I266" s="98"/>
      <c r="J266" s="99"/>
      <c r="K266" s="98"/>
    </row>
    <row r="267" spans="8:11" x14ac:dyDescent="0.25">
      <c r="H267" s="98"/>
      <c r="I267" s="98"/>
      <c r="J267" s="99"/>
      <c r="K267" s="98"/>
    </row>
    <row r="268" spans="8:11" x14ac:dyDescent="0.25">
      <c r="H268" s="98"/>
      <c r="I268" s="98"/>
      <c r="J268" s="99"/>
      <c r="K268" s="98"/>
    </row>
    <row r="269" spans="8:11" x14ac:dyDescent="0.25">
      <c r="H269" s="98"/>
      <c r="I269" s="98"/>
      <c r="J269" s="99"/>
      <c r="K269" s="98"/>
    </row>
    <row r="270" spans="8:11" x14ac:dyDescent="0.25">
      <c r="H270" s="98"/>
      <c r="I270" s="98"/>
      <c r="J270" s="99"/>
      <c r="K270" s="98"/>
    </row>
    <row r="271" spans="8:11" x14ac:dyDescent="0.25">
      <c r="H271" s="98"/>
      <c r="I271" s="98"/>
      <c r="J271" s="99"/>
      <c r="K271" s="98"/>
    </row>
    <row r="272" spans="8:11" x14ac:dyDescent="0.25">
      <c r="H272" s="98"/>
      <c r="I272" s="98"/>
      <c r="J272" s="99"/>
      <c r="K272" s="98"/>
    </row>
    <row r="273" spans="8:11" x14ac:dyDescent="0.25">
      <c r="H273" s="98"/>
      <c r="I273" s="98"/>
      <c r="J273" s="99"/>
      <c r="K273" s="98"/>
    </row>
    <row r="274" spans="8:11" x14ac:dyDescent="0.25">
      <c r="H274" s="98"/>
      <c r="I274" s="98"/>
      <c r="J274" s="99"/>
      <c r="K274" s="98"/>
    </row>
    <row r="275" spans="8:11" x14ac:dyDescent="0.25">
      <c r="H275" s="98"/>
      <c r="I275" s="98"/>
      <c r="J275" s="99"/>
      <c r="K275" s="98"/>
    </row>
    <row r="276" spans="8:11" x14ac:dyDescent="0.25">
      <c r="H276" s="98"/>
      <c r="I276" s="98"/>
      <c r="J276" s="99"/>
      <c r="K276" s="98"/>
    </row>
    <row r="277" spans="8:11" x14ac:dyDescent="0.25">
      <c r="H277" s="98"/>
      <c r="I277" s="98"/>
      <c r="J277" s="99"/>
      <c r="K277" s="98"/>
    </row>
    <row r="278" spans="8:11" x14ac:dyDescent="0.25">
      <c r="H278" s="98"/>
      <c r="I278" s="98"/>
      <c r="J278" s="99"/>
      <c r="K278" s="98"/>
    </row>
    <row r="279" spans="8:11" x14ac:dyDescent="0.25">
      <c r="H279" s="98"/>
      <c r="I279" s="98"/>
      <c r="J279" s="99"/>
      <c r="K279" s="98"/>
    </row>
    <row r="280" spans="8:11" x14ac:dyDescent="0.25">
      <c r="H280" s="98"/>
      <c r="I280" s="98"/>
      <c r="J280" s="99"/>
      <c r="K280" s="98"/>
    </row>
    <row r="281" spans="8:11" x14ac:dyDescent="0.25">
      <c r="H281" s="98"/>
      <c r="I281" s="98"/>
      <c r="J281" s="99"/>
      <c r="K281" s="98"/>
    </row>
    <row r="282" spans="8:11" x14ac:dyDescent="0.25">
      <c r="H282" s="98"/>
      <c r="I282" s="98"/>
      <c r="J282" s="99"/>
      <c r="K282" s="98"/>
    </row>
    <row r="283" spans="8:11" x14ac:dyDescent="0.25">
      <c r="H283" s="98"/>
      <c r="I283" s="98"/>
      <c r="J283" s="99"/>
      <c r="K283" s="98"/>
    </row>
    <row r="284" spans="8:11" x14ac:dyDescent="0.25">
      <c r="H284" s="98"/>
      <c r="I284" s="98"/>
      <c r="J284" s="99"/>
      <c r="K284" s="98"/>
    </row>
    <row r="285" spans="8:11" x14ac:dyDescent="0.25">
      <c r="H285" s="98"/>
      <c r="I285" s="98"/>
      <c r="J285" s="99"/>
      <c r="K285" s="98"/>
    </row>
    <row r="286" spans="8:11" x14ac:dyDescent="0.25">
      <c r="H286" s="98"/>
      <c r="I286" s="98"/>
      <c r="J286" s="99"/>
      <c r="K286" s="98"/>
    </row>
    <row r="287" spans="8:11" x14ac:dyDescent="0.25">
      <c r="H287" s="98"/>
      <c r="I287" s="98"/>
      <c r="J287" s="99"/>
      <c r="K287" s="98"/>
    </row>
    <row r="288" spans="8:11" x14ac:dyDescent="0.25">
      <c r="H288" s="98"/>
      <c r="I288" s="98"/>
      <c r="J288" s="99"/>
      <c r="K288" s="98"/>
    </row>
    <row r="289" spans="8:11" x14ac:dyDescent="0.25">
      <c r="H289" s="98"/>
      <c r="I289" s="98"/>
      <c r="J289" s="99"/>
      <c r="K289" s="98"/>
    </row>
    <row r="290" spans="8:11" x14ac:dyDescent="0.25">
      <c r="H290" s="98"/>
      <c r="I290" s="98"/>
      <c r="J290" s="99"/>
      <c r="K290" s="98"/>
    </row>
    <row r="291" spans="8:11" x14ac:dyDescent="0.25">
      <c r="H291" s="98"/>
      <c r="I291" s="98"/>
      <c r="J291" s="99"/>
      <c r="K291" s="98"/>
    </row>
    <row r="292" spans="8:11" x14ac:dyDescent="0.25">
      <c r="H292" s="98"/>
      <c r="I292" s="98"/>
      <c r="J292" s="99"/>
      <c r="K292" s="98"/>
    </row>
    <row r="293" spans="8:11" x14ac:dyDescent="0.25">
      <c r="H293" s="98"/>
      <c r="I293" s="98"/>
      <c r="J293" s="99"/>
      <c r="K293" s="98"/>
    </row>
    <row r="294" spans="8:11" x14ac:dyDescent="0.25">
      <c r="H294" s="98"/>
      <c r="I294" s="98"/>
      <c r="J294" s="99"/>
      <c r="K294" s="98"/>
    </row>
    <row r="295" spans="8:11" x14ac:dyDescent="0.25">
      <c r="H295" s="98"/>
      <c r="I295" s="98"/>
      <c r="J295" s="99"/>
      <c r="K295" s="98"/>
    </row>
    <row r="296" spans="8:11" x14ac:dyDescent="0.25">
      <c r="H296" s="98"/>
      <c r="I296" s="98"/>
      <c r="J296" s="99"/>
      <c r="K296" s="98"/>
    </row>
    <row r="297" spans="8:11" x14ac:dyDescent="0.25">
      <c r="H297" s="98"/>
      <c r="I297" s="98"/>
      <c r="J297" s="99"/>
      <c r="K297" s="98"/>
    </row>
    <row r="298" spans="8:11" x14ac:dyDescent="0.25">
      <c r="H298" s="98"/>
      <c r="I298" s="98"/>
      <c r="J298" s="99"/>
      <c r="K298" s="98"/>
    </row>
    <row r="299" spans="8:11" x14ac:dyDescent="0.25">
      <c r="H299" s="98"/>
      <c r="I299" s="98"/>
      <c r="J299" s="99"/>
      <c r="K299" s="98"/>
    </row>
    <row r="300" spans="8:11" x14ac:dyDescent="0.25">
      <c r="H300" s="98"/>
      <c r="I300" s="98"/>
      <c r="J300" s="99"/>
      <c r="K300" s="98"/>
    </row>
    <row r="301" spans="8:11" x14ac:dyDescent="0.25">
      <c r="H301" s="98"/>
      <c r="I301" s="98"/>
      <c r="J301" s="99"/>
      <c r="K301" s="98"/>
    </row>
    <row r="302" spans="8:11" x14ac:dyDescent="0.25">
      <c r="H302" s="98"/>
      <c r="I302" s="98"/>
      <c r="J302" s="99"/>
      <c r="K302" s="98"/>
    </row>
    <row r="303" spans="8:11" x14ac:dyDescent="0.25">
      <c r="H303" s="98"/>
      <c r="I303" s="98"/>
      <c r="J303" s="99"/>
      <c r="K303" s="98"/>
    </row>
    <row r="304" spans="8:11" x14ac:dyDescent="0.25">
      <c r="H304" s="98"/>
      <c r="I304" s="98"/>
      <c r="J304" s="99"/>
      <c r="K304" s="98"/>
    </row>
    <row r="305" spans="8:11" x14ac:dyDescent="0.25">
      <c r="H305" s="98"/>
      <c r="I305" s="98"/>
      <c r="J305" s="99"/>
      <c r="K305" s="98"/>
    </row>
    <row r="306" spans="8:11" x14ac:dyDescent="0.25">
      <c r="H306" s="98"/>
      <c r="I306" s="98"/>
      <c r="J306" s="99"/>
      <c r="K306" s="98"/>
    </row>
    <row r="307" spans="8:11" x14ac:dyDescent="0.25">
      <c r="H307" s="98"/>
      <c r="I307" s="98"/>
      <c r="J307" s="99"/>
      <c r="K307" s="98"/>
    </row>
    <row r="308" spans="8:11" x14ac:dyDescent="0.25">
      <c r="H308" s="98"/>
      <c r="I308" s="98"/>
      <c r="J308" s="99"/>
      <c r="K308" s="98"/>
    </row>
    <row r="309" spans="8:11" x14ac:dyDescent="0.25">
      <c r="H309" s="98"/>
      <c r="I309" s="98"/>
      <c r="J309" s="99"/>
      <c r="K309" s="98"/>
    </row>
    <row r="310" spans="8:11" x14ac:dyDescent="0.25">
      <c r="H310" s="98"/>
      <c r="I310" s="98"/>
      <c r="J310" s="99"/>
      <c r="K310" s="98"/>
    </row>
    <row r="311" spans="8:11" x14ac:dyDescent="0.25">
      <c r="H311" s="98"/>
      <c r="I311" s="98"/>
      <c r="J311" s="99"/>
      <c r="K311" s="98"/>
    </row>
    <row r="312" spans="8:11" x14ac:dyDescent="0.25">
      <c r="H312" s="98"/>
      <c r="I312" s="98"/>
      <c r="J312" s="99"/>
      <c r="K312" s="98"/>
    </row>
    <row r="313" spans="8:11" x14ac:dyDescent="0.25">
      <c r="H313" s="98"/>
      <c r="I313" s="98"/>
      <c r="J313" s="99"/>
      <c r="K313" s="98"/>
    </row>
    <row r="314" spans="8:11" x14ac:dyDescent="0.25">
      <c r="H314" s="98"/>
      <c r="I314" s="98"/>
      <c r="J314" s="99"/>
      <c r="K314" s="98"/>
    </row>
    <row r="315" spans="8:11" x14ac:dyDescent="0.25">
      <c r="H315" s="98"/>
      <c r="I315" s="98"/>
      <c r="J315" s="99"/>
      <c r="K315" s="98"/>
    </row>
    <row r="316" spans="8:11" x14ac:dyDescent="0.25">
      <c r="H316" s="98"/>
      <c r="I316" s="98"/>
      <c r="J316" s="99"/>
      <c r="K316" s="98"/>
    </row>
    <row r="317" spans="8:11" x14ac:dyDescent="0.25">
      <c r="H317" s="98"/>
      <c r="I317" s="98"/>
      <c r="J317" s="99"/>
      <c r="K317" s="98"/>
    </row>
    <row r="318" spans="8:11" x14ac:dyDescent="0.25">
      <c r="H318" s="98"/>
      <c r="I318" s="98"/>
      <c r="J318" s="99"/>
      <c r="K318" s="98"/>
    </row>
    <row r="319" spans="8:11" x14ac:dyDescent="0.25">
      <c r="H319" s="98"/>
      <c r="I319" s="98"/>
      <c r="J319" s="99"/>
      <c r="K319" s="98"/>
    </row>
    <row r="320" spans="8:11" x14ac:dyDescent="0.25">
      <c r="H320" s="98"/>
      <c r="I320" s="98"/>
      <c r="J320" s="99"/>
      <c r="K320" s="98"/>
    </row>
    <row r="321" spans="8:11" x14ac:dyDescent="0.25">
      <c r="H321" s="98"/>
      <c r="I321" s="98"/>
      <c r="J321" s="99"/>
      <c r="K321" s="98"/>
    </row>
    <row r="322" spans="8:11" x14ac:dyDescent="0.25">
      <c r="H322" s="98"/>
      <c r="I322" s="98"/>
      <c r="J322" s="99"/>
      <c r="K322" s="98"/>
    </row>
    <row r="323" spans="8:11" x14ac:dyDescent="0.25">
      <c r="H323" s="98"/>
      <c r="I323" s="98"/>
      <c r="J323" s="99"/>
      <c r="K323" s="98"/>
    </row>
    <row r="324" spans="8:11" x14ac:dyDescent="0.25">
      <c r="H324" s="98"/>
      <c r="I324" s="98"/>
      <c r="J324" s="99"/>
      <c r="K324" s="98"/>
    </row>
    <row r="325" spans="8:11" x14ac:dyDescent="0.25">
      <c r="H325" s="98"/>
      <c r="I325" s="98"/>
      <c r="J325" s="99"/>
      <c r="K325" s="98"/>
    </row>
    <row r="326" spans="8:11" x14ac:dyDescent="0.25">
      <c r="H326" s="98"/>
      <c r="I326" s="98"/>
      <c r="J326" s="99"/>
      <c r="K326" s="98"/>
    </row>
    <row r="327" spans="8:11" x14ac:dyDescent="0.25">
      <c r="H327" s="98"/>
      <c r="I327" s="98"/>
      <c r="J327" s="99"/>
      <c r="K327" s="98"/>
    </row>
    <row r="328" spans="8:11" x14ac:dyDescent="0.25">
      <c r="H328" s="98"/>
      <c r="I328" s="98"/>
      <c r="J328" s="99"/>
      <c r="K328" s="98"/>
    </row>
    <row r="329" spans="8:11" x14ac:dyDescent="0.25">
      <c r="H329" s="98"/>
      <c r="I329" s="98"/>
      <c r="J329" s="99"/>
      <c r="K329" s="98"/>
    </row>
    <row r="330" spans="8:11" x14ac:dyDescent="0.25">
      <c r="H330" s="98"/>
      <c r="I330" s="98"/>
      <c r="J330" s="99"/>
      <c r="K330" s="98"/>
    </row>
    <row r="331" spans="8:11" x14ac:dyDescent="0.25">
      <c r="H331" s="98"/>
      <c r="I331" s="98"/>
      <c r="J331" s="99"/>
      <c r="K331" s="98"/>
    </row>
    <row r="332" spans="8:11" x14ac:dyDescent="0.25">
      <c r="H332" s="98"/>
      <c r="I332" s="98"/>
      <c r="J332" s="99"/>
      <c r="K332" s="98"/>
    </row>
    <row r="333" spans="8:11" x14ac:dyDescent="0.25">
      <c r="H333" s="98"/>
      <c r="I333" s="98"/>
      <c r="J333" s="99"/>
      <c r="K333" s="98"/>
    </row>
    <row r="334" spans="8:11" x14ac:dyDescent="0.25">
      <c r="H334" s="98"/>
      <c r="I334" s="98"/>
      <c r="J334" s="99"/>
      <c r="K334" s="98"/>
    </row>
    <row r="335" spans="8:11" x14ac:dyDescent="0.25">
      <c r="H335" s="98"/>
      <c r="I335" s="98"/>
      <c r="J335" s="99"/>
      <c r="K335" s="98"/>
    </row>
    <row r="336" spans="8:11" x14ac:dyDescent="0.25">
      <c r="H336" s="98"/>
      <c r="I336" s="98"/>
      <c r="J336" s="99"/>
      <c r="K336" s="98"/>
    </row>
    <row r="337" spans="8:11" x14ac:dyDescent="0.25">
      <c r="H337" s="98"/>
      <c r="I337" s="98"/>
      <c r="J337" s="99"/>
      <c r="K337" s="98"/>
    </row>
    <row r="338" spans="8:11" x14ac:dyDescent="0.25">
      <c r="H338" s="98"/>
      <c r="I338" s="98"/>
      <c r="J338" s="99"/>
      <c r="K338" s="98"/>
    </row>
    <row r="339" spans="8:11" x14ac:dyDescent="0.25">
      <c r="H339" s="98"/>
      <c r="I339" s="98"/>
      <c r="J339" s="99"/>
      <c r="K339" s="98"/>
    </row>
    <row r="340" spans="8:11" x14ac:dyDescent="0.25">
      <c r="H340" s="98"/>
      <c r="I340" s="98"/>
      <c r="J340" s="99"/>
      <c r="K340" s="98"/>
    </row>
    <row r="341" spans="8:11" x14ac:dyDescent="0.25">
      <c r="H341" s="98"/>
      <c r="I341" s="98"/>
      <c r="J341" s="99"/>
      <c r="K341" s="98"/>
    </row>
    <row r="342" spans="8:11" x14ac:dyDescent="0.25">
      <c r="H342" s="98"/>
      <c r="I342" s="98"/>
      <c r="J342" s="99"/>
      <c r="K342" s="98"/>
    </row>
    <row r="343" spans="8:11" x14ac:dyDescent="0.25">
      <c r="H343" s="98"/>
      <c r="I343" s="98"/>
      <c r="J343" s="99"/>
      <c r="K343" s="98"/>
    </row>
    <row r="344" spans="8:11" x14ac:dyDescent="0.25">
      <c r="H344" s="98"/>
      <c r="I344" s="98"/>
      <c r="J344" s="99"/>
      <c r="K344" s="98"/>
    </row>
    <row r="345" spans="8:11" x14ac:dyDescent="0.25">
      <c r="H345" s="98"/>
      <c r="I345" s="98"/>
      <c r="J345" s="99"/>
      <c r="K345" s="98"/>
    </row>
    <row r="346" spans="8:11" x14ac:dyDescent="0.25">
      <c r="H346" s="98"/>
      <c r="I346" s="98"/>
      <c r="J346" s="99"/>
      <c r="K346" s="98"/>
    </row>
    <row r="347" spans="8:11" x14ac:dyDescent="0.25">
      <c r="H347" s="98"/>
      <c r="I347" s="98"/>
      <c r="J347" s="99"/>
      <c r="K347" s="98"/>
    </row>
    <row r="348" spans="8:11" x14ac:dyDescent="0.25">
      <c r="H348" s="98"/>
      <c r="I348" s="98"/>
      <c r="J348" s="99"/>
      <c r="K348" s="98"/>
    </row>
    <row r="349" spans="8:11" x14ac:dyDescent="0.25">
      <c r="H349" s="98"/>
      <c r="I349" s="98"/>
      <c r="J349" s="99"/>
      <c r="K349" s="98"/>
    </row>
    <row r="350" spans="8:11" x14ac:dyDescent="0.25">
      <c r="H350" s="98"/>
      <c r="I350" s="98"/>
      <c r="J350" s="99"/>
      <c r="K350" s="98"/>
    </row>
    <row r="351" spans="8:11" x14ac:dyDescent="0.25">
      <c r="H351" s="98"/>
      <c r="I351" s="98"/>
      <c r="J351" s="99"/>
      <c r="K351" s="98"/>
    </row>
    <row r="352" spans="8:11" x14ac:dyDescent="0.25">
      <c r="H352" s="98"/>
      <c r="I352" s="98"/>
      <c r="J352" s="99"/>
      <c r="K352" s="98"/>
    </row>
    <row r="353" spans="8:11" x14ac:dyDescent="0.25">
      <c r="H353" s="98"/>
      <c r="I353" s="98"/>
      <c r="J353" s="99"/>
      <c r="K353" s="98"/>
    </row>
    <row r="354" spans="8:11" x14ac:dyDescent="0.25">
      <c r="H354" s="98"/>
      <c r="I354" s="98"/>
      <c r="J354" s="99"/>
      <c r="K354" s="98"/>
    </row>
    <row r="355" spans="8:11" x14ac:dyDescent="0.25">
      <c r="H355" s="98"/>
      <c r="I355" s="98"/>
      <c r="J355" s="99"/>
      <c r="K355" s="98"/>
    </row>
    <row r="356" spans="8:11" x14ac:dyDescent="0.25">
      <c r="H356" s="98"/>
      <c r="I356" s="98"/>
      <c r="J356" s="99"/>
      <c r="K356" s="98"/>
    </row>
    <row r="357" spans="8:11" x14ac:dyDescent="0.25">
      <c r="H357" s="98"/>
      <c r="I357" s="98"/>
      <c r="J357" s="99"/>
      <c r="K357" s="98"/>
    </row>
    <row r="358" spans="8:11" x14ac:dyDescent="0.25">
      <c r="H358" s="98"/>
      <c r="I358" s="98"/>
      <c r="J358" s="99"/>
      <c r="K358" s="98"/>
    </row>
    <row r="359" spans="8:11" x14ac:dyDescent="0.25">
      <c r="H359" s="98"/>
      <c r="I359" s="98"/>
      <c r="J359" s="99"/>
      <c r="K359" s="98"/>
    </row>
    <row r="360" spans="8:11" x14ac:dyDescent="0.25">
      <c r="H360" s="98"/>
      <c r="I360" s="98"/>
      <c r="J360" s="99"/>
      <c r="K360" s="98"/>
    </row>
    <row r="361" spans="8:11" x14ac:dyDescent="0.25">
      <c r="H361" s="98"/>
      <c r="I361" s="98"/>
      <c r="J361" s="99"/>
      <c r="K361" s="98"/>
    </row>
    <row r="362" spans="8:11" x14ac:dyDescent="0.25">
      <c r="H362" s="98"/>
      <c r="I362" s="98"/>
      <c r="J362" s="99"/>
      <c r="K362" s="98"/>
    </row>
    <row r="363" spans="8:11" x14ac:dyDescent="0.25">
      <c r="H363" s="98"/>
      <c r="I363" s="98"/>
      <c r="J363" s="99"/>
      <c r="K363" s="98"/>
    </row>
    <row r="364" spans="8:11" x14ac:dyDescent="0.25">
      <c r="H364" s="98"/>
      <c r="I364" s="98"/>
      <c r="J364" s="99"/>
      <c r="K364" s="98"/>
    </row>
    <row r="365" spans="8:11" x14ac:dyDescent="0.25">
      <c r="H365" s="98"/>
      <c r="I365" s="98"/>
      <c r="J365" s="99"/>
      <c r="K365" s="98"/>
    </row>
    <row r="366" spans="8:11" x14ac:dyDescent="0.25">
      <c r="H366" s="98"/>
      <c r="I366" s="98"/>
      <c r="J366" s="99"/>
      <c r="K366" s="98"/>
    </row>
    <row r="367" spans="8:11" x14ac:dyDescent="0.25">
      <c r="H367" s="98"/>
      <c r="I367" s="98"/>
      <c r="J367" s="99"/>
      <c r="K367" s="98"/>
    </row>
    <row r="368" spans="8:11" x14ac:dyDescent="0.25">
      <c r="H368" s="98"/>
      <c r="I368" s="98"/>
      <c r="J368" s="99"/>
      <c r="K368" s="98"/>
    </row>
    <row r="369" spans="8:11" x14ac:dyDescent="0.25">
      <c r="H369" s="98"/>
      <c r="I369" s="98"/>
      <c r="J369" s="99"/>
      <c r="K369" s="98"/>
    </row>
    <row r="370" spans="8:11" x14ac:dyDescent="0.25">
      <c r="H370" s="98"/>
      <c r="I370" s="98"/>
      <c r="J370" s="99"/>
      <c r="K370" s="98"/>
    </row>
    <row r="371" spans="8:11" x14ac:dyDescent="0.25">
      <c r="H371" s="98"/>
      <c r="I371" s="98"/>
      <c r="J371" s="99"/>
      <c r="K371" s="98"/>
    </row>
    <row r="372" spans="8:11" x14ac:dyDescent="0.25">
      <c r="H372" s="98"/>
      <c r="I372" s="98"/>
      <c r="J372" s="99"/>
      <c r="K372" s="98"/>
    </row>
    <row r="373" spans="8:11" x14ac:dyDescent="0.25">
      <c r="H373" s="98"/>
      <c r="I373" s="98"/>
      <c r="J373" s="99"/>
      <c r="K373" s="98"/>
    </row>
    <row r="374" spans="8:11" x14ac:dyDescent="0.25">
      <c r="H374" s="98"/>
      <c r="I374" s="98"/>
      <c r="J374" s="99"/>
      <c r="K374" s="98"/>
    </row>
    <row r="375" spans="8:11" x14ac:dyDescent="0.25">
      <c r="H375" s="98"/>
      <c r="I375" s="98"/>
      <c r="J375" s="99"/>
      <c r="K375" s="98"/>
    </row>
    <row r="376" spans="8:11" x14ac:dyDescent="0.25">
      <c r="H376" s="98"/>
      <c r="I376" s="98"/>
      <c r="J376" s="99"/>
      <c r="K376" s="98"/>
    </row>
    <row r="377" spans="8:11" x14ac:dyDescent="0.25">
      <c r="H377" s="98"/>
      <c r="I377" s="98"/>
      <c r="J377" s="99"/>
      <c r="K377" s="98"/>
    </row>
    <row r="378" spans="8:11" x14ac:dyDescent="0.25">
      <c r="H378" s="98"/>
      <c r="I378" s="98"/>
      <c r="J378" s="99"/>
      <c r="K378" s="98"/>
    </row>
    <row r="379" spans="8:11" x14ac:dyDescent="0.25">
      <c r="H379" s="98"/>
      <c r="I379" s="98"/>
      <c r="J379" s="99"/>
      <c r="K379" s="98"/>
    </row>
    <row r="380" spans="8:11" x14ac:dyDescent="0.25">
      <c r="H380" s="98"/>
      <c r="I380" s="98"/>
      <c r="J380" s="99"/>
      <c r="K380" s="98"/>
    </row>
    <row r="381" spans="8:11" x14ac:dyDescent="0.25">
      <c r="H381" s="98"/>
      <c r="I381" s="98"/>
      <c r="J381" s="99"/>
      <c r="K381" s="98"/>
    </row>
    <row r="382" spans="8:11" x14ac:dyDescent="0.25">
      <c r="H382" s="98"/>
      <c r="I382" s="98"/>
      <c r="J382" s="99"/>
      <c r="K382" s="98"/>
    </row>
    <row r="383" spans="8:11" x14ac:dyDescent="0.25">
      <c r="H383" s="98"/>
      <c r="I383" s="98"/>
      <c r="J383" s="99"/>
      <c r="K383" s="98"/>
    </row>
    <row r="384" spans="8:11" x14ac:dyDescent="0.25">
      <c r="H384" s="98"/>
      <c r="I384" s="98"/>
      <c r="J384" s="99"/>
      <c r="K384" s="98"/>
    </row>
    <row r="385" spans="8:11" x14ac:dyDescent="0.25">
      <c r="H385" s="98"/>
      <c r="I385" s="98"/>
      <c r="J385" s="99"/>
      <c r="K385" s="98"/>
    </row>
    <row r="386" spans="8:11" x14ac:dyDescent="0.25">
      <c r="H386" s="98"/>
      <c r="I386" s="98"/>
      <c r="J386" s="99"/>
      <c r="K386" s="98"/>
    </row>
    <row r="387" spans="8:11" x14ac:dyDescent="0.25">
      <c r="H387" s="98"/>
      <c r="I387" s="98"/>
      <c r="J387" s="99"/>
      <c r="K387" s="98"/>
    </row>
    <row r="388" spans="8:11" x14ac:dyDescent="0.25">
      <c r="H388" s="98"/>
      <c r="I388" s="98"/>
      <c r="J388" s="99"/>
      <c r="K388" s="98"/>
    </row>
    <row r="389" spans="8:11" x14ac:dyDescent="0.25">
      <c r="H389" s="98"/>
      <c r="I389" s="98"/>
      <c r="J389" s="99"/>
      <c r="K389" s="98"/>
    </row>
    <row r="390" spans="8:11" x14ac:dyDescent="0.25">
      <c r="H390" s="98"/>
      <c r="I390" s="98"/>
      <c r="J390" s="99"/>
      <c r="K390" s="98"/>
    </row>
    <row r="391" spans="8:11" x14ac:dyDescent="0.25">
      <c r="H391" s="98"/>
      <c r="I391" s="98"/>
      <c r="J391" s="99"/>
      <c r="K391" s="98"/>
    </row>
    <row r="392" spans="8:11" x14ac:dyDescent="0.25">
      <c r="H392" s="98"/>
      <c r="I392" s="98"/>
      <c r="J392" s="99"/>
      <c r="K392" s="98"/>
    </row>
    <row r="393" spans="8:11" x14ac:dyDescent="0.25">
      <c r="H393" s="98"/>
      <c r="I393" s="98"/>
      <c r="J393" s="99"/>
      <c r="K393" s="98"/>
    </row>
    <row r="394" spans="8:11" x14ac:dyDescent="0.25">
      <c r="H394" s="98"/>
      <c r="I394" s="98"/>
      <c r="J394" s="99"/>
      <c r="K394" s="98"/>
    </row>
    <row r="395" spans="8:11" x14ac:dyDescent="0.25">
      <c r="H395" s="98"/>
      <c r="I395" s="98"/>
      <c r="J395" s="99"/>
      <c r="K395" s="98"/>
    </row>
    <row r="396" spans="8:11" x14ac:dyDescent="0.25">
      <c r="H396" s="98"/>
      <c r="I396" s="98"/>
      <c r="J396" s="99"/>
      <c r="K396" s="98"/>
    </row>
    <row r="397" spans="8:11" x14ac:dyDescent="0.25">
      <c r="H397" s="98"/>
      <c r="I397" s="98"/>
      <c r="J397" s="99"/>
      <c r="K397" s="98"/>
    </row>
    <row r="398" spans="8:11" x14ac:dyDescent="0.25">
      <c r="H398" s="98"/>
      <c r="I398" s="98"/>
      <c r="J398" s="99"/>
      <c r="K398" s="98"/>
    </row>
    <row r="399" spans="8:11" x14ac:dyDescent="0.25">
      <c r="H399" s="98"/>
      <c r="I399" s="98"/>
      <c r="J399" s="99"/>
      <c r="K399" s="98"/>
    </row>
    <row r="400" spans="8:11" x14ac:dyDescent="0.25">
      <c r="H400" s="98"/>
      <c r="I400" s="98"/>
      <c r="J400" s="99"/>
      <c r="K400" s="98"/>
    </row>
    <row r="401" spans="8:11" x14ac:dyDescent="0.25">
      <c r="H401" s="98"/>
      <c r="I401" s="98"/>
      <c r="J401" s="99"/>
      <c r="K401" s="98"/>
    </row>
    <row r="402" spans="8:11" x14ac:dyDescent="0.25">
      <c r="H402" s="98"/>
      <c r="I402" s="98"/>
      <c r="J402" s="99"/>
      <c r="K402" s="98"/>
    </row>
    <row r="403" spans="8:11" x14ac:dyDescent="0.25">
      <c r="H403" s="98"/>
      <c r="I403" s="98"/>
      <c r="J403" s="99"/>
      <c r="K403" s="98"/>
    </row>
    <row r="404" spans="8:11" x14ac:dyDescent="0.25">
      <c r="H404" s="98"/>
      <c r="I404" s="98"/>
      <c r="J404" s="99"/>
      <c r="K404" s="98"/>
    </row>
    <row r="405" spans="8:11" x14ac:dyDescent="0.25">
      <c r="H405" s="98"/>
      <c r="I405" s="98"/>
      <c r="J405" s="99"/>
      <c r="K405" s="98"/>
    </row>
    <row r="406" spans="8:11" x14ac:dyDescent="0.25">
      <c r="H406" s="98"/>
      <c r="I406" s="98"/>
      <c r="J406" s="99"/>
      <c r="K406" s="98"/>
    </row>
    <row r="407" spans="8:11" x14ac:dyDescent="0.25">
      <c r="H407" s="98"/>
      <c r="I407" s="98"/>
      <c r="J407" s="99"/>
      <c r="K407" s="98"/>
    </row>
    <row r="408" spans="8:11" x14ac:dyDescent="0.25">
      <c r="H408" s="98"/>
      <c r="I408" s="98"/>
      <c r="J408" s="99"/>
      <c r="K408" s="98"/>
    </row>
    <row r="409" spans="8:11" x14ac:dyDescent="0.25">
      <c r="H409" s="98"/>
      <c r="I409" s="98"/>
      <c r="J409" s="99"/>
      <c r="K409" s="98"/>
    </row>
    <row r="410" spans="8:11" x14ac:dyDescent="0.25">
      <c r="H410" s="98"/>
      <c r="I410" s="98"/>
      <c r="J410" s="99"/>
      <c r="K410" s="98"/>
    </row>
    <row r="411" spans="8:11" x14ac:dyDescent="0.25">
      <c r="H411" s="98"/>
      <c r="I411" s="98"/>
      <c r="J411" s="99"/>
      <c r="K411" s="98"/>
    </row>
    <row r="412" spans="8:11" x14ac:dyDescent="0.25">
      <c r="H412" s="98"/>
      <c r="I412" s="98"/>
      <c r="J412" s="99"/>
      <c r="K412" s="98"/>
    </row>
    <row r="413" spans="8:11" x14ac:dyDescent="0.25">
      <c r="H413" s="98"/>
      <c r="I413" s="98"/>
      <c r="J413" s="99"/>
      <c r="K413" s="98"/>
    </row>
    <row r="414" spans="8:11" x14ac:dyDescent="0.25">
      <c r="H414" s="98"/>
      <c r="I414" s="98"/>
      <c r="J414" s="99"/>
      <c r="K414" s="98"/>
    </row>
    <row r="415" spans="8:11" x14ac:dyDescent="0.25">
      <c r="H415" s="98"/>
      <c r="I415" s="98"/>
      <c r="J415" s="99"/>
      <c r="K415" s="98"/>
    </row>
    <row r="416" spans="8:11" x14ac:dyDescent="0.25">
      <c r="H416" s="98"/>
      <c r="I416" s="98"/>
      <c r="J416" s="99"/>
      <c r="K416" s="98"/>
    </row>
    <row r="417" spans="8:11" x14ac:dyDescent="0.25">
      <c r="H417" s="98"/>
      <c r="I417" s="98"/>
      <c r="J417" s="99"/>
      <c r="K417" s="98"/>
    </row>
    <row r="418" spans="8:11" x14ac:dyDescent="0.25">
      <c r="H418" s="98"/>
      <c r="I418" s="98"/>
      <c r="J418" s="99"/>
      <c r="K418" s="98"/>
    </row>
    <row r="419" spans="8:11" x14ac:dyDescent="0.25">
      <c r="H419" s="98"/>
      <c r="I419" s="98"/>
      <c r="J419" s="99"/>
      <c r="K419" s="98"/>
    </row>
    <row r="420" spans="8:11" x14ac:dyDescent="0.25">
      <c r="H420" s="98"/>
      <c r="I420" s="98"/>
      <c r="J420" s="99"/>
      <c r="K420" s="98"/>
    </row>
    <row r="421" spans="8:11" x14ac:dyDescent="0.25">
      <c r="H421" s="98"/>
      <c r="I421" s="98"/>
      <c r="J421" s="99"/>
      <c r="K421" s="98"/>
    </row>
    <row r="422" spans="8:11" x14ac:dyDescent="0.25">
      <c r="H422" s="98"/>
      <c r="I422" s="98"/>
      <c r="J422" s="99"/>
      <c r="K422" s="98"/>
    </row>
    <row r="423" spans="8:11" x14ac:dyDescent="0.25">
      <c r="H423" s="98"/>
      <c r="I423" s="98"/>
      <c r="J423" s="99"/>
      <c r="K423" s="98"/>
    </row>
    <row r="424" spans="8:11" x14ac:dyDescent="0.25">
      <c r="H424" s="98"/>
      <c r="I424" s="98"/>
      <c r="J424" s="99"/>
      <c r="K424" s="98"/>
    </row>
    <row r="425" spans="8:11" x14ac:dyDescent="0.25">
      <c r="H425" s="98"/>
      <c r="I425" s="98"/>
      <c r="J425" s="99"/>
      <c r="K425" s="98"/>
    </row>
    <row r="426" spans="8:11" x14ac:dyDescent="0.25">
      <c r="H426" s="98"/>
      <c r="I426" s="98"/>
      <c r="J426" s="99"/>
      <c r="K426" s="98"/>
    </row>
    <row r="427" spans="8:11" x14ac:dyDescent="0.25">
      <c r="H427" s="98"/>
      <c r="I427" s="98"/>
      <c r="J427" s="99"/>
      <c r="K427" s="98"/>
    </row>
    <row r="428" spans="8:11" x14ac:dyDescent="0.25">
      <c r="H428" s="98"/>
      <c r="I428" s="98"/>
      <c r="J428" s="99"/>
      <c r="K428" s="98"/>
    </row>
    <row r="429" spans="8:11" x14ac:dyDescent="0.25">
      <c r="H429" s="98"/>
      <c r="I429" s="98"/>
      <c r="J429" s="99"/>
      <c r="K429" s="98"/>
    </row>
    <row r="430" spans="8:11" x14ac:dyDescent="0.25">
      <c r="H430" s="98"/>
      <c r="I430" s="98"/>
      <c r="J430" s="99"/>
      <c r="K430" s="98"/>
    </row>
    <row r="431" spans="8:11" x14ac:dyDescent="0.25">
      <c r="H431" s="98"/>
      <c r="I431" s="98"/>
      <c r="J431" s="99"/>
      <c r="K431" s="98"/>
    </row>
    <row r="432" spans="8:11" x14ac:dyDescent="0.25">
      <c r="H432" s="98"/>
      <c r="I432" s="98"/>
      <c r="J432" s="99"/>
      <c r="K432" s="98"/>
    </row>
    <row r="433" spans="8:11" x14ac:dyDescent="0.25">
      <c r="H433" s="98"/>
      <c r="I433" s="98"/>
      <c r="J433" s="99"/>
      <c r="K433" s="98"/>
    </row>
    <row r="434" spans="8:11" x14ac:dyDescent="0.25">
      <c r="H434" s="98"/>
      <c r="I434" s="98"/>
      <c r="J434" s="99"/>
      <c r="K434" s="98"/>
    </row>
    <row r="435" spans="8:11" x14ac:dyDescent="0.25">
      <c r="H435" s="98"/>
      <c r="I435" s="98"/>
      <c r="J435" s="99"/>
      <c r="K435" s="98"/>
    </row>
    <row r="436" spans="8:11" x14ac:dyDescent="0.25">
      <c r="H436" s="98"/>
      <c r="I436" s="98"/>
      <c r="J436" s="99"/>
      <c r="K436" s="98"/>
    </row>
    <row r="437" spans="8:11" x14ac:dyDescent="0.25">
      <c r="H437" s="98"/>
      <c r="I437" s="98"/>
      <c r="J437" s="99"/>
      <c r="K437" s="98"/>
    </row>
    <row r="438" spans="8:11" x14ac:dyDescent="0.25">
      <c r="H438" s="98"/>
      <c r="I438" s="98"/>
      <c r="J438" s="99"/>
      <c r="K438" s="98"/>
    </row>
    <row r="439" spans="8:11" x14ac:dyDescent="0.25">
      <c r="H439" s="98"/>
      <c r="I439" s="98"/>
      <c r="J439" s="99"/>
      <c r="K439" s="98"/>
    </row>
    <row r="440" spans="8:11" x14ac:dyDescent="0.25">
      <c r="H440" s="98"/>
      <c r="I440" s="98"/>
      <c r="J440" s="99"/>
      <c r="K440" s="98"/>
    </row>
    <row r="441" spans="8:11" x14ac:dyDescent="0.25">
      <c r="H441" s="98"/>
      <c r="I441" s="98"/>
      <c r="J441" s="99"/>
      <c r="K441" s="98"/>
    </row>
    <row r="442" spans="8:11" x14ac:dyDescent="0.25">
      <c r="H442" s="98"/>
      <c r="I442" s="98"/>
      <c r="J442" s="99"/>
      <c r="K442" s="98"/>
    </row>
    <row r="443" spans="8:11" x14ac:dyDescent="0.25">
      <c r="H443" s="98"/>
      <c r="I443" s="98"/>
      <c r="J443" s="99"/>
      <c r="K443" s="98"/>
    </row>
    <row r="444" spans="8:11" x14ac:dyDescent="0.25">
      <c r="H444" s="98"/>
      <c r="I444" s="98"/>
      <c r="J444" s="99"/>
      <c r="K444" s="98"/>
    </row>
    <row r="445" spans="8:11" x14ac:dyDescent="0.25">
      <c r="H445" s="98"/>
      <c r="I445" s="98"/>
      <c r="J445" s="99"/>
      <c r="K445" s="98"/>
    </row>
    <row r="446" spans="8:11" x14ac:dyDescent="0.25">
      <c r="H446" s="98"/>
      <c r="I446" s="98"/>
      <c r="J446" s="99"/>
      <c r="K446" s="98"/>
    </row>
    <row r="447" spans="8:11" x14ac:dyDescent="0.25">
      <c r="H447" s="98"/>
      <c r="I447" s="98"/>
      <c r="J447" s="99"/>
      <c r="K447" s="98"/>
    </row>
    <row r="448" spans="8:11" x14ac:dyDescent="0.25">
      <c r="H448" s="98"/>
      <c r="I448" s="98"/>
      <c r="J448" s="99"/>
      <c r="K448" s="98"/>
    </row>
    <row r="449" spans="8:11" x14ac:dyDescent="0.25">
      <c r="H449" s="98"/>
      <c r="I449" s="98"/>
      <c r="J449" s="99"/>
      <c r="K449" s="98"/>
    </row>
    <row r="450" spans="8:11" x14ac:dyDescent="0.25">
      <c r="H450" s="98"/>
      <c r="I450" s="98"/>
      <c r="J450" s="99"/>
      <c r="K450" s="98"/>
    </row>
    <row r="451" spans="8:11" x14ac:dyDescent="0.25">
      <c r="H451" s="98"/>
      <c r="I451" s="98"/>
      <c r="J451" s="99"/>
      <c r="K451" s="98"/>
    </row>
    <row r="452" spans="8:11" x14ac:dyDescent="0.25">
      <c r="H452" s="98"/>
      <c r="I452" s="98"/>
      <c r="J452" s="99"/>
      <c r="K452" s="98"/>
    </row>
    <row r="453" spans="8:11" x14ac:dyDescent="0.25">
      <c r="H453" s="98"/>
      <c r="I453" s="98"/>
      <c r="J453" s="99"/>
      <c r="K453" s="98"/>
    </row>
    <row r="454" spans="8:11" x14ac:dyDescent="0.25">
      <c r="H454" s="98"/>
      <c r="I454" s="98"/>
      <c r="J454" s="99"/>
      <c r="K454" s="98"/>
    </row>
    <row r="455" spans="8:11" x14ac:dyDescent="0.25">
      <c r="H455" s="98"/>
      <c r="I455" s="98"/>
      <c r="J455" s="99"/>
      <c r="K455" s="98"/>
    </row>
    <row r="456" spans="8:11" x14ac:dyDescent="0.25">
      <c r="H456" s="98"/>
      <c r="I456" s="98"/>
      <c r="J456" s="99"/>
      <c r="K456" s="98"/>
    </row>
    <row r="457" spans="8:11" x14ac:dyDescent="0.25">
      <c r="H457" s="98"/>
      <c r="I457" s="98"/>
      <c r="J457" s="99"/>
      <c r="K457" s="98"/>
    </row>
    <row r="458" spans="8:11" x14ac:dyDescent="0.25">
      <c r="H458" s="98"/>
      <c r="I458" s="98"/>
      <c r="J458" s="99"/>
      <c r="K458" s="98"/>
    </row>
    <row r="459" spans="8:11" x14ac:dyDescent="0.25">
      <c r="H459" s="98"/>
      <c r="I459" s="98"/>
      <c r="J459" s="99"/>
      <c r="K459" s="98"/>
    </row>
    <row r="460" spans="8:11" x14ac:dyDescent="0.25">
      <c r="H460" s="98"/>
      <c r="I460" s="98"/>
      <c r="J460" s="99"/>
      <c r="K460" s="98"/>
    </row>
    <row r="461" spans="8:11" x14ac:dyDescent="0.25">
      <c r="H461" s="98"/>
      <c r="I461" s="98"/>
      <c r="J461" s="99"/>
      <c r="K461" s="98"/>
    </row>
    <row r="462" spans="8:11" x14ac:dyDescent="0.25">
      <c r="H462" s="98"/>
      <c r="I462" s="98"/>
      <c r="J462" s="99"/>
      <c r="K462" s="98"/>
    </row>
    <row r="463" spans="8:11" x14ac:dyDescent="0.25">
      <c r="H463" s="98"/>
      <c r="I463" s="98"/>
      <c r="J463" s="99"/>
      <c r="K463" s="98"/>
    </row>
    <row r="464" spans="8:11" x14ac:dyDescent="0.25">
      <c r="H464" s="98"/>
      <c r="I464" s="98"/>
      <c r="J464" s="99"/>
      <c r="K464" s="98"/>
    </row>
    <row r="465" spans="8:11" x14ac:dyDescent="0.25">
      <c r="H465" s="98"/>
      <c r="I465" s="98"/>
      <c r="J465" s="99"/>
      <c r="K465" s="98"/>
    </row>
    <row r="466" spans="8:11" x14ac:dyDescent="0.25">
      <c r="H466" s="98"/>
      <c r="I466" s="98"/>
      <c r="J466" s="99"/>
      <c r="K466" s="98"/>
    </row>
    <row r="467" spans="8:11" x14ac:dyDescent="0.25">
      <c r="H467" s="98"/>
      <c r="I467" s="98"/>
      <c r="J467" s="99"/>
      <c r="K467" s="98"/>
    </row>
    <row r="468" spans="8:11" x14ac:dyDescent="0.25">
      <c r="H468" s="98"/>
      <c r="I468" s="98"/>
      <c r="J468" s="99"/>
      <c r="K468" s="98"/>
    </row>
    <row r="469" spans="8:11" x14ac:dyDescent="0.25">
      <c r="H469" s="98"/>
      <c r="I469" s="98"/>
      <c r="J469" s="99"/>
      <c r="K469" s="98"/>
    </row>
    <row r="470" spans="8:11" x14ac:dyDescent="0.25">
      <c r="H470" s="98"/>
      <c r="I470" s="98"/>
      <c r="J470" s="99"/>
      <c r="K470" s="98"/>
    </row>
    <row r="471" spans="8:11" x14ac:dyDescent="0.25">
      <c r="H471" s="98"/>
      <c r="I471" s="98"/>
      <c r="J471" s="99"/>
      <c r="K471" s="98"/>
    </row>
    <row r="472" spans="8:11" x14ac:dyDescent="0.25">
      <c r="H472" s="98"/>
      <c r="I472" s="98"/>
      <c r="J472" s="99"/>
      <c r="K472" s="98"/>
    </row>
    <row r="473" spans="8:11" x14ac:dyDescent="0.25">
      <c r="H473" s="98"/>
      <c r="I473" s="98"/>
      <c r="J473" s="99"/>
      <c r="K473" s="98"/>
    </row>
    <row r="474" spans="8:11" x14ac:dyDescent="0.25">
      <c r="H474" s="98"/>
      <c r="I474" s="98"/>
      <c r="J474" s="99"/>
      <c r="K474" s="98"/>
    </row>
    <row r="475" spans="8:11" x14ac:dyDescent="0.25">
      <c r="H475" s="98"/>
      <c r="I475" s="98"/>
      <c r="J475" s="99"/>
      <c r="K475" s="98"/>
    </row>
    <row r="476" spans="8:11" x14ac:dyDescent="0.25">
      <c r="H476" s="98"/>
      <c r="I476" s="98"/>
      <c r="J476" s="99"/>
      <c r="K476" s="98"/>
    </row>
    <row r="477" spans="8:11" x14ac:dyDescent="0.25">
      <c r="H477" s="98"/>
      <c r="I477" s="98"/>
      <c r="J477" s="99"/>
      <c r="K477" s="98"/>
    </row>
    <row r="478" spans="8:11" x14ac:dyDescent="0.25">
      <c r="H478" s="98"/>
      <c r="I478" s="98"/>
      <c r="J478" s="99"/>
      <c r="K478" s="98"/>
    </row>
    <row r="479" spans="8:11" x14ac:dyDescent="0.25">
      <c r="H479" s="98"/>
      <c r="I479" s="98"/>
      <c r="J479" s="99"/>
      <c r="K479" s="98"/>
    </row>
    <row r="480" spans="8:11" x14ac:dyDescent="0.25">
      <c r="H480" s="98"/>
      <c r="I480" s="98"/>
      <c r="J480" s="99"/>
      <c r="K480" s="98"/>
    </row>
    <row r="481" spans="8:11" x14ac:dyDescent="0.25">
      <c r="H481" s="98"/>
      <c r="I481" s="98"/>
      <c r="J481" s="99"/>
      <c r="K481" s="98"/>
    </row>
    <row r="482" spans="8:11" x14ac:dyDescent="0.25">
      <c r="H482" s="98"/>
      <c r="I482" s="98"/>
      <c r="J482" s="99"/>
      <c r="K482" s="98"/>
    </row>
    <row r="483" spans="8:11" x14ac:dyDescent="0.25">
      <c r="H483" s="98"/>
      <c r="I483" s="98"/>
      <c r="J483" s="99"/>
      <c r="K483" s="98"/>
    </row>
    <row r="484" spans="8:11" x14ac:dyDescent="0.25">
      <c r="H484" s="98"/>
      <c r="I484" s="98"/>
      <c r="J484" s="99"/>
      <c r="K484" s="98"/>
    </row>
    <row r="485" spans="8:11" x14ac:dyDescent="0.25">
      <c r="H485" s="98"/>
      <c r="I485" s="98"/>
      <c r="J485" s="99"/>
      <c r="K485" s="98"/>
    </row>
    <row r="486" spans="8:11" x14ac:dyDescent="0.25">
      <c r="H486" s="98"/>
      <c r="I486" s="98"/>
      <c r="J486" s="99"/>
      <c r="K486" s="98"/>
    </row>
    <row r="487" spans="8:11" x14ac:dyDescent="0.25">
      <c r="H487" s="98"/>
      <c r="I487" s="98"/>
      <c r="J487" s="99"/>
      <c r="K487" s="98"/>
    </row>
    <row r="488" spans="8:11" x14ac:dyDescent="0.25">
      <c r="H488" s="98"/>
      <c r="I488" s="98"/>
      <c r="J488" s="99"/>
      <c r="K488" s="98"/>
    </row>
    <row r="489" spans="8:11" x14ac:dyDescent="0.25">
      <c r="H489" s="98"/>
      <c r="I489" s="98"/>
      <c r="J489" s="99"/>
      <c r="K489" s="98"/>
    </row>
    <row r="490" spans="8:11" x14ac:dyDescent="0.25">
      <c r="H490" s="98"/>
      <c r="I490" s="98"/>
      <c r="J490" s="99"/>
      <c r="K490" s="98"/>
    </row>
    <row r="491" spans="8:11" x14ac:dyDescent="0.25">
      <c r="H491" s="98"/>
      <c r="I491" s="98"/>
      <c r="J491" s="99"/>
      <c r="K491" s="98"/>
    </row>
    <row r="492" spans="8:11" x14ac:dyDescent="0.25">
      <c r="H492" s="98"/>
      <c r="I492" s="98"/>
      <c r="J492" s="99"/>
      <c r="K492" s="98"/>
    </row>
    <row r="493" spans="8:11" x14ac:dyDescent="0.25">
      <c r="H493" s="98"/>
      <c r="I493" s="98"/>
      <c r="J493" s="99"/>
      <c r="K493" s="98"/>
    </row>
    <row r="494" spans="8:11" x14ac:dyDescent="0.25">
      <c r="H494" s="98"/>
      <c r="I494" s="98"/>
      <c r="J494" s="99"/>
      <c r="K494" s="98"/>
    </row>
    <row r="495" spans="8:11" x14ac:dyDescent="0.25">
      <c r="H495" s="98"/>
      <c r="I495" s="98"/>
      <c r="J495" s="99"/>
      <c r="K495" s="98"/>
    </row>
    <row r="496" spans="8:11" x14ac:dyDescent="0.25">
      <c r="H496" s="98"/>
      <c r="I496" s="98"/>
      <c r="J496" s="99"/>
      <c r="K496" s="98"/>
    </row>
    <row r="497" spans="8:11" x14ac:dyDescent="0.25">
      <c r="H497" s="98"/>
      <c r="I497" s="98"/>
      <c r="J497" s="99"/>
      <c r="K497" s="98"/>
    </row>
    <row r="498" spans="8:11" x14ac:dyDescent="0.25">
      <c r="H498" s="98"/>
      <c r="I498" s="98"/>
      <c r="J498" s="99"/>
      <c r="K498" s="98"/>
    </row>
    <row r="499" spans="8:11" x14ac:dyDescent="0.25">
      <c r="H499" s="98"/>
      <c r="I499" s="98"/>
      <c r="J499" s="99"/>
      <c r="K499" s="98"/>
    </row>
    <row r="500" spans="8:11" x14ac:dyDescent="0.25">
      <c r="H500" s="98"/>
      <c r="I500" s="98"/>
      <c r="J500" s="99"/>
      <c r="K500" s="98"/>
    </row>
    <row r="501" spans="8:11" x14ac:dyDescent="0.25">
      <c r="H501" s="98"/>
      <c r="I501" s="98"/>
      <c r="J501" s="99"/>
      <c r="K501" s="98"/>
    </row>
    <row r="502" spans="8:11" x14ac:dyDescent="0.25">
      <c r="H502" s="98"/>
      <c r="I502" s="98"/>
      <c r="J502" s="99"/>
      <c r="K502" s="98"/>
    </row>
    <row r="503" spans="8:11" x14ac:dyDescent="0.25">
      <c r="H503" s="98"/>
      <c r="I503" s="98"/>
      <c r="J503" s="99"/>
      <c r="K503" s="98"/>
    </row>
    <row r="504" spans="8:11" x14ac:dyDescent="0.25">
      <c r="H504" s="98"/>
      <c r="I504" s="98"/>
      <c r="J504" s="99"/>
      <c r="K504" s="98"/>
    </row>
    <row r="505" spans="8:11" x14ac:dyDescent="0.25">
      <c r="H505" s="98"/>
      <c r="I505" s="98"/>
      <c r="J505" s="99"/>
      <c r="K505" s="98"/>
    </row>
    <row r="506" spans="8:11" x14ac:dyDescent="0.25">
      <c r="H506" s="98"/>
      <c r="I506" s="98"/>
      <c r="J506" s="99"/>
      <c r="K506" s="98"/>
    </row>
    <row r="507" spans="8:11" x14ac:dyDescent="0.25">
      <c r="H507" s="98"/>
      <c r="I507" s="98"/>
      <c r="J507" s="99"/>
      <c r="K507" s="98"/>
    </row>
    <row r="508" spans="8:11" x14ac:dyDescent="0.25">
      <c r="H508" s="98"/>
      <c r="I508" s="98"/>
      <c r="J508" s="99"/>
      <c r="K508" s="98"/>
    </row>
    <row r="509" spans="8:11" x14ac:dyDescent="0.25">
      <c r="H509" s="98"/>
      <c r="I509" s="98"/>
      <c r="J509" s="99"/>
      <c r="K509" s="98"/>
    </row>
    <row r="510" spans="8:11" x14ac:dyDescent="0.25">
      <c r="H510" s="98"/>
      <c r="I510" s="98"/>
      <c r="J510" s="99"/>
      <c r="K510" s="98"/>
    </row>
    <row r="511" spans="8:11" x14ac:dyDescent="0.25">
      <c r="H511" s="98"/>
      <c r="I511" s="98"/>
      <c r="J511" s="99"/>
      <c r="K511" s="98"/>
    </row>
    <row r="512" spans="8:11" x14ac:dyDescent="0.25">
      <c r="H512" s="98"/>
      <c r="I512" s="98"/>
      <c r="J512" s="99"/>
      <c r="K512" s="98"/>
    </row>
    <row r="513" spans="8:11" x14ac:dyDescent="0.25">
      <c r="H513" s="98"/>
      <c r="I513" s="98"/>
      <c r="J513" s="99"/>
      <c r="K513" s="98"/>
    </row>
    <row r="514" spans="8:11" x14ac:dyDescent="0.25">
      <c r="H514" s="98"/>
      <c r="I514" s="98"/>
      <c r="J514" s="99"/>
      <c r="K514" s="98"/>
    </row>
    <row r="515" spans="8:11" x14ac:dyDescent="0.25">
      <c r="H515" s="98"/>
      <c r="I515" s="98"/>
      <c r="J515" s="99"/>
      <c r="K515" s="98"/>
    </row>
    <row r="516" spans="8:11" x14ac:dyDescent="0.25">
      <c r="H516" s="98"/>
      <c r="I516" s="98"/>
      <c r="J516" s="99"/>
      <c r="K516" s="98"/>
    </row>
    <row r="517" spans="8:11" x14ac:dyDescent="0.25">
      <c r="H517" s="98"/>
      <c r="I517" s="98"/>
      <c r="J517" s="99"/>
      <c r="K517" s="98"/>
    </row>
    <row r="518" spans="8:11" x14ac:dyDescent="0.25">
      <c r="H518" s="98"/>
      <c r="I518" s="98"/>
      <c r="J518" s="99"/>
      <c r="K518" s="98"/>
    </row>
    <row r="519" spans="8:11" x14ac:dyDescent="0.25">
      <c r="H519" s="98"/>
      <c r="I519" s="98"/>
      <c r="J519" s="99"/>
      <c r="K519" s="98"/>
    </row>
    <row r="520" spans="8:11" x14ac:dyDescent="0.25">
      <c r="H520" s="98"/>
      <c r="I520" s="98"/>
      <c r="J520" s="99"/>
      <c r="K520" s="98"/>
    </row>
    <row r="521" spans="8:11" x14ac:dyDescent="0.25">
      <c r="H521" s="98"/>
      <c r="I521" s="98"/>
      <c r="J521" s="99"/>
      <c r="K521" s="98"/>
    </row>
    <row r="522" spans="8:11" x14ac:dyDescent="0.25">
      <c r="H522" s="98"/>
      <c r="I522" s="98"/>
      <c r="J522" s="99"/>
      <c r="K522" s="98"/>
    </row>
    <row r="523" spans="8:11" x14ac:dyDescent="0.25">
      <c r="H523" s="98"/>
      <c r="I523" s="98"/>
      <c r="J523" s="99"/>
      <c r="K523" s="98"/>
    </row>
    <row r="524" spans="8:11" x14ac:dyDescent="0.25">
      <c r="H524" s="98"/>
      <c r="I524" s="98"/>
      <c r="J524" s="99"/>
      <c r="K524" s="98"/>
    </row>
    <row r="525" spans="8:11" x14ac:dyDescent="0.25">
      <c r="H525" s="98"/>
      <c r="I525" s="98"/>
      <c r="J525" s="99"/>
      <c r="K525" s="98"/>
    </row>
    <row r="526" spans="8:11" x14ac:dyDescent="0.25">
      <c r="H526" s="98"/>
      <c r="I526" s="98"/>
      <c r="J526" s="99"/>
      <c r="K526" s="98"/>
    </row>
    <row r="527" spans="8:11" x14ac:dyDescent="0.25">
      <c r="H527" s="98"/>
      <c r="I527" s="98"/>
      <c r="J527" s="99"/>
      <c r="K527" s="98"/>
    </row>
    <row r="528" spans="8:11" x14ac:dyDescent="0.25">
      <c r="H528" s="98"/>
      <c r="I528" s="98"/>
      <c r="J528" s="99"/>
      <c r="K528" s="98"/>
    </row>
    <row r="529" spans="8:11" x14ac:dyDescent="0.25">
      <c r="H529" s="98"/>
      <c r="I529" s="98"/>
      <c r="J529" s="99"/>
      <c r="K529" s="98"/>
    </row>
    <row r="530" spans="8:11" x14ac:dyDescent="0.25">
      <c r="H530" s="98"/>
      <c r="I530" s="98"/>
      <c r="J530" s="99"/>
      <c r="K530" s="98"/>
    </row>
    <row r="531" spans="8:11" x14ac:dyDescent="0.25">
      <c r="H531" s="98"/>
      <c r="I531" s="98"/>
      <c r="J531" s="99"/>
      <c r="K531" s="98"/>
    </row>
    <row r="532" spans="8:11" x14ac:dyDescent="0.25">
      <c r="H532" s="98"/>
      <c r="I532" s="98"/>
      <c r="J532" s="99"/>
      <c r="K532" s="98"/>
    </row>
    <row r="533" spans="8:11" x14ac:dyDescent="0.25">
      <c r="H533" s="98"/>
      <c r="I533" s="98"/>
      <c r="J533" s="99"/>
      <c r="K533" s="98"/>
    </row>
    <row r="534" spans="8:11" x14ac:dyDescent="0.25">
      <c r="H534" s="98"/>
      <c r="I534" s="98"/>
      <c r="J534" s="99"/>
      <c r="K534" s="98"/>
    </row>
    <row r="535" spans="8:11" x14ac:dyDescent="0.25">
      <c r="H535" s="98"/>
      <c r="I535" s="98"/>
      <c r="J535" s="99"/>
      <c r="K535" s="98"/>
    </row>
    <row r="536" spans="8:11" x14ac:dyDescent="0.25">
      <c r="H536" s="98"/>
      <c r="I536" s="98"/>
      <c r="J536" s="99"/>
      <c r="K536" s="98"/>
    </row>
    <row r="537" spans="8:11" x14ac:dyDescent="0.25">
      <c r="H537" s="98"/>
      <c r="I537" s="98"/>
      <c r="J537" s="99"/>
      <c r="K537" s="98"/>
    </row>
    <row r="538" spans="8:11" x14ac:dyDescent="0.25">
      <c r="H538" s="98"/>
      <c r="I538" s="98"/>
      <c r="J538" s="99"/>
      <c r="K538" s="98"/>
    </row>
    <row r="539" spans="8:11" x14ac:dyDescent="0.25">
      <c r="H539" s="98"/>
      <c r="I539" s="98"/>
      <c r="J539" s="99"/>
      <c r="K539" s="98"/>
    </row>
    <row r="540" spans="8:11" x14ac:dyDescent="0.25">
      <c r="H540" s="98"/>
      <c r="I540" s="98"/>
      <c r="J540" s="99"/>
      <c r="K540" s="98"/>
    </row>
    <row r="541" spans="8:11" x14ac:dyDescent="0.25">
      <c r="H541" s="98"/>
      <c r="I541" s="98"/>
      <c r="J541" s="99"/>
      <c r="K541" s="98"/>
    </row>
    <row r="542" spans="8:11" x14ac:dyDescent="0.25">
      <c r="H542" s="98"/>
      <c r="I542" s="98"/>
      <c r="J542" s="99"/>
      <c r="K542" s="98"/>
    </row>
    <row r="543" spans="8:11" x14ac:dyDescent="0.25">
      <c r="H543" s="98"/>
      <c r="I543" s="98"/>
      <c r="J543" s="99"/>
      <c r="K543" s="98"/>
    </row>
    <row r="544" spans="8:11" x14ac:dyDescent="0.25">
      <c r="H544" s="98"/>
      <c r="I544" s="98"/>
      <c r="J544" s="99"/>
      <c r="K544" s="98"/>
    </row>
    <row r="545" spans="8:11" x14ac:dyDescent="0.25">
      <c r="H545" s="98"/>
      <c r="I545" s="98"/>
      <c r="J545" s="99"/>
      <c r="K545" s="98"/>
    </row>
    <row r="546" spans="8:11" x14ac:dyDescent="0.25">
      <c r="H546" s="98"/>
      <c r="I546" s="98"/>
      <c r="J546" s="99"/>
      <c r="K546" s="98"/>
    </row>
    <row r="547" spans="8:11" x14ac:dyDescent="0.25">
      <c r="H547" s="98"/>
      <c r="I547" s="98"/>
      <c r="J547" s="99"/>
      <c r="K547" s="98"/>
    </row>
    <row r="548" spans="8:11" x14ac:dyDescent="0.25">
      <c r="H548" s="98"/>
      <c r="I548" s="98"/>
      <c r="J548" s="99"/>
      <c r="K548" s="98"/>
    </row>
    <row r="549" spans="8:11" x14ac:dyDescent="0.25">
      <c r="H549" s="98"/>
      <c r="I549" s="98"/>
      <c r="J549" s="99"/>
      <c r="K549" s="98"/>
    </row>
    <row r="550" spans="8:11" x14ac:dyDescent="0.25">
      <c r="H550" s="98"/>
      <c r="I550" s="98"/>
      <c r="J550" s="99"/>
      <c r="K550" s="98"/>
    </row>
    <row r="551" spans="8:11" x14ac:dyDescent="0.25">
      <c r="H551" s="98"/>
      <c r="I551" s="98"/>
      <c r="J551" s="99"/>
      <c r="K551" s="98"/>
    </row>
    <row r="552" spans="8:11" x14ac:dyDescent="0.25">
      <c r="H552" s="98"/>
      <c r="I552" s="98"/>
      <c r="J552" s="99"/>
      <c r="K552" s="98"/>
    </row>
    <row r="553" spans="8:11" x14ac:dyDescent="0.25">
      <c r="H553" s="98"/>
      <c r="I553" s="98"/>
      <c r="J553" s="99"/>
      <c r="K553" s="98"/>
    </row>
    <row r="554" spans="8:11" x14ac:dyDescent="0.25">
      <c r="H554" s="98"/>
      <c r="I554" s="98"/>
      <c r="J554" s="99"/>
      <c r="K554" s="98"/>
    </row>
    <row r="555" spans="8:11" x14ac:dyDescent="0.25">
      <c r="H555" s="98"/>
      <c r="I555" s="98"/>
      <c r="J555" s="99"/>
      <c r="K555" s="98"/>
    </row>
    <row r="556" spans="8:11" x14ac:dyDescent="0.25">
      <c r="H556" s="98"/>
      <c r="I556" s="98"/>
      <c r="J556" s="99"/>
      <c r="K556" s="98"/>
    </row>
    <row r="557" spans="8:11" x14ac:dyDescent="0.25">
      <c r="H557" s="98"/>
      <c r="I557" s="98"/>
      <c r="J557" s="99"/>
      <c r="K557" s="98"/>
    </row>
    <row r="558" spans="8:11" x14ac:dyDescent="0.25">
      <c r="H558" s="98"/>
      <c r="I558" s="98"/>
      <c r="J558" s="99"/>
      <c r="K558" s="98"/>
    </row>
    <row r="559" spans="8:11" x14ac:dyDescent="0.25">
      <c r="H559" s="98"/>
      <c r="I559" s="98"/>
      <c r="J559" s="99"/>
      <c r="K559" s="98"/>
    </row>
    <row r="560" spans="8:11" x14ac:dyDescent="0.25">
      <c r="H560" s="98"/>
      <c r="I560" s="98"/>
      <c r="J560" s="99"/>
      <c r="K560" s="98"/>
    </row>
    <row r="561" spans="8:11" x14ac:dyDescent="0.25">
      <c r="H561" s="98"/>
      <c r="I561" s="98"/>
      <c r="J561" s="99"/>
      <c r="K561" s="98"/>
    </row>
    <row r="562" spans="8:11" x14ac:dyDescent="0.25">
      <c r="H562" s="98"/>
      <c r="I562" s="98"/>
      <c r="J562" s="99"/>
      <c r="K562" s="98"/>
    </row>
    <row r="563" spans="8:11" x14ac:dyDescent="0.25">
      <c r="H563" s="98"/>
      <c r="I563" s="98"/>
      <c r="J563" s="99"/>
      <c r="K563" s="98"/>
    </row>
    <row r="564" spans="8:11" x14ac:dyDescent="0.25">
      <c r="H564" s="98"/>
      <c r="I564" s="98"/>
      <c r="J564" s="99"/>
      <c r="K564" s="98"/>
    </row>
    <row r="565" spans="8:11" x14ac:dyDescent="0.25">
      <c r="H565" s="98"/>
      <c r="I565" s="98"/>
      <c r="J565" s="99"/>
      <c r="K565" s="98"/>
    </row>
    <row r="566" spans="8:11" x14ac:dyDescent="0.25">
      <c r="H566" s="98"/>
      <c r="I566" s="98"/>
      <c r="J566" s="99"/>
      <c r="K566" s="98"/>
    </row>
    <row r="567" spans="8:11" x14ac:dyDescent="0.25">
      <c r="H567" s="98"/>
      <c r="I567" s="98"/>
      <c r="J567" s="99"/>
      <c r="K567" s="98"/>
    </row>
    <row r="568" spans="8:11" x14ac:dyDescent="0.25">
      <c r="H568" s="98"/>
      <c r="I568" s="98"/>
      <c r="J568" s="99"/>
      <c r="K568" s="98"/>
    </row>
    <row r="569" spans="8:11" x14ac:dyDescent="0.25">
      <c r="H569" s="98"/>
      <c r="I569" s="98"/>
      <c r="J569" s="99"/>
      <c r="K569" s="98"/>
    </row>
    <row r="570" spans="8:11" x14ac:dyDescent="0.25">
      <c r="H570" s="98"/>
      <c r="I570" s="98"/>
      <c r="J570" s="99"/>
      <c r="K570" s="98"/>
    </row>
    <row r="571" spans="8:11" x14ac:dyDescent="0.25">
      <c r="H571" s="98"/>
      <c r="I571" s="98"/>
      <c r="J571" s="99"/>
      <c r="K571" s="98"/>
    </row>
    <row r="572" spans="8:11" x14ac:dyDescent="0.25">
      <c r="H572" s="98"/>
      <c r="I572" s="98"/>
      <c r="J572" s="99"/>
      <c r="K572" s="98"/>
    </row>
    <row r="573" spans="8:11" x14ac:dyDescent="0.25">
      <c r="H573" s="98"/>
      <c r="I573" s="98"/>
      <c r="J573" s="99"/>
      <c r="K573" s="98"/>
    </row>
    <row r="574" spans="8:11" x14ac:dyDescent="0.25">
      <c r="H574" s="98"/>
      <c r="I574" s="98"/>
      <c r="J574" s="99"/>
      <c r="K574" s="98"/>
    </row>
    <row r="575" spans="8:11" x14ac:dyDescent="0.25">
      <c r="H575" s="98"/>
      <c r="I575" s="98"/>
      <c r="J575" s="99"/>
      <c r="K575" s="98"/>
    </row>
    <row r="576" spans="8:11" x14ac:dyDescent="0.25">
      <c r="H576" s="98"/>
      <c r="I576" s="98"/>
      <c r="J576" s="99"/>
      <c r="K576" s="98"/>
    </row>
    <row r="577" spans="8:11" x14ac:dyDescent="0.25">
      <c r="H577" s="98"/>
      <c r="I577" s="98"/>
      <c r="J577" s="99"/>
      <c r="K577" s="98"/>
    </row>
    <row r="578" spans="8:11" x14ac:dyDescent="0.25">
      <c r="H578" s="98"/>
      <c r="I578" s="98"/>
      <c r="J578" s="99"/>
      <c r="K578" s="98"/>
    </row>
    <row r="579" spans="8:11" x14ac:dyDescent="0.25">
      <c r="H579" s="98"/>
      <c r="I579" s="98"/>
      <c r="J579" s="99"/>
      <c r="K579" s="98"/>
    </row>
    <row r="580" spans="8:11" x14ac:dyDescent="0.25">
      <c r="H580" s="98"/>
      <c r="I580" s="98"/>
      <c r="J580" s="99"/>
      <c r="K580" s="98"/>
    </row>
    <row r="581" spans="8:11" x14ac:dyDescent="0.25">
      <c r="H581" s="98"/>
      <c r="I581" s="98"/>
      <c r="J581" s="99"/>
      <c r="K581" s="98"/>
    </row>
    <row r="582" spans="8:11" x14ac:dyDescent="0.25">
      <c r="H582" s="98"/>
      <c r="I582" s="98"/>
      <c r="J582" s="99"/>
      <c r="K582" s="98"/>
    </row>
    <row r="583" spans="8:11" x14ac:dyDescent="0.25">
      <c r="H583" s="98"/>
      <c r="I583" s="98"/>
      <c r="J583" s="99"/>
      <c r="K583" s="98"/>
    </row>
    <row r="584" spans="8:11" x14ac:dyDescent="0.25">
      <c r="H584" s="98"/>
      <c r="I584" s="98"/>
      <c r="J584" s="99"/>
      <c r="K584" s="98"/>
    </row>
    <row r="585" spans="8:11" x14ac:dyDescent="0.25">
      <c r="H585" s="98"/>
      <c r="I585" s="98"/>
      <c r="J585" s="99"/>
      <c r="K585" s="98"/>
    </row>
    <row r="586" spans="8:11" x14ac:dyDescent="0.25">
      <c r="H586" s="98"/>
      <c r="I586" s="98"/>
      <c r="J586" s="99"/>
      <c r="K586" s="98"/>
    </row>
    <row r="587" spans="8:11" x14ac:dyDescent="0.25">
      <c r="H587" s="98"/>
      <c r="I587" s="98"/>
      <c r="J587" s="99"/>
      <c r="K587" s="98"/>
    </row>
    <row r="588" spans="8:11" x14ac:dyDescent="0.25">
      <c r="H588" s="98"/>
      <c r="I588" s="98"/>
      <c r="J588" s="99"/>
      <c r="K588" s="98"/>
    </row>
    <row r="589" spans="8:11" x14ac:dyDescent="0.25">
      <c r="H589" s="98"/>
      <c r="I589" s="98"/>
      <c r="J589" s="99"/>
      <c r="K589" s="98"/>
    </row>
    <row r="590" spans="8:11" x14ac:dyDescent="0.25">
      <c r="H590" s="98"/>
      <c r="I590" s="98"/>
      <c r="J590" s="99"/>
      <c r="K590" s="98"/>
    </row>
    <row r="591" spans="8:11" x14ac:dyDescent="0.25">
      <c r="H591" s="98"/>
      <c r="I591" s="98"/>
      <c r="J591" s="99"/>
      <c r="K591" s="98"/>
    </row>
    <row r="592" spans="8:11" x14ac:dyDescent="0.25">
      <c r="H592" s="98"/>
      <c r="I592" s="98"/>
      <c r="J592" s="99"/>
      <c r="K592" s="98"/>
    </row>
    <row r="593" spans="8:11" x14ac:dyDescent="0.25">
      <c r="H593" s="98"/>
      <c r="I593" s="98"/>
      <c r="J593" s="99"/>
      <c r="K593" s="98"/>
    </row>
    <row r="594" spans="8:11" x14ac:dyDescent="0.25">
      <c r="H594" s="98"/>
      <c r="I594" s="98"/>
      <c r="J594" s="99"/>
      <c r="K594" s="98"/>
    </row>
    <row r="595" spans="8:11" x14ac:dyDescent="0.25">
      <c r="H595" s="98"/>
      <c r="I595" s="98"/>
      <c r="J595" s="99"/>
      <c r="K595" s="98"/>
    </row>
    <row r="596" spans="8:11" x14ac:dyDescent="0.25">
      <c r="H596" s="98"/>
      <c r="I596" s="98"/>
      <c r="J596" s="99"/>
      <c r="K596" s="98"/>
    </row>
    <row r="597" spans="8:11" x14ac:dyDescent="0.25">
      <c r="H597" s="98"/>
      <c r="I597" s="98"/>
      <c r="J597" s="99"/>
      <c r="K597" s="98"/>
    </row>
    <row r="598" spans="8:11" x14ac:dyDescent="0.25">
      <c r="H598" s="98"/>
      <c r="I598" s="98"/>
      <c r="J598" s="99"/>
      <c r="K598" s="98"/>
    </row>
    <row r="599" spans="8:11" x14ac:dyDescent="0.25">
      <c r="H599" s="98"/>
      <c r="I599" s="98"/>
      <c r="J599" s="99"/>
      <c r="K599" s="98"/>
    </row>
    <row r="600" spans="8:11" x14ac:dyDescent="0.25">
      <c r="H600" s="98"/>
      <c r="I600" s="98"/>
      <c r="J600" s="99"/>
      <c r="K600" s="98"/>
    </row>
    <row r="601" spans="8:11" x14ac:dyDescent="0.25">
      <c r="H601" s="98"/>
      <c r="I601" s="98"/>
      <c r="J601" s="99"/>
      <c r="K601" s="98"/>
    </row>
    <row r="602" spans="8:11" x14ac:dyDescent="0.25">
      <c r="H602" s="98"/>
      <c r="I602" s="98"/>
      <c r="J602" s="99"/>
      <c r="K602" s="98"/>
    </row>
    <row r="603" spans="8:11" x14ac:dyDescent="0.25">
      <c r="H603" s="98"/>
      <c r="I603" s="98"/>
      <c r="J603" s="99"/>
      <c r="K603" s="98"/>
    </row>
    <row r="604" spans="8:11" x14ac:dyDescent="0.25">
      <c r="H604" s="98"/>
      <c r="I604" s="98"/>
      <c r="J604" s="99"/>
      <c r="K604" s="98"/>
    </row>
    <row r="605" spans="8:11" x14ac:dyDescent="0.25">
      <c r="H605" s="98"/>
      <c r="I605" s="98"/>
      <c r="J605" s="99"/>
      <c r="K605" s="98"/>
    </row>
    <row r="606" spans="8:11" x14ac:dyDescent="0.25">
      <c r="H606" s="98"/>
      <c r="I606" s="98"/>
      <c r="J606" s="99"/>
      <c r="K606" s="98"/>
    </row>
    <row r="607" spans="8:11" x14ac:dyDescent="0.25">
      <c r="H607" s="98"/>
      <c r="I607" s="98"/>
      <c r="J607" s="99"/>
      <c r="K607" s="98"/>
    </row>
    <row r="608" spans="8:11" x14ac:dyDescent="0.25">
      <c r="H608" s="98"/>
      <c r="I608" s="98"/>
      <c r="J608" s="99"/>
      <c r="K608" s="98"/>
    </row>
    <row r="609" spans="8:11" x14ac:dyDescent="0.25">
      <c r="H609" s="98"/>
      <c r="I609" s="98"/>
      <c r="J609" s="99"/>
      <c r="K609" s="98"/>
    </row>
    <row r="610" spans="8:11" x14ac:dyDescent="0.25">
      <c r="H610" s="98"/>
      <c r="I610" s="98"/>
      <c r="J610" s="99"/>
      <c r="K610" s="98"/>
    </row>
    <row r="611" spans="8:11" x14ac:dyDescent="0.25">
      <c r="H611" s="98"/>
      <c r="I611" s="98"/>
      <c r="J611" s="99"/>
      <c r="K611" s="98"/>
    </row>
    <row r="612" spans="8:11" x14ac:dyDescent="0.25">
      <c r="H612" s="98"/>
      <c r="I612" s="98"/>
      <c r="J612" s="99"/>
      <c r="K612" s="98"/>
    </row>
    <row r="613" spans="8:11" x14ac:dyDescent="0.25">
      <c r="H613" s="98"/>
      <c r="I613" s="98"/>
      <c r="J613" s="99"/>
      <c r="K613" s="98"/>
    </row>
    <row r="614" spans="8:11" x14ac:dyDescent="0.25">
      <c r="H614" s="98"/>
      <c r="I614" s="98"/>
      <c r="J614" s="99"/>
      <c r="K614" s="98"/>
    </row>
    <row r="615" spans="8:11" x14ac:dyDescent="0.25">
      <c r="H615" s="98"/>
      <c r="I615" s="98"/>
      <c r="J615" s="99"/>
      <c r="K615" s="98"/>
    </row>
    <row r="616" spans="8:11" x14ac:dyDescent="0.25">
      <c r="H616" s="98"/>
      <c r="I616" s="98"/>
      <c r="J616" s="99"/>
      <c r="K616" s="98"/>
    </row>
    <row r="617" spans="8:11" x14ac:dyDescent="0.25">
      <c r="H617" s="98"/>
      <c r="I617" s="98"/>
      <c r="J617" s="99"/>
      <c r="K617" s="98"/>
    </row>
    <row r="618" spans="8:11" x14ac:dyDescent="0.25">
      <c r="H618" s="98"/>
      <c r="I618" s="98"/>
      <c r="J618" s="99"/>
      <c r="K618" s="98"/>
    </row>
    <row r="619" spans="8:11" x14ac:dyDescent="0.25">
      <c r="H619" s="98"/>
      <c r="I619" s="98"/>
      <c r="J619" s="99"/>
      <c r="K619" s="98"/>
    </row>
    <row r="620" spans="8:11" x14ac:dyDescent="0.25">
      <c r="H620" s="98"/>
      <c r="I620" s="98"/>
      <c r="J620" s="99"/>
      <c r="K620" s="98"/>
    </row>
    <row r="621" spans="8:11" x14ac:dyDescent="0.25">
      <c r="H621" s="98"/>
      <c r="I621" s="98"/>
      <c r="J621" s="99"/>
      <c r="K621" s="98"/>
    </row>
    <row r="622" spans="8:11" x14ac:dyDescent="0.25">
      <c r="H622" s="98"/>
      <c r="I622" s="98"/>
      <c r="J622" s="99"/>
      <c r="K622" s="98"/>
    </row>
    <row r="623" spans="8:11" x14ac:dyDescent="0.25">
      <c r="H623" s="98"/>
      <c r="I623" s="98"/>
      <c r="J623" s="99"/>
      <c r="K623" s="98"/>
    </row>
    <row r="624" spans="8:11" x14ac:dyDescent="0.25">
      <c r="H624" s="98"/>
      <c r="I624" s="98"/>
      <c r="J624" s="99"/>
      <c r="K624" s="98"/>
    </row>
    <row r="625" spans="8:11" x14ac:dyDescent="0.25">
      <c r="H625" s="98"/>
      <c r="I625" s="98"/>
      <c r="J625" s="99"/>
      <c r="K625" s="98"/>
    </row>
    <row r="626" spans="8:11" x14ac:dyDescent="0.25">
      <c r="H626" s="98"/>
      <c r="I626" s="98"/>
      <c r="J626" s="99"/>
      <c r="K626" s="98"/>
    </row>
    <row r="627" spans="8:11" x14ac:dyDescent="0.25">
      <c r="H627" s="98"/>
      <c r="I627" s="98"/>
      <c r="J627" s="99"/>
      <c r="K627" s="98"/>
    </row>
    <row r="628" spans="8:11" x14ac:dyDescent="0.25">
      <c r="H628" s="98"/>
      <c r="I628" s="98"/>
      <c r="J628" s="99"/>
      <c r="K628" s="98"/>
    </row>
    <row r="629" spans="8:11" x14ac:dyDescent="0.25">
      <c r="H629" s="98"/>
      <c r="I629" s="98"/>
      <c r="J629" s="99"/>
      <c r="K629" s="98"/>
    </row>
    <row r="630" spans="8:11" x14ac:dyDescent="0.25">
      <c r="H630" s="98"/>
      <c r="I630" s="98"/>
      <c r="J630" s="99"/>
      <c r="K630" s="98"/>
    </row>
    <row r="631" spans="8:11" x14ac:dyDescent="0.25">
      <c r="H631" s="98"/>
      <c r="I631" s="98"/>
      <c r="J631" s="99"/>
      <c r="K631" s="98"/>
    </row>
    <row r="632" spans="8:11" x14ac:dyDescent="0.25">
      <c r="H632" s="98"/>
      <c r="I632" s="98"/>
      <c r="J632" s="99"/>
      <c r="K632" s="98"/>
    </row>
    <row r="633" spans="8:11" x14ac:dyDescent="0.25">
      <c r="H633" s="98"/>
      <c r="I633" s="98"/>
      <c r="J633" s="99"/>
      <c r="K633" s="98"/>
    </row>
    <row r="634" spans="8:11" x14ac:dyDescent="0.25">
      <c r="H634" s="98"/>
      <c r="I634" s="98"/>
      <c r="J634" s="99"/>
      <c r="K634" s="98"/>
    </row>
    <row r="635" spans="8:11" x14ac:dyDescent="0.25">
      <c r="H635" s="98"/>
      <c r="I635" s="98"/>
      <c r="J635" s="99"/>
      <c r="K635" s="98"/>
    </row>
    <row r="636" spans="8:11" x14ac:dyDescent="0.25">
      <c r="H636" s="98"/>
      <c r="I636" s="98"/>
      <c r="J636" s="99"/>
      <c r="K636" s="98"/>
    </row>
    <row r="637" spans="8:11" x14ac:dyDescent="0.25">
      <c r="H637" s="98"/>
      <c r="I637" s="98"/>
      <c r="J637" s="99"/>
      <c r="K637" s="98"/>
    </row>
    <row r="638" spans="8:11" x14ac:dyDescent="0.25">
      <c r="H638" s="98"/>
      <c r="I638" s="98"/>
      <c r="J638" s="99"/>
      <c r="K638" s="98"/>
    </row>
    <row r="639" spans="8:11" x14ac:dyDescent="0.25">
      <c r="H639" s="98"/>
      <c r="I639" s="98"/>
      <c r="J639" s="99"/>
      <c r="K639" s="98"/>
    </row>
    <row r="640" spans="8:11" x14ac:dyDescent="0.25">
      <c r="H640" s="98"/>
      <c r="I640" s="98"/>
      <c r="J640" s="99"/>
      <c r="K640" s="98"/>
    </row>
    <row r="641" spans="8:11" x14ac:dyDescent="0.25">
      <c r="H641" s="98"/>
      <c r="I641" s="98"/>
      <c r="J641" s="99"/>
      <c r="K641" s="98"/>
    </row>
    <row r="642" spans="8:11" x14ac:dyDescent="0.25">
      <c r="H642" s="98"/>
      <c r="I642" s="98"/>
      <c r="J642" s="99"/>
      <c r="K642" s="98"/>
    </row>
    <row r="643" spans="8:11" x14ac:dyDescent="0.25">
      <c r="H643" s="98"/>
      <c r="I643" s="98"/>
      <c r="J643" s="99"/>
      <c r="K643" s="98"/>
    </row>
    <row r="644" spans="8:11" x14ac:dyDescent="0.25">
      <c r="H644" s="98"/>
      <c r="I644" s="98"/>
      <c r="J644" s="99"/>
      <c r="K644" s="98"/>
    </row>
    <row r="645" spans="8:11" x14ac:dyDescent="0.25">
      <c r="H645" s="98"/>
      <c r="I645" s="98"/>
      <c r="J645" s="99"/>
      <c r="K645" s="98"/>
    </row>
    <row r="646" spans="8:11" x14ac:dyDescent="0.25">
      <c r="H646" s="98"/>
      <c r="I646" s="98"/>
      <c r="J646" s="99"/>
      <c r="K646" s="98"/>
    </row>
    <row r="647" spans="8:11" x14ac:dyDescent="0.25">
      <c r="H647" s="98"/>
      <c r="I647" s="98"/>
      <c r="J647" s="99"/>
      <c r="K647" s="98"/>
    </row>
    <row r="648" spans="8:11" x14ac:dyDescent="0.25">
      <c r="H648" s="98"/>
      <c r="I648" s="98"/>
      <c r="J648" s="99"/>
      <c r="K648" s="98"/>
    </row>
    <row r="649" spans="8:11" x14ac:dyDescent="0.25">
      <c r="H649" s="98"/>
      <c r="I649" s="98"/>
      <c r="J649" s="99"/>
      <c r="K649" s="98"/>
    </row>
    <row r="650" spans="8:11" x14ac:dyDescent="0.25">
      <c r="H650" s="98"/>
      <c r="I650" s="98"/>
      <c r="J650" s="99"/>
      <c r="K650" s="98"/>
    </row>
    <row r="651" spans="8:11" x14ac:dyDescent="0.25">
      <c r="H651" s="98"/>
      <c r="I651" s="98"/>
      <c r="J651" s="99"/>
      <c r="K651" s="98"/>
    </row>
    <row r="652" spans="8:11" x14ac:dyDescent="0.25">
      <c r="H652" s="98"/>
      <c r="I652" s="98"/>
      <c r="J652" s="99"/>
      <c r="K652" s="98"/>
    </row>
    <row r="653" spans="8:11" x14ac:dyDescent="0.25">
      <c r="H653" s="98"/>
      <c r="I653" s="98"/>
      <c r="J653" s="99"/>
      <c r="K653" s="98"/>
    </row>
    <row r="654" spans="8:11" x14ac:dyDescent="0.25">
      <c r="H654" s="98"/>
      <c r="I654" s="98"/>
      <c r="J654" s="99"/>
      <c r="K654" s="98"/>
    </row>
    <row r="655" spans="8:11" x14ac:dyDescent="0.25">
      <c r="H655" s="98"/>
      <c r="I655" s="98"/>
      <c r="J655" s="99"/>
      <c r="K655" s="98"/>
    </row>
    <row r="656" spans="8:11" x14ac:dyDescent="0.25">
      <c r="H656" s="98"/>
      <c r="I656" s="98"/>
      <c r="J656" s="99"/>
      <c r="K656" s="98"/>
    </row>
    <row r="657" spans="8:11" x14ac:dyDescent="0.25">
      <c r="H657" s="98"/>
      <c r="I657" s="98"/>
      <c r="J657" s="99"/>
      <c r="K657" s="98"/>
    </row>
    <row r="658" spans="8:11" x14ac:dyDescent="0.25">
      <c r="H658" s="98"/>
      <c r="I658" s="98"/>
      <c r="J658" s="99"/>
      <c r="K658" s="98"/>
    </row>
    <row r="659" spans="8:11" x14ac:dyDescent="0.25">
      <c r="H659" s="98"/>
      <c r="I659" s="98"/>
      <c r="J659" s="99"/>
      <c r="K659" s="98"/>
    </row>
    <row r="660" spans="8:11" x14ac:dyDescent="0.25">
      <c r="H660" s="98"/>
      <c r="I660" s="98"/>
      <c r="J660" s="99"/>
      <c r="K660" s="98"/>
    </row>
    <row r="661" spans="8:11" x14ac:dyDescent="0.25">
      <c r="H661" s="98"/>
      <c r="I661" s="98"/>
      <c r="J661" s="99"/>
      <c r="K661" s="98"/>
    </row>
    <row r="662" spans="8:11" x14ac:dyDescent="0.25">
      <c r="H662" s="98"/>
      <c r="I662" s="98"/>
      <c r="J662" s="99"/>
      <c r="K662" s="98"/>
    </row>
    <row r="663" spans="8:11" x14ac:dyDescent="0.25">
      <c r="H663" s="98"/>
      <c r="I663" s="98"/>
      <c r="J663" s="99"/>
      <c r="K663" s="98"/>
    </row>
    <row r="664" spans="8:11" x14ac:dyDescent="0.25">
      <c r="H664" s="98"/>
      <c r="I664" s="98"/>
      <c r="J664" s="99"/>
      <c r="K664" s="98"/>
    </row>
    <row r="665" spans="8:11" x14ac:dyDescent="0.25">
      <c r="H665" s="98"/>
      <c r="I665" s="98"/>
      <c r="J665" s="99"/>
      <c r="K665" s="98"/>
    </row>
    <row r="666" spans="8:11" x14ac:dyDescent="0.25">
      <c r="H666" s="98"/>
      <c r="I666" s="98"/>
      <c r="J666" s="99"/>
      <c r="K666" s="98"/>
    </row>
    <row r="667" spans="8:11" x14ac:dyDescent="0.25">
      <c r="H667" s="98"/>
      <c r="I667" s="98"/>
      <c r="J667" s="99"/>
      <c r="K667" s="98"/>
    </row>
    <row r="668" spans="8:11" x14ac:dyDescent="0.25">
      <c r="H668" s="98"/>
      <c r="I668" s="98"/>
      <c r="J668" s="99"/>
      <c r="K668" s="98"/>
    </row>
    <row r="669" spans="8:11" x14ac:dyDescent="0.25">
      <c r="H669" s="98"/>
      <c r="I669" s="98"/>
      <c r="J669" s="99"/>
      <c r="K669" s="98"/>
    </row>
  </sheetData>
  <mergeCells count="28">
    <mergeCell ref="A22:B22"/>
    <mergeCell ref="D108:E108"/>
    <mergeCell ref="J14:M14"/>
    <mergeCell ref="J15:M15"/>
    <mergeCell ref="J16:M16"/>
    <mergeCell ref="J17:M17"/>
    <mergeCell ref="J18:M18"/>
    <mergeCell ref="J19:M19"/>
    <mergeCell ref="F22:H22"/>
    <mergeCell ref="J13:M13"/>
    <mergeCell ref="P13:Q13"/>
    <mergeCell ref="K1:K3"/>
    <mergeCell ref="L1:L3"/>
    <mergeCell ref="M1:N1"/>
    <mergeCell ref="J10:M10"/>
    <mergeCell ref="P10:Q10"/>
    <mergeCell ref="J11:M11"/>
    <mergeCell ref="J12:M12"/>
    <mergeCell ref="P12:Q12"/>
    <mergeCell ref="F2:G2"/>
    <mergeCell ref="H2:I2"/>
    <mergeCell ref="P9:Q9"/>
    <mergeCell ref="A1:A3"/>
    <mergeCell ref="B1:B3"/>
    <mergeCell ref="C1:C3"/>
    <mergeCell ref="D1:D3"/>
    <mergeCell ref="E1:I1"/>
    <mergeCell ref="J1:J3"/>
  </mergeCells>
  <conditionalFormatting sqref="Q11">
    <cfRule type="expression" dxfId="5" priority="1">
      <formula>ISERROR($Q11)</formula>
    </cfRule>
  </conditionalFormatting>
  <dataValidations count="8">
    <dataValidation type="decimal" allowBlank="1" showInputMessage="1" showErrorMessage="1" errorTitle="Error" error="Mayor a 1" promptTitle="Porcentaje de AIU" prompt="Mayor a 1" sqref="R9" xr:uid="{E43C5199-82EC-4162-8214-266A034D8032}">
      <formula1>0.011</formula1>
      <formula2>AH12</formula2>
    </dataValidation>
    <dataValidation type="decimal" allowBlank="1" showInputMessage="1" showErrorMessage="1" errorTitle="Error" error="Mayor o igual a 1 y Menor al Ofertado" promptTitle="Porcentaje de AIU" prompt="Mayor o igual a 1 y Menor al Ofertado" sqref="Q11" xr:uid="{01F574DE-F8D3-42FF-B74D-998DC01ABC60}">
      <formula1>0.01</formula1>
      <formula2>S11</formula2>
    </dataValidation>
    <dataValidation type="custom" operator="greaterThanOrEqual" allowBlank="1" showInputMessage="1" showErrorMessage="1" errorTitle="Error" error="El porcentaje que ingreso no esta en este rango 0%-100%, o el resultado del descuento en menor al precio piso $ 1,608,377" promptTitle="Porcentaje Descuento" prompt="Ingrese % de descuento de 0%-100% y el resultado del descuento no puede ser menor al precio piso $ 1,608,377" sqref="K4" xr:uid="{280DD77C-709C-409F-B9BB-39FBCA8192A6}">
      <formula1>A4</formula1>
    </dataValidation>
    <dataValidation type="custom" operator="greaterThanOrEqual" allowBlank="1" showInputMessage="1" showErrorMessage="1" errorTitle="Error" error="El porcentaje que ingreso no esta en este rango 0%-100%, o el resultado del descuento en menor al precio piso $ 1,650,451" promptTitle="Porcentaje Descuento" prompt="Ingrese % de descuento de 0%-100% y el resultado del descuento no puede ser menor al precio piso $ 1,650,451" sqref="K5:K6" xr:uid="{BF17310B-BB12-472C-B149-213C8A604798}">
      <formula1>A5</formula1>
    </dataValidation>
    <dataValidation operator="greaterThanOrEqual" allowBlank="1" showInputMessage="1" showErrorMessage="1" sqref="K7:K8" xr:uid="{98AA968F-21E1-401B-A45F-5F37941CF69C}"/>
    <dataValidation type="decimal" operator="greaterThan" allowBlank="1" showInputMessage="1" showErrorMessage="1" sqref="P2:P8 Q2:Q3" xr:uid="{02C82864-B3C4-4B27-9F28-24F7F3C94947}">
      <formula1>0</formula1>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I4:I8" xr:uid="{3137B453-9252-4F28-82F4-B022E1A97559}">
      <formula1>F4&lt;$J$11</formula1>
    </dataValidation>
    <dataValidation type="custom" allowBlank="1" showInputMessage="1" showErrorMessage="1" errorTitle="Descuento no valido" error="Por favor verifique en la columna &quot;Descuento sobre precio minimo&quot;:_x000a_- La mitad de los items pueden tener un descuento máximo del 25%_x000a_- La otra mitad puede tener un descuento máximo del 20%" promptTitle="Reglas de Descuento" prompt="Ingrese un descuento entre el 0 % y 100%. Tenga en cuenta en la columna &quot;Descuento sobre precio minimo&quot;:_x000a_- La mitad de los items pueden tener un descuento máximo del 25%_x000a_- La otra mitad puede tener un descuento máximo del 20%" sqref="J24:J103" xr:uid="{38349CC2-6668-4359-BFB1-1D7CC8AF6264}">
      <formula1>F24&lt;$J$11</formula1>
    </dataValidation>
  </dataValidations>
  <printOptions horizontalCentered="1"/>
  <pageMargins left="0.31496062992125984" right="0.31496062992125984" top="0.35433070866141736" bottom="0.35433070866141736" header="0.31496062992125984" footer="0.31496062992125984"/>
  <pageSetup scale="30" fitToHeight="2" orientation="landscape" horizontalDpi="1200" verticalDpi="1200" r:id="rId1"/>
  <colBreaks count="1" manualBreakCount="1">
    <brk id="17"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VERIFICACIÓN 2025</vt:lpstr>
      <vt:lpstr>VERIFICACIÓN (2)</vt:lpstr>
      <vt:lpstr>Union Temporal zone clean</vt:lpstr>
      <vt:lpstr>MUNDOLIMPIEZA LTDA - #1218364</vt:lpstr>
      <vt:lpstr>UNIÓN TEMPORAL SERTOP 2 - #1218</vt:lpstr>
      <vt:lpstr>SERVICIOS Y PRODUCTOS DE ASEO E</vt:lpstr>
      <vt:lpstr>UNION TEMPORAL LLANO ALIANZA BI</vt:lpstr>
      <vt:lpstr>OUTSOURCING GIAF V5 UNIÓN TEMPO</vt:lpstr>
      <vt:lpstr>UNIÓN TEMPORAL TERRASEO </vt:lpstr>
      <vt:lpstr>SOCIETY SERVICES GENERAL SAS</vt:lpstr>
      <vt:lpstr>UNION TEMPORAL ZAFIRO 5G</vt:lpstr>
      <vt:lpstr>UNIÓN TEMPORAL SERVIR </vt:lpstr>
      <vt:lpstr>UNION TEMPORAL ADIN GRUPO</vt:lpstr>
      <vt:lpstr>ZV SERVIASEAMOS UNION TEMPORAL </vt:lpstr>
      <vt:lpstr>'MUNDOLIMPIEZA LTDA - #1218364'!Print_Area</vt:lpstr>
      <vt:lpstr>'OUTSOURCING GIAF V5 UNIÓN TEMPO'!Print_Area</vt:lpstr>
      <vt:lpstr>'SERVICIOS Y PRODUCTOS DE ASEO E'!Print_Area</vt:lpstr>
      <vt:lpstr>'SOCIETY SERVICES GENERAL SAS'!Print_Area</vt:lpstr>
      <vt:lpstr>'UNION TEMPORAL ADIN GRUPO'!Print_Area</vt:lpstr>
      <vt:lpstr>'UNION TEMPORAL LLANO ALIANZA BI'!Print_Area</vt:lpstr>
      <vt:lpstr>'UNIÓN TEMPORAL SERTOP 2 - #1218'!Print_Area</vt:lpstr>
      <vt:lpstr>'UNIÓN TEMPORAL SERVIR '!Print_Area</vt:lpstr>
      <vt:lpstr>'UNIÓN TEMPORAL TERRASEO '!Print_Area</vt:lpstr>
      <vt:lpstr>'UNION TEMPORAL ZAFIRO 5G'!Print_Area</vt:lpstr>
      <vt:lpstr>'Union Temporal zone clean'!Print_Area</vt:lpstr>
      <vt:lpstr>'VERIFICACIÓN (2)'!Print_Area</vt:lpstr>
      <vt:lpstr>'VERIFICACIÓN 2025'!Print_Area</vt:lpstr>
      <vt:lpstr>'ZV SERVIASEAMOS UNION TEMPORAL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Daniela Perez Vega</dc:creator>
  <cp:lastModifiedBy>Edwin Andrés Garcia</cp:lastModifiedBy>
  <cp:lastPrinted>2025-09-04T14:48:07Z</cp:lastPrinted>
  <dcterms:created xsi:type="dcterms:W3CDTF">2022-12-21T16:28:54Z</dcterms:created>
  <dcterms:modified xsi:type="dcterms:W3CDTF">2025-10-20T19:44:01Z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c111285-cafa-4fc9-8a9a-bd902089b24f_Enabled">
    <vt:lpwstr>true</vt:lpwstr>
  </property>
  <property fmtid="{D5CDD505-2E9C-101B-9397-08002B2CF9AE}" pid="3" name="MSIP_Label_fc111285-cafa-4fc9-8a9a-bd902089b24f_SetDate">
    <vt:lpwstr>2025-08-22T18:55:59Z</vt:lpwstr>
  </property>
  <property fmtid="{D5CDD505-2E9C-101B-9397-08002B2CF9AE}" pid="4" name="MSIP_Label_fc111285-cafa-4fc9-8a9a-bd902089b24f_Method">
    <vt:lpwstr>Privileged</vt:lpwstr>
  </property>
  <property fmtid="{D5CDD505-2E9C-101B-9397-08002B2CF9AE}" pid="5" name="MSIP_Label_fc111285-cafa-4fc9-8a9a-bd902089b24f_Name">
    <vt:lpwstr>Public</vt:lpwstr>
  </property>
  <property fmtid="{D5CDD505-2E9C-101B-9397-08002B2CF9AE}" pid="6" name="MSIP_Label_fc111285-cafa-4fc9-8a9a-bd902089b24f_SiteId">
    <vt:lpwstr>cbc2c381-2f2e-4d93-91d1-506c9316ace7</vt:lpwstr>
  </property>
  <property fmtid="{D5CDD505-2E9C-101B-9397-08002B2CF9AE}" pid="7" name="MSIP_Label_fc111285-cafa-4fc9-8a9a-bd902089b24f_ActionId">
    <vt:lpwstr>245cd645-c05a-4efb-afb7-a79eeb0d753b</vt:lpwstr>
  </property>
  <property fmtid="{D5CDD505-2E9C-101B-9397-08002B2CF9AE}" pid="8" name="MSIP_Label_fc111285-cafa-4fc9-8a9a-bd902089b24f_ContentBits">
    <vt:lpwstr>0</vt:lpwstr>
  </property>
  <property fmtid="{D5CDD505-2E9C-101B-9397-08002B2CF9AE}" pid="9" name="MSIP_Label_fc111285-cafa-4fc9-8a9a-bd902089b24f_Tag">
    <vt:lpwstr>10, 0, 1, 1</vt:lpwstr>
  </property>
</Properties>
</file>