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stitucional\supervision soporte 2025\liquidacion contrato\"/>
    </mc:Choice>
  </mc:AlternateContent>
  <xr:revisionPtr revIDLastSave="0" documentId="8_{EDE81AF7-7D89-4EA2-970C-E06BC4FC581B}" xr6:coauthVersionLast="47" xr6:coauthVersionMax="47" xr10:uidLastSave="{00000000-0000-0000-0000-000000000000}"/>
  <bookViews>
    <workbookView xWindow="-110" yWindow="-110" windowWidth="19420" windowHeight="10300" activeTab="1" xr2:uid="{BEDCC046-5898-47BA-B06E-05966D938F7B}"/>
  </bookViews>
  <sheets>
    <sheet name="Hoja1" sheetId="1" r:id="rId1"/>
    <sheet name="Claudi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" l="1"/>
  <c r="C15" i="3"/>
  <c r="D14" i="3"/>
  <c r="D15" i="3"/>
  <c r="E14" i="3"/>
  <c r="E15" i="3"/>
  <c r="D13" i="3"/>
  <c r="E13" i="3" s="1"/>
  <c r="D12" i="3"/>
  <c r="E12" i="3" s="1"/>
  <c r="E11" i="3"/>
  <c r="D10" i="3"/>
  <c r="E10" i="3" s="1"/>
  <c r="D9" i="3"/>
  <c r="E9" i="3" s="1"/>
  <c r="D8" i="3"/>
  <c r="E8" i="3" l="1"/>
  <c r="D12" i="1" l="1"/>
  <c r="D10" i="1"/>
</calcChain>
</file>

<file path=xl/sharedStrings.xml><?xml version="1.0" encoding="utf-8"?>
<sst xmlns="http://schemas.openxmlformats.org/spreadsheetml/2006/main" count="41" uniqueCount="35">
  <si>
    <t>Item</t>
  </si>
  <si>
    <t>Detalle</t>
  </si>
  <si>
    <t>No Factura</t>
  </si>
  <si>
    <t>AP15831</t>
  </si>
  <si>
    <t>Valor Pagado</t>
  </si>
  <si>
    <t>Valor inicial del contrato</t>
  </si>
  <si>
    <t>NIT 830013988</t>
  </si>
  <si>
    <t>Tercero ALFAPEOPLE ANDINO SAS</t>
  </si>
  <si>
    <t xml:space="preserve">No Factura </t>
  </si>
  <si>
    <t>Fecha</t>
  </si>
  <si>
    <t>Saldo presupuesto</t>
  </si>
  <si>
    <t>Total Pagos</t>
  </si>
  <si>
    <t>Saldo a Reintegrar</t>
  </si>
  <si>
    <t>Pagos Totales</t>
  </si>
  <si>
    <t>Relación Pagos contrato 211 del año 2025</t>
  </si>
  <si>
    <t>AP15985</t>
  </si>
  <si>
    <t>144 Soporte especializado Mayo 27 - Junio 16</t>
  </si>
  <si>
    <t>AP16074</t>
  </si>
  <si>
    <t>123 Soporte especializado dynamics Junio Julio FO 365</t>
  </si>
  <si>
    <t>AP16195</t>
  </si>
  <si>
    <t>137 horas soporte del mes de Julio 2025</t>
  </si>
  <si>
    <t>142 horas soporte del mes de agosto 2025</t>
  </si>
  <si>
    <t>AP16306</t>
  </si>
  <si>
    <t>AP16358</t>
  </si>
  <si>
    <t>221.5 horas soporte del mes de septiembre 2025</t>
  </si>
  <si>
    <t>AP16422</t>
  </si>
  <si>
    <t>92 horas soporte del mes de octubre 2025</t>
  </si>
  <si>
    <t>Licencias:
LOCALIZACION COLOMBIA FOR FINANCE AND OPERATION
PRESUPUESTO PUBLICO FOR FINANCE AND OPERATION
PLAN DE COMPRAS FOR FINANCE AND OPERATION
PAGOS ELECTRONICOS FOR FINANCE AND OPERATION</t>
  </si>
  <si>
    <t>Contrato 211-2025</t>
  </si>
  <si>
    <t>Objeto: Renovación del licenciamiento Microsoft dynamics 365 verticales y la adquisición de horas de soporte técnico, configuración, parametrización y desarrollo</t>
  </si>
  <si>
    <t>RP-2025000602</t>
  </si>
  <si>
    <t>AP16196</t>
  </si>
  <si>
    <t xml:space="preserve">Valor Antes Iva </t>
  </si>
  <si>
    <t>IVA</t>
  </si>
  <si>
    <t>Total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</si>
</sst>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3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164" fontId="1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7" fontId="0" fillId="0" borderId="1" xfId="0" applyNumberFormat="1" applyBorder="1"/>
    <xf numFmtId="164" fontId="0" fillId="0" borderId="1" xfId="1" applyNumberFormat="1" applyFont="1" applyFill="1" applyBorder="1"/>
    <xf numFmtId="164" fontId="1" fillId="0" borderId="1" xfId="0" applyNumberFormat="1" applyFont="1" applyBorder="1"/>
    <xf numFmtId="164" fontId="0" fillId="0" borderId="1" xfId="0" applyNumberFormat="1" applyBorder="1"/>
    <xf numFmtId="17" fontId="4" fillId="0" borderId="1" xfId="0" applyNumberFormat="1" applyFont="1" applyBorder="1"/>
    <xf numFmtId="0" fontId="0" fillId="0" borderId="2" xfId="0" applyBorder="1"/>
    <xf numFmtId="3" fontId="0" fillId="0" borderId="2" xfId="0" applyNumberFormat="1" applyBorder="1"/>
    <xf numFmtId="0" fontId="0" fillId="0" borderId="3" xfId="0" applyBorder="1"/>
    <xf numFmtId="3" fontId="0" fillId="0" borderId="3" xfId="0" applyNumberFormat="1" applyBorder="1"/>
    <xf numFmtId="0" fontId="1" fillId="0" borderId="4" xfId="0" applyFont="1" applyBorder="1"/>
    <xf numFmtId="3" fontId="1" fillId="0" borderId="6" xfId="0" applyNumberFormat="1" applyFont="1" applyBorder="1"/>
    <xf numFmtId="0" fontId="0" fillId="0" borderId="5" xfId="0" applyBorder="1"/>
    <xf numFmtId="1" fontId="0" fillId="0" borderId="1" xfId="0" applyNumberFormat="1" applyBorder="1"/>
    <xf numFmtId="164" fontId="1" fillId="0" borderId="1" xfId="1" applyNumberFormat="1" applyFont="1" applyFill="1" applyBorder="1"/>
    <xf numFmtId="17" fontId="4" fillId="0" borderId="0" xfId="0" applyNumberFormat="1" applyFont="1"/>
    <xf numFmtId="164" fontId="3" fillId="0" borderId="0" xfId="1" applyNumberFormat="1" applyFont="1" applyBorder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86B0-2803-4E53-96B5-A1330F81F7D5}">
  <dimension ref="A1:D12"/>
  <sheetViews>
    <sheetView workbookViewId="0">
      <selection activeCell="C9" sqref="C9"/>
    </sheetView>
  </sheetViews>
  <sheetFormatPr baseColWidth="10" defaultRowHeight="14.5" x14ac:dyDescent="0.35"/>
  <cols>
    <col min="1" max="1" width="37.1796875" customWidth="1"/>
    <col min="2" max="2" width="66" bestFit="1" customWidth="1"/>
    <col min="4" max="4" width="12.453125" bestFit="1" customWidth="1"/>
  </cols>
  <sheetData>
    <row r="1" spans="1:4" x14ac:dyDescent="0.35">
      <c r="A1" s="27" t="s">
        <v>14</v>
      </c>
      <c r="B1" s="27"/>
      <c r="C1" s="27"/>
      <c r="D1" s="27"/>
    </row>
    <row r="2" spans="1:4" x14ac:dyDescent="0.35">
      <c r="A2" s="5" t="s">
        <v>0</v>
      </c>
      <c r="B2" s="5" t="s">
        <v>1</v>
      </c>
      <c r="C2" s="5" t="s">
        <v>2</v>
      </c>
      <c r="D2" s="5" t="s">
        <v>4</v>
      </c>
    </row>
    <row r="3" spans="1:4" x14ac:dyDescent="0.35">
      <c r="A3" s="1">
        <v>1</v>
      </c>
      <c r="B3" s="2" t="s">
        <v>16</v>
      </c>
      <c r="C3" s="1" t="s">
        <v>15</v>
      </c>
      <c r="D3" s="3">
        <v>51278280</v>
      </c>
    </row>
    <row r="4" spans="1:4" x14ac:dyDescent="0.35">
      <c r="A4" s="1">
        <v>2</v>
      </c>
      <c r="B4" s="1" t="s">
        <v>18</v>
      </c>
      <c r="C4" s="1" t="s">
        <v>17</v>
      </c>
      <c r="D4" s="3">
        <v>43949759</v>
      </c>
    </row>
    <row r="5" spans="1:4" x14ac:dyDescent="0.35">
      <c r="A5" s="1">
        <v>3</v>
      </c>
      <c r="B5" s="1" t="s">
        <v>20</v>
      </c>
      <c r="C5" s="1" t="s">
        <v>19</v>
      </c>
      <c r="D5" s="3">
        <v>48785586</v>
      </c>
    </row>
    <row r="6" spans="1:4" x14ac:dyDescent="0.35">
      <c r="A6" s="1">
        <v>4</v>
      </c>
      <c r="B6" s="1" t="s">
        <v>21</v>
      </c>
      <c r="C6" s="1" t="s">
        <v>22</v>
      </c>
      <c r="D6" s="3">
        <v>50566082</v>
      </c>
    </row>
    <row r="7" spans="1:4" x14ac:dyDescent="0.35">
      <c r="A7" s="15">
        <v>5</v>
      </c>
      <c r="B7" s="15" t="s">
        <v>24</v>
      </c>
      <c r="C7" s="15" t="s">
        <v>23</v>
      </c>
      <c r="D7" s="16">
        <v>78875966</v>
      </c>
    </row>
    <row r="8" spans="1:4" x14ac:dyDescent="0.35">
      <c r="A8" s="17">
        <v>6</v>
      </c>
      <c r="B8" s="17" t="s">
        <v>26</v>
      </c>
      <c r="C8" s="17" t="s">
        <v>25</v>
      </c>
      <c r="D8" s="18">
        <v>32761123</v>
      </c>
    </row>
    <row r="9" spans="1:4" ht="73" thickBot="1" x14ac:dyDescent="0.4">
      <c r="A9" s="15">
        <v>8</v>
      </c>
      <c r="B9" s="2" t="s">
        <v>27</v>
      </c>
      <c r="C9" s="15" t="s">
        <v>3</v>
      </c>
      <c r="D9" s="16">
        <v>284240532</v>
      </c>
    </row>
    <row r="10" spans="1:4" ht="15" thickBot="1" x14ac:dyDescent="0.4">
      <c r="A10" s="19" t="s">
        <v>13</v>
      </c>
      <c r="B10" s="21"/>
      <c r="C10" s="21"/>
      <c r="D10" s="20">
        <f>SUM(D3:D9)</f>
        <v>590457328</v>
      </c>
    </row>
    <row r="11" spans="1:4" x14ac:dyDescent="0.35">
      <c r="A11" s="17" t="s">
        <v>5</v>
      </c>
      <c r="B11" s="17"/>
      <c r="C11" s="17"/>
      <c r="D11" s="18">
        <v>590485818</v>
      </c>
    </row>
    <row r="12" spans="1:4" x14ac:dyDescent="0.35">
      <c r="A12" s="1" t="s">
        <v>12</v>
      </c>
      <c r="B12" s="1"/>
      <c r="C12" s="1"/>
      <c r="D12" s="3">
        <f>D11-D10</f>
        <v>28490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95A6-8AB7-4062-BE0A-AA2ECCC32EA3}">
  <dimension ref="A1:E16"/>
  <sheetViews>
    <sheetView tabSelected="1" workbookViewId="0">
      <selection activeCell="L13" sqref="L13"/>
    </sheetView>
  </sheetViews>
  <sheetFormatPr baseColWidth="10" defaultRowHeight="14.5" x14ac:dyDescent="0.35"/>
  <cols>
    <col min="1" max="1" width="18" customWidth="1"/>
    <col min="3" max="3" width="16.81640625" bestFit="1" customWidth="1"/>
    <col min="4" max="4" width="14.1796875" bestFit="1" customWidth="1"/>
    <col min="5" max="5" width="12.54296875" bestFit="1" customWidth="1"/>
  </cols>
  <sheetData>
    <row r="1" spans="1:5" x14ac:dyDescent="0.35">
      <c r="A1" s="27" t="s">
        <v>28</v>
      </c>
      <c r="B1" s="27"/>
      <c r="C1" s="27"/>
      <c r="D1" s="27"/>
    </row>
    <row r="2" spans="1:5" ht="50.25" customHeight="1" x14ac:dyDescent="0.35">
      <c r="A2" s="28" t="s">
        <v>29</v>
      </c>
      <c r="B2" s="28"/>
      <c r="C2" s="28"/>
      <c r="D2" s="28"/>
    </row>
    <row r="3" spans="1:5" x14ac:dyDescent="0.35">
      <c r="A3" s="29" t="s">
        <v>6</v>
      </c>
      <c r="B3" s="29"/>
      <c r="C3" s="29"/>
      <c r="D3" s="29"/>
    </row>
    <row r="4" spans="1:5" x14ac:dyDescent="0.35">
      <c r="A4" s="29" t="s">
        <v>7</v>
      </c>
      <c r="B4" s="29"/>
      <c r="C4" s="29"/>
      <c r="D4" s="29"/>
    </row>
    <row r="5" spans="1:5" x14ac:dyDescent="0.35">
      <c r="A5" s="1" t="s">
        <v>30</v>
      </c>
      <c r="B5" s="14">
        <v>45786</v>
      </c>
      <c r="C5" s="6">
        <v>590485818</v>
      </c>
      <c r="D5" s="7"/>
    </row>
    <row r="6" spans="1:5" x14ac:dyDescent="0.35">
      <c r="B6" s="24"/>
      <c r="C6" s="25"/>
      <c r="D6" s="26"/>
    </row>
    <row r="7" spans="1:5" x14ac:dyDescent="0.35">
      <c r="A7" s="5" t="s">
        <v>8</v>
      </c>
      <c r="B7" s="5" t="s">
        <v>9</v>
      </c>
      <c r="C7" s="8" t="s">
        <v>32</v>
      </c>
      <c r="D7" s="9" t="s">
        <v>33</v>
      </c>
      <c r="E7" s="4" t="s">
        <v>34</v>
      </c>
    </row>
    <row r="8" spans="1:5" x14ac:dyDescent="0.35">
      <c r="A8" s="1" t="s">
        <v>15</v>
      </c>
      <c r="B8" s="10">
        <v>45833</v>
      </c>
      <c r="C8" s="11">
        <v>43090992</v>
      </c>
      <c r="D8" s="11">
        <f>+C8*19%</f>
        <v>8187288.4800000004</v>
      </c>
      <c r="E8" s="13">
        <f>+C8+D8</f>
        <v>51278280.480000004</v>
      </c>
    </row>
    <row r="9" spans="1:5" x14ac:dyDescent="0.35">
      <c r="A9" s="1" t="s">
        <v>17</v>
      </c>
      <c r="B9" s="10">
        <v>45868</v>
      </c>
      <c r="C9" s="11">
        <v>36932571</v>
      </c>
      <c r="D9" s="11">
        <f t="shared" ref="D9:D14" si="0">+C9*19%</f>
        <v>7017188.4900000002</v>
      </c>
      <c r="E9" s="13">
        <f t="shared" ref="E9:E14" si="1">+C9+D9</f>
        <v>43949759.490000002</v>
      </c>
    </row>
    <row r="10" spans="1:5" x14ac:dyDescent="0.35">
      <c r="A10" s="1" t="s">
        <v>19</v>
      </c>
      <c r="B10" s="10">
        <v>45930</v>
      </c>
      <c r="C10" s="11">
        <v>40996291</v>
      </c>
      <c r="D10" s="11">
        <f t="shared" si="0"/>
        <v>7789295.29</v>
      </c>
      <c r="E10" s="13">
        <f t="shared" si="1"/>
        <v>48785586.289999999</v>
      </c>
    </row>
    <row r="11" spans="1:5" x14ac:dyDescent="0.35">
      <c r="A11" s="1" t="s">
        <v>31</v>
      </c>
      <c r="B11" s="10">
        <v>45930</v>
      </c>
      <c r="C11" s="11">
        <v>284240532</v>
      </c>
      <c r="D11" s="11"/>
      <c r="E11" s="13">
        <f t="shared" si="1"/>
        <v>284240532</v>
      </c>
    </row>
    <row r="12" spans="1:5" x14ac:dyDescent="0.35">
      <c r="A12" s="1" t="s">
        <v>22</v>
      </c>
      <c r="B12" s="10">
        <v>45960</v>
      </c>
      <c r="C12" s="11">
        <v>42492506</v>
      </c>
      <c r="D12" s="11">
        <f t="shared" si="0"/>
        <v>8073576.1399999997</v>
      </c>
      <c r="E12" s="13">
        <f t="shared" si="1"/>
        <v>50566082.140000001</v>
      </c>
    </row>
    <row r="13" spans="1:5" x14ac:dyDescent="0.35">
      <c r="A13" s="1" t="s">
        <v>23</v>
      </c>
      <c r="B13" s="10">
        <v>45960</v>
      </c>
      <c r="C13" s="11">
        <v>66282324</v>
      </c>
      <c r="D13" s="11">
        <f t="shared" si="0"/>
        <v>12593641.560000001</v>
      </c>
      <c r="E13" s="13">
        <f t="shared" si="1"/>
        <v>78875965.560000002</v>
      </c>
    </row>
    <row r="14" spans="1:5" x14ac:dyDescent="0.35">
      <c r="A14" s="1" t="s">
        <v>25</v>
      </c>
      <c r="B14" s="10">
        <v>45988</v>
      </c>
      <c r="C14" s="11">
        <v>27530356</v>
      </c>
      <c r="D14" s="11">
        <f t="shared" si="0"/>
        <v>5230767.6399999997</v>
      </c>
      <c r="E14" s="13">
        <f t="shared" si="1"/>
        <v>32761123.640000001</v>
      </c>
    </row>
    <row r="15" spans="1:5" x14ac:dyDescent="0.35">
      <c r="A15" s="4" t="s">
        <v>11</v>
      </c>
      <c r="B15" s="4"/>
      <c r="C15" s="12">
        <f>SUM(C8:C14)</f>
        <v>541565572</v>
      </c>
      <c r="D15" s="23">
        <f>SUM(D8:D14)</f>
        <v>48891757.600000001</v>
      </c>
      <c r="E15" s="12">
        <f>SUM(E8:E14)</f>
        <v>590457329.60000002</v>
      </c>
    </row>
    <row r="16" spans="1:5" x14ac:dyDescent="0.35">
      <c r="A16" s="1" t="s">
        <v>10</v>
      </c>
      <c r="B16" s="1"/>
      <c r="C16" s="13"/>
      <c r="D16" s="22"/>
      <c r="E16" s="13">
        <f>+C5-E15</f>
        <v>28488.399999976158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Claudia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Hernán Darío Elejalde Lopez</dc:creator>
  <cp:lastModifiedBy>Hernán Darío Elejalde Lopez</cp:lastModifiedBy>
  <dcterms:created xsi:type="dcterms:W3CDTF">2025-09-11T14:48:02Z</dcterms:created>
  <dcterms:modified xsi:type="dcterms:W3CDTF">2025-12-22T22:34:51Z</dcterms:modified>
</cp:coreProperties>
</file>