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TURACION\Documents\COLOMBIA COMPRA2024\01. COLOMBIA COMPRA\00. VIGENTES\Fondo Nacional de EstupefacientesOC_156531\12. DICIEMBRE\"/>
    </mc:Choice>
  </mc:AlternateContent>
  <xr:revisionPtr revIDLastSave="0" documentId="13_ncr:1_{0AD3956A-2D89-4756-A598-FB137745B820}" xr6:coauthVersionLast="47" xr6:coauthVersionMax="47" xr10:uidLastSave="{00000000-0000-0000-0000-000000000000}"/>
  <bookViews>
    <workbookView xWindow="28680" yWindow="-120" windowWidth="24240" windowHeight="13140" firstSheet="1" activeTab="2" xr2:uid="{00000000-000D-0000-FFFF-FFFF00000000}"/>
  </bookViews>
  <sheets>
    <sheet name="PONAL VICHADA" sheetId="1" state="hidden" r:id="rId1"/>
    <sheet name="PREFACTURA" sheetId="3" r:id="rId2"/>
    <sheet name="ANEXO" sheetId="6" r:id="rId3"/>
    <sheet name="Hoja1" sheetId="7" r:id="rId4"/>
  </sheets>
  <externalReferences>
    <externalReference r:id="rId5"/>
    <externalReference r:id="rId6"/>
    <externalReference r:id="rId7"/>
  </externalReferences>
  <definedNames>
    <definedName name="_xlnm.Print_Area" localSheetId="1">PREFACTURA!$A$1:$G$27</definedName>
    <definedName name="check">[1]Listas!$D$2</definedName>
    <definedName name="Confirmacion">[1]Listas!$E$2:$E$3</definedName>
    <definedName name="Hora">[1]Listas!$F$2:$F$20</definedName>
    <definedName name="meridiano">[1]Listas!$G$2:$G$3</definedName>
    <definedName name="PersonalMT">[1]Listas!$I$2:$I$12</definedName>
    <definedName name="PersonalTC">[1]Listas!$H$2:$H$12</definedName>
    <definedName name="PersonalTurno">[1]Listas!$J$2:$J$4</definedName>
    <definedName name="RegionCobertura">[1]Listas!$A$2:$A$19</definedName>
    <definedName name="TipoInstalacion">[1]Listas!$B$2:$B$7</definedName>
    <definedName name="TipoServicioSede">[1]Listas!$C$2:$C$5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50" i="6"/>
  <c r="H51" i="6"/>
  <c r="H52" i="6"/>
  <c r="H6" i="6"/>
  <c r="A7" i="6" l="1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6" i="6"/>
  <c r="K5" i="6"/>
  <c r="K33" i="6" l="1"/>
  <c r="K34" i="6"/>
  <c r="K44" i="6"/>
  <c r="K45" i="6"/>
  <c r="K46" i="6"/>
  <c r="K8" i="6"/>
  <c r="K9" i="6"/>
  <c r="K10" i="6"/>
  <c r="K11" i="6"/>
  <c r="K22" i="6"/>
  <c r="K23" i="6"/>
  <c r="K35" i="6"/>
  <c r="K36" i="6"/>
  <c r="K37" i="6"/>
  <c r="K50" i="6"/>
  <c r="K51" i="6"/>
  <c r="K52" i="6"/>
  <c r="K55" i="6"/>
  <c r="K47" i="6"/>
  <c r="K16" i="6"/>
  <c r="K17" i="6"/>
  <c r="K18" i="6"/>
  <c r="K28" i="6"/>
  <c r="K29" i="6"/>
  <c r="K30" i="6"/>
  <c r="K57" i="6"/>
  <c r="K42" i="6"/>
  <c r="K43" i="6"/>
  <c r="K6" i="6"/>
  <c r="K7" i="6"/>
  <c r="K12" i="6"/>
  <c r="K13" i="6"/>
  <c r="K14" i="6"/>
  <c r="K15" i="6"/>
  <c r="K19" i="6"/>
  <c r="K20" i="6"/>
  <c r="K21" i="6"/>
  <c r="K24" i="6"/>
  <c r="K25" i="6"/>
  <c r="K26" i="6"/>
  <c r="K27" i="6"/>
  <c r="K31" i="6"/>
  <c r="K32" i="6"/>
  <c r="K38" i="6"/>
  <c r="K39" i="6"/>
  <c r="K40" i="6"/>
  <c r="K41" i="6"/>
  <c r="K48" i="6"/>
  <c r="K49" i="6"/>
  <c r="K53" i="6"/>
  <c r="K54" i="6"/>
  <c r="K56" i="6"/>
  <c r="K3" i="6" l="1"/>
  <c r="E15" i="3" s="1"/>
  <c r="K4" i="6"/>
  <c r="E16" i="3" s="1"/>
  <c r="A1" i="6"/>
  <c r="K58" i="6" l="1"/>
  <c r="E17" i="3"/>
  <c r="H9" i="3"/>
  <c r="M7" i="1"/>
  <c r="G16" i="3"/>
  <c r="G15" i="3"/>
  <c r="G17" i="3" l="1"/>
  <c r="G19" i="3" s="1"/>
  <c r="H17" i="1"/>
  <c r="H16" i="1"/>
  <c r="L16" i="1" s="1"/>
  <c r="G20" i="3" l="1"/>
  <c r="G21" i="3" s="1"/>
  <c r="L17" i="1"/>
  <c r="H18" i="1"/>
  <c r="L18" i="1" s="1"/>
  <c r="J10" i="1"/>
  <c r="H10" i="1"/>
  <c r="G23" i="3" l="1"/>
  <c r="G27" i="3" s="1"/>
  <c r="L20" i="1"/>
  <c r="L22" i="1" s="1"/>
  <c r="L21" i="1" l="1"/>
  <c r="L23" i="1" s="1"/>
  <c r="L27" i="1" s="1"/>
  <c r="K59" i="6" l="1"/>
  <c r="K60" i="6" l="1"/>
  <c r="K61" i="6" s="1"/>
</calcChain>
</file>

<file path=xl/sharedStrings.xml><?xml version="1.0" encoding="utf-8"?>
<sst xmlns="http://schemas.openxmlformats.org/spreadsheetml/2006/main" count="757" uniqueCount="516">
  <si>
    <t>FACTURA ELECTRONICA DE VENTA NO.</t>
  </si>
  <si>
    <t>ELA NO. XXX</t>
  </si>
  <si>
    <t>Documento oficial de Autorización de Numeración Facturación Electronica No 18764040787765 que autoriza desde ELA 501 hasta 1000 Vence 2023-12-4</t>
  </si>
  <si>
    <t>ASECOLBAS LTDA
NIT 860518600-4</t>
  </si>
  <si>
    <t>IVA Régimen Comun No somos Agentes de Retención de IVA
No somos Grandes Contribuyentes
Actividad Económica ica 8121  9,66*1000</t>
  </si>
  <si>
    <t>CLIENTE</t>
  </si>
  <si>
    <r>
      <rPr>
        <b/>
        <sz val="10"/>
        <color theme="1"/>
        <rFont val="Calibri"/>
        <family val="2"/>
        <scheme val="minor"/>
      </rPr>
      <t>POR CONCEPTO DE:</t>
    </r>
    <r>
      <rPr>
        <sz val="10"/>
        <color theme="1"/>
        <rFont val="Calibri"/>
        <family val="2"/>
        <scheme val="minor"/>
      </rPr>
      <t xml:space="preserve"> PRESTACIÓN SERVICIO DE ASEO Y CAFETERIA CON BIENES DE ASEO EN LAS SIGUIENTES SEDES Y/O REGIONES</t>
    </r>
  </si>
  <si>
    <t>NIT</t>
  </si>
  <si>
    <t>REG:</t>
  </si>
  <si>
    <t>DIRECCION</t>
  </si>
  <si>
    <t>CIUDAD</t>
  </si>
  <si>
    <t>TELEFONO</t>
  </si>
  <si>
    <t>CIUDADES:</t>
  </si>
  <si>
    <t>PERSONAL:</t>
  </si>
  <si>
    <t>POR EL PERIODO DE:</t>
  </si>
  <si>
    <t>DIAS</t>
  </si>
  <si>
    <t xml:space="preserve">FECHA FACTURA             </t>
  </si>
  <si>
    <t>FECHA VENCIMIENTO</t>
  </si>
  <si>
    <t>VENDEDOR</t>
  </si>
  <si>
    <t>FORMA DE PAGO</t>
  </si>
  <si>
    <t>ASECOLBAS</t>
  </si>
  <si>
    <t>CREDITO</t>
  </si>
  <si>
    <t>CODIGO</t>
  </si>
  <si>
    <t>CONCEPTO</t>
  </si>
  <si>
    <t>CANTIDAD</t>
  </si>
  <si>
    <t>U. MEDIDA</t>
  </si>
  <si>
    <t>VALOR UNITARIO</t>
  </si>
  <si>
    <t>% IVA</t>
  </si>
  <si>
    <t>VALOR IVA</t>
  </si>
  <si>
    <t>TOTAL</t>
  </si>
  <si>
    <t>SERVICIO DE PERSONAL - OPERARIO DE ASEO Y CAFETERIA</t>
  </si>
  <si>
    <t>UNI</t>
  </si>
  <si>
    <t>BIENES DE ASEO Y CAFETERÍA</t>
  </si>
  <si>
    <t xml:space="preserve">A.I.U. </t>
  </si>
  <si>
    <t>SUBTOTAL</t>
  </si>
  <si>
    <t>IVA</t>
  </si>
  <si>
    <t>TOTAL OPERACIÓN</t>
  </si>
  <si>
    <t>RETE FUENTE</t>
  </si>
  <si>
    <t>RETEIVA</t>
  </si>
  <si>
    <t>RETEICA</t>
  </si>
  <si>
    <t>TOTAL MENOS RETENCIONES</t>
  </si>
  <si>
    <t>Categoría</t>
  </si>
  <si>
    <t>Servicio</t>
  </si>
  <si>
    <t>Unidad</t>
  </si>
  <si>
    <t>Vigencia / Unidad</t>
  </si>
  <si>
    <t>Servicio de Personal</t>
  </si>
  <si>
    <t>Bienes de Aseo y Cafetería</t>
  </si>
  <si>
    <t>Blanqueador o hipoclorito 1 (Compra)</t>
  </si>
  <si>
    <t>Esponjilla 2 (Compra)</t>
  </si>
  <si>
    <t>Agua potable 4 (Compra)</t>
  </si>
  <si>
    <t>Mes</t>
  </si>
  <si>
    <t>Und</t>
  </si>
  <si>
    <t>AIU</t>
  </si>
  <si>
    <t>DEPARTAMENTO DE POLICIA DEL VICHADA</t>
  </si>
  <si>
    <t>CRA 9A#18-55</t>
  </si>
  <si>
    <t xml:space="preserve">PUERTO CARREÑO </t>
  </si>
  <si>
    <t>PUERTO CARREÑO</t>
  </si>
  <si>
    <t>Jabón de dispensador para manos 2 (Compra)</t>
  </si>
  <si>
    <t>Pastilla desinfectante para sanitario (Compra)</t>
  </si>
  <si>
    <t>Insecticida 1 (Compra)</t>
  </si>
  <si>
    <t>Cepillos 1 (Compra)</t>
  </si>
  <si>
    <t>Mango metálico trapero (Compra)</t>
  </si>
  <si>
    <t>Cepillo para sanitario (churrusco) (Compra)</t>
  </si>
  <si>
    <t>Guantes 1 (Compra)</t>
  </si>
  <si>
    <t>Vasos  1 (Compra)</t>
  </si>
  <si>
    <t xml:space="preserve">IVA </t>
  </si>
  <si>
    <t>SEPTIEMBRE DE 2024</t>
  </si>
  <si>
    <t>16-01-02-036;124808;claudiaa.ruizr@correo.policia.gov.co</t>
  </si>
  <si>
    <t xml:space="preserve">CIUDAD </t>
  </si>
  <si>
    <t>CONCEPTO:</t>
  </si>
  <si>
    <t>PERIODO</t>
  </si>
  <si>
    <t>ASECOLBAS LTDA</t>
  </si>
  <si>
    <t>NIT 860.518.600-4</t>
  </si>
  <si>
    <t>IVA Régimen Comun No somos Agentes de Retención de IVA</t>
  </si>
  <si>
    <t>No somos Grandes Contribuyentes</t>
  </si>
  <si>
    <t>Actividad Económica ica 8121  9,66*1000</t>
  </si>
  <si>
    <t xml:space="preserve">PREFACTURA </t>
  </si>
  <si>
    <t>SERVICIO DE PERSONAL - OPERARIO DE MANTENIMIENTO</t>
  </si>
  <si>
    <t>A.I.U</t>
  </si>
  <si>
    <t>UN</t>
  </si>
  <si>
    <t>TOTAL PREFACTURA</t>
  </si>
  <si>
    <t>OCTUBRE</t>
  </si>
  <si>
    <t>Jabón abrasivo (Compra)</t>
  </si>
  <si>
    <t>Gel antibacterial para manos (Compra)</t>
  </si>
  <si>
    <t>Limpiador multiusos 1 (Compra)</t>
  </si>
  <si>
    <t>Ambientador 1 (Compra)</t>
  </si>
  <si>
    <t>Insecticida 2 (Compra)</t>
  </si>
  <si>
    <t>Bayetilla 1 (Compra)</t>
  </si>
  <si>
    <t>Mango madera escoba 1 (Compra)</t>
  </si>
  <si>
    <t>Guantes 3 (Compra)</t>
  </si>
  <si>
    <t>Papel higiénico 3 (Compra)</t>
  </si>
  <si>
    <t>Recogedor de basura 1 (Compra)</t>
  </si>
  <si>
    <t>Balde (Compra)</t>
  </si>
  <si>
    <t>Dispensador de toallas de manos 1 (Compra)</t>
  </si>
  <si>
    <t>Característica 1</t>
  </si>
  <si>
    <t>Cant._Orden</t>
  </si>
  <si>
    <t>Cant.    Enviada</t>
  </si>
  <si>
    <t>Dias     Facturados</t>
  </si>
  <si>
    <t>Vr a Facturar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</si>
  <si>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</si>
  <si>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</si>
  <si>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</si>
  <si>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</si>
  <si>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</si>
  <si>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</si>
  <si>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</si>
  <si>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</si>
  <si>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</si>
  <si>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</si>
  <si>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</si>
  <si>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Jabón para loza 2 (Compra)</t>
  </si>
  <si>
    <t>Líquido desengrasante (Compra)</t>
  </si>
  <si>
    <t>Limpiador desinfectante para uso general 1 (Compra)</t>
  </si>
  <si>
    <t>Líquido para limpiar vidrios 2 (Compra)</t>
  </si>
  <si>
    <t>Alcohol industrial 1 (Compra)</t>
  </si>
  <si>
    <t>Líquido para limpiar equipos de oficina 2 (Compra)</t>
  </si>
  <si>
    <t>Paño absorbente multiusos 1 (Compra)</t>
  </si>
  <si>
    <t>Esponjilla 1 (Compra)</t>
  </si>
  <si>
    <t>Escoba 1 (Compra)</t>
  </si>
  <si>
    <t>Trapero 1 (Compra)</t>
  </si>
  <si>
    <t>Bolsas plásticas 8 (Compra)</t>
  </si>
  <si>
    <t>Bolsas plásticas 9 (Compra)</t>
  </si>
  <si>
    <t>Bolsas plásticas 10 (Compra)</t>
  </si>
  <si>
    <t>Bolsas plásticas 21 (Compra)</t>
  </si>
  <si>
    <t>Bolsas plásticas 22 (Compra)</t>
  </si>
  <si>
    <t>Bolsas plásticas 23 (Compra)</t>
  </si>
  <si>
    <t>Toallas para manos 2 (Compra)</t>
  </si>
  <si>
    <t>Café 1 (Compra)</t>
  </si>
  <si>
    <t>Azúcar 1 (Compra)</t>
  </si>
  <si>
    <t>Jarra  (Compra)</t>
  </si>
  <si>
    <t>Cafetera 1 (Compra)</t>
  </si>
  <si>
    <t>Soporte para Botellón de agua (Compra)</t>
  </si>
  <si>
    <t>Carros para limpieza (Compra)</t>
  </si>
  <si>
    <t>Señales peatonales de prevención y atención 3 (Compra)</t>
  </si>
  <si>
    <t>Dispensador para papel higiénico 2 (Compra)</t>
  </si>
  <si>
    <t>Item</t>
  </si>
  <si>
    <t>Jabón para loza 3 (Compra)</t>
  </si>
  <si>
    <t>Dispensador de gel antibacterial para manos (Compra)</t>
  </si>
  <si>
    <t>Limpiador desinfectante para pisos (Compra)</t>
  </si>
  <si>
    <t>Crema desengrasante (Compra)</t>
  </si>
  <si>
    <t>Líquido para limpiar vidrios 1 (Compra)</t>
  </si>
  <si>
    <t>Creolina 2 (Compra)</t>
  </si>
  <si>
    <t>Líquido para limpiar equipos de oficina 1 (Compra)</t>
  </si>
  <si>
    <t>Champú para alfombras y tapizados 1 (Compra)</t>
  </si>
  <si>
    <t>Jabón neutro para pisos 1 (Compra)</t>
  </si>
  <si>
    <t>Varsol ecológico 2 (Compra)</t>
  </si>
  <si>
    <t>Brillametal en crema (Compra)</t>
  </si>
  <si>
    <t>Ambientador 2 (Compra)</t>
  </si>
  <si>
    <t>Limpiones 2 (Compra)</t>
  </si>
  <si>
    <t>Escoba 3 (Compra)</t>
  </si>
  <si>
    <t>Escoba 4 (Compra)</t>
  </si>
  <si>
    <t>Mango metálico escoba 1 (Compra)</t>
  </si>
  <si>
    <t>Trapero 3 (Compra)</t>
  </si>
  <si>
    <t>Trapero 4 (Compra)</t>
  </si>
  <si>
    <t>Mango madera trapero (Compra)</t>
  </si>
  <si>
    <t>Bolsas plásticas 15 (Compra)</t>
  </si>
  <si>
    <t>Bolsas plásticas 16 (Compra)</t>
  </si>
  <si>
    <t>Bolsas plásticas 17 (Compra)</t>
  </si>
  <si>
    <t>Guantes 4 (Compra)</t>
  </si>
  <si>
    <t>Guantes 5 (Compra)</t>
  </si>
  <si>
    <t>Toallas para manos 4 (Compra)</t>
  </si>
  <si>
    <t>Vasos biodegradables 1 (Compra)</t>
  </si>
  <si>
    <t>Vasos biodegradables 2 (Compra)</t>
  </si>
  <si>
    <t>Vasos biodegradables 3 (Compra)</t>
  </si>
  <si>
    <t>Mezclador 1 (Compra)</t>
  </si>
  <si>
    <t>Servilleta papel (Compra)</t>
  </si>
  <si>
    <t>Filtro para greca 3 (Compra)</t>
  </si>
  <si>
    <t>Churrusco para tubos de greca (Compra)</t>
  </si>
  <si>
    <t>Termo para café 2 (Compra)</t>
  </si>
  <si>
    <t>Café 3 (Compra)</t>
  </si>
  <si>
    <t>Crema para café (Compra)</t>
  </si>
  <si>
    <t>Endulzante (Compra)</t>
  </si>
  <si>
    <t>Aromática de panela (Compra)</t>
  </si>
  <si>
    <t>Bebida de frutas (Compra)</t>
  </si>
  <si>
    <t>Bebida de panela (Compra)</t>
  </si>
  <si>
    <t>Té (Compra)</t>
  </si>
  <si>
    <t>Brillador 2 (Compra)</t>
  </si>
  <si>
    <t>Destapador para sanitario (chupa) (Compra)</t>
  </si>
  <si>
    <t>Plumero o limpia polvo (Compra)</t>
  </si>
  <si>
    <t>Rastrillo 2 (Compra)</t>
  </si>
  <si>
    <t>Atomizadores (Compra)</t>
  </si>
  <si>
    <t>Organizador  porta escobas  (Compra)</t>
  </si>
  <si>
    <t>Espátula  (Compra)</t>
  </si>
  <si>
    <t>Bandeja 1 (Compra)</t>
  </si>
  <si>
    <t>Carro exprimidor de trapero 1 (Compra)</t>
  </si>
  <si>
    <t>Escalera 4 (Compra)</t>
  </si>
  <si>
    <t>Escalera de tipo industrial (Compra)</t>
  </si>
  <si>
    <t>Mangueras 3 (Compra)</t>
  </si>
  <si>
    <t>Contenedor de basura 17 (Compra)</t>
  </si>
  <si>
    <t>Contenedor de basura 18 (Compra)</t>
  </si>
  <si>
    <t>Contenedor de basura 19 (Compra)</t>
  </si>
  <si>
    <t>Papelera 2 (Compra)</t>
  </si>
  <si>
    <t>Dispensador para papel higiénico 1 (Compra)</t>
  </si>
  <si>
    <t>Dispensador de jabón líquido 1 (Compra)</t>
  </si>
  <si>
    <t>Sonda para inodoro (Compra)</t>
  </si>
  <si>
    <t>No.</t>
  </si>
  <si>
    <t>Bien</t>
  </si>
  <si>
    <t>Jardineria mt2</t>
  </si>
  <si>
    <t>Jabón para loza 1 (Compra)</t>
  </si>
  <si>
    <t>Jabón para loza 4 (Compra)</t>
  </si>
  <si>
    <t>Jabón en barra (Compra)</t>
  </si>
  <si>
    <t>Jabón en barra azul (Compra)</t>
  </si>
  <si>
    <t>Jabón de tocador 1 (Compra)</t>
  </si>
  <si>
    <t>Jabón de tocador 2 (Compra)</t>
  </si>
  <si>
    <t>Jabón de dispensador para manos 1 (Compra)</t>
  </si>
  <si>
    <t>Jabón de dispensador para manos 3 (Compra)</t>
  </si>
  <si>
    <t>Limpiador multiusos 2 (Compra)</t>
  </si>
  <si>
    <t>Limpiador multiusos 3 (Compra)</t>
  </si>
  <si>
    <t>Limpiador desinfectante para uso general 2 (Compra)</t>
  </si>
  <si>
    <t>Limpiador desinfectante para uso general 3 (Compra)</t>
  </si>
  <si>
    <t>Desinfectante de alto nivel de desinfección para uso hospitalario (Compra)</t>
  </si>
  <si>
    <t>Líquido para limpiar vidrios 3 (Compra)</t>
  </si>
  <si>
    <t>Blanqueador o hipoclorito 2 (Compra)</t>
  </si>
  <si>
    <t>Blanqueador o hipoclorito 3 (Compra)</t>
  </si>
  <si>
    <t>Alcohol industrial 2 (Compra)</t>
  </si>
  <si>
    <t>Creolina 1 (Compra)</t>
  </si>
  <si>
    <t>Champú para alfombras y tapizados 2 (Compra)</t>
  </si>
  <si>
    <t>Lustrador de muebles (Compra)</t>
  </si>
  <si>
    <t>Líquido cubre rasguños para madera (Compra)</t>
  </si>
  <si>
    <t>Crema para cuero (Compra)</t>
  </si>
  <si>
    <t>Cera polimérica (Compra)</t>
  </si>
  <si>
    <t>Cera emulsionada Neutra (Compra)</t>
  </si>
  <si>
    <t>Cera emulsionada roja (Compra)</t>
  </si>
  <si>
    <t>Cera solvente (Compra)</t>
  </si>
  <si>
    <t>Sellante para pisos (Compra)</t>
  </si>
  <si>
    <t>Mantenedor de pisos (Compra)</t>
  </si>
  <si>
    <t>Removedor de cera (Compra)</t>
  </si>
  <si>
    <t>Abrillantador para piso laminado (Compra)</t>
  </si>
  <si>
    <t>Jabón neutro para pisos 2 (Compra)</t>
  </si>
  <si>
    <t>Varsol  ecológico 1 (Compra)</t>
  </si>
  <si>
    <t>Desmanchador multiusos (Compra)</t>
  </si>
  <si>
    <t>Brillametal líquido (Compra)</t>
  </si>
  <si>
    <t>Betún (Compra)</t>
  </si>
  <si>
    <t>Limpiones 1 (Compra)</t>
  </si>
  <si>
    <t>Limpiones 3 (Compra)</t>
  </si>
  <si>
    <t>Limpiones 4 (Compra)</t>
  </si>
  <si>
    <t>Limpiones 5 (Compra)</t>
  </si>
  <si>
    <t>Bayetilla 2 (Compra)</t>
  </si>
  <si>
    <t>Toalla en tela blanca para pisos por metro (repuesto de haraganes) (Compra)</t>
  </si>
  <si>
    <t>Paño absorbente multiusos 2 (Compra)</t>
  </si>
  <si>
    <t>Estopa (Compra)</t>
  </si>
  <si>
    <t>Esponjilla 3 (Compra)</t>
  </si>
  <si>
    <t>Esponjilla 4 (Compra)</t>
  </si>
  <si>
    <t>Esponjilla 5 (Compra)</t>
  </si>
  <si>
    <t>Esponjilla 6 (Compra)</t>
  </si>
  <si>
    <t>Esponjilla 7 (Compra)</t>
  </si>
  <si>
    <t>Escoba 2 (Compra)</t>
  </si>
  <si>
    <t>Escoba 5 (Compra)</t>
  </si>
  <si>
    <t>Cepillos 2 (Compra)</t>
  </si>
  <si>
    <t>Cepillos 3 (Compra)</t>
  </si>
  <si>
    <t>Trapero 2 (Compra)</t>
  </si>
  <si>
    <t>Pads 1 (Compra)</t>
  </si>
  <si>
    <t>Pads 2 (Compra)</t>
  </si>
  <si>
    <t>Pads 3 (Compra)</t>
  </si>
  <si>
    <t>Pads 4 (Compra)</t>
  </si>
  <si>
    <t>Pads 5 (Compra)</t>
  </si>
  <si>
    <t>Boneth 1 (Compra)</t>
  </si>
  <si>
    <t>Boneth 2 (Compra)</t>
  </si>
  <si>
    <t>Bolsas plásticas 1 (Compra)</t>
  </si>
  <si>
    <t>Bolsas plásticas 2 (Compra)</t>
  </si>
  <si>
    <t>Bolsas plásticas 3 (Compra)</t>
  </si>
  <si>
    <t>Bolsas plásticas 4 (Compra)</t>
  </si>
  <si>
    <t>Bolsas plásticas 11 (Compra)</t>
  </si>
  <si>
    <t>Bolsas plásticas 18 (Compra)</t>
  </si>
  <si>
    <t>Bolsas plásticas 24 (Compra)</t>
  </si>
  <si>
    <t>Guantes 2 (Compra)</t>
  </si>
  <si>
    <t>Guantes 6 (Compra)</t>
  </si>
  <si>
    <t>Guantes 7 (Compra)</t>
  </si>
  <si>
    <t>Guantes 8 (Compra)</t>
  </si>
  <si>
    <t>Guantes 9 (Compra)</t>
  </si>
  <si>
    <t>Papel higiénico 1 (Compra)</t>
  </si>
  <si>
    <t>Papel higiénico 2 (Compra)</t>
  </si>
  <si>
    <t>Papel higiénico 4 (Compra)</t>
  </si>
  <si>
    <t>Papel higiénico 5 (Compra)</t>
  </si>
  <si>
    <t>Toallas para manos 1 (Compra)</t>
  </si>
  <si>
    <t>Toallas para manos 3 (Compra)</t>
  </si>
  <si>
    <t>Toallas para manos 5 (Compra)</t>
  </si>
  <si>
    <t>Toallas para manos 6 (Compra)</t>
  </si>
  <si>
    <t>Toallas para manos 7 (Compra)</t>
  </si>
  <si>
    <t>Toallas para manos 8 (Compra)</t>
  </si>
  <si>
    <t>Pañuelos (Compra)</t>
  </si>
  <si>
    <t>Vasos biodegradables 4 (Compra)</t>
  </si>
  <si>
    <t>Filtro para greca 1 (Compra)</t>
  </si>
  <si>
    <t>Filtro para greca 2 (Compra)</t>
  </si>
  <si>
    <t>Papel Aluminio 1 (Compra)</t>
  </si>
  <si>
    <t>Papel Aluminio 2 (Compra)</t>
  </si>
  <si>
    <t>Película transparente para alimentos (Compra)</t>
  </si>
  <si>
    <t>Termo para café 1 (Compra)</t>
  </si>
  <si>
    <t>Café 2 (Compra)</t>
  </si>
  <si>
    <t>Azúcar 2 (Compra)</t>
  </si>
  <si>
    <t>Azúcar 3 (Compra)</t>
  </si>
  <si>
    <t>Azúcar 4 (Compra)</t>
  </si>
  <si>
    <t>Panela (Compra)</t>
  </si>
  <si>
    <t>Sal 1 (Compra)</t>
  </si>
  <si>
    <t>Sal 2 (Compra)</t>
  </si>
  <si>
    <t>Sal 3 (Compra)</t>
  </si>
  <si>
    <t>Agua potable 1 (Compra)</t>
  </si>
  <si>
    <t>Agua potable 2 (Compra)</t>
  </si>
  <si>
    <t>Agua potable 3 (Compra)</t>
  </si>
  <si>
    <t>Válvula dispensadora para botellón de agua (Compra)</t>
  </si>
  <si>
    <t>Servilleta de tela (Compra)</t>
  </si>
  <si>
    <t>Cepillo para paredes y techos (Compra)</t>
  </si>
  <si>
    <t>Brillador 1 (Compra)</t>
  </si>
  <si>
    <t>Repuestos brillador 1 (Compra)</t>
  </si>
  <si>
    <t>Repuestos brillador 2 (Compra)</t>
  </si>
  <si>
    <t>Rastrillo 1 (Compra)</t>
  </si>
  <si>
    <t>Recogedor de basura 2 (Compra)</t>
  </si>
  <si>
    <t>Caneca para almacenar ropa sucia  (Compra)</t>
  </si>
  <si>
    <t>Vasos  1 (Arrendamiento)</t>
  </si>
  <si>
    <t>Vasos  2 (Arrendamiento)</t>
  </si>
  <si>
    <t>Vasos  2 (Compra)</t>
  </si>
  <si>
    <t>Cuchara  (Compra)</t>
  </si>
  <si>
    <t>Tenedor  (Compra)</t>
  </si>
  <si>
    <t>Cuchillo  (Compra)</t>
  </si>
  <si>
    <t>Cuchara pequeña  (Compra)</t>
  </si>
  <si>
    <t>Platos  1 (Arrendamiento)</t>
  </si>
  <si>
    <t>Platos  1 (Compra)</t>
  </si>
  <si>
    <t>Platos  2 (Arrendamiento)</t>
  </si>
  <si>
    <t>Platos  2 (Compra)</t>
  </si>
  <si>
    <t>Platos  3 (Arrendamiento)</t>
  </si>
  <si>
    <t>Platos  3 (Compra)</t>
  </si>
  <si>
    <t>Platos  4 (Arrendamiento)</t>
  </si>
  <si>
    <t>Platos  4 (Compra)</t>
  </si>
  <si>
    <t>Platos  5 (Arrendamiento)</t>
  </si>
  <si>
    <t>Platos  5 (Compra)</t>
  </si>
  <si>
    <t>Pocillos  (Arrendamiento)</t>
  </si>
  <si>
    <t>Pocillos  (Compra)</t>
  </si>
  <si>
    <t>Juego de cubiertos  (Compra)</t>
  </si>
  <si>
    <t>Terno para café (Arrendamiento)</t>
  </si>
  <si>
    <t>Terno para café (Compra)</t>
  </si>
  <si>
    <t>Vajilla  1 (Arrendamiento)</t>
  </si>
  <si>
    <t>Vajilla  1 (Compra)</t>
  </si>
  <si>
    <t>Vajilla  2 (Arrendamiento)</t>
  </si>
  <si>
    <t>Vajilla  2 (Compra)</t>
  </si>
  <si>
    <t>Cuchillo de cocina  (Compra)</t>
  </si>
  <si>
    <t>Tijeras de cocina  (Compra)</t>
  </si>
  <si>
    <t>Jarra  (Arrendamiento)</t>
  </si>
  <si>
    <t>Haraganes 1  (Compra)</t>
  </si>
  <si>
    <t>Haraganes 2  (Compra)</t>
  </si>
  <si>
    <t>Haraganes 3  (Compra)</t>
  </si>
  <si>
    <t>Haraganes 4  (Compra)</t>
  </si>
  <si>
    <t>Balde (Arrendamiento)</t>
  </si>
  <si>
    <t>Plato Biodegradable 1 (Compra)</t>
  </si>
  <si>
    <t>Plato Biodegradable 2 (Compra)</t>
  </si>
  <si>
    <t>Pocillos 1 (Arrendamiento)</t>
  </si>
  <si>
    <t>Pocillos 1 (Compra)</t>
  </si>
  <si>
    <t>Terno para café  (Arrendamiento)</t>
  </si>
  <si>
    <t>Terno para café  (Compra)</t>
  </si>
  <si>
    <t>Cafetera 1 (Arrendamiento)</t>
  </si>
  <si>
    <t>Vajilla  3 (Arrendamiento)</t>
  </si>
  <si>
    <t>Vajilla  3 (Compra)</t>
  </si>
  <si>
    <t>Vajilla  4 (Arrendamiento)</t>
  </si>
  <si>
    <t>Vajilla  4 (Compra)</t>
  </si>
  <si>
    <t>Portavasos (Arrendamiento)</t>
  </si>
  <si>
    <t>Portavasos (Compra)</t>
  </si>
  <si>
    <t>Bandeja 1 (Arrendamiento)</t>
  </si>
  <si>
    <t>Bandeja 2 (Arrendamiento)</t>
  </si>
  <si>
    <t>Bandeja 2 (Compra)</t>
  </si>
  <si>
    <t>Bandeja 3 (Arrendamiento)</t>
  </si>
  <si>
    <t>Bandeja 3 (Compra)</t>
  </si>
  <si>
    <t>Bandeja 4 (Arrendamiento)</t>
  </si>
  <si>
    <t>Bandeja 4 (Compra)</t>
  </si>
  <si>
    <t>Olleta (Arrendamiento)</t>
  </si>
  <si>
    <t>Olleta (Compra)</t>
  </si>
  <si>
    <t>Olla 1 (Arrendamiento)</t>
  </si>
  <si>
    <t>Olla 1 (Compra)</t>
  </si>
  <si>
    <t>Olla 2 (Arrendamiento)</t>
  </si>
  <si>
    <t>Olla 2 (Compra)</t>
  </si>
  <si>
    <t>Escurridor para platos (Arrendamiento)</t>
  </si>
  <si>
    <t>Escurridor para platos (Compra)</t>
  </si>
  <si>
    <t>Carro exprimidor de trapero 1 (Arrendamiento)</t>
  </si>
  <si>
    <t>Carro exprimidor de trapero 2 (Arrendamiento)</t>
  </si>
  <si>
    <t>Carro exprimidor de trapero 2 (Compra)</t>
  </si>
  <si>
    <t>Carros para limpieza (Arrendamiento)</t>
  </si>
  <si>
    <t>Carro de bebidas (Arrendamiento)</t>
  </si>
  <si>
    <t>Carro de bebidas (Compra)</t>
  </si>
  <si>
    <t>Escalera 1 (Arrendamiento)</t>
  </si>
  <si>
    <t>Escalera 1 (Compra)</t>
  </si>
  <si>
    <t>Escalera 2 (Arrendamiento)</t>
  </si>
  <si>
    <t>Escalera 2 (Compra)</t>
  </si>
  <si>
    <t>Escalera 3 (Arrendamiento)</t>
  </si>
  <si>
    <t>Escalera 3 (Compra)</t>
  </si>
  <si>
    <t>Escalera 4 (Arrendamiento)</t>
  </si>
  <si>
    <t>Escalera de tipo industrial (Arrendamiento)</t>
  </si>
  <si>
    <t>Mangueras 1 (Arrendamiento)</t>
  </si>
  <si>
    <t>Mangueras 1 (Compra)</t>
  </si>
  <si>
    <t>Mangueras 2 (Arrendamiento)</t>
  </si>
  <si>
    <t>Mangueras 2 (Compra)</t>
  </si>
  <si>
    <t>Mangueras 3 (Arrendamiento)</t>
  </si>
  <si>
    <t>Contenedor de basura 1 (Compra)</t>
  </si>
  <si>
    <t>Contenedor de basura 2 (Compra)</t>
  </si>
  <si>
    <t>Contenedor de basura 3 (Compra)</t>
  </si>
  <si>
    <t>Contenedor de basura 4 (Compra)</t>
  </si>
  <si>
    <t>Contenedor de basura 5 (Compra)</t>
  </si>
  <si>
    <t>Contenedor de basura 6 (Compra)</t>
  </si>
  <si>
    <t>Contenedor de basura 7 (Compra)</t>
  </si>
  <si>
    <t>Contenedor de basura 8 (Compra)</t>
  </si>
  <si>
    <t>Contenedor de basura 9 (Compra)</t>
  </si>
  <si>
    <t>Contenedor de basura 10 (Compra)</t>
  </si>
  <si>
    <t>Contenedor de basura 11 (Compra)</t>
  </si>
  <si>
    <t>Contenedor de basura 12 (Compra)</t>
  </si>
  <si>
    <t>Contenedor de basura 13 (Compra)</t>
  </si>
  <si>
    <t>Contenedor de basura 14 (Compra)</t>
  </si>
  <si>
    <t>Contenedor de basura 15 (Compra)</t>
  </si>
  <si>
    <t>Contenedor de basura 16 (Compra)</t>
  </si>
  <si>
    <t>Contenedor de basura 20 (Compra)</t>
  </si>
  <si>
    <t>Contenedor de basura 21 (Compra)</t>
  </si>
  <si>
    <t>Contenedor de basura 22 (Compra)</t>
  </si>
  <si>
    <t>Contenedor de basura 23 (Compra)</t>
  </si>
  <si>
    <t>Contenedor de basura 24 (Compra)</t>
  </si>
  <si>
    <t>Contenedor de basura 25 (Compra)</t>
  </si>
  <si>
    <t>Contenedor de basura 26 (Compra)</t>
  </si>
  <si>
    <t>Contenedor de basura 27 (Compra)</t>
  </si>
  <si>
    <t>Contenedor de basura 28 (Compra)</t>
  </si>
  <si>
    <t>Contenedor de basura 29 (Compra)</t>
  </si>
  <si>
    <t>Contenedor de basura 30 (Compra)</t>
  </si>
  <si>
    <t>Punto Ecológico 1 (Compra)</t>
  </si>
  <si>
    <t>Punto Ecológico 2 (Compra)</t>
  </si>
  <si>
    <t>Punto Ecológico 3 (Compra)</t>
  </si>
  <si>
    <t>Punto Ecológico 4 (Compra)</t>
  </si>
  <si>
    <t>Punto Ecológico 5 (Compra)</t>
  </si>
  <si>
    <t>Punto Ecológico 6 (Compra)</t>
  </si>
  <si>
    <t>Papelera 1 (Compra)</t>
  </si>
  <si>
    <t>Papelera 3 (Compra)</t>
  </si>
  <si>
    <t>Papelera 4 (Compra)</t>
  </si>
  <si>
    <t>Papelera residuos peligrosos 1 (Compra)</t>
  </si>
  <si>
    <t>Papelera residuos peligrosos 2 (Compra)</t>
  </si>
  <si>
    <t>Señales peatonales de prevención y atención 1 (Compra)</t>
  </si>
  <si>
    <t>Señales peatonales de prevención y atención 2 (Compra)</t>
  </si>
  <si>
    <t>Dispensador de toallas de manos 2 (Compra)</t>
  </si>
  <si>
    <t>Dispensador de toallas de manos 3 (Compra)</t>
  </si>
  <si>
    <t>Dispensador de jabón líquido 2 (Compra)</t>
  </si>
  <si>
    <t>Dispensador de jabón líquido 3 (Compra)</t>
  </si>
  <si>
    <t>Dispensador de jabón líquido 4 (Compra)</t>
  </si>
  <si>
    <t>Dispensador para ambientador (Compra)</t>
  </si>
  <si>
    <t>Dispensador de agua (Compra)</t>
  </si>
  <si>
    <t>Dispensador de agua con botellón (Compra)</t>
  </si>
  <si>
    <t>Greca para tintos 1 (Arrendamiento)</t>
  </si>
  <si>
    <t>Greca para tintos 2 (Arrendamiento)</t>
  </si>
  <si>
    <t>Greca para tintos 3 (Arrendamiento)</t>
  </si>
  <si>
    <t>Máquina de filtrado para café (Compra)</t>
  </si>
  <si>
    <t>Horno microondas (Arrendamiento)</t>
  </si>
  <si>
    <t>Horno microondas de tipo industrial (Arrendamiento)</t>
  </si>
  <si>
    <t>Estufa 1 (Arrendamiento)</t>
  </si>
  <si>
    <t>Estufa 1 (Compra)</t>
  </si>
  <si>
    <t>Estufa 2 (Arrendamiento)</t>
  </si>
  <si>
    <t>Estufa 2 (Compra)</t>
  </si>
  <si>
    <t>Extensión eléctrica 1 (Compra)</t>
  </si>
  <si>
    <t>Extensión eléctrica 2 (Compra)</t>
  </si>
  <si>
    <t>Aspiradora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</si>
  <si>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</si>
  <si>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</si>
  <si>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</si>
  <si>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</si>
  <si>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</si>
  <si>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Lavadora de alfombras y tapetes 2 (Arrendamiento)</t>
  </si>
  <si>
    <t>Hidrolavadora Industrial (Arrendamiento)</t>
  </si>
  <si>
    <t>Sopladora de hojas (Arrendamiento)</t>
  </si>
  <si>
    <t>Sonda para inodoro (Arrendamiento)</t>
  </si>
  <si>
    <t>Girador Manual (Compra)</t>
  </si>
  <si>
    <t>Sonda para fregaderos (Compra)</t>
  </si>
  <si>
    <t>Cortadora de cesped  (Arrendamiento)</t>
  </si>
  <si>
    <t>Cortadora de cesped  (Compra)</t>
  </si>
  <si>
    <t>Guadañas (Arrendamiento)</t>
  </si>
  <si>
    <t>Motobombas (Arrendamiento)</t>
  </si>
  <si>
    <t>Nuevo Precio + Incremento</t>
  </si>
  <si>
    <t>Café Social 2 (Compra)</t>
  </si>
  <si>
    <t>Detergente biodegradable multiusos en polvo (Compra)</t>
  </si>
  <si>
    <t>Aromática con panela 1 (Compra)</t>
  </si>
  <si>
    <t>Café Social 1 (Compra)</t>
  </si>
  <si>
    <t>Paño absorbente multiusos 3 (Compra)</t>
  </si>
  <si>
    <t>Paño absorbente multiusos 4 (Compra)</t>
  </si>
  <si>
    <t>Tapabocas Desechable (Compra)</t>
  </si>
  <si>
    <t>Tapabocas Industrial (Compra)</t>
  </si>
  <si>
    <t>Papel higiénico 6 (Compra)</t>
  </si>
  <si>
    <t>Papel higiénico 7 (Compra)</t>
  </si>
  <si>
    <t>Papel higiénico 8 (Compra)</t>
  </si>
  <si>
    <t>Papel higiénico 9 (Compra)</t>
  </si>
  <si>
    <t>Panela pulverizada 1 (Compra)</t>
  </si>
  <si>
    <t>Panela pulverizada 2 (Compra)</t>
  </si>
  <si>
    <t>Panela pulverizada 3 (Compra)</t>
  </si>
  <si>
    <t>Panela pulverizada 4 (Compra)</t>
  </si>
  <si>
    <t>Panela pulverizada 5 (Compra)</t>
  </si>
  <si>
    <t>Panela pulverizada 6 (Compra)</t>
  </si>
  <si>
    <t>Panela saborizada 1 (Compra)</t>
  </si>
  <si>
    <t>Panela saborizada 2 (Compra)</t>
  </si>
  <si>
    <t>Aromática con panela 2 (Compra)</t>
  </si>
  <si>
    <t>Aromática con panela 3 (Compra)</t>
  </si>
  <si>
    <t>Aromática de fruta 1 (Compra)</t>
  </si>
  <si>
    <t>Aromática de fruta 2 (Compra)</t>
  </si>
  <si>
    <t>Aromática de fruta 3 (Compra)</t>
  </si>
  <si>
    <t>Combustible  (Compra)</t>
  </si>
  <si>
    <t>Haraganes 5 (Compra)</t>
  </si>
  <si>
    <t>Carro exprimidor de trapero 3 (Arrendamiento)</t>
  </si>
  <si>
    <t>Carro exprimidor de trapero 3 (Compra)</t>
  </si>
  <si>
    <t>Señales peatonales de prevención y atención 1 (Arrendamiento)</t>
  </si>
  <si>
    <t>Señales peatonales de prevención y atención 2 (Arrendamiento)</t>
  </si>
  <si>
    <t>Señales peatonales de prevención y atención 3 (Arrendamiento)</t>
  </si>
  <si>
    <t>Dispensador para ambientador (Arrendamiento)</t>
  </si>
  <si>
    <t>Recarga: Dispensador para ambientador (Compra)</t>
  </si>
  <si>
    <t>Dispensador goteo por gravedad y recarga (Arrendamiento)</t>
  </si>
  <si>
    <t>Dispensador goteo por gravedad (Compra)</t>
  </si>
  <si>
    <t>Recarga: Dispensador goteo por gravedad (Compra)</t>
  </si>
  <si>
    <t>Dispensador de agua (Arrendamiento)</t>
  </si>
  <si>
    <t>Dispensador de agua con botellón (Arrendamiento)</t>
  </si>
  <si>
    <t>Extensión eléctrica 1 (Arrendamiento)</t>
  </si>
  <si>
    <t>Extensión eléctrica 2 (Arrendamiento)</t>
  </si>
  <si>
    <t>Girador Manual (Arrendamiento)</t>
  </si>
  <si>
    <t>Sonda para fregaderos (Arrendamiento)</t>
  </si>
  <si>
    <t>BOGOTA</t>
  </si>
  <si>
    <t>ZONA</t>
  </si>
  <si>
    <t>PRESTACIÓN SERVICIO DE ASEO Y CAFETERIA CON BIENES DE ASEO EN LA SIGUIENTE ZONA</t>
  </si>
  <si>
    <t>OC: 156531</t>
  </si>
  <si>
    <t>Operario de aseo y cafetería</t>
  </si>
  <si>
    <t>Operario de mantenimiento</t>
  </si>
  <si>
    <t>UAE - FONDO NACIONAL DE ESTUPEFACIENTES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</si>
</sst>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 [$€-2]\ * #,##0.00_ ;_ [$€-2]\ * \-#,##0.00_ ;_ [$€-2]\ * &quot;-&quot;??_ "/>
    <numFmt numFmtId="166" formatCode="_-&quot;$&quot;\ * #,##0_-;\-&quot;$&quot;\ * #,##0_-;_-&quot;$&quot;\ 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9"/>
      <color rgb="FF1F1F1F"/>
      <name val="Arial"/>
      <family val="2"/>
    </font>
    <font>
      <sz val="11"/>
      <color theme="1"/>
      <name val="Aptos Narrow"/>
      <family val="2"/>
    </font>
    <font>
      <b/>
      <sz val="24"/>
      <color theme="1"/>
      <name val="Aptos Narrow"/>
      <family val="2"/>
    </font>
    <font>
      <b/>
      <sz val="22"/>
      <color theme="1"/>
      <name val="Aptos Narrow"/>
      <family val="2"/>
    </font>
    <font>
      <b/>
      <sz val="16"/>
      <color theme="1"/>
      <name val="Aptos Narrow"/>
      <family val="2"/>
    </font>
    <font>
      <b/>
      <sz val="10"/>
      <color theme="1"/>
      <name val="Aptos Narrow"/>
      <family val="2"/>
    </font>
    <font>
      <b/>
      <sz val="14"/>
      <color theme="1"/>
      <name val="Aptos Narrow"/>
      <family val="2"/>
    </font>
    <font>
      <sz val="8"/>
      <name val="Calibri"/>
      <family val="2"/>
      <scheme val="minor"/>
    </font>
    <font>
      <b/>
      <sz val="20"/>
      <color theme="1"/>
      <name val="Aptos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ptos Narrow"/>
      <family val="2"/>
    </font>
    <font>
      <b/>
      <sz val="10"/>
      <color theme="0"/>
      <name val="Aptos Narrow"/>
      <family val="2"/>
    </font>
    <font>
      <sz val="10"/>
      <name val="Aptos Narrow"/>
      <family val="2"/>
    </font>
    <font>
      <b/>
      <sz val="8"/>
      <color theme="0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8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F8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9" borderId="16" applyNumberFormat="0" applyAlignment="0" applyProtection="0"/>
    <xf numFmtId="0" fontId="12" fillId="10" borderId="17" applyNumberFormat="0" applyAlignment="0" applyProtection="0"/>
    <xf numFmtId="0" fontId="13" fillId="10" borderId="16" applyNumberFormat="0" applyAlignment="0" applyProtection="0"/>
    <xf numFmtId="0" fontId="14" fillId="0" borderId="18" applyNumberFormat="0" applyFill="0" applyAlignment="0" applyProtection="0"/>
    <xf numFmtId="0" fontId="15" fillId="11" borderId="19" applyNumberFormat="0" applyAlignment="0" applyProtection="0"/>
    <xf numFmtId="0" fontId="16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6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9" fontId="21" fillId="0" borderId="0">
      <alignment horizontal="left" vertical="center"/>
    </xf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2" applyNumberFormat="1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5" fillId="4" borderId="1" xfId="1" applyFont="1" applyFill="1" applyBorder="1" applyAlignment="1">
      <alignment vertical="center" wrapText="1"/>
    </xf>
    <xf numFmtId="43" fontId="4" fillId="0" borderId="1" xfId="0" applyNumberFormat="1" applyFont="1" applyBorder="1" applyAlignment="1">
      <alignment vertical="center" wrapText="1"/>
    </xf>
    <xf numFmtId="43" fontId="5" fillId="5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0" fillId="0" borderId="27" xfId="0" applyBorder="1"/>
    <xf numFmtId="0" fontId="23" fillId="0" borderId="0" xfId="0" applyFont="1"/>
    <xf numFmtId="0" fontId="27" fillId="3" borderId="28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0" fillId="0" borderId="30" xfId="0" applyBorder="1"/>
    <xf numFmtId="44" fontId="28" fillId="0" borderId="32" xfId="0" applyNumberFormat="1" applyFont="1" applyBorder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1" fillId="0" borderId="0" xfId="51"/>
    <xf numFmtId="0" fontId="32" fillId="0" borderId="0" xfId="0" applyFont="1"/>
    <xf numFmtId="166" fontId="34" fillId="41" borderId="1" xfId="54" applyNumberFormat="1" applyFont="1" applyFill="1" applyBorder="1" applyAlignment="1">
      <alignment vertical="center"/>
    </xf>
    <xf numFmtId="0" fontId="35" fillId="38" borderId="35" xfId="0" applyFont="1" applyFill="1" applyBorder="1" applyAlignment="1" applyProtection="1">
      <alignment horizontal="center" vertical="center" wrapText="1"/>
      <protection hidden="1"/>
    </xf>
    <xf numFmtId="0" fontId="35" fillId="38" borderId="34" xfId="0" applyFont="1" applyFill="1" applyBorder="1" applyAlignment="1" applyProtection="1">
      <alignment horizontal="center" vertical="center" wrapText="1"/>
      <protection hidden="1"/>
    </xf>
    <xf numFmtId="0" fontId="35" fillId="41" borderId="34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center" vertical="center"/>
    </xf>
    <xf numFmtId="0" fontId="36" fillId="39" borderId="1" xfId="0" applyFont="1" applyFill="1" applyBorder="1" applyAlignment="1" applyProtection="1">
      <alignment horizontal="center" vertical="center" wrapText="1"/>
      <protection hidden="1"/>
    </xf>
    <xf numFmtId="0" fontId="34" fillId="40" borderId="1" xfId="0" applyFont="1" applyFill="1" applyBorder="1" applyAlignment="1">
      <alignment horizontal="center" vertical="center"/>
    </xf>
    <xf numFmtId="166" fontId="34" fillId="41" borderId="1" xfId="50" applyNumberFormat="1" applyFont="1" applyFill="1" applyBorder="1" applyAlignment="1">
      <alignment vertical="center"/>
    </xf>
    <xf numFmtId="166" fontId="34" fillId="39" borderId="1" xfId="0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center" wrapText="1"/>
      <protection hidden="1"/>
    </xf>
    <xf numFmtId="166" fontId="34" fillId="0" borderId="1" xfId="0" applyNumberFormat="1" applyFont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/>
    </xf>
    <xf numFmtId="0" fontId="27" fillId="39" borderId="1" xfId="0" applyFont="1" applyFill="1" applyBorder="1"/>
    <xf numFmtId="44" fontId="34" fillId="0" borderId="1" xfId="50" applyFont="1" applyBorder="1"/>
    <xf numFmtId="44" fontId="34" fillId="0" borderId="1" xfId="0" applyNumberFormat="1" applyFont="1" applyBorder="1"/>
    <xf numFmtId="44" fontId="27" fillId="0" borderId="1" xfId="50" applyFont="1" applyBorder="1"/>
    <xf numFmtId="0" fontId="27" fillId="37" borderId="28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27" fillId="37" borderId="1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vertical="center"/>
    </xf>
    <xf numFmtId="0" fontId="34" fillId="0" borderId="28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17" fontId="27" fillId="0" borderId="29" xfId="0" applyNumberFormat="1" applyFont="1" applyBorder="1" applyAlignment="1">
      <alignment horizontal="center" vertical="center"/>
    </xf>
    <xf numFmtId="0" fontId="34" fillId="0" borderId="26" xfId="0" applyFont="1" applyBorder="1"/>
    <xf numFmtId="0" fontId="34" fillId="0" borderId="27" xfId="0" applyFont="1" applyBorder="1"/>
    <xf numFmtId="0" fontId="4" fillId="0" borderId="28" xfId="0" applyFont="1" applyBorder="1"/>
    <xf numFmtId="44" fontId="34" fillId="0" borderId="1" xfId="50" applyFont="1" applyBorder="1" applyAlignment="1">
      <alignment vertical="center"/>
    </xf>
    <xf numFmtId="44" fontId="34" fillId="0" borderId="1" xfId="0" applyNumberFormat="1" applyFont="1" applyBorder="1" applyAlignment="1">
      <alignment horizontal="center" vertical="center"/>
    </xf>
    <xf numFmtId="44" fontId="34" fillId="0" borderId="29" xfId="0" applyNumberFormat="1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/>
    <xf numFmtId="0" fontId="4" fillId="0" borderId="26" xfId="0" applyFont="1" applyBorder="1"/>
    <xf numFmtId="44" fontId="34" fillId="0" borderId="27" xfId="0" applyNumberFormat="1" applyFont="1" applyBorder="1"/>
    <xf numFmtId="44" fontId="34" fillId="0" borderId="29" xfId="0" applyNumberFormat="1" applyFont="1" applyBorder="1"/>
    <xf numFmtId="0" fontId="34" fillId="0" borderId="1" xfId="0" applyFont="1" applyBorder="1" applyAlignment="1">
      <alignment horizontal="center"/>
    </xf>
    <xf numFmtId="9" fontId="34" fillId="0" borderId="1" xfId="0" applyNumberFormat="1" applyFont="1" applyBorder="1" applyAlignment="1">
      <alignment horizontal="center"/>
    </xf>
    <xf numFmtId="0" fontId="37" fillId="38" borderId="35" xfId="0" applyFont="1" applyFill="1" applyBorder="1" applyAlignment="1" applyProtection="1">
      <alignment horizontal="center" vertical="center"/>
      <protection hidden="1"/>
    </xf>
    <xf numFmtId="1" fontId="38" fillId="0" borderId="36" xfId="0" applyNumberFormat="1" applyFont="1" applyBorder="1" applyAlignment="1">
      <alignment horizontal="center" vertical="center" shrinkToFit="1"/>
    </xf>
    <xf numFmtId="0" fontId="39" fillId="0" borderId="36" xfId="0" applyFont="1" applyBorder="1" applyAlignment="1">
      <alignment horizontal="center" vertical="center" wrapText="1"/>
    </xf>
    <xf numFmtId="0" fontId="27" fillId="41" borderId="1" xfId="0" applyFont="1" applyFill="1" applyBorder="1" applyAlignment="1">
      <alignment horizontal="center" vertical="center"/>
    </xf>
    <xf numFmtId="0" fontId="36" fillId="41" borderId="1" xfId="0" applyFont="1" applyFill="1" applyBorder="1" applyAlignment="1" applyProtection="1">
      <alignment horizontal="center" vertical="center" wrapText="1"/>
      <protection hidden="1"/>
    </xf>
    <xf numFmtId="166" fontId="34" fillId="41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0" fillId="42" borderId="37" xfId="0" applyFont="1" applyFill="1" applyBorder="1" applyAlignment="1" applyProtection="1">
      <alignment horizontal="center" vertical="center"/>
      <protection locked="0"/>
    </xf>
    <xf numFmtId="0" fontId="28" fillId="0" borderId="3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7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27" fillId="37" borderId="22" xfId="0" applyFont="1" applyFill="1" applyBorder="1" applyAlignment="1">
      <alignment vertical="center"/>
    </xf>
    <xf numFmtId="0" fontId="27" fillId="37" borderId="13" xfId="0" applyFont="1" applyFill="1" applyBorder="1" applyAlignment="1">
      <alignment vertical="center"/>
    </xf>
    <xf numFmtId="0" fontId="24" fillId="0" borderId="26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27" xfId="0" applyFont="1" applyBorder="1" applyAlignment="1">
      <alignment horizontal="right"/>
    </xf>
    <xf numFmtId="0" fontId="30" fillId="0" borderId="0" xfId="0" applyFont="1" applyAlignment="1">
      <alignment horizontal="center" vertical="center" wrapText="1"/>
    </xf>
    <xf numFmtId="44" fontId="34" fillId="0" borderId="0" xfId="50" applyFont="1"/>
    <xf numFmtId="1" fontId="34" fillId="40" borderId="1" xfId="0" applyNumberFormat="1" applyFont="1" applyFill="1" applyBorder="1" applyAlignment="1">
      <alignment horizontal="center" vertical="center"/>
    </xf>
  </cellXfs>
  <cellStyles count="67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EDA23AB5-D1DE-4D78-81C0-9F552FA18030}"/>
    <cellStyle name="60% - Énfasis2 2" xfId="37" xr:uid="{B2DC5699-A1C0-4B1D-A858-AAA21CBB6048}"/>
    <cellStyle name="60% - Énfasis3 2" xfId="38" xr:uid="{A433B091-2EAD-4638-8E40-E1715ACC6BC3}"/>
    <cellStyle name="60% - Énfasis4 2" xfId="39" xr:uid="{722539AD-71E6-4FC3-BC44-3F1A2608A6E4}"/>
    <cellStyle name="60% - Énfasis5 2" xfId="40" xr:uid="{8A79F963-DE25-463D-B6F2-6D75A461668F}"/>
    <cellStyle name="60% - Énfasis6 2" xfId="41" xr:uid="{B09E00B1-60FB-45B5-876F-B7F2860CFB39}"/>
    <cellStyle name="BodyStyle" xfId="49" xr:uid="{942F2DC9-A112-4506-89F0-D08CCACCAD34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Euro" xfId="46" xr:uid="{6A6A4694-0675-4304-82BD-56E8DCF6FC48}"/>
    <cellStyle name="Hipervínculo" xfId="51" builtinId="8"/>
    <cellStyle name="Incorrecto" xfId="7" builtinId="27" customBuiltin="1"/>
    <cellStyle name="Millares" xfId="1" builtinId="3"/>
    <cellStyle name="Millares 2" xfId="57" xr:uid="{AF2C0B19-CD0F-425B-A329-C5556FB62FCF}"/>
    <cellStyle name="Millares 2 2" xfId="59" xr:uid="{42A6D15F-FCA4-46D8-9C00-078A21CA1A7F}"/>
    <cellStyle name="Millares 2 2 2" xfId="66" xr:uid="{F6368F59-F7EF-4014-876D-6C274DE9827B}"/>
    <cellStyle name="Millares 2 3" xfId="64" xr:uid="{CA23AA38-8818-4B62-86EE-40254EE28625}"/>
    <cellStyle name="Millares 3" xfId="55" xr:uid="{8ED3447E-3957-4140-9F83-0987B6041CCD}"/>
    <cellStyle name="Millares 3 2" xfId="63" xr:uid="{BCD1DE36-C27D-49AC-9ABD-FEDE9D09A594}"/>
    <cellStyle name="Millares 4" xfId="58" xr:uid="{34AFBE34-A80D-4CAD-9BBA-072900A39DE7}"/>
    <cellStyle name="Millares 4 2" xfId="65" xr:uid="{4453F64A-C534-44B8-AE19-D47DE32D71ED}"/>
    <cellStyle name="Millares 5" xfId="60" xr:uid="{A471C1E5-5019-406F-87F7-0E9271B7D820}"/>
    <cellStyle name="Millares 6" xfId="52" xr:uid="{5595637A-A0E3-4FC7-84ED-CFD513B8DC2A}"/>
    <cellStyle name="Moneda" xfId="50" builtinId="4"/>
    <cellStyle name="Moneda 2" xfId="48" xr:uid="{8E2D0426-732D-4513-81D3-A77ED8ED3D56}"/>
    <cellStyle name="Moneda 2 2" xfId="61" xr:uid="{F110C51A-1809-44C7-ACE0-98F54DC25BDD}"/>
    <cellStyle name="Moneda 2 3" xfId="53" xr:uid="{42D10AC9-D240-47D5-A736-C350D44F34DA}"/>
    <cellStyle name="Moneda 3" xfId="62" xr:uid="{0E17CF82-9914-4673-A4B4-C0676D16433D}"/>
    <cellStyle name="Moneda 4" xfId="54" xr:uid="{04DD9FAC-CC1E-43C0-9A63-F414A73B70EF}"/>
    <cellStyle name="Neutral 2" xfId="35" xr:uid="{E8EF1984-09D5-486E-8B9D-BCB6C8842633}"/>
    <cellStyle name="Normal" xfId="0" builtinId="0"/>
    <cellStyle name="Normal 2" xfId="43" xr:uid="{8F1A7ED4-6AA2-458A-B83D-001FDC5158D7}"/>
    <cellStyle name="Normal 3" xfId="44" xr:uid="{1E3C772A-93D5-4F62-B1CD-91309A66607E}"/>
    <cellStyle name="Normal 4" xfId="42" xr:uid="{61756FD9-E90A-4C51-8F03-E7DE1C8AF6A6}"/>
    <cellStyle name="Normal 4 2" xfId="56" xr:uid="{F13ADD1A-704F-4FD5-91A3-5A08181A5AFB}"/>
    <cellStyle name="Notas" xfId="14" builtinId="10" customBuiltin="1"/>
    <cellStyle name="Porcentaje" xfId="2" builtinId="5"/>
    <cellStyle name="Porcentaje 2" xfId="47" xr:uid="{4DA3932A-97B5-4314-AE65-0BB08C81802B}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45" xr:uid="{EEF82C78-50EE-40B3-90BF-674B6FC976CA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19049</xdr:rowOff>
    </xdr:from>
    <xdr:to>
      <xdr:col>4</xdr:col>
      <xdr:colOff>447675</xdr:colOff>
      <xdr:row>2</xdr:row>
      <xdr:rowOff>295275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52D435-0835-46EA-8E50-E9B09A1B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49"/>
          <a:ext cx="2162175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1790701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B1DC6-75B1-47B7-AB09-7391C21E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09550"/>
          <a:ext cx="2705101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MICROCINCO\Jur&#237;dica\CONTRATOS%20AMP%20III\SENA%20CUNDINAMARCA%20-%20O.C%2044408\CVS%20-%207940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cuments\2.%20ASECOLBAS\PUESTOS%20ACTIVOS\COLOMBIA%20COMPRA%202023\FACTURACION%20COL%20COM%20MAY%202023.xlsx" TargetMode="External"/><Relationship Id="rId1" Type="http://schemas.openxmlformats.org/officeDocument/2006/relationships/externalLinkPath" Target="/Users/Hp/Documents/2.%20ASECOLBAS/PUESTOS%20ACTIVOS/COLOMBIA%20COMPRA%202023/FACTURACION%20COL%20COM%20MA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CTURACION\Documents\COLOMBIA%20COMPRA2024\REMISIONES\12.%20DICIEMBRE\insumosdiciembre5generacionbogota\1.2%20SOLICITUD%20INSUMOS%20DICIEMBRE.xlsx" TargetMode="External"/><Relationship Id="rId1" Type="http://schemas.openxmlformats.org/officeDocument/2006/relationships/externalLinkPath" Target="/Users/FACTURACION/Documents/COLOMBIA%20COMPRA2024/REMISIONES/12.%20DICIEMBRE/insumosdiciembre5generacionbogota/1.2%20SOLICITUD%20INSUMO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de Cotización General"/>
      <sheetName val="Detalle Bienes de Aseo y Caf"/>
      <sheetName val="Detalle Especificaciones"/>
      <sheetName val="Resumen - CSV"/>
      <sheetName val="Cotizacion Bienes de Aseo y Ca"/>
      <sheetName val="Cotizacion"/>
      <sheetName val="ConsolidadoServicios"/>
      <sheetName val="solCotizacionCSV_es"/>
      <sheetName val="Listas"/>
      <sheetName val="ClasifiPersonal"/>
      <sheetName val="TablaDinamica"/>
      <sheetName val="temp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Batallón</v>
          </cell>
          <cell r="C2" t="str">
            <v>Aseo</v>
          </cell>
          <cell r="D2" t="str">
            <v>X</v>
          </cell>
          <cell r="E2" t="str">
            <v>Sí</v>
          </cell>
          <cell r="F2">
            <v>0.33333333333333331</v>
          </cell>
          <cell r="G2" t="str">
            <v>a.m.</v>
          </cell>
          <cell r="H2" t="str">
            <v>Operario de aseo</v>
          </cell>
          <cell r="I2" t="str">
            <v>Operario de aseo MT</v>
          </cell>
          <cell r="J2" t="str">
            <v>Turno operario de mantenimiento</v>
          </cell>
        </row>
        <row r="3">
          <cell r="A3">
            <v>2</v>
          </cell>
          <cell r="B3" t="str">
            <v>Campestre</v>
          </cell>
          <cell r="C3" t="str">
            <v>Aseo y cafetería</v>
          </cell>
          <cell r="E3" t="str">
            <v>No</v>
          </cell>
          <cell r="F3">
            <v>0.35416666666666669</v>
          </cell>
          <cell r="G3" t="str">
            <v>p.m.</v>
          </cell>
          <cell r="H3" t="str">
            <v>Operario de cafetería</v>
          </cell>
          <cell r="I3" t="str">
            <v>Operario de cafetería MT</v>
          </cell>
          <cell r="J3" t="str">
            <v>Turno operario de mantenimiento capacitado para trabajo en alturas nivel básico</v>
          </cell>
        </row>
        <row r="4">
          <cell r="A4">
            <v>3</v>
          </cell>
          <cell r="B4" t="str">
            <v>Club</v>
          </cell>
          <cell r="C4" t="str">
            <v>Aseo, cafetería y mantenimiento</v>
          </cell>
          <cell r="F4">
            <v>0.375</v>
          </cell>
          <cell r="H4" t="str">
            <v>Operario de aseo y cafetería</v>
          </cell>
          <cell r="I4" t="str">
            <v>Operario de aseo y cafetería MT</v>
          </cell>
          <cell r="J4" t="str">
            <v>Turno coordinador de trabajo en alturas nivel básico</v>
          </cell>
        </row>
        <row r="5">
          <cell r="A5">
            <v>4</v>
          </cell>
          <cell r="B5" t="str">
            <v>Colegio</v>
          </cell>
          <cell r="C5" t="str">
            <v>Aseo y mantenimiento</v>
          </cell>
          <cell r="F5">
            <v>0.39583333333333298</v>
          </cell>
          <cell r="H5" t="str">
            <v>Operario de mantenimiento</v>
          </cell>
          <cell r="I5" t="str">
            <v>Operario de mantenimiento MT</v>
          </cell>
        </row>
        <row r="6">
          <cell r="A6">
            <v>5</v>
          </cell>
          <cell r="B6" t="str">
            <v>Edificio administrativo</v>
          </cell>
          <cell r="F6">
            <v>0.41666666666666702</v>
          </cell>
          <cell r="H6" t="str">
            <v>Operario auxiliar</v>
          </cell>
          <cell r="I6" t="str">
            <v>Operario auxiliar MT</v>
          </cell>
        </row>
        <row r="7">
          <cell r="A7">
            <v>6</v>
          </cell>
          <cell r="B7" t="str">
            <v>Otro</v>
          </cell>
          <cell r="F7">
            <v>0.4375</v>
          </cell>
          <cell r="H7" t="str">
            <v>Coordinador de tiempo completo</v>
          </cell>
          <cell r="I7" t="str">
            <v>Coordinador MT</v>
          </cell>
        </row>
        <row r="8">
          <cell r="A8">
            <v>7</v>
          </cell>
          <cell r="F8">
            <v>0.45833333333333298</v>
          </cell>
          <cell r="H8" t="str">
            <v>Jardinero</v>
          </cell>
          <cell r="I8" t="str">
            <v>Jardinero MT</v>
          </cell>
        </row>
        <row r="9">
          <cell r="A9">
            <v>8</v>
          </cell>
          <cell r="F9">
            <v>0.47916666666666702</v>
          </cell>
          <cell r="H9" t="str">
            <v>Operario de mantenimiento capacitado para trabajo en alturas nivel básico</v>
          </cell>
          <cell r="I9" t="str">
            <v>Operario de mantenimiento capacitado para trabajo en alturas nivel básico MT</v>
          </cell>
        </row>
        <row r="10">
          <cell r="A10">
            <v>9</v>
          </cell>
          <cell r="F10">
            <v>0.5</v>
          </cell>
          <cell r="H10" t="str">
            <v>Operario auxiliar capacitado para trabajo en alturas nivel básico</v>
          </cell>
          <cell r="I10" t="str">
            <v>Operario auxiliar capacitado para trabajo en alturas nivel básico MT</v>
          </cell>
        </row>
        <row r="11">
          <cell r="A11">
            <v>10</v>
          </cell>
          <cell r="F11">
            <v>0.52083333333333304</v>
          </cell>
          <cell r="H11" t="str">
            <v>Jardinero capacitado para trabajo en alturas nivel básico</v>
          </cell>
          <cell r="I11" t="str">
            <v>Jardinero capacitado para trabajo en alturas nivel básico MT</v>
          </cell>
        </row>
        <row r="12">
          <cell r="A12">
            <v>11</v>
          </cell>
          <cell r="F12">
            <v>4.1666666666666664E-2</v>
          </cell>
          <cell r="H12" t="str">
            <v>Coordinador de trabajo en alturas nivel básico</v>
          </cell>
          <cell r="I12" t="str">
            <v>Coordinador de trabajo en alturas nivel básico MT</v>
          </cell>
        </row>
        <row r="13">
          <cell r="A13">
            <v>12</v>
          </cell>
          <cell r="F13">
            <v>6.25E-2</v>
          </cell>
        </row>
        <row r="14">
          <cell r="A14">
            <v>13</v>
          </cell>
          <cell r="F14">
            <v>8.3333333333333329E-2</v>
          </cell>
        </row>
        <row r="15">
          <cell r="A15">
            <v>14</v>
          </cell>
          <cell r="F15">
            <v>0.10416666666666667</v>
          </cell>
        </row>
        <row r="16">
          <cell r="A16">
            <v>15</v>
          </cell>
          <cell r="F16">
            <v>0.125</v>
          </cell>
        </row>
        <row r="17">
          <cell r="A17">
            <v>16</v>
          </cell>
          <cell r="F17">
            <v>0.14583333333333334</v>
          </cell>
        </row>
        <row r="18">
          <cell r="A18">
            <v>17</v>
          </cell>
          <cell r="F18">
            <v>0.16666666666666666</v>
          </cell>
        </row>
        <row r="19">
          <cell r="A19">
            <v>18</v>
          </cell>
          <cell r="F19">
            <v>0.1875</v>
          </cell>
        </row>
        <row r="20">
          <cell r="F20">
            <v>0.20833333333333334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S 18"/>
      <sheetName val="PS 12"/>
      <sheetName val="SN 12"/>
      <sheetName val="SN 13"/>
      <sheetName val="SN 15"/>
      <sheetName val="SN 16"/>
      <sheetName val="SN 17"/>
      <sheetName val="NR 1"/>
      <sheetName val="NR 4"/>
      <sheetName val="NR 5"/>
      <sheetName val="RESUMEN"/>
      <sheetName val="DANE"/>
      <sheetName val="DIMAR"/>
      <sheetName val="UV 6"/>
      <sheetName val="UV 7"/>
      <sheetName val="UV 17"/>
      <sheetName val="UV 15"/>
      <sheetName val="UV 16"/>
      <sheetName val="UV 8"/>
      <sheetName val="UV 18"/>
      <sheetName val="INV 14"/>
      <sheetName val="INV 9"/>
      <sheetName val="INVM 1"/>
      <sheetName val="INVM 5"/>
      <sheetName val="INVM 6"/>
      <sheetName val="INVM 7"/>
      <sheetName val="INVM 9"/>
      <sheetName val="INVM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V3" t="str">
            <v>DE MAYO 2023</v>
          </cell>
        </row>
        <row r="4">
          <cell r="Q4">
            <v>1</v>
          </cell>
          <cell r="R4" t="str">
            <v>TIEMPO COMPLETO</v>
          </cell>
        </row>
        <row r="7">
          <cell r="AK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 CC DICIEMBRE  "/>
      <sheetName val="01-FONDO-BOGOTA"/>
      <sheetName val="02-FONDO DESARROLLO-BOGOTA "/>
      <sheetName val="03-FONDO DESARROLLO-BOGOTA-Ene"/>
      <sheetName val="04-SUPERINTRANSPORTE-BOGOTA "/>
      <sheetName val="05-ALCALDIA ENGATICA-SEDE 1"/>
      <sheetName val="06-ALCALDIA ENGATICA-SEDE 2"/>
      <sheetName val="07-ALCALDIA ENGATICA-SEDE 3"/>
      <sheetName val="08-ANTINARCOTICOS-BOGOTA "/>
      <sheetName val="09-FONDO ROTATIVO POLIC-BOGOTA "/>
      <sheetName val="09-COOPE INTERNACIONAL -BOGOTA "/>
      <sheetName val="10-RAPE REGION-BOGOTA"/>
      <sheetName val="11-VEEDURIA-BOGOTA SEDE 1"/>
      <sheetName val="12-VEEDURIA-BOGOTA SEDE 2"/>
      <sheetName val="13-DIRECCION PROTECCION-BOGOTA"/>
      <sheetName val="14-FONDO NACIONAL ESTUPERFACI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9">
          <cell r="A19">
            <v>5</v>
          </cell>
          <cell r="B19" t="str">
            <v>Jabón para loza 3 (Compra)</v>
          </cell>
          <cell r="C19" t="str">
            <v>Jabón para loza 3 (Compra) Crema, en recipiente plástico de mínimo 850 g</v>
          </cell>
          <cell r="D19">
            <v>2</v>
          </cell>
        </row>
        <row r="20">
          <cell r="A20">
            <v>6</v>
          </cell>
          <cell r="B20" t="str">
            <v>Jabón para loza 4 (Compra)</v>
          </cell>
          <cell r="C20" t="str">
            <v>Jabón para loza 4 (Compra) Crema, en recipiente plástico de mínimo 1000 g</v>
          </cell>
          <cell r="D20">
            <v>0</v>
          </cell>
        </row>
        <row r="21">
          <cell r="A21">
            <v>7</v>
          </cell>
          <cell r="B21" t="str">
            <v>Jabón en barra (Compra)</v>
          </cell>
          <cell r="C21" t="str">
            <v>Jabón en barra (Compra) unidad con peso mínimo de 250 g en
envoltura individual</v>
          </cell>
          <cell r="D21">
            <v>0</v>
          </cell>
        </row>
        <row r="22">
          <cell r="A22">
            <v>8</v>
          </cell>
          <cell r="B22" t="str">
            <v>Jabón en barra azul (Compra)</v>
          </cell>
          <cell r="C22" t="str">
            <v>Jabón en barra azul (Compra)  unidad con peso mínimo de 250 g en
envoltura individual</v>
          </cell>
          <cell r="D22">
            <v>0</v>
          </cell>
        </row>
        <row r="23">
          <cell r="A23">
            <v>9</v>
          </cell>
          <cell r="B23" t="str">
            <v>Jabón abrasivo (Compra)</v>
          </cell>
          <cell r="C23" t="str">
            <v>Jabón abrasivo (Compra) En polvo, en tarro de mínimo 500 g</v>
          </cell>
          <cell r="D23">
            <v>0</v>
          </cell>
        </row>
        <row r="24">
          <cell r="A24">
            <v>10</v>
          </cell>
          <cell r="B24" t="str">
            <v>Jabón de tocador 1 (Compra)</v>
          </cell>
          <cell r="C24" t="str">
            <v>Jabón de tocador 1 (Compra) Barra, unidad con peso mínimo de 125 g en envoltura individual</v>
          </cell>
          <cell r="D24">
            <v>0</v>
          </cell>
        </row>
        <row r="25">
          <cell r="A25">
            <v>11</v>
          </cell>
          <cell r="B25" t="str">
            <v>Jabón de tocador 2 (Compra)</v>
          </cell>
          <cell r="C25" t="str">
            <v>Jabón de tocador 2 (Compra) Líquido, en bolsa  con capacidad mínima de 800 ml</v>
          </cell>
          <cell r="D25">
            <v>0</v>
          </cell>
        </row>
        <row r="26">
          <cell r="A26">
            <v>12</v>
          </cell>
          <cell r="B26" t="str">
            <v>Jabón de dispensador para manos 1 (Compra)</v>
          </cell>
          <cell r="C26" t="str">
            <v>Jabón de dispensador para manos 1 (Compra) Líquido, en recipiente plástico con dispensador y capacidad mínima de 500 ml</v>
          </cell>
          <cell r="D26">
            <v>0</v>
          </cell>
        </row>
        <row r="27">
          <cell r="A27">
            <v>13</v>
          </cell>
          <cell r="B27" t="str">
            <v>Jabón de dispensador para manos 2 (Compra)</v>
          </cell>
          <cell r="C27" t="str">
            <v>Jabón de dispensador para manos 2 (Compra) Líquido, en recipiente plástico con capacidad mínima de 3.785 ml</v>
          </cell>
          <cell r="D27">
            <v>3</v>
          </cell>
        </row>
        <row r="28">
          <cell r="A28">
            <v>14</v>
          </cell>
          <cell r="B28" t="str">
            <v>Jabón de dispensador para manos 3 (Compra)</v>
          </cell>
          <cell r="C28" t="str">
            <v>Jabón de dispensador para manos 3 (Compra) Líquido, en recipiente plástico con capacidad mínima de 3.785 ml</v>
          </cell>
          <cell r="D28">
            <v>0</v>
          </cell>
        </row>
        <row r="29">
          <cell r="A29">
            <v>15</v>
          </cell>
          <cell r="B29" t="str">
            <v>Gel antibacterial para manos (Compra)</v>
          </cell>
          <cell r="C29" t="str">
            <v>Gel antibacterial para manos (Compra) en recipiente plástico con capacidad mínima de 3.785 ml</v>
          </cell>
          <cell r="D29">
            <v>0</v>
          </cell>
        </row>
        <row r="30">
          <cell r="A30">
            <v>16</v>
          </cell>
          <cell r="B30" t="str">
            <v>Dispensador de gel antibacterial para manos (Compra)</v>
          </cell>
          <cell r="C30" t="str">
            <v>Dispensador de gel antibacterial para manos (Compra) Recipiente con capacidad mínima de 500 ml (Unidad)</v>
          </cell>
          <cell r="D30">
            <v>0</v>
          </cell>
        </row>
        <row r="31">
          <cell r="A31">
            <v>17</v>
          </cell>
          <cell r="B31" t="str">
            <v>Limpiador multiusos 1 (Compra)</v>
          </cell>
          <cell r="C31" t="str">
            <v xml:space="preserve">Limpiador multiusos 1 (Compra) Líquido, en recipiente plástico con capacidad mínima de 3.785 ml </v>
          </cell>
          <cell r="D31">
            <v>2</v>
          </cell>
        </row>
        <row r="32">
          <cell r="A32">
            <v>18</v>
          </cell>
          <cell r="B32" t="str">
            <v>Limpiador multiusos 2 (Compra)</v>
          </cell>
          <cell r="C32" t="str">
            <v>Limpiador multiusos 2 (Compra) Líquido, en recipiente plástico con capacidad mínima de 500 ml, con atomizador de pistola.</v>
          </cell>
          <cell r="D32">
            <v>0</v>
          </cell>
        </row>
        <row r="33">
          <cell r="A33">
            <v>19</v>
          </cell>
          <cell r="B33" t="str">
            <v>Limpiador multiusos 3 (Compra)</v>
          </cell>
          <cell r="C33" t="str">
            <v>Limpiador multiusos 3 (Compra) Líquido, en recipiente plástico de repuesto  con capacidad mínima de 500 ml</v>
          </cell>
          <cell r="D33">
            <v>0</v>
          </cell>
        </row>
        <row r="34">
          <cell r="A34">
            <v>20</v>
          </cell>
          <cell r="B34" t="str">
            <v>Limpiador desinfectante para pisos (Compra)</v>
          </cell>
          <cell r="C34" t="str">
            <v>Limpiador desinfectante para pisos (Compra) Líquido, en garrafa  con capacidad mínima de 3.785 ml</v>
          </cell>
          <cell r="D34">
            <v>0</v>
          </cell>
        </row>
        <row r="35">
          <cell r="A35">
            <v>21</v>
          </cell>
          <cell r="B35" t="str">
            <v>Líquido desengrasante (Compra)</v>
          </cell>
          <cell r="C35" t="str">
            <v>Líquido desengrasante (Compra) Líquido, en recipiente plástico con capacidad mínima de 3.785 ml</v>
          </cell>
          <cell r="D35">
            <v>1</v>
          </cell>
        </row>
        <row r="36">
          <cell r="A36">
            <v>22</v>
          </cell>
          <cell r="B36" t="str">
            <v>Crema desengrasante (Compra)</v>
          </cell>
          <cell r="C36" t="str">
            <v>Crema desengrasante (Compra) Crema, en recipiente reciclable o biodegadable con capacidad mínima de 500 g</v>
          </cell>
          <cell r="D36">
            <v>0</v>
          </cell>
        </row>
        <row r="37">
          <cell r="A37">
            <v>23</v>
          </cell>
          <cell r="B37" t="str">
            <v>Detergente biodegradable multiusos en polvo (Compra)</v>
          </cell>
          <cell r="C37" t="str">
            <v>Detergente biodegradable multiusos en polvo (Compra) bolsa plástica o recipiente plástico
con un peso de 1.000 g</v>
          </cell>
          <cell r="D37">
            <v>1</v>
          </cell>
        </row>
        <row r="38">
          <cell r="A38">
            <v>24</v>
          </cell>
          <cell r="B38" t="str">
            <v>Limpiador desinfectante para uso general 1 (Compra)</v>
          </cell>
          <cell r="C38" t="str">
            <v>Limpiador desinfectante para uso general 1 (Compra) Líquido, en recipiente plástico con capacidad mínima de 3.785 ml</v>
          </cell>
          <cell r="D38">
            <v>2</v>
          </cell>
        </row>
        <row r="39">
          <cell r="A39">
            <v>25</v>
          </cell>
          <cell r="B39" t="str">
            <v>Limpiador desinfectante para uso general 2 (Compra)</v>
          </cell>
          <cell r="C39" t="str">
            <v>Limpiador desinfectante para uso general 2 (Compra) Líquido, en recipiente plástico con capacidad mínima de 500 ml, con atomizador de pistola.</v>
          </cell>
          <cell r="D39">
            <v>0</v>
          </cell>
        </row>
        <row r="40">
          <cell r="A40">
            <v>26</v>
          </cell>
          <cell r="B40" t="str">
            <v>Limpiador desinfectante para uso general 3 (Compra)</v>
          </cell>
          <cell r="C40" t="str">
            <v>Limpiador desinfectante para uso general 3 (Compra) Líquido, en recipiente plástico con capacidad mínima de 500 ml</v>
          </cell>
          <cell r="D40">
            <v>0</v>
          </cell>
        </row>
        <row r="41">
          <cell r="A41">
            <v>27</v>
          </cell>
          <cell r="B41" t="str">
            <v>Desinfectante de alto nivel de desinfección para uso hospitalario (Compra)</v>
          </cell>
          <cell r="C41" t="str">
            <v>Desinfectante de alto nivel de desinfección para uso hospitalario (Compra) Líquido, en recipiente plástico con capacidad
mínima de 3.785 ml</v>
          </cell>
          <cell r="D41">
            <v>1</v>
          </cell>
        </row>
        <row r="42">
          <cell r="A42">
            <v>28</v>
          </cell>
          <cell r="B42" t="str">
            <v>Pastilla desinfectante para sanitario (Compra)</v>
          </cell>
          <cell r="C42" t="str">
            <v>Pastilla desinfectante para sanitario (Compra) Unidad con peso mínimo de 45 g</v>
          </cell>
          <cell r="D42">
            <v>4</v>
          </cell>
        </row>
        <row r="43">
          <cell r="A43">
            <v>29</v>
          </cell>
          <cell r="B43" t="str">
            <v>Líquido para limpiar vidrios 1 (Compra)</v>
          </cell>
          <cell r="C43" t="str">
            <v>Líquido para limpiar vidrios 1 (Compra) Líquido, en recipiente plástico con capacidad mínima de 3.785 ml</v>
          </cell>
          <cell r="D43">
            <v>2</v>
          </cell>
        </row>
        <row r="44">
          <cell r="A44">
            <v>30</v>
          </cell>
          <cell r="B44" t="str">
            <v>Líquido para limpiar vidrios 2 (Compra)</v>
          </cell>
          <cell r="C44" t="str">
            <v>Líquido para limpiar vidrios 2 (Compra) en recipiente plástico con capacidad mínima de 500 ml, con atomizador de pistola.</v>
          </cell>
          <cell r="D44">
            <v>0</v>
          </cell>
        </row>
        <row r="45">
          <cell r="A45">
            <v>31</v>
          </cell>
          <cell r="B45" t="str">
            <v>Líquido para limpiar vidrios 3 (Compra)</v>
          </cell>
          <cell r="C45" t="str">
            <v>Líquido para limpiar vidrios 3 (Compra) en recipiente plástico de repuesto con capacidad mínima de 500 ml</v>
          </cell>
          <cell r="D45">
            <v>0</v>
          </cell>
        </row>
        <row r="46">
          <cell r="A46">
            <v>32</v>
          </cell>
          <cell r="B46" t="str">
            <v>Blanqueador o hipoclorito 1 (Compra)</v>
          </cell>
          <cell r="C46" t="str">
            <v>Blanqueador o hipoclorito 1 (Compra) Líquido, en recipiente plástico con capacidad
mínima de 3.785 ml</v>
          </cell>
          <cell r="D46">
            <v>4</v>
          </cell>
        </row>
        <row r="47">
          <cell r="A47">
            <v>33</v>
          </cell>
          <cell r="B47" t="str">
            <v>Blanqueador o hipoclorito 2 (Compra)</v>
          </cell>
          <cell r="C47" t="str">
            <v>Blanqueador o hipoclorito 2 (Compra) Líquido, en recipiente plástico con capacidad
mínima de 1.000 ml</v>
          </cell>
          <cell r="D47">
            <v>0</v>
          </cell>
        </row>
        <row r="48">
          <cell r="A48">
            <v>34</v>
          </cell>
          <cell r="B48" t="str">
            <v>Blanqueador o hipoclorito 3 (Compra)</v>
          </cell>
          <cell r="C48" t="str">
            <v>Blanqueador o hipoclorito 3 (Compra) ganulado, en bolsa plástica de mínimo
1.000 g</v>
          </cell>
          <cell r="D48">
            <v>0</v>
          </cell>
        </row>
        <row r="49">
          <cell r="A49">
            <v>35</v>
          </cell>
          <cell r="B49" t="str">
            <v>Alcohol industrial 1 (Compra)</v>
          </cell>
          <cell r="C49" t="str">
            <v>Alcohol industrial 1 (Compra) Líquido, en recipiente plástico con capacidad mínima de 3.785 ml</v>
          </cell>
          <cell r="D49">
            <v>2</v>
          </cell>
        </row>
        <row r="50">
          <cell r="A50">
            <v>36</v>
          </cell>
          <cell r="B50" t="str">
            <v>Alcohol industrial 2 (Compra)</v>
          </cell>
          <cell r="C50" t="str">
            <v>Alcohol industrial 2 (Compra) Líquido, en recipiente plástico con capacidad mínima de 1000ml</v>
          </cell>
          <cell r="D50">
            <v>0</v>
          </cell>
        </row>
        <row r="51">
          <cell r="A51">
            <v>37</v>
          </cell>
          <cell r="B51" t="str">
            <v>Creolina 1 (Compra)</v>
          </cell>
          <cell r="C51" t="str">
            <v>Creolina 1 (Compra) Líquido, en recipiente plástico con capacidad mínima de 500 ml</v>
          </cell>
          <cell r="D51">
            <v>0</v>
          </cell>
        </row>
        <row r="52">
          <cell r="A52">
            <v>38</v>
          </cell>
          <cell r="B52" t="str">
            <v>Creolina 2 (Compra)</v>
          </cell>
          <cell r="C52" t="str">
            <v>Creolina 2 (Compra) Líquido, en recipiente plástico con capacidad mínima de 3.785 ml</v>
          </cell>
          <cell r="D52">
            <v>0</v>
          </cell>
        </row>
        <row r="53">
          <cell r="A53">
            <v>39</v>
          </cell>
          <cell r="B53" t="str">
            <v>Líquido para limpiar equipos de oficina 1 (Compra)</v>
          </cell>
          <cell r="C53" t="str">
            <v>Líquido para limpiar equipos de oficina 1 (Compra) en recipiente plástico con capacidad mínima de 500 ml conatomizador</v>
          </cell>
          <cell r="D53">
            <v>0</v>
          </cell>
        </row>
        <row r="54">
          <cell r="A54">
            <v>40</v>
          </cell>
          <cell r="B54" t="str">
            <v>Líquido para limpiar equipos de oficina 2 (Compra)</v>
          </cell>
          <cell r="C54" t="str">
            <v>Líquido para limpiar equipos de oficina 2 (Compra) en recipiente plástico con capacidad mínima de 500 ml</v>
          </cell>
          <cell r="D54">
            <v>0</v>
          </cell>
        </row>
        <row r="55">
          <cell r="A55">
            <v>41</v>
          </cell>
          <cell r="B55" t="str">
            <v>Champú para alfombras y tapizados 1 (Compra)</v>
          </cell>
          <cell r="C55" t="str">
            <v>Champú para alfombras y tapizados 1 (Compra) Líquido, en recipiente plástico con capacidad mínima de 3.785 ml</v>
          </cell>
          <cell r="D55">
            <v>0</v>
          </cell>
        </row>
        <row r="56">
          <cell r="A56">
            <v>42</v>
          </cell>
          <cell r="B56" t="str">
            <v>Champú para alfombras y tapizados 2 (Compra)</v>
          </cell>
          <cell r="C56" t="str">
            <v xml:space="preserve">Champú para alfombras y tapizados 2 (Compra) Líquido, en recipiente plástico con capacidad mínima de 3.785 ml </v>
          </cell>
          <cell r="D56">
            <v>0</v>
          </cell>
        </row>
        <row r="57">
          <cell r="A57">
            <v>43</v>
          </cell>
          <cell r="B57" t="str">
            <v>Lustrador de muebles (Compra)</v>
          </cell>
          <cell r="C57" t="str">
            <v>Lustrador de muebles (Compra) Líquido, en recipiente plástico con capacidad mínima de 200 ml</v>
          </cell>
          <cell r="D57">
            <v>0</v>
          </cell>
        </row>
        <row r="58">
          <cell r="A58">
            <v>44</v>
          </cell>
          <cell r="B58" t="str">
            <v>Líquido cubre rasguños para madera (Compra)</v>
          </cell>
          <cell r="C58" t="str">
            <v>Líquido cubre rasguños para madera (Compra) En recipiente plástico con capacidad mínima de 200 ml</v>
          </cell>
          <cell r="D58">
            <v>0</v>
          </cell>
        </row>
        <row r="59">
          <cell r="A59">
            <v>45</v>
          </cell>
          <cell r="B59" t="str">
            <v>Crema para cuero (Compra)</v>
          </cell>
          <cell r="C59" t="str">
            <v>Crema para cuero (Compra) Crema, en recipiente plástico con capacidad mínima de 200 ml</v>
          </cell>
          <cell r="D59">
            <v>0</v>
          </cell>
        </row>
        <row r="60">
          <cell r="A60">
            <v>46</v>
          </cell>
          <cell r="B60" t="str">
            <v>Cera polimérica (Compra)</v>
          </cell>
          <cell r="C60" t="str">
            <v>Cera polimérica (Compra) Líquido, en recipiente plástico con capacidad mínima de 3.785 ml</v>
          </cell>
          <cell r="D60">
            <v>0</v>
          </cell>
        </row>
        <row r="61">
          <cell r="A61">
            <v>47</v>
          </cell>
          <cell r="B61" t="str">
            <v>Cera emulsionada Neutra (Compra)</v>
          </cell>
          <cell r="C61" t="str">
            <v>Cera emulsionada Neutra (Compra) Líquido, en recipiente plástico con capacidad mínima de 3.785 ml</v>
          </cell>
          <cell r="D61">
            <v>0</v>
          </cell>
        </row>
        <row r="62">
          <cell r="A62">
            <v>48</v>
          </cell>
          <cell r="B62" t="str">
            <v>Cera emulsionada roja (Compra)</v>
          </cell>
          <cell r="C62" t="str">
            <v>Cera emulsionada roja (Compra) Líquido, en recipiente plástico con capacidad mínima de 3.785 ml</v>
          </cell>
          <cell r="D62">
            <v>0</v>
          </cell>
        </row>
        <row r="63">
          <cell r="A63">
            <v>49</v>
          </cell>
          <cell r="B63" t="str">
            <v>Cera solvente (Compra)</v>
          </cell>
          <cell r="C63" t="str">
            <v>Cera solvente (Compra) Líquido, en recipiente plástico con capacidad
mínima de 3.785 ml</v>
          </cell>
          <cell r="D63">
            <v>0</v>
          </cell>
        </row>
        <row r="64">
          <cell r="A64">
            <v>50</v>
          </cell>
          <cell r="B64" t="str">
            <v>Sellante para pisos (Compra)</v>
          </cell>
          <cell r="C64" t="str">
            <v>Sellante para pisos (Compra) Líquido, en recipiente plástico con capacidad mínima de 3.785 ml</v>
          </cell>
          <cell r="D64">
            <v>0</v>
          </cell>
        </row>
        <row r="65">
          <cell r="A65">
            <v>51</v>
          </cell>
          <cell r="B65" t="str">
            <v>Mantenedor de pisos (Compra)</v>
          </cell>
          <cell r="C65" t="str">
            <v>Mantenedor de pisos (Compra) Líquido, en recipiente
plástico con capacidad mínima de 3.785 ml</v>
          </cell>
          <cell r="D65">
            <v>0</v>
          </cell>
        </row>
        <row r="66">
          <cell r="A66">
            <v>52</v>
          </cell>
          <cell r="B66" t="str">
            <v>Removedor de cera (Compra)</v>
          </cell>
          <cell r="C66" t="str">
            <v>Removedor de cera (Compra) Líquido, en recipiente plástico con capacidad mínima de 3.785 ml</v>
          </cell>
          <cell r="D66">
            <v>0</v>
          </cell>
        </row>
        <row r="67">
          <cell r="A67">
            <v>53</v>
          </cell>
          <cell r="B67" t="str">
            <v>Abrillantador para piso laminado (Compra)</v>
          </cell>
          <cell r="C67" t="str">
            <v>Abrillantador para piso laminado (Compra) Líquido, en recipiente
plástico con capacidad mínima de 3.785 ml</v>
          </cell>
          <cell r="D67">
            <v>0</v>
          </cell>
        </row>
        <row r="68">
          <cell r="A68">
            <v>54</v>
          </cell>
          <cell r="B68" t="str">
            <v>Jabón neutro para pisos 1 (Compra)</v>
          </cell>
          <cell r="C68" t="str">
            <v>Jabón neutro para pisos 1 (Compra) Líquido, en recipiente plástico con capacidad mínima de 3.785 ml</v>
          </cell>
          <cell r="D68">
            <v>0</v>
          </cell>
        </row>
        <row r="69">
          <cell r="A69">
            <v>55</v>
          </cell>
          <cell r="B69" t="str">
            <v>Jabón neutro para pisos 2 (Compra)</v>
          </cell>
          <cell r="C69" t="str">
            <v>Jabón neutro para pisos 2 (Compra) Líquido, en cuñete con capacidad de 20 L</v>
          </cell>
          <cell r="D69">
            <v>0</v>
          </cell>
        </row>
        <row r="70">
          <cell r="A70">
            <v>56</v>
          </cell>
          <cell r="B70" t="str">
            <v>Varsol  ecológico 1 (Compra)</v>
          </cell>
          <cell r="C70" t="str">
            <v>Varsol  ecológico 1 (Compra) Líquido, en recipiente plástico con capacidad mínima de 1000 ml</v>
          </cell>
          <cell r="D70">
            <v>0</v>
          </cell>
        </row>
        <row r="71">
          <cell r="A71">
            <v>57</v>
          </cell>
          <cell r="B71" t="str">
            <v>Varsol ecológico 2 (Compra)</v>
          </cell>
          <cell r="C71" t="str">
            <v>Varsol ecológico 2 (Compra) Líquido, en recipiente plástico con capacidad mínima de 3.785 ml</v>
          </cell>
          <cell r="D71">
            <v>0</v>
          </cell>
        </row>
        <row r="72">
          <cell r="A72">
            <v>58</v>
          </cell>
          <cell r="B72" t="str">
            <v>Desmanchador multiusos (Compra)</v>
          </cell>
          <cell r="C72" t="str">
            <v>Desmanchador multiusos (Compra) Crema, en bolsa plástica de mínimo 500 g</v>
          </cell>
          <cell r="D72">
            <v>0</v>
          </cell>
        </row>
        <row r="73">
          <cell r="A73">
            <v>59</v>
          </cell>
          <cell r="B73" t="str">
            <v>Brillametal en crema (Compra)</v>
          </cell>
          <cell r="C73" t="str">
            <v>Brillametal en crema (Compra) de mínimo 70 g</v>
          </cell>
          <cell r="D73">
            <v>0</v>
          </cell>
        </row>
        <row r="74">
          <cell r="A74">
            <v>60</v>
          </cell>
          <cell r="B74" t="str">
            <v>Brillametal líquido (Compra)</v>
          </cell>
          <cell r="C74" t="str">
            <v>Brillametal líquido (Compra)  en recipiente plástico con capacidad mínima de 200 ml</v>
          </cell>
          <cell r="D74">
            <v>0</v>
          </cell>
        </row>
        <row r="75">
          <cell r="A75">
            <v>61</v>
          </cell>
          <cell r="B75" t="str">
            <v>Betún (Compra)</v>
          </cell>
          <cell r="C75" t="str">
            <v>Betún (Compra) Tarro de mínimo 100 g</v>
          </cell>
          <cell r="D75">
            <v>0</v>
          </cell>
        </row>
        <row r="76">
          <cell r="A76">
            <v>62</v>
          </cell>
          <cell r="B76" t="str">
            <v>Ambientador 1 (Compra)</v>
          </cell>
          <cell r="C76" t="str">
            <v>Ambientador 1 (Compra) Líquido, en recipiente plástico con capacidad
mínima de 3.785 ml</v>
          </cell>
          <cell r="D76">
            <v>3</v>
          </cell>
        </row>
        <row r="77">
          <cell r="A77">
            <v>63</v>
          </cell>
          <cell r="B77" t="str">
            <v>Ambientador 2 (Compra)</v>
          </cell>
          <cell r="C77" t="str">
            <v>Ambientador 2 (Compra) Líquido, en aerosol seguro para la capa de ozono con capacidad mínima de 360 ml</v>
          </cell>
          <cell r="D77">
            <v>4</v>
          </cell>
        </row>
        <row r="78">
          <cell r="A78">
            <v>64</v>
          </cell>
          <cell r="B78" t="str">
            <v>Insecticida 1 (Compra)</v>
          </cell>
          <cell r="C78" t="str">
            <v>Insecticida 1 (Compra) rastreros Líquido, en aerosol seguro para la capa de ozono con capacidad mínima de 350 ml</v>
          </cell>
          <cell r="D78">
            <v>1</v>
          </cell>
        </row>
        <row r="79">
          <cell r="A79">
            <v>65</v>
          </cell>
          <cell r="B79" t="str">
            <v>Insecticida 2 (Compra)</v>
          </cell>
          <cell r="C79" t="str">
            <v>Insecticida 2 (Compra) voladores Líquido, en aerosol seguro para la capa de ozono con capacidad mínima de 350 ml</v>
          </cell>
          <cell r="D79">
            <v>1</v>
          </cell>
        </row>
        <row r="80">
          <cell r="A80">
            <v>66</v>
          </cell>
          <cell r="B80" t="str">
            <v>Limpiones 1 (Compra)</v>
          </cell>
          <cell r="C80" t="str">
            <v>Limpiones 1 (Compra) en tela de toalla fileteada blanca de 45*45</v>
          </cell>
          <cell r="D80">
            <v>10</v>
          </cell>
        </row>
        <row r="81">
          <cell r="A81">
            <v>67</v>
          </cell>
          <cell r="B81" t="str">
            <v>Limpiones 2 (Compra)</v>
          </cell>
          <cell r="C81" t="str">
            <v>Limpiones 2 (Compra) en tela de toalla fileteada blanca de 100*70</v>
          </cell>
          <cell r="D81">
            <v>0</v>
          </cell>
        </row>
        <row r="82">
          <cell r="A82">
            <v>68</v>
          </cell>
          <cell r="B82" t="str">
            <v>Limpiones 3 (Compra)</v>
          </cell>
          <cell r="C82" t="str">
            <v>Limpiones 3 (Compra) en tela fileteada blanca de 45*45</v>
          </cell>
          <cell r="D82">
            <v>0</v>
          </cell>
        </row>
        <row r="83">
          <cell r="A83">
            <v>69</v>
          </cell>
          <cell r="B83" t="str">
            <v>Limpiones 4 (Compra)</v>
          </cell>
          <cell r="C83" t="str">
            <v>Limpiones 4 (Compra) en tela fileteada blanca de 100*70</v>
          </cell>
          <cell r="D83">
            <v>0</v>
          </cell>
        </row>
        <row r="84">
          <cell r="A84">
            <v>70</v>
          </cell>
          <cell r="B84" t="str">
            <v>Limpiones 5 (Compra)</v>
          </cell>
          <cell r="C84" t="str">
            <v>Limpiones 5 (Compra) en tela tipo galleta fileteada blanca o beige de 100*70</v>
          </cell>
          <cell r="D84">
            <v>0</v>
          </cell>
        </row>
        <row r="85">
          <cell r="A85">
            <v>71</v>
          </cell>
          <cell r="B85" t="str">
            <v>Bayetilla 1 (Compra)</v>
          </cell>
          <cell r="C85" t="str">
            <v>Bayetilla 1 (Compra) en tela fileteada blanca de 100*70</v>
          </cell>
          <cell r="D85">
            <v>6</v>
          </cell>
        </row>
        <row r="86">
          <cell r="A86">
            <v>72</v>
          </cell>
          <cell r="B86" t="str">
            <v>Bayetilla 2 (Compra)</v>
          </cell>
          <cell r="C86" t="str">
            <v>Bayetilla 2 (Compra) en tela fileteada roja de 100*70</v>
          </cell>
          <cell r="D86">
            <v>0</v>
          </cell>
        </row>
        <row r="87">
          <cell r="A87">
            <v>73</v>
          </cell>
          <cell r="B87" t="str">
            <v>Toalla en tela blanca para pisos por metro (repuesto de haraganes) (Compra)</v>
          </cell>
          <cell r="C87" t="str">
            <v>Toalla en tela blanca para pisos por metro (repuesto de haraganes) (Compra) micrifibra blanco de 100 *70</v>
          </cell>
          <cell r="D87">
            <v>0</v>
          </cell>
        </row>
        <row r="88">
          <cell r="A88">
            <v>74</v>
          </cell>
          <cell r="B88" t="str">
            <v>Paño absorbente multiusos 1 (Compra)</v>
          </cell>
          <cell r="C88" t="str">
            <v>Paño absorbente multiusos 1 (Compra) 60*33cm paquete *6</v>
          </cell>
          <cell r="D88">
            <v>0</v>
          </cell>
        </row>
        <row r="89">
          <cell r="A89">
            <v>75</v>
          </cell>
          <cell r="B89" t="str">
            <v>Paño absorbente multiusos 2 (Compra)</v>
          </cell>
          <cell r="C89" t="str">
            <v>Paño absorbente multiusos 2 (Compra) 60*33cm unidad</v>
          </cell>
          <cell r="D89">
            <v>0</v>
          </cell>
        </row>
        <row r="90">
          <cell r="A90">
            <v>76</v>
          </cell>
          <cell r="B90" t="str">
            <v>Paño absorbente multiusos 3 (Compra)</v>
          </cell>
          <cell r="C90" t="str">
            <v>Paño absorbente multiusos 3 (Compra)  rollo reutilizable *40 unidades 25*45</v>
          </cell>
          <cell r="D90">
            <v>5</v>
          </cell>
        </row>
        <row r="91">
          <cell r="A91">
            <v>77</v>
          </cell>
          <cell r="B91" t="str">
            <v>Paño absorbente multiusos 4 (Compra)</v>
          </cell>
          <cell r="C91" t="str">
            <v>Paño absorbente multiusos 4 (Compra) unidad de 25*45 cm</v>
          </cell>
          <cell r="D91">
            <v>0</v>
          </cell>
        </row>
        <row r="92">
          <cell r="A92">
            <v>78</v>
          </cell>
          <cell r="B92" t="str">
            <v>Estopa (Compra)</v>
          </cell>
          <cell r="C92" t="str">
            <v>Estopa (Compra) paquete * 400gr</v>
          </cell>
          <cell r="D92">
            <v>0</v>
          </cell>
        </row>
        <row r="93">
          <cell r="A93">
            <v>79</v>
          </cell>
          <cell r="B93" t="str">
            <v>Esponjilla 1 (Compra)</v>
          </cell>
          <cell r="C93" t="str">
            <v>Esponjilla 1 (Compra) enmallada de 7*10 cm</v>
          </cell>
          <cell r="D93">
            <v>0</v>
          </cell>
        </row>
        <row r="94">
          <cell r="A94">
            <v>80</v>
          </cell>
          <cell r="B94" t="str">
            <v>Esponjilla 2 (Compra)</v>
          </cell>
          <cell r="C94" t="str">
            <v xml:space="preserve">Esponjilla 2 (Compra) doble uso </v>
          </cell>
          <cell r="D94">
            <v>0</v>
          </cell>
        </row>
        <row r="95">
          <cell r="A95">
            <v>81</v>
          </cell>
          <cell r="B95" t="str">
            <v>Esponjilla 3 (Compra)</v>
          </cell>
          <cell r="C95" t="str">
            <v>Esponjilla 3 (Compra) abrasiva de 9*12 cm</v>
          </cell>
          <cell r="D95">
            <v>4</v>
          </cell>
        </row>
        <row r="96">
          <cell r="A96">
            <v>82</v>
          </cell>
          <cell r="B96" t="str">
            <v>Esponjilla 4 (Compra)</v>
          </cell>
          <cell r="C96" t="str">
            <v>Esponjilla 4 (Compra) fibra de acero inoxidable para dar brillo de 5*5 cm paquete * 6 unidades</v>
          </cell>
          <cell r="D96">
            <v>0</v>
          </cell>
        </row>
        <row r="97">
          <cell r="A97">
            <v>83</v>
          </cell>
          <cell r="B97" t="str">
            <v>Esponjilla 5 (Compra)</v>
          </cell>
          <cell r="C97" t="str">
            <v>Esponjilla 5 (Compra) alambre de acero inixidable de 7*10 cm</v>
          </cell>
          <cell r="D97">
            <v>0</v>
          </cell>
        </row>
        <row r="98">
          <cell r="A98">
            <v>84</v>
          </cell>
          <cell r="B98" t="str">
            <v>Esponjilla 6 (Compra)</v>
          </cell>
          <cell r="C98" t="str">
            <v>Esponjilla 6 (Compra) enmallada de 7*10 cm</v>
          </cell>
          <cell r="D98">
            <v>0</v>
          </cell>
        </row>
        <row r="99">
          <cell r="A99">
            <v>85</v>
          </cell>
          <cell r="B99" t="str">
            <v>Esponjilla 7 (Compra)</v>
          </cell>
          <cell r="C99" t="str">
            <v>Esponjilla 7 (Compra) abrasiva de 9*12 cm</v>
          </cell>
          <cell r="D99">
            <v>0</v>
          </cell>
        </row>
        <row r="100">
          <cell r="A100">
            <v>86</v>
          </cell>
          <cell r="B100" t="str">
            <v>Escoba 1 (Compra)</v>
          </cell>
          <cell r="C100" t="str">
            <v>Escoba 1 (Compra)  suave entre 0,3 y 0,4 mm  25*8*10</v>
          </cell>
          <cell r="D100">
            <v>1</v>
          </cell>
        </row>
        <row r="101">
          <cell r="A101">
            <v>87</v>
          </cell>
          <cell r="B101" t="str">
            <v>Escoba 2 (Compra)</v>
          </cell>
          <cell r="C101" t="str">
            <v>Escoba 2 (Compra)  cerda dura pet cal 0.4 y 0,6 mm 25*8*10</v>
          </cell>
          <cell r="D101">
            <v>1</v>
          </cell>
        </row>
        <row r="102">
          <cell r="A102">
            <v>88</v>
          </cell>
          <cell r="B102" t="str">
            <v>Escoba 3 (Compra)</v>
          </cell>
          <cell r="C102" t="str">
            <v>Escoba 3 (Compra) cerda suave cal.0,3 y 0,4 mm 35*8*10</v>
          </cell>
          <cell r="D102">
            <v>0</v>
          </cell>
        </row>
        <row r="103">
          <cell r="A103">
            <v>89</v>
          </cell>
          <cell r="B103" t="str">
            <v>Escoba 4 (Compra)</v>
          </cell>
          <cell r="C103" t="str">
            <v>Escoba 4 (Compra) cerda dura entre 0,4 y 0,6 mm 35*8*10</v>
          </cell>
          <cell r="D103">
            <v>0</v>
          </cell>
        </row>
        <row r="104">
          <cell r="A104">
            <v>90</v>
          </cell>
          <cell r="B104" t="str">
            <v>Escoba 5 (Compra)</v>
          </cell>
          <cell r="C104" t="str">
            <v>Escoba 5 (Compra) cerda suave cal.0.3 35*8*10 - con mango madera de 1,40cm</v>
          </cell>
          <cell r="D104">
            <v>0</v>
          </cell>
        </row>
        <row r="105">
          <cell r="A105">
            <v>91</v>
          </cell>
          <cell r="B105" t="str">
            <v>Mango metálico escoba 1 (Compra)</v>
          </cell>
          <cell r="C105" t="str">
            <v>Mango metálico escoba 1 (Compra) de 140 cm</v>
          </cell>
          <cell r="D105">
            <v>0</v>
          </cell>
        </row>
        <row r="106">
          <cell r="A106">
            <v>92</v>
          </cell>
          <cell r="B106" t="str">
            <v>Mango madera escoba 1 (Compra)</v>
          </cell>
          <cell r="C106" t="str">
            <v>Mango madera escoba 1 (Compra) de 140 cm</v>
          </cell>
          <cell r="D106">
            <v>0</v>
          </cell>
        </row>
        <row r="107">
          <cell r="A107">
            <v>93</v>
          </cell>
          <cell r="B107" t="str">
            <v>Cepillos 1 (Compra)</v>
          </cell>
          <cell r="C107" t="str">
            <v>Cepillos 1 (Compra) tipo plancha mango plastico 15*5*6 cm</v>
          </cell>
          <cell r="D107">
            <v>0</v>
          </cell>
        </row>
        <row r="108">
          <cell r="A108">
            <v>94</v>
          </cell>
          <cell r="B108" t="str">
            <v>Cepillos 2 (Compra)</v>
          </cell>
          <cell r="C108" t="str">
            <v>Cepillos 2 (Compra) para piso en plastico 23*6*7 con mango metálico 140cm</v>
          </cell>
          <cell r="D108">
            <v>0</v>
          </cell>
        </row>
        <row r="109">
          <cell r="A109">
            <v>95</v>
          </cell>
          <cell r="B109" t="str">
            <v>Cepillos 3 (Compra)</v>
          </cell>
          <cell r="C109" t="str">
            <v>Cepillos 3 (Compra) para piso en plástico 35*6*7 con mango metalico 140 cm</v>
          </cell>
          <cell r="D109">
            <v>0</v>
          </cell>
        </row>
        <row r="110">
          <cell r="A110">
            <v>96</v>
          </cell>
          <cell r="B110" t="str">
            <v>Trapero 1 (Compra)</v>
          </cell>
          <cell r="C110" t="str">
            <v>Trapero 1 (Compra) ref 500</v>
          </cell>
          <cell r="D110">
            <v>2</v>
          </cell>
        </row>
        <row r="111">
          <cell r="A111">
            <v>97</v>
          </cell>
          <cell r="B111" t="str">
            <v>Trapero 2 (Compra)</v>
          </cell>
          <cell r="C111" t="str">
            <v>Trapero 2 (Compra) ref 800</v>
          </cell>
          <cell r="D111">
            <v>0</v>
          </cell>
        </row>
        <row r="112">
          <cell r="A112">
            <v>98</v>
          </cell>
          <cell r="B112" t="str">
            <v>Trapero 3 (Compra)</v>
          </cell>
          <cell r="C112" t="str">
            <v>Trapero 3 (Compra) ref 1000</v>
          </cell>
          <cell r="D112">
            <v>2</v>
          </cell>
        </row>
        <row r="113">
          <cell r="A113">
            <v>99</v>
          </cell>
          <cell r="B113" t="str">
            <v>Trapero 4 (Compra)</v>
          </cell>
          <cell r="C113" t="str">
            <v>Trapero 4 (Compra) REF 1000 + mango madera de 1,40</v>
          </cell>
          <cell r="D113">
            <v>0</v>
          </cell>
        </row>
        <row r="114">
          <cell r="A114">
            <v>100</v>
          </cell>
          <cell r="B114" t="str">
            <v>Mango metálico trapero (Compra)</v>
          </cell>
          <cell r="C114" t="str">
            <v>Mango metálico trapero (Compra) de 140 cm</v>
          </cell>
          <cell r="D114">
            <v>0</v>
          </cell>
        </row>
        <row r="115">
          <cell r="A115">
            <v>101</v>
          </cell>
          <cell r="B115" t="str">
            <v>Mango madera trapero (Compra)</v>
          </cell>
          <cell r="C115" t="str">
            <v>Mango madera trapero (Compra) de 140 cm</v>
          </cell>
          <cell r="D115">
            <v>0</v>
          </cell>
        </row>
        <row r="116">
          <cell r="A116">
            <v>102</v>
          </cell>
          <cell r="B116" t="str">
            <v>Cepillo para sanitario (churrusco) (Compra)</v>
          </cell>
          <cell r="C116" t="str">
            <v>Cepillo para sanitario (churrusco) (Compra) cerda dura</v>
          </cell>
          <cell r="D116">
            <v>0</v>
          </cell>
        </row>
        <row r="117">
          <cell r="A117">
            <v>103</v>
          </cell>
          <cell r="B117" t="str">
            <v>Pads 1 (Compra)</v>
          </cell>
          <cell r="C117" t="str">
            <v>Pads 1 (Compra) para brillo roja o blanca de 16 pulgadas</v>
          </cell>
          <cell r="D117">
            <v>0</v>
          </cell>
        </row>
        <row r="118">
          <cell r="A118">
            <v>104</v>
          </cell>
          <cell r="B118" t="str">
            <v>Pads 2 (Compra)</v>
          </cell>
          <cell r="C118" t="str">
            <v>Pads 2 (Compra) para remocion café o negra de 16 pulgadas</v>
          </cell>
          <cell r="D118">
            <v>0</v>
          </cell>
        </row>
        <row r="119">
          <cell r="A119">
            <v>105</v>
          </cell>
          <cell r="B119" t="str">
            <v>Pads 3 (Compra)</v>
          </cell>
          <cell r="C119" t="str">
            <v xml:space="preserve">Pads 3 (Compra) para brillo roja o blanca de 20 pulgadas </v>
          </cell>
          <cell r="D119">
            <v>0</v>
          </cell>
        </row>
        <row r="120">
          <cell r="A120">
            <v>106</v>
          </cell>
          <cell r="B120" t="str">
            <v>Pads 4 (Compra)</v>
          </cell>
          <cell r="C120" t="str">
            <v>Pads 4 (Compra) para remocion café o negra de 20 pulgadas</v>
          </cell>
          <cell r="D120">
            <v>0</v>
          </cell>
        </row>
        <row r="121">
          <cell r="A121">
            <v>107</v>
          </cell>
          <cell r="B121" t="str">
            <v>Pads 5 (Compra)</v>
          </cell>
          <cell r="C121" t="str">
            <v>Pads 5 (Compra) para remocion BLANCO 17 pulgadas</v>
          </cell>
          <cell r="D121">
            <v>0</v>
          </cell>
        </row>
        <row r="122">
          <cell r="A122">
            <v>108</v>
          </cell>
          <cell r="B122" t="str">
            <v>Boneth 1 (Compra)</v>
          </cell>
          <cell r="C122" t="str">
            <v xml:space="preserve">Boneth 1 (Compra) de 16 pulgadas </v>
          </cell>
          <cell r="D122">
            <v>0</v>
          </cell>
        </row>
        <row r="123">
          <cell r="A123">
            <v>109</v>
          </cell>
          <cell r="B123" t="str">
            <v>Boneth 2 (Compra)</v>
          </cell>
          <cell r="C123" t="str">
            <v>Boneth 2 (Compra) de 20 pulgadas</v>
          </cell>
          <cell r="D123">
            <v>0</v>
          </cell>
        </row>
        <row r="124">
          <cell r="A124">
            <v>110</v>
          </cell>
          <cell r="B124" t="str">
            <v>Bolsas plásticas 1 (Compra)</v>
          </cell>
          <cell r="C124" t="str">
            <v>Bolsas plásticas 1 (Compra) calibre 1 negra 40*55 paquete *6</v>
          </cell>
          <cell r="D124">
            <v>13</v>
          </cell>
        </row>
        <row r="125">
          <cell r="A125">
            <v>111</v>
          </cell>
          <cell r="B125" t="str">
            <v>Bolsas plásticas 2 (Compra)</v>
          </cell>
          <cell r="C125" t="str">
            <v>Bolsas plásticas 2 (Compra) calibre 1 verde 40*55 paq *6</v>
          </cell>
          <cell r="D125">
            <v>0</v>
          </cell>
        </row>
        <row r="126">
          <cell r="A126">
            <v>112</v>
          </cell>
          <cell r="B126" t="str">
            <v>Bolsas plásticas 3 (Compra)</v>
          </cell>
          <cell r="C126" t="str">
            <v>Bolsas plásticas 3 (Compra) calibre 1 blanca 40*55 paq*6</v>
          </cell>
          <cell r="D126">
            <v>13</v>
          </cell>
        </row>
        <row r="127">
          <cell r="A127">
            <v>113</v>
          </cell>
          <cell r="B127" t="str">
            <v>Bolsas plásticas 4 (Compra)</v>
          </cell>
          <cell r="C127" t="str">
            <v>Bolsas plásticas 4 (Compra) calibre 1 roja 40*55 paq *6 impres.riesgo biolg</v>
          </cell>
          <cell r="D127">
            <v>0</v>
          </cell>
        </row>
        <row r="128">
          <cell r="A128">
            <v>114</v>
          </cell>
          <cell r="B128" t="str">
            <v>Bolsas plásticas 8 (Compra)</v>
          </cell>
          <cell r="C128" t="str">
            <v>Bolsas plásticas 8 (Compra) calibre 2 negra 60*70 pq*6</v>
          </cell>
          <cell r="D128">
            <v>0</v>
          </cell>
        </row>
        <row r="129">
          <cell r="A129">
            <v>115</v>
          </cell>
          <cell r="B129" t="str">
            <v>Bolsas plásticas 9 (Compra)</v>
          </cell>
          <cell r="C129" t="str">
            <v>Bolsas plásticas 9 (Compra) calibre 2 verde 60*70 paq*6</v>
          </cell>
          <cell r="D129">
            <v>0</v>
          </cell>
        </row>
        <row r="130">
          <cell r="A130">
            <v>116</v>
          </cell>
          <cell r="B130" t="str">
            <v>Bolsas plásticas 10 (Compra)</v>
          </cell>
          <cell r="C130" t="str">
            <v>Bolsas plásticas 10 (Compra) calibre 2 blanca 60*70 paq*6</v>
          </cell>
          <cell r="D130">
            <v>0</v>
          </cell>
        </row>
        <row r="131">
          <cell r="A131">
            <v>117</v>
          </cell>
          <cell r="B131" t="str">
            <v>Bolsas plásticas 11 (Compra)</v>
          </cell>
          <cell r="C131" t="str">
            <v>Bolsas plásticas 11 (Compra) calibre 2 roja 60*70 impresión riesgo biolog</v>
          </cell>
          <cell r="D131">
            <v>0</v>
          </cell>
        </row>
        <row r="132">
          <cell r="A132">
            <v>118</v>
          </cell>
          <cell r="B132" t="str">
            <v>Bolsas plásticas 15 (Compra)</v>
          </cell>
          <cell r="C132" t="str">
            <v>Bolsas plásticas 15 (Compra) calibre 2 negra 70*90 paq *6</v>
          </cell>
          <cell r="D132">
            <v>0</v>
          </cell>
        </row>
        <row r="133">
          <cell r="A133">
            <v>119</v>
          </cell>
          <cell r="B133" t="str">
            <v>Bolsas plásticas 16 (Compra)</v>
          </cell>
          <cell r="C133" t="str">
            <v>Bolsas plásticas 16 (Compra) calibre 2 verde 70*90 paq*6</v>
          </cell>
          <cell r="D133">
            <v>0</v>
          </cell>
        </row>
        <row r="134">
          <cell r="A134">
            <v>120</v>
          </cell>
          <cell r="B134" t="str">
            <v>Bolsas plásticas 17 (Compra)</v>
          </cell>
          <cell r="C134" t="str">
            <v>Bolsas plásticas 17 (Compra) calibre 2 blanca 70*90 paq*6</v>
          </cell>
          <cell r="D134">
            <v>0</v>
          </cell>
        </row>
        <row r="135">
          <cell r="A135">
            <v>121</v>
          </cell>
          <cell r="B135" t="str">
            <v>Bolsas plásticas 18 (Compra)</v>
          </cell>
          <cell r="C135" t="str">
            <v>Bolsas plásticas 18 (Compra) calibre 2 roja 70*90 paq*6 impres riesgo bio</v>
          </cell>
          <cell r="D135">
            <v>0</v>
          </cell>
        </row>
        <row r="136">
          <cell r="A136">
            <v>122</v>
          </cell>
          <cell r="B136" t="str">
            <v>Bolsas plásticas 21 (Compra)</v>
          </cell>
          <cell r="C136" t="str">
            <v>Bolsas plásticas 21 (Compra) calibre 3 negra 80*110 paq*6</v>
          </cell>
          <cell r="D136">
            <v>9</v>
          </cell>
        </row>
        <row r="137">
          <cell r="A137">
            <v>123</v>
          </cell>
          <cell r="B137" t="str">
            <v>Bolsas plásticas 22 (Compra)</v>
          </cell>
          <cell r="C137" t="str">
            <v>Bolsas plásticas 22 (Compra) calibre 3 verde 80*110 paq*6</v>
          </cell>
          <cell r="D137">
            <v>0</v>
          </cell>
        </row>
        <row r="138">
          <cell r="A138">
            <v>124</v>
          </cell>
          <cell r="B138" t="str">
            <v>Bolsas plásticas 23 (Compra)</v>
          </cell>
          <cell r="C138" t="str">
            <v>Bolsas plásticas 23 (Compra) calibre 3 blanca 80*110 paq*6</v>
          </cell>
          <cell r="D138">
            <v>9</v>
          </cell>
        </row>
        <row r="139">
          <cell r="A139">
            <v>125</v>
          </cell>
          <cell r="B139" t="str">
            <v>Bolsas plásticas 24 (Compra)</v>
          </cell>
          <cell r="C139" t="str">
            <v>Bolsas plásticas 24 (Compra) calibre 3 roja 80*110 paq*6 impres riesgo biol</v>
          </cell>
          <cell r="D139">
            <v>0</v>
          </cell>
        </row>
        <row r="140">
          <cell r="A140">
            <v>126</v>
          </cell>
          <cell r="B140" t="str">
            <v>Guantes 1 (Compra)</v>
          </cell>
          <cell r="C140" t="str">
            <v>Guantes 1 (Compra) amarillo calibre 18 tallas 7 a 9</v>
          </cell>
          <cell r="D140">
            <v>3</v>
          </cell>
        </row>
        <row r="141">
          <cell r="A141">
            <v>127</v>
          </cell>
          <cell r="B141" t="str">
            <v>Guantes 2 (Compra)</v>
          </cell>
          <cell r="C141" t="str">
            <v>Guantes 2 (Compra) negro calibre 18 tallas 7 a 9</v>
          </cell>
          <cell r="D141">
            <v>4</v>
          </cell>
        </row>
        <row r="142">
          <cell r="A142">
            <v>128</v>
          </cell>
          <cell r="B142" t="str">
            <v>Guantes 3 (Compra)</v>
          </cell>
          <cell r="C142" t="str">
            <v>Guantes 3 (Compra) negro calibre 25 tallas 7 a 9</v>
          </cell>
          <cell r="D142">
            <v>4</v>
          </cell>
        </row>
        <row r="143">
          <cell r="A143">
            <v>129</v>
          </cell>
          <cell r="B143" t="str">
            <v>Guantes 4 (Compra)</v>
          </cell>
          <cell r="C143" t="str">
            <v>Guantes 4 (Compra) rojo calibre 25 tallas 7 a 9</v>
          </cell>
          <cell r="D143">
            <v>0</v>
          </cell>
        </row>
        <row r="144">
          <cell r="A144">
            <v>130</v>
          </cell>
          <cell r="B144" t="str">
            <v>Guantes 5 (Compra)</v>
          </cell>
          <cell r="C144" t="str">
            <v>Guantes 5 (Compra) industrial negro calibre 35 tallas 7 a 9</v>
          </cell>
          <cell r="D144">
            <v>0</v>
          </cell>
        </row>
        <row r="145">
          <cell r="A145">
            <v>131</v>
          </cell>
          <cell r="B145" t="str">
            <v>Guantes 6 (Compra)</v>
          </cell>
          <cell r="C145" t="str">
            <v>Guantes 6 (Compra) de latex caja *100 tipo cirugía</v>
          </cell>
          <cell r="D145">
            <v>0</v>
          </cell>
        </row>
        <row r="146">
          <cell r="A146">
            <v>132</v>
          </cell>
          <cell r="B146" t="str">
            <v>Guantes 7 (Compra)</v>
          </cell>
          <cell r="C146" t="str">
            <v>Guantes 7 (Compra) en carnaza tallas 7 a 9</v>
          </cell>
          <cell r="D146">
            <v>0</v>
          </cell>
        </row>
        <row r="147">
          <cell r="A147">
            <v>133</v>
          </cell>
          <cell r="B147" t="str">
            <v>Guantes 8 (Compra)</v>
          </cell>
          <cell r="C147" t="str">
            <v>Guantes 8 tipo mosquetero negro tallas 7 a 9 calibre 40</v>
          </cell>
          <cell r="D147">
            <v>0</v>
          </cell>
        </row>
        <row r="148">
          <cell r="A148">
            <v>134</v>
          </cell>
          <cell r="B148" t="str">
            <v>Guantes 9 (Compra)</v>
          </cell>
          <cell r="C148" t="str">
            <v>Guantes 9 (Compra) Hilaza tallas 7 a 9</v>
          </cell>
          <cell r="D148">
            <v>0</v>
          </cell>
        </row>
        <row r="149">
          <cell r="A149">
            <v>135</v>
          </cell>
          <cell r="B149" t="str">
            <v>Tapabocas Desechable (Compra)</v>
          </cell>
          <cell r="C149" t="str">
            <v>Tapabocas 1 (Compra) en tela no tejida caja *50unid.</v>
          </cell>
          <cell r="D149">
            <v>0</v>
          </cell>
        </row>
        <row r="150">
          <cell r="A150">
            <v>136</v>
          </cell>
          <cell r="B150" t="str">
            <v>Tapabocas Industrial (Compra)</v>
          </cell>
          <cell r="C150" t="str">
            <v>Tapabocas 2 (Compra) industrial con filtro</v>
          </cell>
          <cell r="D150">
            <v>0</v>
          </cell>
        </row>
        <row r="151">
          <cell r="A151">
            <v>137</v>
          </cell>
          <cell r="B151" t="str">
            <v>Papel higiénico 1 (Compra)</v>
          </cell>
          <cell r="C151" t="str">
            <v>Papel higiénico 1 Rollo 20mts blanco HD sin frangancia</v>
          </cell>
          <cell r="D151">
            <v>3</v>
          </cell>
        </row>
        <row r="152">
          <cell r="A152">
            <v>138</v>
          </cell>
          <cell r="B152" t="str">
            <v>Papel higiénico 2 (Compra)</v>
          </cell>
          <cell r="C152" t="str">
            <v xml:space="preserve">Papel higiénico 2  RLL 250 MT NATURA HD SIN FRAGANC          </v>
          </cell>
          <cell r="D152">
            <v>35</v>
          </cell>
        </row>
        <row r="153">
          <cell r="A153">
            <v>139</v>
          </cell>
          <cell r="B153" t="str">
            <v>Papel higiénico 3 (Compra)</v>
          </cell>
          <cell r="C153" t="str">
            <v xml:space="preserve">Papel higiénico 3 (Compra) Rll 250 Mts Natural HD sin fragancia paca por 4 rollos </v>
          </cell>
          <cell r="D153">
            <v>0</v>
          </cell>
        </row>
        <row r="154">
          <cell r="A154">
            <v>140</v>
          </cell>
          <cell r="B154" t="str">
            <v>Papel higiénico 4 (Compra)</v>
          </cell>
          <cell r="C154" t="str">
            <v xml:space="preserve">Papel higiénico 4 (Compra) Rll 250 mts blanco HD sin fragancia </v>
          </cell>
          <cell r="D154">
            <v>0</v>
          </cell>
        </row>
        <row r="155">
          <cell r="A155">
            <v>141</v>
          </cell>
          <cell r="B155" t="str">
            <v>Papel higiénico 5 (Compra)</v>
          </cell>
          <cell r="C155" t="str">
            <v>Papel higiénico 5 (Compra)  Rll 250 mts blanco HD sin fragancia  paca por 4 rollos</v>
          </cell>
          <cell r="D155">
            <v>0</v>
          </cell>
        </row>
        <row r="156">
          <cell r="A156">
            <v>142</v>
          </cell>
          <cell r="B156" t="str">
            <v>Papel higiénico 6 (Compra)</v>
          </cell>
          <cell r="C156" t="str">
            <v>Papel higiénico 6 (Compra) Rll 400 mts natural HS sin fragancia</v>
          </cell>
          <cell r="D156">
            <v>0</v>
          </cell>
        </row>
        <row r="157">
          <cell r="A157">
            <v>143</v>
          </cell>
          <cell r="B157" t="str">
            <v>Papel higiénico 7 (Compra)</v>
          </cell>
          <cell r="C157" t="str">
            <v>Papel higiénico 7 (Compra) Rll 400 mts natural HS sin fragancia paca por 4 rollos</v>
          </cell>
          <cell r="D157">
            <v>0</v>
          </cell>
        </row>
        <row r="158">
          <cell r="A158">
            <v>144</v>
          </cell>
          <cell r="B158" t="str">
            <v>Papel higiénico 8 (Compra)</v>
          </cell>
          <cell r="C158" t="str">
            <v>Papel higiénico 8 (Compra) Rll 400 mts blanco HS sin fragancia</v>
          </cell>
          <cell r="D158">
            <v>0</v>
          </cell>
        </row>
        <row r="159">
          <cell r="A159">
            <v>145</v>
          </cell>
          <cell r="B159" t="str">
            <v>Papel higiénico 9 (Compra)</v>
          </cell>
          <cell r="C159" t="str">
            <v>Papel higiénico 9 (Compra) Rll 400 mts blanco HS sin fragancia paca por 4 rollos</v>
          </cell>
          <cell r="D159">
            <v>0</v>
          </cell>
        </row>
        <row r="160">
          <cell r="A160">
            <v>146</v>
          </cell>
          <cell r="B160" t="str">
            <v>Toallas para manos 1 (Compra)</v>
          </cell>
          <cell r="C160" t="str">
            <v>Toallas para manos 1 (Compra) BLANCO rollo 100 mts *15cm ancho DH  SIN PRECORTE</v>
          </cell>
          <cell r="D160">
            <v>0</v>
          </cell>
        </row>
        <row r="161">
          <cell r="A161">
            <v>147</v>
          </cell>
          <cell r="B161" t="str">
            <v>Toallas para manos 2 (Compra)</v>
          </cell>
          <cell r="C161" t="str">
            <v xml:space="preserve">Toallas para manos 2 (Compra) NATURAL rollo 100 mts *15cm ancho -  doble hoja  </v>
          </cell>
          <cell r="D161">
            <v>0</v>
          </cell>
        </row>
        <row r="162">
          <cell r="A162">
            <v>148</v>
          </cell>
          <cell r="B162" t="str">
            <v>Toallas para manos 3 (Compra)</v>
          </cell>
          <cell r="C162" t="str">
            <v>Toallas para manos 3 (Compra) BLANCO rollo 150 mts *15cm ancho - Doble hoja  COLTISU</v>
          </cell>
          <cell r="D162">
            <v>0</v>
          </cell>
        </row>
        <row r="163">
          <cell r="A163">
            <v>149</v>
          </cell>
          <cell r="B163" t="str">
            <v>Toallas para manos 4 (Compra)</v>
          </cell>
          <cell r="C163" t="str">
            <v xml:space="preserve">Toallas para manos 4 (Compra) NATURAL rollo 150 mts *15cm ancho -  doble hoja  </v>
          </cell>
          <cell r="D163">
            <v>0</v>
          </cell>
        </row>
        <row r="164">
          <cell r="A164">
            <v>150</v>
          </cell>
          <cell r="B164" t="str">
            <v>Toallas para manos 5 (Compra)</v>
          </cell>
          <cell r="C164" t="str">
            <v>Toallas para manos 5 (Compra) NATURAL Interdobladas 150unid doble hoja</v>
          </cell>
          <cell r="D164">
            <v>30</v>
          </cell>
        </row>
        <row r="165">
          <cell r="A165">
            <v>151</v>
          </cell>
          <cell r="B165" t="str">
            <v>Toallas para manos 6 (Compra)</v>
          </cell>
          <cell r="C165" t="str">
            <v>Toallas para manos 6 (Compra) BLANCA Interdobladas 150unid  doble hoja</v>
          </cell>
          <cell r="D165">
            <v>0</v>
          </cell>
        </row>
        <row r="166">
          <cell r="A166">
            <v>152</v>
          </cell>
          <cell r="B166" t="str">
            <v>Toallas para manos 7 (Compra)</v>
          </cell>
          <cell r="C166" t="str">
            <v>Toallas para manos 7 (Compra) con precorte rollo*100mts  blanca HD</v>
          </cell>
          <cell r="D166">
            <v>0</v>
          </cell>
        </row>
        <row r="167">
          <cell r="A167">
            <v>153</v>
          </cell>
          <cell r="B167" t="str">
            <v>Toallas para manos 8 (Compra)</v>
          </cell>
          <cell r="C167" t="str">
            <v>Toallas para manos 8 (Compra) PRECORTE NATURAL 100 MTS HD</v>
          </cell>
          <cell r="D167">
            <v>0</v>
          </cell>
        </row>
        <row r="168">
          <cell r="A168">
            <v>154</v>
          </cell>
          <cell r="B168" t="str">
            <v>Pañuelos (Compra)</v>
          </cell>
          <cell r="C168" t="str">
            <v>Pañuelos (Compra) Caja *50 unidades DH</v>
          </cell>
          <cell r="D168">
            <v>0</v>
          </cell>
        </row>
        <row r="169">
          <cell r="A169">
            <v>155</v>
          </cell>
          <cell r="B169" t="str">
            <v>Vasos biodegradables 1 (Compra)</v>
          </cell>
          <cell r="C169" t="str">
            <v>Vasos biodegradables 1 (Compra)  en carton de 4 onzas paq*50</v>
          </cell>
          <cell r="D169">
            <v>0</v>
          </cell>
        </row>
        <row r="170">
          <cell r="A170">
            <v>156</v>
          </cell>
          <cell r="B170" t="str">
            <v>Vasos biodegradables 2 (Compra)</v>
          </cell>
          <cell r="C170" t="str">
            <v>Vasos biodegradables 2 (Compra) en carton de 6 onzas paq*50</v>
          </cell>
          <cell r="D170">
            <v>0</v>
          </cell>
        </row>
        <row r="171">
          <cell r="A171">
            <v>157</v>
          </cell>
          <cell r="B171" t="str">
            <v>Vasos biodegradables 3 (Compra)</v>
          </cell>
          <cell r="C171" t="str">
            <v>Vasos biodegradables 3 (Compra) en carton de 9 onzas paq*40</v>
          </cell>
          <cell r="D171">
            <v>0</v>
          </cell>
        </row>
        <row r="172">
          <cell r="A172">
            <v>158</v>
          </cell>
          <cell r="B172" t="str">
            <v>Vasos biodegradables 4 (Compra)</v>
          </cell>
          <cell r="C172" t="str">
            <v>Vasos biodegradables 4 carton 9 onzas con fibra de caña de azúcar o almidón de maíz</v>
          </cell>
          <cell r="D172">
            <v>0</v>
          </cell>
        </row>
        <row r="173">
          <cell r="A173">
            <v>159</v>
          </cell>
          <cell r="B173" t="str">
            <v>Mezclador 1 (Compra)</v>
          </cell>
          <cell r="C173" t="str">
            <v>Mezclador 1 (Compra) en madera y/o apartir de recursos renovables como la caña de azucar y/o almidón de maíz paquete 500 unidades</v>
          </cell>
          <cell r="D173">
            <v>4</v>
          </cell>
        </row>
        <row r="174">
          <cell r="A174">
            <v>160</v>
          </cell>
          <cell r="B174" t="str">
            <v>Servilleta papel (Compra)</v>
          </cell>
          <cell r="C174" t="str">
            <v>Servilleta papel tipo cafeteria doble hoja blanca caja *100  unidades</v>
          </cell>
          <cell r="D174">
            <v>4</v>
          </cell>
        </row>
        <row r="175">
          <cell r="A175">
            <v>161</v>
          </cell>
          <cell r="B175" t="str">
            <v>Filtro para greca 1 (Compra)</v>
          </cell>
          <cell r="C175" t="str">
            <v>Filtro para greca 1 (Compra) tela media libra</v>
          </cell>
          <cell r="D175">
            <v>2</v>
          </cell>
        </row>
        <row r="176">
          <cell r="A176">
            <v>162</v>
          </cell>
          <cell r="B176" t="str">
            <v>Filtro para greca 2 (Compra)</v>
          </cell>
          <cell r="C176" t="str">
            <v>Filtro para greca 2 (Compra) tela 1 libra</v>
          </cell>
          <cell r="D176">
            <v>1</v>
          </cell>
        </row>
        <row r="177">
          <cell r="A177">
            <v>163</v>
          </cell>
          <cell r="B177" t="str">
            <v>Filtro para greca 3 (Compra)</v>
          </cell>
          <cell r="C177" t="str">
            <v>Filtro para greca 3 (Compra) tela 2 libras</v>
          </cell>
          <cell r="D177">
            <v>0</v>
          </cell>
        </row>
        <row r="178">
          <cell r="A178">
            <v>164</v>
          </cell>
          <cell r="B178" t="str">
            <v>Churrusco para tubos de greca (Compra)</v>
          </cell>
          <cell r="C178" t="str">
            <v>Churrusco para tubos de greca (Compra)</v>
          </cell>
          <cell r="D178">
            <v>0</v>
          </cell>
        </row>
        <row r="179">
          <cell r="A179">
            <v>165</v>
          </cell>
          <cell r="B179" t="str">
            <v>Papel Aluminio 1 (Compra)</v>
          </cell>
          <cell r="C179" t="str">
            <v>Papel Aluminio 1 (Compra) Caja de carton  1 rollo  40 mt largo y 27 ancho</v>
          </cell>
          <cell r="D179">
            <v>0</v>
          </cell>
        </row>
        <row r="180">
          <cell r="A180">
            <v>166</v>
          </cell>
          <cell r="B180" t="str">
            <v>Papel Aluminio 2 (Compra)</v>
          </cell>
          <cell r="C180" t="str">
            <v>Papel Aluminio 2 (Compra) Caja de carton  1 rollo  100 mt largo y 27 ancho</v>
          </cell>
          <cell r="D180">
            <v>0</v>
          </cell>
        </row>
        <row r="181">
          <cell r="A181">
            <v>167</v>
          </cell>
          <cell r="B181" t="str">
            <v>Película transparente para alimentos (Compra)</v>
          </cell>
          <cell r="C181" t="str">
            <v>Película transparente alimentos  Caja carton  1 rollo  50 mt largo y 27 ancho</v>
          </cell>
          <cell r="D181">
            <v>0</v>
          </cell>
        </row>
        <row r="182">
          <cell r="A182">
            <v>168</v>
          </cell>
          <cell r="B182" t="str">
            <v>Termo para café 1 (Compra)</v>
          </cell>
          <cell r="C182" t="str">
            <v>Termo para café 1 (Compra) capacidad 1 litro</v>
          </cell>
          <cell r="D182">
            <v>0</v>
          </cell>
        </row>
        <row r="183">
          <cell r="A183">
            <v>169</v>
          </cell>
          <cell r="B183" t="str">
            <v>Termo para café 2 (Compra)</v>
          </cell>
          <cell r="C183" t="str">
            <v>Termo para café 2 (Compra) bomba manual para dispensar la bebida.  3 litros</v>
          </cell>
          <cell r="D183">
            <v>0</v>
          </cell>
        </row>
        <row r="184">
          <cell r="A184">
            <v>170</v>
          </cell>
          <cell r="B184" t="str">
            <v>Café 1 (Compra)</v>
          </cell>
          <cell r="C184" t="str">
            <v>Café 1 (Compra) OMA</v>
          </cell>
          <cell r="D184">
            <v>35</v>
          </cell>
        </row>
        <row r="185">
          <cell r="A185">
            <v>171</v>
          </cell>
          <cell r="B185" t="str">
            <v>Café 2 (Compra)</v>
          </cell>
          <cell r="C185" t="str">
            <v>Café 2 (Compra) Medio descafeinado</v>
          </cell>
          <cell r="D185">
            <v>0</v>
          </cell>
        </row>
        <row r="186">
          <cell r="A186">
            <v>172</v>
          </cell>
          <cell r="B186" t="str">
            <v>Café 3 (Compra)</v>
          </cell>
          <cell r="C186" t="str">
            <v>Café 3 (Compra) Instantaneo</v>
          </cell>
          <cell r="D186">
            <v>0</v>
          </cell>
        </row>
        <row r="187">
          <cell r="A187">
            <v>173</v>
          </cell>
          <cell r="B187" t="str">
            <v>Crema para café (Compra)</v>
          </cell>
          <cell r="C187" t="str">
            <v>Crema para café (Compra) Bolsas de mínimo 100 sobres de mínimo 4 g</v>
          </cell>
          <cell r="D187">
            <v>15</v>
          </cell>
        </row>
        <row r="188">
          <cell r="A188">
            <v>174</v>
          </cell>
          <cell r="B188" t="str">
            <v>Azúcar 1 (Compra)</v>
          </cell>
          <cell r="C188" t="str">
            <v>Azúcar 1 (Compra) blanca Bolsa de mínimo 200 sobres o tubipacks de 5 g</v>
          </cell>
          <cell r="D188">
            <v>0</v>
          </cell>
        </row>
        <row r="189">
          <cell r="A189">
            <v>175</v>
          </cell>
          <cell r="B189" t="str">
            <v>Azúcar 2 (Compra)</v>
          </cell>
          <cell r="C189" t="str">
            <v>Azúcar 2 (Compra) blanca Bolsa de mínimo 200 sobres o tubipacks de 3,5 g</v>
          </cell>
          <cell r="D189">
            <v>0</v>
          </cell>
        </row>
        <row r="190">
          <cell r="A190">
            <v>176</v>
          </cell>
          <cell r="B190" t="str">
            <v>Azúcar 3 (Compra)</v>
          </cell>
          <cell r="C190" t="str">
            <v xml:space="preserve">Azúcar 3 (Compra) Blanca Libra </v>
          </cell>
          <cell r="D190">
            <v>0</v>
          </cell>
        </row>
        <row r="191">
          <cell r="A191">
            <v>177</v>
          </cell>
          <cell r="B191" t="str">
            <v>Azúcar 4 (Compra)</v>
          </cell>
          <cell r="C191" t="str">
            <v xml:space="preserve">Azúcar 4 (Compra) Morena Libra </v>
          </cell>
          <cell r="D191">
            <v>0</v>
          </cell>
        </row>
        <row r="192">
          <cell r="A192">
            <v>178</v>
          </cell>
          <cell r="B192" t="str">
            <v>Endulzante (Compra)</v>
          </cell>
          <cell r="C192" t="str">
            <v>Endulzante (Compra) Sin Calorias Caja de mínimo 100 sobres</v>
          </cell>
          <cell r="D192">
            <v>0</v>
          </cell>
        </row>
        <row r="193">
          <cell r="A193">
            <v>179</v>
          </cell>
          <cell r="B193" t="str">
            <v>Panela (Compra)</v>
          </cell>
          <cell r="C193" t="str">
            <v>Panela (Compra)  pulverizada Bolsa de mínimo 100 sobres de mínimo 5 g</v>
          </cell>
          <cell r="D193">
            <v>25</v>
          </cell>
        </row>
        <row r="194">
          <cell r="A194">
            <v>180</v>
          </cell>
          <cell r="B194" t="str">
            <v>Panela pulverizada 1 (Compra)</v>
          </cell>
          <cell r="C194" t="str">
            <v>Panela pulverizada 1 (Compra) Bolsa de mínimo 500g</v>
          </cell>
          <cell r="D194">
            <v>0</v>
          </cell>
        </row>
        <row r="195">
          <cell r="A195">
            <v>181</v>
          </cell>
          <cell r="B195" t="str">
            <v>Panela pulverizada 2 (Compra)</v>
          </cell>
          <cell r="C195" t="str">
            <v>Panela pulverizada 2 (Compra) Bolsa de mínimo 10 Kg</v>
          </cell>
          <cell r="D195">
            <v>0</v>
          </cell>
        </row>
        <row r="196">
          <cell r="A196">
            <v>182</v>
          </cell>
          <cell r="B196" t="str">
            <v>Panela pulverizada 3 (Compra)</v>
          </cell>
          <cell r="C196" t="str">
            <v>Panela pulverizada 3 (Compra) Bolsa de mínimo 25 Kg</v>
          </cell>
          <cell r="D196">
            <v>0</v>
          </cell>
        </row>
        <row r="197">
          <cell r="A197">
            <v>183</v>
          </cell>
          <cell r="B197" t="str">
            <v>Panela pulverizada 4 (Compra)</v>
          </cell>
          <cell r="C197" t="str">
            <v>Panela pulverizada 4 (Compra) Bolsa de mínimo 10 unidades con sachets de 6g</v>
          </cell>
          <cell r="D197">
            <v>0</v>
          </cell>
        </row>
        <row r="198">
          <cell r="A198">
            <v>184</v>
          </cell>
          <cell r="B198" t="str">
            <v>Panela pulverizada 5 (Compra)</v>
          </cell>
          <cell r="C198" t="str">
            <v>Panela pulverizada 5 (Compra) Bolsa de mínimo 15 unidades con sachets de 6g</v>
          </cell>
          <cell r="D198">
            <v>0</v>
          </cell>
        </row>
        <row r="199">
          <cell r="A199">
            <v>185</v>
          </cell>
          <cell r="B199" t="str">
            <v>Panela pulverizada 6 (Compra)</v>
          </cell>
          <cell r="C199" t="str">
            <v>Panela pulverizada 6 (Compra) Bolsa de mínimo 100 unidades con sachets de 6g</v>
          </cell>
          <cell r="D199">
            <v>0</v>
          </cell>
        </row>
        <row r="200">
          <cell r="A200">
            <v>186</v>
          </cell>
          <cell r="B200" t="str">
            <v>Panela saborizada 1 (Compra)</v>
          </cell>
          <cell r="C200" t="str">
            <v>Panela saborizada 1 (Compra) Bolsa de 100 unidades con sachets de 6g minimo 3 sabores</v>
          </cell>
          <cell r="D200">
            <v>0</v>
          </cell>
        </row>
        <row r="201">
          <cell r="A201">
            <v>187</v>
          </cell>
          <cell r="B201" t="str">
            <v>Panela saborizada 2 (Compra)</v>
          </cell>
          <cell r="C201" t="str">
            <v>Panela saborizada 2 (Compra) Caja de 48 unidades con sachets de 6g minimo 3 sabores</v>
          </cell>
          <cell r="D201">
            <v>0</v>
          </cell>
        </row>
        <row r="202">
          <cell r="A202">
            <v>188</v>
          </cell>
          <cell r="B202" t="str">
            <v>Sal 1 (Compra)</v>
          </cell>
          <cell r="C202" t="str">
            <v>Sal 1 (Compra) Libra (500 g)</v>
          </cell>
          <cell r="D202">
            <v>0</v>
          </cell>
        </row>
        <row r="203">
          <cell r="A203">
            <v>189</v>
          </cell>
          <cell r="B203" t="str">
            <v>Sal 2 (Compra)</v>
          </cell>
          <cell r="C203" t="str">
            <v>Sal 2 (Compra) 1 kg (1.000 g)</v>
          </cell>
          <cell r="D203">
            <v>0</v>
          </cell>
        </row>
        <row r="204">
          <cell r="A204">
            <v>190</v>
          </cell>
          <cell r="B204" t="str">
            <v>Sal 3 (Compra)</v>
          </cell>
          <cell r="C204" t="str">
            <v>Sal 3 (Compra) Salero de mínimo 130 g</v>
          </cell>
          <cell r="D204">
            <v>0</v>
          </cell>
        </row>
        <row r="205">
          <cell r="A205">
            <v>191</v>
          </cell>
          <cell r="B205" t="str">
            <v>Aromática con panela 1 (Compra)</v>
          </cell>
          <cell r="C205" t="str">
            <v>Aromática con panela 1 (Compra) Bolsa de 1000g minimo de 3 sabores</v>
          </cell>
          <cell r="D205">
            <v>0</v>
          </cell>
        </row>
        <row r="206">
          <cell r="A206">
            <v>192</v>
          </cell>
          <cell r="B206" t="str">
            <v>Aromática con panela 2 (Compra)</v>
          </cell>
          <cell r="C206" t="str">
            <v>Aromática con panela 2 (Compra) Caja de 20 unidades con sobres de 6 g minimo de 3 sabores</v>
          </cell>
          <cell r="D206">
            <v>25</v>
          </cell>
        </row>
        <row r="207">
          <cell r="A207">
            <v>193</v>
          </cell>
          <cell r="B207" t="str">
            <v>Aromática con panela 3 (Compra)</v>
          </cell>
          <cell r="C207" t="str">
            <v>Aromática con panela 3 (Compra) Caja de 100 unidades con sobres de 6g minimo 3 sabores</v>
          </cell>
          <cell r="D207">
            <v>0</v>
          </cell>
        </row>
        <row r="208">
          <cell r="A208">
            <v>194</v>
          </cell>
          <cell r="B208" t="str">
            <v>Aromática de fruta 1 (Compra)</v>
          </cell>
          <cell r="C208" t="str">
            <v>Aromática de fruta 1 (Compra) Bolsa de 1000g minimo 3 sabores</v>
          </cell>
          <cell r="D208">
            <v>0</v>
          </cell>
        </row>
        <row r="209">
          <cell r="A209">
            <v>195</v>
          </cell>
          <cell r="B209" t="str">
            <v>Aromática de fruta 2 (Compra)</v>
          </cell>
          <cell r="C209" t="str">
            <v xml:space="preserve">Aromática de fruta 2 (Compra) Caja de 20 unidades minimo 3 sabores </v>
          </cell>
          <cell r="D209">
            <v>0</v>
          </cell>
        </row>
        <row r="210">
          <cell r="A210">
            <v>196</v>
          </cell>
          <cell r="B210" t="str">
            <v>Aromática de fruta 3 (Compra)</v>
          </cell>
          <cell r="C210" t="str">
            <v>Aromática de fruta 3 (Compra) Caja de 100 unidades minimo 3 sabores</v>
          </cell>
          <cell r="D210">
            <v>0</v>
          </cell>
        </row>
        <row r="211">
          <cell r="A211">
            <v>197</v>
          </cell>
          <cell r="B211" t="str">
            <v>Aromática de panela (Compra)</v>
          </cell>
          <cell r="C211" t="str">
            <v>Aromática de panela (Compra) para infusion Cajas de mínimo 20 en sobres</v>
          </cell>
          <cell r="D211">
            <v>0</v>
          </cell>
        </row>
        <row r="212">
          <cell r="A212">
            <v>198</v>
          </cell>
          <cell r="B212" t="str">
            <v>Bebida de frutas (Compra)</v>
          </cell>
          <cell r="C212" t="str">
            <v>Bebida de frutas (Compra)  sobre 1,4g para diluir Caja de mínimo 20 sobres</v>
          </cell>
          <cell r="D212">
            <v>0</v>
          </cell>
        </row>
        <row r="213">
          <cell r="A213">
            <v>199</v>
          </cell>
          <cell r="B213" t="str">
            <v>Bebida de panela (Compra)</v>
          </cell>
          <cell r="C213" t="str">
            <v>Bebida de panela (Compra)  sobre 1,4g para diluir  Caja de mínimo 20 sobres</v>
          </cell>
          <cell r="D213">
            <v>0</v>
          </cell>
        </row>
        <row r="214">
          <cell r="A214">
            <v>200</v>
          </cell>
          <cell r="B214" t="str">
            <v>Té (Compra)</v>
          </cell>
          <cell r="C214" t="str">
            <v>Té (Compra) para infusion caja *20 sobres minimo 3 sabores</v>
          </cell>
          <cell r="D214">
            <v>12</v>
          </cell>
        </row>
        <row r="215">
          <cell r="A215">
            <v>201</v>
          </cell>
          <cell r="B215" t="str">
            <v>Agua potable 1 (Compra)</v>
          </cell>
          <cell r="C215" t="str">
            <v>Agua potable 1 (Compra) Botella plástica de
mínimo 300 ml</v>
          </cell>
          <cell r="D215">
            <v>0</v>
          </cell>
        </row>
        <row r="216">
          <cell r="A216">
            <v>202</v>
          </cell>
          <cell r="B216" t="str">
            <v>Agua potable 2 (Compra)</v>
          </cell>
          <cell r="C216" t="str">
            <v>Agua potable 2 (Compra) Botella plástica de
mínimo 600 ml</v>
          </cell>
          <cell r="D216">
            <v>12</v>
          </cell>
        </row>
        <row r="217">
          <cell r="A217">
            <v>203</v>
          </cell>
          <cell r="B217" t="str">
            <v>Agua potable 3 (Compra)</v>
          </cell>
          <cell r="C217" t="str">
            <v>Agua potable 3 (Compra) con Gas otella plástica de
mínimo 600 ml</v>
          </cell>
          <cell r="D217">
            <v>0</v>
          </cell>
        </row>
        <row r="218">
          <cell r="A218">
            <v>204</v>
          </cell>
          <cell r="B218" t="str">
            <v>Agua potable 4 (Compra)</v>
          </cell>
          <cell r="C218" t="str">
            <v>Agua potable 4 (Compra) Botellón de mínimo 18.9 L</v>
          </cell>
          <cell r="D218">
            <v>0</v>
          </cell>
        </row>
        <row r="219">
          <cell r="A219">
            <v>205</v>
          </cell>
          <cell r="B219" t="str">
            <v>Válvula dispensadora para botellón de agua (Compra)</v>
          </cell>
          <cell r="C219" t="str">
            <v>Válvula dispensadora para botellón de agua (Compra)</v>
          </cell>
          <cell r="D219">
            <v>0</v>
          </cell>
        </row>
        <row r="220">
          <cell r="A220">
            <v>206</v>
          </cell>
          <cell r="B220" t="str">
            <v>Servilleta de tela (Compra)</v>
          </cell>
          <cell r="C220" t="str">
            <v>Servilleta de tela (Compra) de 40*40 cm</v>
          </cell>
          <cell r="D220">
            <v>0</v>
          </cell>
        </row>
        <row r="221">
          <cell r="A221">
            <v>207</v>
          </cell>
          <cell r="B221" t="str">
            <v>Cepillo para paredes y techos (Compra)</v>
          </cell>
          <cell r="C221" t="str">
            <v>Cepillo para paredes y techos (Compra) cerda dura largo de 140</v>
          </cell>
          <cell r="D221">
            <v>0</v>
          </cell>
        </row>
        <row r="222">
          <cell r="A222">
            <v>208</v>
          </cell>
          <cell r="B222" t="str">
            <v>Brillador 1 (Compra)</v>
          </cell>
          <cell r="C222" t="str">
            <v>Brillador 1 (Compra) completo con mopa, armazón y mango metálico de 100*16cm</v>
          </cell>
          <cell r="D222">
            <v>0</v>
          </cell>
        </row>
        <row r="223">
          <cell r="A223">
            <v>209</v>
          </cell>
          <cell r="B223" t="str">
            <v>Brillador 2 (Compra)</v>
          </cell>
          <cell r="C223" t="str">
            <v>Brillador 2 (Compra) compelto con mopa, armazón y mango metálico 60*16 cm</v>
          </cell>
          <cell r="D223">
            <v>0</v>
          </cell>
        </row>
        <row r="224">
          <cell r="A224">
            <v>210</v>
          </cell>
          <cell r="B224" t="str">
            <v>Repuestos brillador 1 (Compra)</v>
          </cell>
          <cell r="C224" t="str">
            <v>Repuestos brillador 1 (Compra) mopa algodón 100 cm de largo por 16 cm de ancho</v>
          </cell>
          <cell r="D224">
            <v>0</v>
          </cell>
        </row>
        <row r="225">
          <cell r="A225">
            <v>211</v>
          </cell>
          <cell r="B225" t="str">
            <v>Repuestos brillador 2 (Compra)</v>
          </cell>
          <cell r="C225" t="str">
            <v>Repuestos brillador 2 (Compra) mopa algodón  60 cm de largo por 16 cm de ancho</v>
          </cell>
          <cell r="D225">
            <v>0</v>
          </cell>
        </row>
        <row r="226">
          <cell r="A226">
            <v>212</v>
          </cell>
          <cell r="B226" t="str">
            <v>Destapador para sanitario (chupa) (Compra)</v>
          </cell>
          <cell r="C226" t="str">
            <v>Destapador para sanitario (chupa) (Compra)</v>
          </cell>
          <cell r="D226">
            <v>1</v>
          </cell>
        </row>
        <row r="227">
          <cell r="A227">
            <v>213</v>
          </cell>
          <cell r="B227" t="str">
            <v>Plumero o limpia polvo (Compra)</v>
          </cell>
          <cell r="C227" t="str">
            <v>Plumero o limpia polvo (Compra)</v>
          </cell>
          <cell r="D227">
            <v>0</v>
          </cell>
        </row>
        <row r="228">
          <cell r="A228">
            <v>214</v>
          </cell>
          <cell r="B228" t="str">
            <v>Rastrillo 1 (Compra)</v>
          </cell>
          <cell r="C228" t="str">
            <v>Rastrillo dientes plásticos  mínimo 18 dientes mango metalico 120cm plastificado</v>
          </cell>
          <cell r="D228">
            <v>0</v>
          </cell>
        </row>
        <row r="229">
          <cell r="A229">
            <v>215</v>
          </cell>
          <cell r="B229" t="str">
            <v>Rastrillo 2 (Compra)</v>
          </cell>
          <cell r="C229" t="str">
            <v>Rastrillo dientes metálico con mango metálico de 120cm</v>
          </cell>
          <cell r="D229">
            <v>0</v>
          </cell>
        </row>
        <row r="230">
          <cell r="A230">
            <v>216</v>
          </cell>
          <cell r="B230" t="str">
            <v>Recogedor de basura 1 (Compra)</v>
          </cell>
          <cell r="C230" t="str">
            <v>Recogedor de basura 1 (Compra) plastico con mango 70cm</v>
          </cell>
          <cell r="D230">
            <v>1</v>
          </cell>
        </row>
        <row r="231">
          <cell r="A231">
            <v>217</v>
          </cell>
          <cell r="B231" t="str">
            <v>Recogedor de basura 2 (Compra)</v>
          </cell>
          <cell r="C231" t="str">
            <v>Recogedor de basura 2 (Compra) pleglabe abre y cierra</v>
          </cell>
          <cell r="D231">
            <v>0</v>
          </cell>
        </row>
        <row r="232">
          <cell r="A232">
            <v>218</v>
          </cell>
          <cell r="B232" t="str">
            <v>Atomizadores (Compra)</v>
          </cell>
          <cell r="C232" t="str">
            <v>Atomizadores (Compra) plástico 500 cc con pistola</v>
          </cell>
          <cell r="D23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opLeftCell="A4" workbookViewId="0">
      <selection activeCell="M7" sqref="M7"/>
    </sheetView>
  </sheetViews>
  <sheetFormatPr baseColWidth="10" defaultRowHeight="15" x14ac:dyDescent="0.25"/>
  <cols>
    <col min="1" max="1" width="4.42578125" style="2" customWidth="1"/>
    <col min="2" max="2" width="6.5703125" style="1" customWidth="1"/>
    <col min="3" max="3" width="9.28515625" style="1" customWidth="1"/>
    <col min="4" max="4" width="6.42578125" style="1" customWidth="1"/>
    <col min="5" max="5" width="11.42578125" style="1" customWidth="1"/>
    <col min="6" max="6" width="9.28515625" style="2" customWidth="1"/>
    <col min="7" max="7" width="10.28515625" style="1" customWidth="1"/>
    <col min="8" max="9" width="12.42578125" style="1" customWidth="1"/>
    <col min="10" max="10" width="6.28515625" style="1" customWidth="1"/>
    <col min="11" max="11" width="8.28515625" style="1" customWidth="1"/>
    <col min="12" max="12" width="12.140625" style="1" bestFit="1" customWidth="1"/>
    <col min="13" max="13" width="11.42578125" style="1"/>
    <col min="14" max="14" width="11.85546875" style="1" bestFit="1" customWidth="1"/>
    <col min="15" max="17" width="11.42578125" style="1"/>
    <col min="18" max="18" width="13.5703125" style="1" bestFit="1" customWidth="1"/>
    <col min="19" max="16384" width="11.42578125" style="1"/>
  </cols>
  <sheetData>
    <row r="1" spans="1:14" ht="31.5" customHeight="1" x14ac:dyDescent="0.25">
      <c r="A1"/>
      <c r="F1" s="124" t="s">
        <v>0</v>
      </c>
      <c r="G1" s="124"/>
      <c r="H1" s="124"/>
      <c r="I1" s="124"/>
      <c r="J1" s="124"/>
      <c r="K1" s="124"/>
      <c r="L1" s="124"/>
    </row>
    <row r="2" spans="1:14" ht="33.75" customHeight="1" x14ac:dyDescent="0.25">
      <c r="F2" s="118" t="s">
        <v>1</v>
      </c>
      <c r="G2" s="118"/>
      <c r="H2" s="118"/>
      <c r="I2" s="118"/>
      <c r="J2" s="118"/>
      <c r="K2" s="118"/>
      <c r="L2" s="118"/>
    </row>
    <row r="3" spans="1:14" ht="45.75" customHeight="1" x14ac:dyDescent="0.25">
      <c r="F3" s="125" t="s">
        <v>2</v>
      </c>
      <c r="G3" s="125"/>
      <c r="H3" s="125"/>
      <c r="I3" s="125"/>
      <c r="J3" s="125"/>
      <c r="K3" s="125"/>
      <c r="L3" s="125"/>
    </row>
    <row r="4" spans="1:14" ht="30.75" customHeight="1" x14ac:dyDescent="0.25">
      <c r="F4" s="3"/>
      <c r="G4" s="3"/>
      <c r="H4" s="3"/>
      <c r="I4" s="3"/>
      <c r="J4" s="3"/>
      <c r="K4" s="3"/>
      <c r="L4" s="3"/>
    </row>
    <row r="5" spans="1:14" ht="46.5" customHeight="1" x14ac:dyDescent="0.25">
      <c r="A5" s="126" t="s">
        <v>3</v>
      </c>
      <c r="B5" s="126"/>
      <c r="C5" s="126"/>
      <c r="D5" s="126"/>
      <c r="E5" s="126"/>
      <c r="F5" s="125" t="s">
        <v>4</v>
      </c>
      <c r="G5" s="125"/>
      <c r="H5" s="125"/>
      <c r="I5" s="125"/>
      <c r="J5" s="125"/>
      <c r="K5" s="125"/>
      <c r="L5" s="125"/>
    </row>
    <row r="7" spans="1:14" ht="27" customHeight="1" x14ac:dyDescent="0.25">
      <c r="A7" s="116" t="s">
        <v>5</v>
      </c>
      <c r="B7" s="116"/>
      <c r="C7" s="118" t="s">
        <v>53</v>
      </c>
      <c r="D7" s="118"/>
      <c r="E7" s="119"/>
      <c r="F7" s="121" t="s">
        <v>6</v>
      </c>
      <c r="G7" s="122"/>
      <c r="H7" s="122"/>
      <c r="I7" s="122"/>
      <c r="J7" s="122"/>
      <c r="K7" s="122"/>
      <c r="L7" s="123"/>
      <c r="M7" s="20" t="str">
        <f>+CONCATENATE(F7&amp;" "&amp;H8&amp;" "&amp;H9&amp;" "&amp;H11&amp;" "&amp;J11&amp;" "&amp;K11&amp;" "&amp;M8)</f>
        <v>POR CONCEPTO DE: PRESTACIÓN SERVICIO DE ASEO Y CAFETERIA CON BIENES DE ASEO EN LAS SIGUIENTES SEDES Y/O REGIONES 16 PUERTO CARREÑO  1 DIAS SEPTIEMBRE DE 2024 16-01-02-036;124808;claudiaa.ruizr@correo.policia.gov.co</v>
      </c>
    </row>
    <row r="8" spans="1:14" ht="21" customHeight="1" x14ac:dyDescent="0.2">
      <c r="A8" s="116" t="s">
        <v>7</v>
      </c>
      <c r="B8" s="116"/>
      <c r="C8" s="117">
        <v>842000015</v>
      </c>
      <c r="D8" s="118"/>
      <c r="E8" s="119"/>
      <c r="F8" s="108" t="s">
        <v>8</v>
      </c>
      <c r="G8" s="109"/>
      <c r="H8" s="110">
        <v>16</v>
      </c>
      <c r="I8" s="110"/>
      <c r="J8" s="110"/>
      <c r="K8" s="110"/>
      <c r="L8" s="111"/>
      <c r="M8" s="21" t="s">
        <v>67</v>
      </c>
    </row>
    <row r="9" spans="1:14" ht="26.25" customHeight="1" x14ac:dyDescent="0.25">
      <c r="A9" s="120" t="s">
        <v>9</v>
      </c>
      <c r="B9" s="120"/>
      <c r="C9" s="120" t="s">
        <v>10</v>
      </c>
      <c r="D9" s="120"/>
      <c r="E9" s="4" t="s">
        <v>11</v>
      </c>
      <c r="F9" s="108" t="s">
        <v>12</v>
      </c>
      <c r="G9" s="109"/>
      <c r="H9" s="110" t="s">
        <v>55</v>
      </c>
      <c r="I9" s="110"/>
      <c r="J9" s="110"/>
      <c r="K9" s="110"/>
      <c r="L9" s="111"/>
    </row>
    <row r="10" spans="1:14" ht="28.5" customHeight="1" x14ac:dyDescent="0.25">
      <c r="A10" s="25" t="s">
        <v>54</v>
      </c>
      <c r="B10" s="26"/>
      <c r="C10" s="25" t="s">
        <v>56</v>
      </c>
      <c r="D10" s="26"/>
      <c r="E10" s="25">
        <v>3505635409</v>
      </c>
      <c r="F10" s="108" t="s">
        <v>13</v>
      </c>
      <c r="G10" s="109"/>
      <c r="H10" s="5">
        <f>+[2]RESUMEN!Q4</f>
        <v>1</v>
      </c>
      <c r="I10" s="5"/>
      <c r="J10" s="110" t="str">
        <f>+[2]RESUMEN!R4</f>
        <v>TIEMPO COMPLETO</v>
      </c>
      <c r="K10" s="110"/>
      <c r="L10" s="111"/>
    </row>
    <row r="11" spans="1:14" ht="49.5" customHeight="1" x14ac:dyDescent="0.25">
      <c r="A11" s="27"/>
      <c r="B11" s="28"/>
      <c r="C11" s="27"/>
      <c r="D11" s="28"/>
      <c r="E11" s="27"/>
      <c r="F11" s="112" t="s">
        <v>14</v>
      </c>
      <c r="G11" s="113"/>
      <c r="H11" s="29">
        <v>1</v>
      </c>
      <c r="I11" s="29">
        <v>31</v>
      </c>
      <c r="J11" s="6" t="s">
        <v>15</v>
      </c>
      <c r="K11" s="114" t="s">
        <v>66</v>
      </c>
      <c r="L11" s="115"/>
      <c r="N11" s="24"/>
    </row>
    <row r="12" spans="1:14" ht="28.5" customHeight="1" x14ac:dyDescent="0.25">
      <c r="A12" s="100" t="s">
        <v>16</v>
      </c>
      <c r="B12" s="101"/>
      <c r="C12" s="102"/>
      <c r="D12" s="100" t="s">
        <v>17</v>
      </c>
      <c r="E12" s="102"/>
      <c r="F12" s="103" t="s">
        <v>18</v>
      </c>
      <c r="G12" s="103"/>
      <c r="H12" s="103"/>
      <c r="I12" s="22"/>
      <c r="J12" s="103" t="s">
        <v>19</v>
      </c>
      <c r="K12" s="103"/>
      <c r="L12" s="103"/>
    </row>
    <row r="13" spans="1:14" ht="22.5" customHeight="1" x14ac:dyDescent="0.25">
      <c r="A13" s="104"/>
      <c r="B13" s="105"/>
      <c r="C13" s="106"/>
      <c r="D13" s="104"/>
      <c r="E13" s="106"/>
      <c r="F13" s="107" t="s">
        <v>20</v>
      </c>
      <c r="G13" s="107"/>
      <c r="H13" s="107"/>
      <c r="I13" s="23"/>
      <c r="J13" s="107" t="s">
        <v>21</v>
      </c>
      <c r="K13" s="107"/>
      <c r="L13" s="107"/>
    </row>
    <row r="15" spans="1:14" s="3" customFormat="1" ht="25.5" x14ac:dyDescent="0.25">
      <c r="A15" s="96" t="s">
        <v>22</v>
      </c>
      <c r="B15" s="96"/>
      <c r="C15" s="97" t="s">
        <v>23</v>
      </c>
      <c r="D15" s="98"/>
      <c r="E15" s="99"/>
      <c r="F15" s="7" t="s">
        <v>24</v>
      </c>
      <c r="G15" s="7" t="s">
        <v>25</v>
      </c>
      <c r="H15" s="7" t="s">
        <v>26</v>
      </c>
      <c r="I15" s="7"/>
      <c r="J15" s="7" t="s">
        <v>27</v>
      </c>
      <c r="K15" s="7" t="s">
        <v>28</v>
      </c>
      <c r="L15" s="7" t="s">
        <v>29</v>
      </c>
    </row>
    <row r="16" spans="1:14" ht="63.75" customHeight="1" x14ac:dyDescent="0.25">
      <c r="A16" s="91"/>
      <c r="B16" s="92"/>
      <c r="C16" s="93" t="s">
        <v>30</v>
      </c>
      <c r="D16" s="94"/>
      <c r="E16" s="95"/>
      <c r="F16" s="8">
        <v>1</v>
      </c>
      <c r="G16" s="8" t="s">
        <v>31</v>
      </c>
      <c r="H16" s="13" t="e">
        <f>+#REF!</f>
        <v>#REF!</v>
      </c>
      <c r="I16" s="13"/>
      <c r="J16" s="14"/>
      <c r="K16" s="13"/>
      <c r="L16" s="13" t="e">
        <f>+H16</f>
        <v>#REF!</v>
      </c>
    </row>
    <row r="17" spans="1:18" ht="48" customHeight="1" x14ac:dyDescent="0.25">
      <c r="A17" s="91"/>
      <c r="B17" s="92"/>
      <c r="C17" s="93" t="s">
        <v>32</v>
      </c>
      <c r="D17" s="94"/>
      <c r="E17" s="95"/>
      <c r="F17" s="8">
        <v>1</v>
      </c>
      <c r="G17" s="8" t="s">
        <v>31</v>
      </c>
      <c r="H17" s="13" t="e">
        <f>+#REF!</f>
        <v>#REF!</v>
      </c>
      <c r="I17" s="13"/>
      <c r="J17" s="14"/>
      <c r="K17" s="13"/>
      <c r="L17" s="13" t="e">
        <f>+H17+J17+K17</f>
        <v>#REF!</v>
      </c>
    </row>
    <row r="18" spans="1:18" ht="56.25" customHeight="1" x14ac:dyDescent="0.25">
      <c r="A18" s="91"/>
      <c r="B18" s="92"/>
      <c r="C18" s="93"/>
      <c r="D18" s="94"/>
      <c r="E18" s="95"/>
      <c r="F18" s="8"/>
      <c r="G18" s="8"/>
      <c r="H18" s="13">
        <f>+[2]RESUMEN!AK7</f>
        <v>0</v>
      </c>
      <c r="I18" s="13"/>
      <c r="J18" s="14"/>
      <c r="K18" s="13"/>
      <c r="L18" s="13">
        <f>+H18+J18+K18</f>
        <v>0</v>
      </c>
      <c r="R18" s="9"/>
    </row>
    <row r="19" spans="1:18" ht="34.5" customHeight="1" x14ac:dyDescent="0.25">
      <c r="A19" s="91"/>
      <c r="B19" s="92"/>
      <c r="C19" s="93"/>
      <c r="D19" s="94"/>
      <c r="E19" s="95"/>
      <c r="F19" s="8"/>
      <c r="G19" s="8"/>
      <c r="H19" s="13"/>
      <c r="I19" s="13"/>
      <c r="J19" s="13"/>
      <c r="K19" s="13"/>
      <c r="L19" s="13"/>
      <c r="R19" s="9"/>
    </row>
    <row r="20" spans="1:18" ht="34.5" customHeight="1" x14ac:dyDescent="0.25">
      <c r="A20" s="91"/>
      <c r="B20" s="92"/>
      <c r="C20" s="93" t="s">
        <v>33</v>
      </c>
      <c r="D20" s="94"/>
      <c r="E20" s="95"/>
      <c r="F20" s="10">
        <v>0.1</v>
      </c>
      <c r="G20" s="11"/>
      <c r="H20" s="13"/>
      <c r="I20" s="13"/>
      <c r="J20" s="15"/>
      <c r="K20" s="13"/>
      <c r="L20" s="13" t="e">
        <f>+(L16+L17+L18)*F20</f>
        <v>#REF!</v>
      </c>
      <c r="R20" s="12"/>
    </row>
    <row r="21" spans="1:18" x14ac:dyDescent="0.25">
      <c r="A21" s="88" t="s">
        <v>34</v>
      </c>
      <c r="B21" s="88"/>
      <c r="C21" s="88"/>
      <c r="D21" s="88"/>
      <c r="E21" s="88"/>
      <c r="F21" s="8"/>
      <c r="G21" s="11"/>
      <c r="H21" s="13"/>
      <c r="I21" s="13"/>
      <c r="J21" s="13"/>
      <c r="K21" s="13"/>
      <c r="L21" s="16" t="e">
        <f>SUM(L16:L20)</f>
        <v>#REF!</v>
      </c>
    </row>
    <row r="22" spans="1:18" x14ac:dyDescent="0.25">
      <c r="A22" s="88" t="s">
        <v>35</v>
      </c>
      <c r="B22" s="88"/>
      <c r="C22" s="88"/>
      <c r="D22" s="88"/>
      <c r="E22" s="88"/>
      <c r="F22" s="10">
        <v>0.19</v>
      </c>
      <c r="G22" s="11"/>
      <c r="H22" s="13"/>
      <c r="I22" s="13"/>
      <c r="J22" s="13"/>
      <c r="K22" s="13"/>
      <c r="L22" s="13" t="e">
        <f>+L20*F22</f>
        <v>#REF!</v>
      </c>
      <c r="M22" s="89"/>
      <c r="N22" s="90"/>
      <c r="O22" s="90"/>
    </row>
    <row r="23" spans="1:18" x14ac:dyDescent="0.25">
      <c r="A23" s="88" t="s">
        <v>36</v>
      </c>
      <c r="B23" s="88"/>
      <c r="C23" s="88"/>
      <c r="D23" s="88"/>
      <c r="E23" s="88"/>
      <c r="F23" s="8"/>
      <c r="G23" s="11"/>
      <c r="H23" s="13"/>
      <c r="I23" s="13"/>
      <c r="J23" s="13"/>
      <c r="K23" s="13"/>
      <c r="L23" s="17" t="e">
        <f>+L21+L22</f>
        <v>#REF!</v>
      </c>
    </row>
    <row r="24" spans="1:18" x14ac:dyDescent="0.25">
      <c r="A24" s="88" t="s">
        <v>37</v>
      </c>
      <c r="B24" s="88"/>
      <c r="C24" s="88"/>
      <c r="D24" s="88"/>
      <c r="E24" s="88"/>
      <c r="F24" s="8"/>
      <c r="G24" s="11"/>
      <c r="H24" s="18"/>
      <c r="I24" s="18"/>
      <c r="J24" s="18"/>
      <c r="K24" s="18"/>
      <c r="L24" s="18">
        <v>0</v>
      </c>
    </row>
    <row r="25" spans="1:18" x14ac:dyDescent="0.25">
      <c r="A25" s="88" t="s">
        <v>38</v>
      </c>
      <c r="B25" s="88"/>
      <c r="C25" s="88"/>
      <c r="D25" s="88"/>
      <c r="E25" s="88"/>
      <c r="F25" s="8"/>
      <c r="G25" s="11"/>
      <c r="H25" s="18"/>
      <c r="I25" s="18"/>
      <c r="J25" s="18"/>
      <c r="K25" s="18"/>
      <c r="L25" s="18">
        <v>0</v>
      </c>
    </row>
    <row r="26" spans="1:18" x14ac:dyDescent="0.25">
      <c r="A26" s="88" t="s">
        <v>39</v>
      </c>
      <c r="B26" s="88"/>
      <c r="C26" s="88"/>
      <c r="D26" s="88"/>
      <c r="E26" s="88"/>
      <c r="F26" s="8"/>
      <c r="G26" s="11"/>
      <c r="H26" s="18"/>
      <c r="I26" s="18"/>
      <c r="J26" s="18"/>
      <c r="K26" s="18"/>
      <c r="L26" s="18">
        <v>0</v>
      </c>
    </row>
    <row r="27" spans="1:18" x14ac:dyDescent="0.25">
      <c r="A27" s="88" t="s">
        <v>40</v>
      </c>
      <c r="B27" s="88"/>
      <c r="C27" s="88"/>
      <c r="D27" s="88"/>
      <c r="E27" s="88"/>
      <c r="F27" s="8"/>
      <c r="G27" s="11"/>
      <c r="H27" s="18"/>
      <c r="I27" s="18"/>
      <c r="J27" s="18"/>
      <c r="K27" s="18"/>
      <c r="L27" s="19" t="e">
        <f>+L23-L24-L25-L26</f>
        <v>#REF!</v>
      </c>
    </row>
  </sheetData>
  <mergeCells count="48">
    <mergeCell ref="A7:B7"/>
    <mergeCell ref="C7:E7"/>
    <mergeCell ref="F7:L7"/>
    <mergeCell ref="F1:L1"/>
    <mergeCell ref="F2:L2"/>
    <mergeCell ref="F3:L3"/>
    <mergeCell ref="A5:E5"/>
    <mergeCell ref="F5:L5"/>
    <mergeCell ref="F10:G10"/>
    <mergeCell ref="J10:L10"/>
    <mergeCell ref="F11:G11"/>
    <mergeCell ref="K11:L11"/>
    <mergeCell ref="A8:B8"/>
    <mergeCell ref="C8:E8"/>
    <mergeCell ref="F8:G8"/>
    <mergeCell ref="H8:L8"/>
    <mergeCell ref="A9:B9"/>
    <mergeCell ref="C9:D9"/>
    <mergeCell ref="F9:G9"/>
    <mergeCell ref="H9:L9"/>
    <mergeCell ref="A12:C12"/>
    <mergeCell ref="D12:E12"/>
    <mergeCell ref="F12:H12"/>
    <mergeCell ref="J12:L12"/>
    <mergeCell ref="A13:C13"/>
    <mergeCell ref="D13:E13"/>
    <mergeCell ref="F13:H13"/>
    <mergeCell ref="J13:L13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6:E26"/>
    <mergeCell ref="A27:E27"/>
    <mergeCell ref="A21:E21"/>
    <mergeCell ref="A22:E22"/>
    <mergeCell ref="M22:O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6CF6-E0E7-4E2D-B4AF-AE74974B972D}">
  <dimension ref="A1:N27"/>
  <sheetViews>
    <sheetView showGridLines="0" view="pageBreakPreview" topLeftCell="A4" zoomScaleNormal="100" zoomScaleSheetLayoutView="100" workbookViewId="0">
      <selection activeCell="E19" sqref="E19"/>
    </sheetView>
  </sheetViews>
  <sheetFormatPr baseColWidth="10" defaultRowHeight="15" x14ac:dyDescent="0.25"/>
  <cols>
    <col min="1" max="1" width="13.85546875" customWidth="1"/>
    <col min="2" max="2" width="31.7109375" customWidth="1"/>
    <col min="3" max="3" width="11.7109375" customWidth="1"/>
    <col min="5" max="5" width="18.5703125" customWidth="1"/>
    <col min="6" max="6" width="13.42578125" customWidth="1"/>
    <col min="7" max="7" width="23.28515625" customWidth="1"/>
  </cols>
  <sheetData>
    <row r="1" spans="1:14" ht="28.5" x14ac:dyDescent="0.45">
      <c r="A1" s="129"/>
      <c r="B1" s="130"/>
      <c r="C1" s="133" t="s">
        <v>71</v>
      </c>
      <c r="D1" s="133"/>
      <c r="E1" s="133"/>
      <c r="F1" s="133"/>
      <c r="G1" s="134"/>
    </row>
    <row r="2" spans="1:14" ht="21" x14ac:dyDescent="0.35">
      <c r="A2" s="131"/>
      <c r="B2" s="132"/>
      <c r="C2" s="135" t="s">
        <v>72</v>
      </c>
      <c r="D2" s="135"/>
      <c r="E2" s="135"/>
      <c r="F2" s="135"/>
      <c r="G2" s="136"/>
    </row>
    <row r="3" spans="1:14" x14ac:dyDescent="0.25">
      <c r="A3" s="131"/>
      <c r="B3" s="132"/>
      <c r="G3" s="31"/>
    </row>
    <row r="4" spans="1:14" x14ac:dyDescent="0.25">
      <c r="A4" s="131"/>
      <c r="B4" s="132"/>
      <c r="C4" s="137" t="s">
        <v>73</v>
      </c>
      <c r="D4" s="137"/>
      <c r="E4" s="137"/>
      <c r="F4" s="137"/>
      <c r="G4" s="138"/>
    </row>
    <row r="5" spans="1:14" x14ac:dyDescent="0.25">
      <c r="A5" s="131"/>
      <c r="B5" s="132"/>
      <c r="C5" s="137" t="s">
        <v>74</v>
      </c>
      <c r="D5" s="137"/>
      <c r="E5" s="137"/>
      <c r="F5" s="137"/>
      <c r="G5" s="138"/>
    </row>
    <row r="6" spans="1:14" x14ac:dyDescent="0.25">
      <c r="A6" s="131"/>
      <c r="B6" s="132"/>
      <c r="C6" s="137" t="s">
        <v>75</v>
      </c>
      <c r="D6" s="137"/>
      <c r="E6" s="137"/>
      <c r="F6" s="137"/>
      <c r="G6" s="138"/>
    </row>
    <row r="7" spans="1:14" ht="31.5" x14ac:dyDescent="0.5">
      <c r="A7" s="139" t="s">
        <v>76</v>
      </c>
      <c r="B7" s="140"/>
      <c r="C7" s="140"/>
      <c r="D7" s="140"/>
      <c r="E7" s="140"/>
      <c r="F7" s="140"/>
      <c r="G7" s="141"/>
      <c r="I7" s="127"/>
      <c r="J7" s="127"/>
      <c r="K7" s="127"/>
      <c r="L7" s="127"/>
      <c r="M7" s="127"/>
      <c r="N7" s="127"/>
    </row>
    <row r="8" spans="1:14" ht="27.75" customHeight="1" x14ac:dyDescent="0.5">
      <c r="A8" s="153" t="s">
        <v>512</v>
      </c>
      <c r="B8" s="154"/>
      <c r="C8" s="154"/>
      <c r="D8" s="154"/>
      <c r="E8" s="154"/>
      <c r="F8" s="154"/>
      <c r="G8" s="155"/>
    </row>
    <row r="9" spans="1:14" ht="30.75" customHeight="1" x14ac:dyDescent="0.25">
      <c r="A9" s="61" t="s">
        <v>5</v>
      </c>
      <c r="B9" s="147" t="s">
        <v>515</v>
      </c>
      <c r="C9" s="148"/>
      <c r="D9" s="151" t="s">
        <v>69</v>
      </c>
      <c r="E9" s="145" t="s">
        <v>511</v>
      </c>
      <c r="F9" s="145"/>
      <c r="G9" s="146"/>
      <c r="H9" s="20" t="str">
        <f>CONCATENATE(E9," ",E11," ",D12," ","DEL"," ",E12," ","AL"," ",F12," ","DEL_MES"," ",G12, " ",H10)</f>
        <v xml:space="preserve">PRESTACIÓN SERVICIO DE ASEO Y CAFETERIA CON BIENES DE ASEO EN LA SIGUIENTE ZONA 21 PERIODO DEL 4 AL 31 DEL_MES DICIEMBRE </v>
      </c>
    </row>
    <row r="10" spans="1:14" ht="24" customHeight="1" x14ac:dyDescent="0.25">
      <c r="A10" s="61" t="s">
        <v>7</v>
      </c>
      <c r="B10" s="149"/>
      <c r="C10" s="150"/>
      <c r="D10" s="152"/>
      <c r="E10" s="145"/>
      <c r="F10" s="145"/>
      <c r="G10" s="146"/>
      <c r="H10" s="40"/>
    </row>
    <row r="11" spans="1:14" ht="21.95" customHeight="1" x14ac:dyDescent="0.25">
      <c r="A11" s="61" t="s">
        <v>9</v>
      </c>
      <c r="B11" s="63" t="s">
        <v>68</v>
      </c>
      <c r="C11" s="63" t="s">
        <v>11</v>
      </c>
      <c r="D11" s="64" t="s">
        <v>510</v>
      </c>
      <c r="E11" s="142">
        <v>21</v>
      </c>
      <c r="F11" s="143"/>
      <c r="G11" s="144"/>
      <c r="H11" s="40"/>
    </row>
    <row r="12" spans="1:14" ht="21.95" customHeight="1" x14ac:dyDescent="0.25">
      <c r="A12" s="65"/>
      <c r="B12" s="66" t="s">
        <v>509</v>
      </c>
      <c r="C12" s="67"/>
      <c r="D12" s="64" t="s">
        <v>70</v>
      </c>
      <c r="E12" s="51">
        <v>4</v>
      </c>
      <c r="F12" s="51">
        <v>31</v>
      </c>
      <c r="G12" s="68" t="s">
        <v>109</v>
      </c>
    </row>
    <row r="13" spans="1:14" ht="9" customHeight="1" x14ac:dyDescent="0.25">
      <c r="A13" s="69"/>
      <c r="B13" s="55"/>
      <c r="C13" s="55"/>
      <c r="D13" s="55"/>
      <c r="E13" s="55"/>
      <c r="F13" s="55"/>
      <c r="G13" s="70"/>
    </row>
    <row r="14" spans="1:14" ht="25.5" customHeight="1" x14ac:dyDescent="0.25">
      <c r="A14" s="33" t="s">
        <v>22</v>
      </c>
      <c r="B14" s="30" t="s">
        <v>23</v>
      </c>
      <c r="C14" s="30" t="s">
        <v>24</v>
      </c>
      <c r="D14" s="30" t="s">
        <v>25</v>
      </c>
      <c r="E14" s="30" t="s">
        <v>26</v>
      </c>
      <c r="F14" s="30" t="s">
        <v>27</v>
      </c>
      <c r="G14" s="34" t="s">
        <v>29</v>
      </c>
    </row>
    <row r="15" spans="1:14" ht="27" x14ac:dyDescent="0.25">
      <c r="A15" s="71"/>
      <c r="B15" s="62" t="s">
        <v>30</v>
      </c>
      <c r="C15" s="66">
        <v>1</v>
      </c>
      <c r="D15" s="66" t="s">
        <v>79</v>
      </c>
      <c r="E15" s="72">
        <f>SUBTOTAL(9,ANEXO!K3)</f>
        <v>4860225</v>
      </c>
      <c r="F15" s="73"/>
      <c r="G15" s="74">
        <f>SUM(E15:F15)</f>
        <v>4860225</v>
      </c>
    </row>
    <row r="16" spans="1:14" ht="27" x14ac:dyDescent="0.25">
      <c r="A16" s="71"/>
      <c r="B16" s="62" t="s">
        <v>77</v>
      </c>
      <c r="C16" s="66">
        <v>1</v>
      </c>
      <c r="D16" s="66" t="s">
        <v>79</v>
      </c>
      <c r="E16" s="72">
        <f>SUBTOTAL(9,ANEXO!K4)</f>
        <v>2430112.5</v>
      </c>
      <c r="F16" s="73"/>
      <c r="G16" s="74">
        <f>SUM(E16:F16)</f>
        <v>2430112.5</v>
      </c>
    </row>
    <row r="17" spans="1:7" ht="28.5" customHeight="1" x14ac:dyDescent="0.25">
      <c r="A17" s="71"/>
      <c r="B17" s="62" t="s">
        <v>32</v>
      </c>
      <c r="C17" s="75">
        <v>1</v>
      </c>
      <c r="D17" s="75" t="s">
        <v>79</v>
      </c>
      <c r="E17" s="72">
        <f>SUBTOTAL(9,ANEXO!K5:K57)</f>
        <v>8290679.7000000002</v>
      </c>
      <c r="F17" s="76"/>
      <c r="G17" s="74">
        <f>SUM(E17:F17)</f>
        <v>8290679.7000000002</v>
      </c>
    </row>
    <row r="18" spans="1:7" ht="8.25" customHeight="1" x14ac:dyDescent="0.25">
      <c r="A18" s="77"/>
      <c r="B18" s="55"/>
      <c r="C18" s="55"/>
      <c r="D18" s="56"/>
      <c r="E18" s="55"/>
      <c r="F18" s="55"/>
      <c r="G18" s="78"/>
    </row>
    <row r="19" spans="1:7" ht="19.5" customHeight="1" x14ac:dyDescent="0.25">
      <c r="A19" s="71"/>
      <c r="B19" s="62" t="s">
        <v>34</v>
      </c>
      <c r="C19" s="76"/>
      <c r="D19" s="76"/>
      <c r="E19" s="76"/>
      <c r="F19" s="76"/>
      <c r="G19" s="79">
        <f>SUBTOTAL(9,G15:G17)</f>
        <v>15581017.199999999</v>
      </c>
    </row>
    <row r="20" spans="1:7" x14ac:dyDescent="0.25">
      <c r="A20" s="71"/>
      <c r="B20" s="62" t="s">
        <v>78</v>
      </c>
      <c r="C20" s="76"/>
      <c r="D20" s="80"/>
      <c r="E20" s="76"/>
      <c r="F20" s="81">
        <v>0.1</v>
      </c>
      <c r="G20" s="79">
        <f>G19*F20</f>
        <v>1558101.72</v>
      </c>
    </row>
    <row r="21" spans="1:7" x14ac:dyDescent="0.25">
      <c r="A21" s="71"/>
      <c r="B21" s="62" t="s">
        <v>35</v>
      </c>
      <c r="C21" s="76"/>
      <c r="D21" s="76"/>
      <c r="E21" s="76"/>
      <c r="F21" s="81">
        <v>0.19</v>
      </c>
      <c r="G21" s="79">
        <f>G20*F21</f>
        <v>296039.32679999998</v>
      </c>
    </row>
    <row r="22" spans="1:7" ht="7.5" customHeight="1" x14ac:dyDescent="0.25">
      <c r="A22" s="77"/>
      <c r="B22" s="55"/>
      <c r="C22" s="55"/>
      <c r="D22" s="55"/>
      <c r="E22" s="55"/>
      <c r="F22" s="55"/>
      <c r="G22" s="78"/>
    </row>
    <row r="23" spans="1:7" x14ac:dyDescent="0.25">
      <c r="A23" s="71"/>
      <c r="B23" s="62" t="s">
        <v>36</v>
      </c>
      <c r="C23" s="76"/>
      <c r="D23" s="76"/>
      <c r="E23" s="76"/>
      <c r="F23" s="76"/>
      <c r="G23" s="79">
        <f>SUM(G19:G21)</f>
        <v>17435158.246799998</v>
      </c>
    </row>
    <row r="24" spans="1:7" x14ac:dyDescent="0.25">
      <c r="A24" s="71"/>
      <c r="B24" s="76" t="s">
        <v>37</v>
      </c>
      <c r="C24" s="76"/>
      <c r="D24" s="76"/>
      <c r="E24" s="76"/>
      <c r="F24" s="76"/>
      <c r="G24" s="79">
        <v>0</v>
      </c>
    </row>
    <row r="25" spans="1:7" x14ac:dyDescent="0.25">
      <c r="A25" s="71"/>
      <c r="B25" s="76" t="s">
        <v>38</v>
      </c>
      <c r="C25" s="76"/>
      <c r="D25" s="76"/>
      <c r="E25" s="76"/>
      <c r="F25" s="76"/>
      <c r="G25" s="79">
        <v>0</v>
      </c>
    </row>
    <row r="26" spans="1:7" x14ac:dyDescent="0.25">
      <c r="A26" s="71"/>
      <c r="B26" s="76" t="s">
        <v>39</v>
      </c>
      <c r="C26" s="76"/>
      <c r="D26" s="76"/>
      <c r="E26" s="76"/>
      <c r="F26" s="76"/>
      <c r="G26" s="79">
        <v>0</v>
      </c>
    </row>
    <row r="27" spans="1:7" ht="19.5" thickBot="1" x14ac:dyDescent="0.35">
      <c r="A27" s="35"/>
      <c r="B27" s="128" t="s">
        <v>80</v>
      </c>
      <c r="C27" s="128"/>
      <c r="D27" s="128"/>
      <c r="E27" s="128"/>
      <c r="F27" s="128"/>
      <c r="G27" s="36">
        <f>SUBTOTAL(9,G23:G26)</f>
        <v>17435158.246799998</v>
      </c>
    </row>
  </sheetData>
  <mergeCells count="15">
    <mergeCell ref="I7:N7"/>
    <mergeCell ref="B27:F27"/>
    <mergeCell ref="A1:B6"/>
    <mergeCell ref="C1:G1"/>
    <mergeCell ref="C2:G2"/>
    <mergeCell ref="C4:G4"/>
    <mergeCell ref="C5:G5"/>
    <mergeCell ref="C6:G6"/>
    <mergeCell ref="A7:G7"/>
    <mergeCell ref="E11:G11"/>
    <mergeCell ref="E9:G10"/>
    <mergeCell ref="B9:C9"/>
    <mergeCell ref="B10:C10"/>
    <mergeCell ref="D9:D10"/>
    <mergeCell ref="A8:G8"/>
  </mergeCells>
  <pageMargins left="0.7" right="0.7" top="0.75" bottom="0.7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B6A459-4718-4D51-9A8E-6B20894DBCAA}">
          <x14:formula1>
            <xm:f>ANEXO!$U$2:$U$14</xm:f>
          </x14:formula1>
          <xm:sqref>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3218-92F7-4F44-BBF9-8E0000A34A3B}">
  <dimension ref="A1:U61"/>
  <sheetViews>
    <sheetView showGridLines="0" tabSelected="1" topLeftCell="A49" workbookViewId="0">
      <selection activeCell="N65" sqref="N65"/>
    </sheetView>
  </sheetViews>
  <sheetFormatPr baseColWidth="10" defaultRowHeight="15" x14ac:dyDescent="0.25"/>
  <cols>
    <col min="1" max="1" width="4.5703125" style="39" bestFit="1" customWidth="1"/>
    <col min="2" max="2" width="21.28515625" style="32" customWidth="1"/>
    <col min="3" max="3" width="18" style="32" customWidth="1"/>
    <col min="4" max="4" width="23.42578125" style="32" customWidth="1"/>
    <col min="5" max="5" width="6.5703125" style="32" customWidth="1"/>
    <col min="6" max="6" width="7.28515625" style="32" bestFit="1" customWidth="1"/>
    <col min="7" max="7" width="13.7109375" style="32" bestFit="1" customWidth="1"/>
    <col min="8" max="8" width="8.28515625" style="37" customWidth="1"/>
    <col min="9" max="9" width="14" style="32" customWidth="1"/>
    <col min="10" max="10" width="11.28515625" style="32" customWidth="1"/>
    <col min="11" max="11" width="17.140625" style="32" customWidth="1"/>
    <col min="12" max="20" width="11.42578125" style="32"/>
    <col min="21" max="21" width="0" style="32" hidden="1" customWidth="1"/>
    <col min="22" max="16384" width="11.42578125" style="32"/>
  </cols>
  <sheetData>
    <row r="1" spans="1:21" ht="56.25" customHeight="1" x14ac:dyDescent="0.25">
      <c r="A1" s="156" t="str">
        <f>CONCATENATE("ANEXO","-",PREFACTURA!A7,"-",PREFACTURA!B9,"-",PREFACTURA!D11," ",PREFACTURA!E11)</f>
        <v>ANEXO-PREFACTURA -UAE - FONDO NACIONAL DE ESTUPEFACIENTES-ZONA 21</v>
      </c>
      <c r="B1" s="156"/>
      <c r="C1" s="156"/>
      <c r="D1" s="156"/>
      <c r="E1" s="156"/>
      <c r="F1" s="156"/>
      <c r="G1" s="156"/>
      <c r="H1" s="156"/>
      <c r="I1" s="156"/>
      <c r="J1" s="156"/>
      <c r="K1" s="38" t="s">
        <v>109</v>
      </c>
    </row>
    <row r="2" spans="1:21" ht="42" customHeight="1" x14ac:dyDescent="0.25">
      <c r="A2" s="43" t="s">
        <v>135</v>
      </c>
      <c r="B2" s="43" t="s">
        <v>41</v>
      </c>
      <c r="C2" s="43" t="s">
        <v>42</v>
      </c>
      <c r="D2" s="43" t="s">
        <v>94</v>
      </c>
      <c r="E2" s="43" t="s">
        <v>95</v>
      </c>
      <c r="F2" s="43" t="s">
        <v>43</v>
      </c>
      <c r="G2" s="43" t="s">
        <v>44</v>
      </c>
      <c r="H2" s="44" t="s">
        <v>96</v>
      </c>
      <c r="I2" s="45" t="s">
        <v>465</v>
      </c>
      <c r="J2" s="44" t="s">
        <v>97</v>
      </c>
      <c r="K2" s="44" t="s">
        <v>98</v>
      </c>
      <c r="U2" s="32" t="s">
        <v>99</v>
      </c>
    </row>
    <row r="3" spans="1:21" ht="27" x14ac:dyDescent="0.25">
      <c r="A3" s="46"/>
      <c r="B3" s="47" t="s">
        <v>45</v>
      </c>
      <c r="C3" s="47" t="s">
        <v>513</v>
      </c>
      <c r="D3" s="47" t="s">
        <v>513</v>
      </c>
      <c r="E3" s="47">
        <v>2</v>
      </c>
      <c r="F3" s="47" t="s">
        <v>50</v>
      </c>
      <c r="G3" s="47">
        <v>8</v>
      </c>
      <c r="H3" s="48">
        <v>2</v>
      </c>
      <c r="I3" s="49">
        <v>2700125</v>
      </c>
      <c r="J3" s="47">
        <v>27</v>
      </c>
      <c r="K3" s="50">
        <f>((I3/30)*H3*J3)</f>
        <v>4860225</v>
      </c>
      <c r="U3" s="32" t="s">
        <v>100</v>
      </c>
    </row>
    <row r="4" spans="1:21" ht="27" x14ac:dyDescent="0.25">
      <c r="A4" s="46"/>
      <c r="B4" s="47" t="s">
        <v>45</v>
      </c>
      <c r="C4" s="47" t="s">
        <v>513</v>
      </c>
      <c r="D4" s="47" t="s">
        <v>513</v>
      </c>
      <c r="E4" s="47">
        <v>1</v>
      </c>
      <c r="F4" s="47" t="s">
        <v>50</v>
      </c>
      <c r="G4" s="47">
        <v>8</v>
      </c>
      <c r="H4" s="48">
        <v>1</v>
      </c>
      <c r="I4" s="49">
        <v>2700125</v>
      </c>
      <c r="J4" s="47">
        <v>27</v>
      </c>
      <c r="K4" s="50">
        <f>((I4/30)*H4*J4)</f>
        <v>2430112.5</v>
      </c>
      <c r="U4" s="32" t="s">
        <v>101</v>
      </c>
    </row>
    <row r="5" spans="1:21" ht="27" x14ac:dyDescent="0.25">
      <c r="A5" s="51"/>
      <c r="B5" s="47" t="s">
        <v>45</v>
      </c>
      <c r="C5" s="47" t="s">
        <v>514</v>
      </c>
      <c r="D5" s="47" t="s">
        <v>514</v>
      </c>
      <c r="E5" s="47">
        <v>1</v>
      </c>
      <c r="F5" s="47" t="s">
        <v>50</v>
      </c>
      <c r="G5" s="47">
        <v>8</v>
      </c>
      <c r="H5" s="48">
        <v>1</v>
      </c>
      <c r="I5" s="49">
        <v>2700125</v>
      </c>
      <c r="J5" s="47">
        <v>27</v>
      </c>
      <c r="K5" s="50">
        <f>((I5/30)*H5*J5)</f>
        <v>2430112.5</v>
      </c>
      <c r="U5" s="32" t="s">
        <v>102</v>
      </c>
    </row>
    <row r="6" spans="1:21" ht="27" x14ac:dyDescent="0.25">
      <c r="A6" s="51">
        <f>VLOOKUP(C6,Hoja1!B:C,2,0)</f>
        <v>5</v>
      </c>
      <c r="B6" s="52" t="s">
        <v>46</v>
      </c>
      <c r="C6" s="52" t="s">
        <v>136</v>
      </c>
      <c r="D6" s="52" t="s">
        <v>136</v>
      </c>
      <c r="E6" s="52">
        <v>2</v>
      </c>
      <c r="F6" s="52" t="s">
        <v>51</v>
      </c>
      <c r="G6" s="52">
        <v>8</v>
      </c>
      <c r="H6" s="48">
        <f>IFERROR(VLOOKUP(A6,'[3]14-FONDO NACIONAL ESTUPERFACIEN'!$A$19:$D$232,4,0),"0")</f>
        <v>2</v>
      </c>
      <c r="I6" s="49">
        <v>7709</v>
      </c>
      <c r="J6" s="52"/>
      <c r="K6" s="53">
        <f t="shared" ref="K6:K57" si="0">H6*I6</f>
        <v>15418</v>
      </c>
      <c r="U6" s="32" t="s">
        <v>103</v>
      </c>
    </row>
    <row r="7" spans="1:21" ht="40.5" x14ac:dyDescent="0.25">
      <c r="A7" s="51">
        <f>VLOOKUP(C7,Hoja1!B:C,2,0)</f>
        <v>13</v>
      </c>
      <c r="B7" s="52" t="s">
        <v>46</v>
      </c>
      <c r="C7" s="52" t="s">
        <v>57</v>
      </c>
      <c r="D7" s="52" t="s">
        <v>57</v>
      </c>
      <c r="E7" s="52">
        <v>3</v>
      </c>
      <c r="F7" s="52" t="s">
        <v>51</v>
      </c>
      <c r="G7" s="52">
        <v>8</v>
      </c>
      <c r="H7" s="48">
        <f>IFERROR(VLOOKUP(A7,'[3]14-FONDO NACIONAL ESTUPERFACIEN'!$A$19:$D$232,4,0),"0")</f>
        <v>3</v>
      </c>
      <c r="I7" s="49">
        <v>9258</v>
      </c>
      <c r="J7" s="52"/>
      <c r="K7" s="53">
        <f t="shared" si="0"/>
        <v>27774</v>
      </c>
      <c r="U7" s="32" t="s">
        <v>104</v>
      </c>
    </row>
    <row r="8" spans="1:21" ht="27" x14ac:dyDescent="0.25">
      <c r="A8" s="51">
        <f>VLOOKUP(C8,Hoja1!B:C,2,0)</f>
        <v>17</v>
      </c>
      <c r="B8" s="52" t="s">
        <v>46</v>
      </c>
      <c r="C8" s="52" t="s">
        <v>84</v>
      </c>
      <c r="D8" s="52" t="s">
        <v>84</v>
      </c>
      <c r="E8" s="52">
        <v>2</v>
      </c>
      <c r="F8" s="52" t="s">
        <v>51</v>
      </c>
      <c r="G8" s="52">
        <v>8</v>
      </c>
      <c r="H8" s="48">
        <f>IFERROR(VLOOKUP(A8,'[3]14-FONDO NACIONAL ESTUPERFACIEN'!$A$19:$D$232,4,0),"0")</f>
        <v>2</v>
      </c>
      <c r="I8" s="49">
        <v>9231</v>
      </c>
      <c r="J8" s="52"/>
      <c r="K8" s="53">
        <f t="shared" si="0"/>
        <v>18462</v>
      </c>
    </row>
    <row r="9" spans="1:21" ht="40.5" x14ac:dyDescent="0.25">
      <c r="A9" s="51">
        <f>VLOOKUP(C9,Hoja1!B:C,2,0)</f>
        <v>21</v>
      </c>
      <c r="B9" s="52" t="s">
        <v>46</v>
      </c>
      <c r="C9" s="52" t="s">
        <v>111</v>
      </c>
      <c r="D9" s="52" t="s">
        <v>111</v>
      </c>
      <c r="E9" s="52">
        <v>1</v>
      </c>
      <c r="F9" s="52" t="s">
        <v>51</v>
      </c>
      <c r="G9" s="52">
        <v>8</v>
      </c>
      <c r="H9" s="48">
        <f>IFERROR(VLOOKUP(A9,'[3]14-FONDO NACIONAL ESTUPERFACIEN'!$A$19:$D$232,4,0),"0")</f>
        <v>1</v>
      </c>
      <c r="I9" s="49">
        <v>10415</v>
      </c>
      <c r="J9" s="52"/>
      <c r="K9" s="53">
        <f t="shared" si="0"/>
        <v>10415</v>
      </c>
      <c r="U9" s="32" t="s">
        <v>105</v>
      </c>
    </row>
    <row r="10" spans="1:21" ht="54" x14ac:dyDescent="0.25">
      <c r="A10" s="51">
        <f>VLOOKUP(C10,Hoja1!B:C,2,0)</f>
        <v>23</v>
      </c>
      <c r="B10" s="52" t="s">
        <v>46</v>
      </c>
      <c r="C10" s="52" t="s">
        <v>467</v>
      </c>
      <c r="D10" s="52" t="s">
        <v>467</v>
      </c>
      <c r="E10" s="52">
        <v>1</v>
      </c>
      <c r="F10" s="52" t="s">
        <v>51</v>
      </c>
      <c r="G10" s="52">
        <v>8</v>
      </c>
      <c r="H10" s="48">
        <f>IFERROR(VLOOKUP(A10,'[3]14-FONDO NACIONAL ESTUPERFACIEN'!$A$19:$D$232,4,0),"0")</f>
        <v>1</v>
      </c>
      <c r="I10" s="49">
        <v>5777</v>
      </c>
      <c r="J10" s="52"/>
      <c r="K10" s="53">
        <f t="shared" si="0"/>
        <v>5777</v>
      </c>
      <c r="U10" s="32" t="s">
        <v>106</v>
      </c>
    </row>
    <row r="11" spans="1:21" ht="54" x14ac:dyDescent="0.25">
      <c r="A11" s="51">
        <f>VLOOKUP(C11,Hoja1!B:C,2,0)</f>
        <v>24</v>
      </c>
      <c r="B11" s="52" t="s">
        <v>46</v>
      </c>
      <c r="C11" s="52" t="s">
        <v>112</v>
      </c>
      <c r="D11" s="52" t="s">
        <v>112</v>
      </c>
      <c r="E11" s="52">
        <v>2</v>
      </c>
      <c r="F11" s="52" t="s">
        <v>51</v>
      </c>
      <c r="G11" s="52">
        <v>8</v>
      </c>
      <c r="H11" s="48">
        <f>IFERROR(VLOOKUP(A11,'[3]14-FONDO NACIONAL ESTUPERFACIEN'!$A$19:$D$232,4,0),"0")</f>
        <v>2</v>
      </c>
      <c r="I11" s="49">
        <v>7364</v>
      </c>
      <c r="J11" s="52"/>
      <c r="K11" s="53">
        <f t="shared" si="0"/>
        <v>14728</v>
      </c>
      <c r="U11" s="32" t="s">
        <v>107</v>
      </c>
    </row>
    <row r="12" spans="1:21" ht="54" x14ac:dyDescent="0.25">
      <c r="A12" s="51">
        <f>VLOOKUP(C12,Hoja1!B:C,2,0)</f>
        <v>27</v>
      </c>
      <c r="B12" s="52" t="s">
        <v>46</v>
      </c>
      <c r="C12" s="52" t="s">
        <v>210</v>
      </c>
      <c r="D12" s="52" t="s">
        <v>210</v>
      </c>
      <c r="E12" s="52">
        <v>1</v>
      </c>
      <c r="F12" s="52" t="s">
        <v>51</v>
      </c>
      <c r="G12" s="52">
        <v>8</v>
      </c>
      <c r="H12" s="48">
        <f>IFERROR(VLOOKUP(A12,'[3]14-FONDO NACIONAL ESTUPERFACIEN'!$A$19:$D$232,4,0),"0")</f>
        <v>1</v>
      </c>
      <c r="I12" s="49">
        <v>11993</v>
      </c>
      <c r="J12" s="52"/>
      <c r="K12" s="53">
        <f t="shared" si="0"/>
        <v>11993</v>
      </c>
      <c r="U12" s="32" t="s">
        <v>81</v>
      </c>
    </row>
    <row r="13" spans="1:21" ht="40.5" x14ac:dyDescent="0.25">
      <c r="A13" s="51">
        <f>VLOOKUP(C13,Hoja1!B:C,2,0)</f>
        <v>28</v>
      </c>
      <c r="B13" s="52" t="s">
        <v>46</v>
      </c>
      <c r="C13" s="52" t="s">
        <v>58</v>
      </c>
      <c r="D13" s="52" t="s">
        <v>58</v>
      </c>
      <c r="E13" s="52">
        <v>4</v>
      </c>
      <c r="F13" s="52" t="s">
        <v>51</v>
      </c>
      <c r="G13" s="52">
        <v>8</v>
      </c>
      <c r="H13" s="48">
        <f>IFERROR(VLOOKUP(A13,'[3]14-FONDO NACIONAL ESTUPERFACIEN'!$A$19:$D$232,4,0),"0")</f>
        <v>4</v>
      </c>
      <c r="I13" s="49">
        <v>4539</v>
      </c>
      <c r="J13" s="52"/>
      <c r="K13" s="53">
        <f t="shared" si="0"/>
        <v>18156</v>
      </c>
      <c r="U13" s="32" t="s">
        <v>108</v>
      </c>
    </row>
    <row r="14" spans="1:21" ht="27" x14ac:dyDescent="0.25">
      <c r="A14" s="51">
        <f>VLOOKUP(C14,Hoja1!B:C,2,0)</f>
        <v>29</v>
      </c>
      <c r="B14" s="52" t="s">
        <v>46</v>
      </c>
      <c r="C14" s="52" t="s">
        <v>140</v>
      </c>
      <c r="D14" s="52" t="s">
        <v>140</v>
      </c>
      <c r="E14" s="52">
        <v>2</v>
      </c>
      <c r="F14" s="52" t="s">
        <v>51</v>
      </c>
      <c r="G14" s="52">
        <v>8</v>
      </c>
      <c r="H14" s="48">
        <f>IFERROR(VLOOKUP(A14,'[3]14-FONDO NACIONAL ESTUPERFACIEN'!$A$19:$D$232,4,0),"0")</f>
        <v>2</v>
      </c>
      <c r="I14" s="49">
        <v>6838</v>
      </c>
      <c r="J14" s="52"/>
      <c r="K14" s="53">
        <f t="shared" si="0"/>
        <v>13676</v>
      </c>
      <c r="U14" s="32" t="s">
        <v>109</v>
      </c>
    </row>
    <row r="15" spans="1:21" ht="40.5" x14ac:dyDescent="0.25">
      <c r="A15" s="51">
        <f>VLOOKUP(C15,Hoja1!B:C,2,0)</f>
        <v>32</v>
      </c>
      <c r="B15" s="52" t="s">
        <v>46</v>
      </c>
      <c r="C15" s="52" t="s">
        <v>47</v>
      </c>
      <c r="D15" s="52" t="s">
        <v>47</v>
      </c>
      <c r="E15" s="52">
        <v>4</v>
      </c>
      <c r="F15" s="52" t="s">
        <v>51</v>
      </c>
      <c r="G15" s="52">
        <v>8</v>
      </c>
      <c r="H15" s="48">
        <f>IFERROR(VLOOKUP(A15,'[3]14-FONDO NACIONAL ESTUPERFACIEN'!$A$19:$D$232,4,0),"0")</f>
        <v>4</v>
      </c>
      <c r="I15" s="49">
        <v>5786</v>
      </c>
      <c r="J15" s="52"/>
      <c r="K15" s="53">
        <f t="shared" si="0"/>
        <v>23144</v>
      </c>
    </row>
    <row r="16" spans="1:21" ht="27" x14ac:dyDescent="0.25">
      <c r="A16" s="51">
        <f>VLOOKUP(C16,Hoja1!B:C,2,0)</f>
        <v>35</v>
      </c>
      <c r="B16" s="52" t="s">
        <v>46</v>
      </c>
      <c r="C16" s="52" t="s">
        <v>114</v>
      </c>
      <c r="D16" s="52" t="s">
        <v>114</v>
      </c>
      <c r="E16" s="52">
        <v>2</v>
      </c>
      <c r="F16" s="52" t="s">
        <v>51</v>
      </c>
      <c r="G16" s="52">
        <v>8</v>
      </c>
      <c r="H16" s="48">
        <f>IFERROR(VLOOKUP(A16,'[3]14-FONDO NACIONAL ESTUPERFACIEN'!$A$19:$D$232,4,0),"0")</f>
        <v>2</v>
      </c>
      <c r="I16" s="49">
        <v>16937</v>
      </c>
      <c r="J16" s="52"/>
      <c r="K16" s="53">
        <f t="shared" si="0"/>
        <v>33874</v>
      </c>
    </row>
    <row r="17" spans="1:11" ht="27" x14ac:dyDescent="0.25">
      <c r="A17" s="51">
        <f>VLOOKUP(C17,Hoja1!B:C,2,0)</f>
        <v>62</v>
      </c>
      <c r="B17" s="52" t="s">
        <v>46</v>
      </c>
      <c r="C17" s="52" t="s">
        <v>85</v>
      </c>
      <c r="D17" s="52" t="s">
        <v>85</v>
      </c>
      <c r="E17" s="52">
        <v>3</v>
      </c>
      <c r="F17" s="52" t="s">
        <v>51</v>
      </c>
      <c r="G17" s="52">
        <v>8</v>
      </c>
      <c r="H17" s="48">
        <f>IFERROR(VLOOKUP(A17,'[3]14-FONDO NACIONAL ESTUPERFACIEN'!$A$19:$D$232,4,0),"0")</f>
        <v>3</v>
      </c>
      <c r="I17" s="49">
        <v>7259</v>
      </c>
      <c r="J17" s="52"/>
      <c r="K17" s="53">
        <f t="shared" si="0"/>
        <v>21777</v>
      </c>
    </row>
    <row r="18" spans="1:11" ht="27" x14ac:dyDescent="0.25">
      <c r="A18" s="51">
        <f>VLOOKUP(C18,Hoja1!B:C,2,0)</f>
        <v>63</v>
      </c>
      <c r="B18" s="52" t="s">
        <v>46</v>
      </c>
      <c r="C18" s="52" t="s">
        <v>147</v>
      </c>
      <c r="D18" s="52" t="s">
        <v>147</v>
      </c>
      <c r="E18" s="52">
        <v>4</v>
      </c>
      <c r="F18" s="52" t="s">
        <v>51</v>
      </c>
      <c r="G18" s="52">
        <v>8</v>
      </c>
      <c r="H18" s="48">
        <f>IFERROR(VLOOKUP(A18,'[3]14-FONDO NACIONAL ESTUPERFACIEN'!$A$19:$D$232,4,0),"0")</f>
        <v>4</v>
      </c>
      <c r="I18" s="49">
        <v>10220</v>
      </c>
      <c r="J18" s="52"/>
      <c r="K18" s="53">
        <f t="shared" si="0"/>
        <v>40880</v>
      </c>
    </row>
    <row r="19" spans="1:11" x14ac:dyDescent="0.25">
      <c r="A19" s="51">
        <f>VLOOKUP(C19,Hoja1!B:C,2,0)</f>
        <v>64</v>
      </c>
      <c r="B19" s="52" t="s">
        <v>46</v>
      </c>
      <c r="C19" s="52" t="s">
        <v>59</v>
      </c>
      <c r="D19" s="52" t="s">
        <v>59</v>
      </c>
      <c r="E19" s="52">
        <v>1</v>
      </c>
      <c r="F19" s="52" t="s">
        <v>51</v>
      </c>
      <c r="G19" s="52">
        <v>8</v>
      </c>
      <c r="H19" s="48">
        <f>IFERROR(VLOOKUP(A19,'[3]14-FONDO NACIONAL ESTUPERFACIEN'!$A$19:$D$232,4,0),"0")</f>
        <v>1</v>
      </c>
      <c r="I19" s="49">
        <v>15354</v>
      </c>
      <c r="J19" s="52"/>
      <c r="K19" s="53">
        <f t="shared" si="0"/>
        <v>15354</v>
      </c>
    </row>
    <row r="20" spans="1:11" x14ac:dyDescent="0.25">
      <c r="A20" s="51">
        <f>VLOOKUP(C20,Hoja1!B:C,2,0)</f>
        <v>65</v>
      </c>
      <c r="B20" s="52" t="s">
        <v>46</v>
      </c>
      <c r="C20" s="52" t="s">
        <v>86</v>
      </c>
      <c r="D20" s="52" t="s">
        <v>86</v>
      </c>
      <c r="E20" s="52">
        <v>1</v>
      </c>
      <c r="F20" s="52" t="s">
        <v>51</v>
      </c>
      <c r="G20" s="52">
        <v>8</v>
      </c>
      <c r="H20" s="48">
        <f>IFERROR(VLOOKUP(A20,'[3]14-FONDO NACIONAL ESTUPERFACIEN'!$A$19:$D$232,4,0),"0")</f>
        <v>1</v>
      </c>
      <c r="I20" s="49">
        <v>15497</v>
      </c>
      <c r="J20" s="52"/>
      <c r="K20" s="53">
        <f t="shared" si="0"/>
        <v>15497</v>
      </c>
    </row>
    <row r="21" spans="1:11" x14ac:dyDescent="0.25">
      <c r="A21" s="51">
        <f>VLOOKUP(C21,Hoja1!B:C,2,0)</f>
        <v>66</v>
      </c>
      <c r="B21" s="52" t="s">
        <v>46</v>
      </c>
      <c r="C21" s="52" t="s">
        <v>233</v>
      </c>
      <c r="D21" s="52" t="s">
        <v>233</v>
      </c>
      <c r="E21" s="52">
        <v>10</v>
      </c>
      <c r="F21" s="52" t="s">
        <v>51</v>
      </c>
      <c r="G21" s="52">
        <v>8</v>
      </c>
      <c r="H21" s="48">
        <f>IFERROR(VLOOKUP(A21,'[3]14-FONDO NACIONAL ESTUPERFACIEN'!$A$19:$D$232,4,0),"0")</f>
        <v>10</v>
      </c>
      <c r="I21" s="49">
        <v>4103</v>
      </c>
      <c r="J21" s="52"/>
      <c r="K21" s="53">
        <f t="shared" si="0"/>
        <v>41030</v>
      </c>
    </row>
    <row r="22" spans="1:11" x14ac:dyDescent="0.25">
      <c r="A22" s="51">
        <f>VLOOKUP(C22,Hoja1!B:C,2,0)</f>
        <v>71</v>
      </c>
      <c r="B22" s="52" t="s">
        <v>46</v>
      </c>
      <c r="C22" s="52" t="s">
        <v>87</v>
      </c>
      <c r="D22" s="52" t="s">
        <v>87</v>
      </c>
      <c r="E22" s="52">
        <v>6</v>
      </c>
      <c r="F22" s="52" t="s">
        <v>51</v>
      </c>
      <c r="G22" s="52">
        <v>8</v>
      </c>
      <c r="H22" s="48">
        <f>IFERROR(VLOOKUP(A22,'[3]14-FONDO NACIONAL ESTUPERFACIEN'!$A$19:$D$232,4,0),"0")</f>
        <v>6</v>
      </c>
      <c r="I22" s="49">
        <v>7785</v>
      </c>
      <c r="J22" s="52"/>
      <c r="K22" s="53">
        <f t="shared" si="0"/>
        <v>46710</v>
      </c>
    </row>
    <row r="23" spans="1:11" ht="27" x14ac:dyDescent="0.25">
      <c r="A23" s="51">
        <f>VLOOKUP(C23,Hoja1!B:C,2,0)</f>
        <v>76</v>
      </c>
      <c r="B23" s="52" t="s">
        <v>46</v>
      </c>
      <c r="C23" s="52" t="s">
        <v>470</v>
      </c>
      <c r="D23" s="52" t="s">
        <v>470</v>
      </c>
      <c r="E23" s="52">
        <v>5</v>
      </c>
      <c r="F23" s="52" t="s">
        <v>51</v>
      </c>
      <c r="G23" s="52">
        <v>8</v>
      </c>
      <c r="H23" s="48">
        <f>IFERROR(VLOOKUP(A23,'[3]14-FONDO NACIONAL ESTUPERFACIEN'!$A$19:$D$232,4,0),"0")</f>
        <v>5</v>
      </c>
      <c r="I23" s="49">
        <v>16320</v>
      </c>
      <c r="J23" s="52"/>
      <c r="K23" s="53">
        <f t="shared" si="0"/>
        <v>81600</v>
      </c>
    </row>
    <row r="24" spans="1:11" x14ac:dyDescent="0.25">
      <c r="A24" s="51">
        <f>VLOOKUP(C24,Hoja1!B:C,2,0)</f>
        <v>81</v>
      </c>
      <c r="B24" s="52" t="s">
        <v>46</v>
      </c>
      <c r="C24" s="52" t="s">
        <v>241</v>
      </c>
      <c r="D24" s="52" t="s">
        <v>241</v>
      </c>
      <c r="E24" s="52">
        <v>4</v>
      </c>
      <c r="F24" s="52" t="s">
        <v>51</v>
      </c>
      <c r="G24" s="52">
        <v>8</v>
      </c>
      <c r="H24" s="48">
        <f>IFERROR(VLOOKUP(A24,'[3]14-FONDO NACIONAL ESTUPERFACIEN'!$A$19:$D$232,4,0),"0")</f>
        <v>4</v>
      </c>
      <c r="I24" s="49">
        <v>363</v>
      </c>
      <c r="J24" s="52"/>
      <c r="K24" s="53">
        <f t="shared" si="0"/>
        <v>1452</v>
      </c>
    </row>
    <row r="25" spans="1:11" x14ac:dyDescent="0.25">
      <c r="A25" s="51">
        <f>VLOOKUP(C25,Hoja1!B:C,2,0)</f>
        <v>86</v>
      </c>
      <c r="B25" s="52" t="s">
        <v>46</v>
      </c>
      <c r="C25" s="52" t="s">
        <v>118</v>
      </c>
      <c r="D25" s="52" t="s">
        <v>118</v>
      </c>
      <c r="E25" s="52">
        <v>1</v>
      </c>
      <c r="F25" s="52" t="s">
        <v>51</v>
      </c>
      <c r="G25" s="52">
        <v>8</v>
      </c>
      <c r="H25" s="48">
        <f>IFERROR(VLOOKUP(A25,'[3]14-FONDO NACIONAL ESTUPERFACIEN'!$A$19:$D$232,4,0),"0")</f>
        <v>1</v>
      </c>
      <c r="I25" s="49">
        <v>4109</v>
      </c>
      <c r="J25" s="52"/>
      <c r="K25" s="53">
        <f t="shared" si="0"/>
        <v>4109</v>
      </c>
    </row>
    <row r="26" spans="1:11" x14ac:dyDescent="0.25">
      <c r="A26" s="51">
        <f>VLOOKUP(C26,Hoja1!B:C,2,0)</f>
        <v>87</v>
      </c>
      <c r="B26" s="52" t="s">
        <v>46</v>
      </c>
      <c r="C26" s="52" t="s">
        <v>246</v>
      </c>
      <c r="D26" s="52" t="s">
        <v>246</v>
      </c>
      <c r="E26" s="52">
        <v>1</v>
      </c>
      <c r="F26" s="52" t="s">
        <v>51</v>
      </c>
      <c r="G26" s="52">
        <v>8</v>
      </c>
      <c r="H26" s="48">
        <f>IFERROR(VLOOKUP(A26,'[3]14-FONDO NACIONAL ESTUPERFACIEN'!$A$19:$D$232,4,0),"0")</f>
        <v>1</v>
      </c>
      <c r="I26" s="49">
        <v>0</v>
      </c>
      <c r="J26" s="52"/>
      <c r="K26" s="53">
        <f t="shared" si="0"/>
        <v>0</v>
      </c>
    </row>
    <row r="27" spans="1:11" x14ac:dyDescent="0.25">
      <c r="A27" s="51">
        <f>VLOOKUP(C27,Hoja1!B:C,2,0)</f>
        <v>96</v>
      </c>
      <c r="B27" s="52" t="s">
        <v>46</v>
      </c>
      <c r="C27" s="52" t="s">
        <v>119</v>
      </c>
      <c r="D27" s="52" t="s">
        <v>119</v>
      </c>
      <c r="E27" s="52">
        <v>2</v>
      </c>
      <c r="F27" s="52" t="s">
        <v>51</v>
      </c>
      <c r="G27" s="52">
        <v>8</v>
      </c>
      <c r="H27" s="48">
        <f>IFERROR(VLOOKUP(A27,'[3]14-FONDO NACIONAL ESTUPERFACIEN'!$A$19:$D$232,4,0),"0")</f>
        <v>2</v>
      </c>
      <c r="I27" s="49">
        <v>6578</v>
      </c>
      <c r="J27" s="52"/>
      <c r="K27" s="53">
        <f t="shared" si="0"/>
        <v>13156</v>
      </c>
    </row>
    <row r="28" spans="1:11" x14ac:dyDescent="0.25">
      <c r="A28" s="51">
        <f>VLOOKUP(C28,Hoja1!B:C,2,0)</f>
        <v>98</v>
      </c>
      <c r="B28" s="52" t="s">
        <v>46</v>
      </c>
      <c r="C28" s="52" t="s">
        <v>152</v>
      </c>
      <c r="D28" s="52" t="s">
        <v>152</v>
      </c>
      <c r="E28" s="52">
        <v>2</v>
      </c>
      <c r="F28" s="52" t="s">
        <v>51</v>
      </c>
      <c r="G28" s="52">
        <v>8</v>
      </c>
      <c r="H28" s="48">
        <f>IFERROR(VLOOKUP(A28,'[3]14-FONDO NACIONAL ESTUPERFACIEN'!$A$19:$D$232,4,0),"0")</f>
        <v>2</v>
      </c>
      <c r="I28" s="49">
        <v>8192</v>
      </c>
      <c r="J28" s="52"/>
      <c r="K28" s="53">
        <f t="shared" si="0"/>
        <v>16384</v>
      </c>
    </row>
    <row r="29" spans="1:11" ht="27" x14ac:dyDescent="0.25">
      <c r="A29" s="51">
        <f>VLOOKUP(C29,Hoja1!B:C,2,0)</f>
        <v>110</v>
      </c>
      <c r="B29" s="52" t="s">
        <v>46</v>
      </c>
      <c r="C29" s="52" t="s">
        <v>258</v>
      </c>
      <c r="D29" s="52" t="s">
        <v>258</v>
      </c>
      <c r="E29" s="52">
        <v>13</v>
      </c>
      <c r="F29" s="52" t="s">
        <v>51</v>
      </c>
      <c r="G29" s="52">
        <v>8</v>
      </c>
      <c r="H29" s="48">
        <f>IFERROR(VLOOKUP(A29,'[3]14-FONDO NACIONAL ESTUPERFACIEN'!$A$19:$D$232,4,0),"0")</f>
        <v>13</v>
      </c>
      <c r="I29" s="49">
        <v>842</v>
      </c>
      <c r="J29" s="52"/>
      <c r="K29" s="53">
        <f t="shared" si="0"/>
        <v>10946</v>
      </c>
    </row>
    <row r="30" spans="1:11" ht="27" x14ac:dyDescent="0.25">
      <c r="A30" s="51">
        <f>VLOOKUP(C30,Hoja1!B:C,2,0)</f>
        <v>112</v>
      </c>
      <c r="B30" s="52" t="s">
        <v>46</v>
      </c>
      <c r="C30" s="52" t="s">
        <v>260</v>
      </c>
      <c r="D30" s="52" t="s">
        <v>260</v>
      </c>
      <c r="E30" s="52">
        <v>13</v>
      </c>
      <c r="F30" s="52" t="s">
        <v>51</v>
      </c>
      <c r="G30" s="52">
        <v>8</v>
      </c>
      <c r="H30" s="48">
        <f>IFERROR(VLOOKUP(A30,'[3]14-FONDO NACIONAL ESTUPERFACIEN'!$A$19:$D$232,4,0),"0")</f>
        <v>13</v>
      </c>
      <c r="I30" s="49">
        <v>1002</v>
      </c>
      <c r="J30" s="52"/>
      <c r="K30" s="53">
        <f t="shared" si="0"/>
        <v>13026</v>
      </c>
    </row>
    <row r="31" spans="1:11" ht="27" x14ac:dyDescent="0.25">
      <c r="A31" s="51">
        <f>VLOOKUP(C31,Hoja1!B:C,2,0)</f>
        <v>122</v>
      </c>
      <c r="B31" s="52" t="s">
        <v>46</v>
      </c>
      <c r="C31" s="52" t="s">
        <v>123</v>
      </c>
      <c r="D31" s="52" t="s">
        <v>123</v>
      </c>
      <c r="E31" s="52">
        <v>9</v>
      </c>
      <c r="F31" s="52" t="s">
        <v>51</v>
      </c>
      <c r="G31" s="52">
        <v>8</v>
      </c>
      <c r="H31" s="48">
        <f>IFERROR(VLOOKUP(A31,'[3]14-FONDO NACIONAL ESTUPERFACIEN'!$A$19:$D$232,4,0),"0")</f>
        <v>9</v>
      </c>
      <c r="I31" s="49">
        <v>5197</v>
      </c>
      <c r="J31" s="52"/>
      <c r="K31" s="53">
        <f t="shared" si="0"/>
        <v>46773</v>
      </c>
    </row>
    <row r="32" spans="1:11" ht="27" x14ac:dyDescent="0.25">
      <c r="A32" s="51">
        <f>VLOOKUP(C32,Hoja1!B:C,2,0)</f>
        <v>124</v>
      </c>
      <c r="B32" s="52" t="s">
        <v>46</v>
      </c>
      <c r="C32" s="52" t="s">
        <v>125</v>
      </c>
      <c r="D32" s="52" t="s">
        <v>125</v>
      </c>
      <c r="E32" s="52">
        <v>9</v>
      </c>
      <c r="F32" s="52" t="s">
        <v>51</v>
      </c>
      <c r="G32" s="52">
        <v>8</v>
      </c>
      <c r="H32" s="48">
        <f>IFERROR(VLOOKUP(A32,'[3]14-FONDO NACIONAL ESTUPERFACIEN'!$A$19:$D$232,4,0),"0")</f>
        <v>9</v>
      </c>
      <c r="I32" s="49">
        <v>5781</v>
      </c>
      <c r="J32" s="52"/>
      <c r="K32" s="53">
        <f t="shared" si="0"/>
        <v>52029</v>
      </c>
    </row>
    <row r="33" spans="1:11" x14ac:dyDescent="0.25">
      <c r="A33" s="51">
        <f>VLOOKUP(C33,Hoja1!B:C,2,0)</f>
        <v>126</v>
      </c>
      <c r="B33" s="52" t="s">
        <v>46</v>
      </c>
      <c r="C33" s="52" t="s">
        <v>63</v>
      </c>
      <c r="D33" s="52" t="s">
        <v>63</v>
      </c>
      <c r="E33" s="52">
        <v>3</v>
      </c>
      <c r="F33" s="52" t="s">
        <v>51</v>
      </c>
      <c r="G33" s="52">
        <v>8</v>
      </c>
      <c r="H33" s="48">
        <f>IFERROR(VLOOKUP(A33,'[3]14-FONDO NACIONAL ESTUPERFACIEN'!$A$19:$D$232,4,0),"0")</f>
        <v>3</v>
      </c>
      <c r="I33" s="49">
        <v>4552</v>
      </c>
      <c r="J33" s="52"/>
      <c r="K33" s="53">
        <f t="shared" si="0"/>
        <v>13656</v>
      </c>
    </row>
    <row r="34" spans="1:11" x14ac:dyDescent="0.25">
      <c r="A34" s="51">
        <f>VLOOKUP(C34,Hoja1!B:C,2,0)</f>
        <v>127</v>
      </c>
      <c r="B34" s="52" t="s">
        <v>46</v>
      </c>
      <c r="C34" s="54" t="s">
        <v>265</v>
      </c>
      <c r="D34" s="54" t="s">
        <v>265</v>
      </c>
      <c r="E34" s="52">
        <v>4</v>
      </c>
      <c r="F34" s="52" t="s">
        <v>51</v>
      </c>
      <c r="G34" s="52">
        <v>8</v>
      </c>
      <c r="H34" s="48">
        <f>IFERROR(VLOOKUP(A34,'[3]14-FONDO NACIONAL ESTUPERFACIEN'!$A$19:$D$232,4,0),"0")</f>
        <v>4</v>
      </c>
      <c r="I34" s="49">
        <v>4552</v>
      </c>
      <c r="J34" s="52"/>
      <c r="K34" s="53">
        <f t="shared" si="0"/>
        <v>18208</v>
      </c>
    </row>
    <row r="35" spans="1:11" x14ac:dyDescent="0.25">
      <c r="A35" s="51">
        <f>VLOOKUP(C35,Hoja1!B:C,2,0)</f>
        <v>128</v>
      </c>
      <c r="B35" s="52" t="s">
        <v>46</v>
      </c>
      <c r="C35" s="52" t="s">
        <v>89</v>
      </c>
      <c r="D35" s="52" t="s">
        <v>89</v>
      </c>
      <c r="E35" s="52">
        <v>4</v>
      </c>
      <c r="F35" s="52" t="s">
        <v>51</v>
      </c>
      <c r="G35" s="52">
        <v>8</v>
      </c>
      <c r="H35" s="48">
        <f>IFERROR(VLOOKUP(A35,'[3]14-FONDO NACIONAL ESTUPERFACIEN'!$A$19:$D$232,4,0),"0")</f>
        <v>4</v>
      </c>
      <c r="I35" s="49">
        <v>5075</v>
      </c>
      <c r="J35" s="52"/>
      <c r="K35" s="53">
        <f t="shared" si="0"/>
        <v>20300</v>
      </c>
    </row>
    <row r="36" spans="1:11" ht="27" x14ac:dyDescent="0.25">
      <c r="A36" s="51">
        <f>VLOOKUP(C36,Hoja1!B:C,2,0)</f>
        <v>137</v>
      </c>
      <c r="B36" s="52" t="s">
        <v>46</v>
      </c>
      <c r="C36" s="52" t="s">
        <v>270</v>
      </c>
      <c r="D36" s="52" t="s">
        <v>270</v>
      </c>
      <c r="E36" s="52">
        <v>3</v>
      </c>
      <c r="F36" s="52" t="s">
        <v>51</v>
      </c>
      <c r="G36" s="52">
        <v>8</v>
      </c>
      <c r="H36" s="48">
        <f>IFERROR(VLOOKUP(A36,'[3]14-FONDO NACIONAL ESTUPERFACIEN'!$A$19:$D$232,4,0),"0")</f>
        <v>3</v>
      </c>
      <c r="I36" s="49">
        <v>1999</v>
      </c>
      <c r="J36" s="52"/>
      <c r="K36" s="53">
        <f t="shared" si="0"/>
        <v>5997</v>
      </c>
    </row>
    <row r="37" spans="1:11" ht="27" x14ac:dyDescent="0.25">
      <c r="A37" s="51">
        <f>VLOOKUP(C37,Hoja1!B:C,2,0)</f>
        <v>138</v>
      </c>
      <c r="B37" s="52" t="s">
        <v>46</v>
      </c>
      <c r="C37" s="52" t="s">
        <v>271</v>
      </c>
      <c r="D37" s="52" t="s">
        <v>271</v>
      </c>
      <c r="E37" s="52">
        <v>35</v>
      </c>
      <c r="F37" s="52" t="s">
        <v>51</v>
      </c>
      <c r="G37" s="52">
        <v>8</v>
      </c>
      <c r="H37" s="48">
        <f>IFERROR(VLOOKUP(A37,'[3]14-FONDO NACIONAL ESTUPERFACIEN'!$A$19:$D$232,4,0),"0")</f>
        <v>35</v>
      </c>
      <c r="I37" s="49">
        <v>10957</v>
      </c>
      <c r="J37" s="52"/>
      <c r="K37" s="53">
        <f t="shared" si="0"/>
        <v>383495</v>
      </c>
    </row>
    <row r="38" spans="1:11" ht="27" x14ac:dyDescent="0.25">
      <c r="A38" s="51">
        <f>VLOOKUP(C38,Hoja1!B:C,2,0)</f>
        <v>150</v>
      </c>
      <c r="B38" s="52" t="s">
        <v>46</v>
      </c>
      <c r="C38" s="52" t="s">
        <v>276</v>
      </c>
      <c r="D38" s="52" t="s">
        <v>276</v>
      </c>
      <c r="E38" s="52">
        <v>30</v>
      </c>
      <c r="F38" s="52" t="s">
        <v>51</v>
      </c>
      <c r="G38" s="52">
        <v>8</v>
      </c>
      <c r="H38" s="48">
        <f>IFERROR(VLOOKUP(A38,'[3]14-FONDO NACIONAL ESTUPERFACIEN'!$A$19:$D$232,4,0),"0")</f>
        <v>30</v>
      </c>
      <c r="I38" s="49">
        <v>6733</v>
      </c>
      <c r="J38" s="52"/>
      <c r="K38" s="53">
        <f t="shared" si="0"/>
        <v>201990</v>
      </c>
    </row>
    <row r="39" spans="1:11" x14ac:dyDescent="0.25">
      <c r="A39" s="51">
        <f>VLOOKUP(C39,Hoja1!B:C,2,0)</f>
        <v>159</v>
      </c>
      <c r="B39" s="52" t="s">
        <v>46</v>
      </c>
      <c r="C39" s="52" t="s">
        <v>164</v>
      </c>
      <c r="D39" s="52" t="s">
        <v>164</v>
      </c>
      <c r="E39" s="52">
        <v>4</v>
      </c>
      <c r="F39" s="52" t="s">
        <v>51</v>
      </c>
      <c r="G39" s="52">
        <v>8</v>
      </c>
      <c r="H39" s="48">
        <f>IFERROR(VLOOKUP(A39,'[3]14-FONDO NACIONAL ESTUPERFACIEN'!$A$19:$D$232,4,0),"0")</f>
        <v>4</v>
      </c>
      <c r="I39" s="49">
        <v>0</v>
      </c>
      <c r="J39" s="52"/>
      <c r="K39" s="53">
        <f t="shared" si="0"/>
        <v>0</v>
      </c>
    </row>
    <row r="40" spans="1:11" ht="27" x14ac:dyDescent="0.25">
      <c r="A40" s="51">
        <f>VLOOKUP(C40,Hoja1!B:C,2,0)</f>
        <v>160</v>
      </c>
      <c r="B40" s="52" t="s">
        <v>46</v>
      </c>
      <c r="C40" s="52" t="s">
        <v>165</v>
      </c>
      <c r="D40" s="52" t="s">
        <v>165</v>
      </c>
      <c r="E40" s="52">
        <v>4</v>
      </c>
      <c r="F40" s="52" t="s">
        <v>51</v>
      </c>
      <c r="G40" s="52">
        <v>8</v>
      </c>
      <c r="H40" s="48">
        <f>IFERROR(VLOOKUP(A40,'[3]14-FONDO NACIONAL ESTUPERFACIEN'!$A$19:$D$232,4,0),"0")</f>
        <v>4</v>
      </c>
      <c r="I40" s="49">
        <v>2671</v>
      </c>
      <c r="J40" s="52"/>
      <c r="K40" s="53">
        <f t="shared" si="0"/>
        <v>10684</v>
      </c>
    </row>
    <row r="41" spans="1:11" ht="27" x14ac:dyDescent="0.25">
      <c r="A41" s="51">
        <f>VLOOKUP(C41,Hoja1!B:C,2,0)</f>
        <v>161</v>
      </c>
      <c r="B41" s="52" t="s">
        <v>46</v>
      </c>
      <c r="C41" s="52" t="s">
        <v>282</v>
      </c>
      <c r="D41" s="52" t="s">
        <v>282</v>
      </c>
      <c r="E41" s="52">
        <v>2</v>
      </c>
      <c r="F41" s="52" t="s">
        <v>51</v>
      </c>
      <c r="G41" s="52">
        <v>8</v>
      </c>
      <c r="H41" s="48">
        <f>IFERROR(VLOOKUP(A41,'[3]14-FONDO NACIONAL ESTUPERFACIEN'!$A$19:$D$232,4,0),"0")</f>
        <v>2</v>
      </c>
      <c r="I41" s="49">
        <v>3076</v>
      </c>
      <c r="J41" s="52"/>
      <c r="K41" s="53">
        <f t="shared" si="0"/>
        <v>6152</v>
      </c>
    </row>
    <row r="42" spans="1:11" ht="27" x14ac:dyDescent="0.25">
      <c r="A42" s="51">
        <f>VLOOKUP(C42,Hoja1!B:C,2,0)</f>
        <v>162</v>
      </c>
      <c r="B42" s="52" t="s">
        <v>46</v>
      </c>
      <c r="C42" s="52" t="s">
        <v>283</v>
      </c>
      <c r="D42" s="52" t="s">
        <v>283</v>
      </c>
      <c r="E42" s="52">
        <v>1</v>
      </c>
      <c r="F42" s="52" t="s">
        <v>51</v>
      </c>
      <c r="G42" s="52">
        <v>8</v>
      </c>
      <c r="H42" s="48">
        <f>IFERROR(VLOOKUP(A42,'[3]14-FONDO NACIONAL ESTUPERFACIEN'!$A$19:$D$232,4,0),"0")</f>
        <v>1</v>
      </c>
      <c r="I42" s="49">
        <v>3563</v>
      </c>
      <c r="J42" s="52"/>
      <c r="K42" s="53">
        <f t="shared" si="0"/>
        <v>3563</v>
      </c>
    </row>
    <row r="43" spans="1:11" x14ac:dyDescent="0.25">
      <c r="A43" s="51">
        <f>VLOOKUP(C43,Hoja1!B:C,2,0)</f>
        <v>170</v>
      </c>
      <c r="B43" s="52" t="s">
        <v>46</v>
      </c>
      <c r="C43" s="52" t="s">
        <v>127</v>
      </c>
      <c r="D43" s="52" t="s">
        <v>127</v>
      </c>
      <c r="E43" s="52">
        <v>35</v>
      </c>
      <c r="F43" s="52" t="s">
        <v>51</v>
      </c>
      <c r="G43" s="52">
        <v>8</v>
      </c>
      <c r="H43" s="48">
        <f>IFERROR(VLOOKUP(A43,'[3]14-FONDO NACIONAL ESTUPERFACIEN'!$A$19:$D$232,4,0),"0")</f>
        <v>35</v>
      </c>
      <c r="I43" s="49">
        <v>27792</v>
      </c>
      <c r="J43" s="52"/>
      <c r="K43" s="53">
        <f t="shared" si="0"/>
        <v>972720</v>
      </c>
    </row>
    <row r="44" spans="1:11" ht="27" x14ac:dyDescent="0.25">
      <c r="A44" s="51">
        <f>VLOOKUP(C44,Hoja1!B:C,2,0)</f>
        <v>173</v>
      </c>
      <c r="B44" s="52" t="s">
        <v>46</v>
      </c>
      <c r="C44" s="52" t="s">
        <v>170</v>
      </c>
      <c r="D44" s="52" t="s">
        <v>170</v>
      </c>
      <c r="E44" s="52">
        <v>15</v>
      </c>
      <c r="F44" s="52" t="s">
        <v>51</v>
      </c>
      <c r="G44" s="52">
        <v>8</v>
      </c>
      <c r="H44" s="48">
        <f>IFERROR(VLOOKUP(A44,'[3]14-FONDO NACIONAL ESTUPERFACIEN'!$A$19:$D$232,4,0),"0")</f>
        <v>15</v>
      </c>
      <c r="I44" s="42">
        <v>0</v>
      </c>
      <c r="J44" s="52"/>
      <c r="K44" s="53">
        <f t="shared" si="0"/>
        <v>0</v>
      </c>
    </row>
    <row r="45" spans="1:11" x14ac:dyDescent="0.25">
      <c r="A45" s="51">
        <f>VLOOKUP(C45,Hoja1!B:C,2,0)</f>
        <v>179</v>
      </c>
      <c r="B45" s="52" t="s">
        <v>46</v>
      </c>
      <c r="C45" s="52" t="s">
        <v>292</v>
      </c>
      <c r="D45" s="52" t="s">
        <v>292</v>
      </c>
      <c r="E45" s="52">
        <v>25</v>
      </c>
      <c r="F45" s="52" t="s">
        <v>51</v>
      </c>
      <c r="G45" s="52">
        <v>8</v>
      </c>
      <c r="H45" s="48">
        <f>IFERROR(VLOOKUP(A45,'[3]14-FONDO NACIONAL ESTUPERFACIEN'!$A$19:$D$232,4,0),"0")</f>
        <v>25</v>
      </c>
      <c r="I45" s="42">
        <v>9368</v>
      </c>
      <c r="J45" s="52"/>
      <c r="K45" s="53">
        <f t="shared" si="0"/>
        <v>234200</v>
      </c>
    </row>
    <row r="46" spans="1:11" ht="27" x14ac:dyDescent="0.25">
      <c r="A46" s="51">
        <f>VLOOKUP(C46,Hoja1!B:C,2,0)</f>
        <v>192</v>
      </c>
      <c r="B46" s="52" t="s">
        <v>46</v>
      </c>
      <c r="C46" s="52" t="s">
        <v>486</v>
      </c>
      <c r="D46" s="52" t="s">
        <v>486</v>
      </c>
      <c r="E46" s="52">
        <v>25</v>
      </c>
      <c r="F46" s="52" t="s">
        <v>51</v>
      </c>
      <c r="G46" s="52">
        <v>8</v>
      </c>
      <c r="H46" s="48">
        <f>IFERROR(VLOOKUP(A46,'[3]14-FONDO NACIONAL ESTUPERFACIEN'!$A$19:$D$232,4,0),"0")</f>
        <v>25</v>
      </c>
      <c r="I46" s="42">
        <v>6259</v>
      </c>
      <c r="J46" s="52"/>
      <c r="K46" s="53">
        <f t="shared" si="0"/>
        <v>156475</v>
      </c>
    </row>
    <row r="47" spans="1:11" x14ac:dyDescent="0.25">
      <c r="A47" s="51">
        <f>VLOOKUP(C47,Hoja1!B:C,2,0)</f>
        <v>200</v>
      </c>
      <c r="B47" s="52" t="s">
        <v>46</v>
      </c>
      <c r="C47" s="52" t="s">
        <v>175</v>
      </c>
      <c r="D47" s="52" t="s">
        <v>175</v>
      </c>
      <c r="E47" s="52">
        <v>12</v>
      </c>
      <c r="F47" s="52" t="s">
        <v>51</v>
      </c>
      <c r="G47" s="52">
        <v>8</v>
      </c>
      <c r="H47" s="48">
        <f>IFERROR(VLOOKUP(A47,'[3]14-FONDO NACIONAL ESTUPERFACIEN'!$A$19:$D$232,4,0),"0")</f>
        <v>12</v>
      </c>
      <c r="I47" s="49">
        <v>9904</v>
      </c>
      <c r="J47" s="52"/>
      <c r="K47" s="53">
        <f t="shared" si="0"/>
        <v>118848</v>
      </c>
    </row>
    <row r="48" spans="1:11" ht="27" x14ac:dyDescent="0.25">
      <c r="A48" s="51">
        <f>VLOOKUP(C48,Hoja1!B:C,2,0)</f>
        <v>202</v>
      </c>
      <c r="B48" s="52" t="s">
        <v>46</v>
      </c>
      <c r="C48" s="52" t="s">
        <v>297</v>
      </c>
      <c r="D48" s="52" t="s">
        <v>297</v>
      </c>
      <c r="E48" s="52">
        <v>12</v>
      </c>
      <c r="F48" s="52" t="s">
        <v>51</v>
      </c>
      <c r="G48" s="52">
        <v>8</v>
      </c>
      <c r="H48" s="48">
        <f>IFERROR(VLOOKUP(A48,'[3]14-FONDO NACIONAL ESTUPERFACIEN'!$A$19:$D$232,4,0),"0")</f>
        <v>12</v>
      </c>
      <c r="I48" s="49">
        <v>1761</v>
      </c>
      <c r="J48" s="52"/>
      <c r="K48" s="53">
        <f t="shared" si="0"/>
        <v>21132</v>
      </c>
    </row>
    <row r="49" spans="1:11" ht="27" x14ac:dyDescent="0.25">
      <c r="A49" s="51">
        <f>VLOOKUP(C49,Hoja1!B:C,2,0)</f>
        <v>204</v>
      </c>
      <c r="B49" s="52" t="s">
        <v>46</v>
      </c>
      <c r="C49" s="52" t="s">
        <v>49</v>
      </c>
      <c r="D49" s="52" t="s">
        <v>49</v>
      </c>
      <c r="E49" s="52">
        <v>12</v>
      </c>
      <c r="F49" s="52" t="s">
        <v>51</v>
      </c>
      <c r="G49" s="52">
        <v>8</v>
      </c>
      <c r="H49" s="48">
        <v>12</v>
      </c>
      <c r="I49" s="49">
        <v>15464</v>
      </c>
      <c r="J49" s="52"/>
      <c r="K49" s="53">
        <f t="shared" si="0"/>
        <v>185568</v>
      </c>
    </row>
    <row r="50" spans="1:11" ht="40.5" x14ac:dyDescent="0.25">
      <c r="A50" s="51">
        <f>VLOOKUP(C50,Hoja1!B:C,2,0)</f>
        <v>212</v>
      </c>
      <c r="B50" s="52" t="s">
        <v>46</v>
      </c>
      <c r="C50" s="52" t="s">
        <v>177</v>
      </c>
      <c r="D50" s="52" t="s">
        <v>177</v>
      </c>
      <c r="E50" s="52">
        <v>1</v>
      </c>
      <c r="F50" s="52" t="s">
        <v>51</v>
      </c>
      <c r="G50" s="52">
        <v>8</v>
      </c>
      <c r="H50" s="48">
        <f>IFERROR(VLOOKUP(A50,'[3]14-FONDO NACIONAL ESTUPERFACIEN'!$A$19:$D$232,4,0),"0")</f>
        <v>1</v>
      </c>
      <c r="I50" s="49">
        <v>4111</v>
      </c>
      <c r="J50" s="52"/>
      <c r="K50" s="53">
        <f t="shared" si="0"/>
        <v>4111</v>
      </c>
    </row>
    <row r="51" spans="1:11" ht="27" x14ac:dyDescent="0.25">
      <c r="A51" s="51">
        <f>VLOOKUP(C51,Hoja1!B:C,2,0)</f>
        <v>216</v>
      </c>
      <c r="B51" s="52" t="s">
        <v>46</v>
      </c>
      <c r="C51" s="52" t="s">
        <v>91</v>
      </c>
      <c r="D51" s="52" t="s">
        <v>91</v>
      </c>
      <c r="E51" s="52">
        <v>1</v>
      </c>
      <c r="F51" s="52" t="s">
        <v>51</v>
      </c>
      <c r="G51" s="52">
        <v>8</v>
      </c>
      <c r="H51" s="48">
        <f>IFERROR(VLOOKUP(A51,'[3]14-FONDO NACIONAL ESTUPERFACIEN'!$A$19:$D$232,4,0),"0")</f>
        <v>1</v>
      </c>
      <c r="I51" s="49">
        <v>4420</v>
      </c>
      <c r="J51" s="52"/>
      <c r="K51" s="53">
        <f t="shared" si="0"/>
        <v>4420</v>
      </c>
    </row>
    <row r="52" spans="1:11" ht="27" x14ac:dyDescent="0.25">
      <c r="A52" s="51">
        <f>VLOOKUP(C52,Hoja1!B:C,2,0)</f>
        <v>218</v>
      </c>
      <c r="B52" s="52" t="s">
        <v>46</v>
      </c>
      <c r="C52" s="52" t="s">
        <v>180</v>
      </c>
      <c r="D52" s="52" t="s">
        <v>180</v>
      </c>
      <c r="E52" s="52">
        <v>2</v>
      </c>
      <c r="F52" s="52" t="s">
        <v>51</v>
      </c>
      <c r="G52" s="52">
        <v>8</v>
      </c>
      <c r="H52" s="48">
        <f>IFERROR(VLOOKUP(A52,'[3]14-FONDO NACIONAL ESTUPERFACIEN'!$A$19:$D$232,4,0),"0")</f>
        <v>2</v>
      </c>
      <c r="I52" s="49">
        <v>2864</v>
      </c>
      <c r="J52" s="52"/>
      <c r="K52" s="53">
        <f t="shared" si="0"/>
        <v>5728</v>
      </c>
    </row>
    <row r="53" spans="1:11" x14ac:dyDescent="0.25">
      <c r="A53" s="51">
        <f>VLOOKUP(C53,Hoja1!B:C,2,0)</f>
        <v>260</v>
      </c>
      <c r="B53" s="52" t="s">
        <v>46</v>
      </c>
      <c r="C53" s="52" t="s">
        <v>92</v>
      </c>
      <c r="D53" s="52" t="s">
        <v>92</v>
      </c>
      <c r="E53" s="52">
        <v>1</v>
      </c>
      <c r="F53" s="52" t="s">
        <v>51</v>
      </c>
      <c r="G53" s="52">
        <v>8</v>
      </c>
      <c r="H53" s="48">
        <v>1</v>
      </c>
      <c r="I53" s="49">
        <v>8202</v>
      </c>
      <c r="J53" s="52"/>
      <c r="K53" s="53">
        <f t="shared" si="0"/>
        <v>8202</v>
      </c>
    </row>
    <row r="54" spans="1:11" ht="27" x14ac:dyDescent="0.25">
      <c r="A54" s="51">
        <f>VLOOKUP(C54,Hoja1!B:C,2,0)</f>
        <v>384</v>
      </c>
      <c r="B54" s="52" t="s">
        <v>46</v>
      </c>
      <c r="C54" s="52" t="s">
        <v>436</v>
      </c>
      <c r="D54" s="52" t="s">
        <v>436</v>
      </c>
      <c r="E54" s="52">
        <v>0.38</v>
      </c>
      <c r="F54" s="52" t="s">
        <v>51</v>
      </c>
      <c r="G54" s="52">
        <v>8</v>
      </c>
      <c r="H54" s="158">
        <v>3.04</v>
      </c>
      <c r="I54" s="49">
        <v>888180</v>
      </c>
      <c r="J54" s="52"/>
      <c r="K54" s="53">
        <f t="shared" si="0"/>
        <v>2700067.2</v>
      </c>
    </row>
    <row r="55" spans="1:11" ht="27" x14ac:dyDescent="0.25">
      <c r="A55" s="85">
        <f>VLOOKUP(C55,Hoja1!B:C,2,0)</f>
        <v>386</v>
      </c>
      <c r="B55" s="86" t="s">
        <v>46</v>
      </c>
      <c r="C55" s="86" t="s">
        <v>438</v>
      </c>
      <c r="D55" s="86" t="s">
        <v>438</v>
      </c>
      <c r="E55" s="86">
        <v>1</v>
      </c>
      <c r="F55" s="86" t="s">
        <v>51</v>
      </c>
      <c r="G55" s="86">
        <v>8</v>
      </c>
      <c r="H55" s="48">
        <v>1</v>
      </c>
      <c r="I55" s="49">
        <v>29948</v>
      </c>
      <c r="J55" s="86">
        <v>28</v>
      </c>
      <c r="K55" s="87">
        <f t="shared" si="0"/>
        <v>29948</v>
      </c>
    </row>
    <row r="56" spans="1:11" ht="27" x14ac:dyDescent="0.25">
      <c r="A56" s="85">
        <f>VLOOKUP(C56,Hoja1!B:C,2,0)</f>
        <v>399</v>
      </c>
      <c r="B56" s="86" t="s">
        <v>46</v>
      </c>
      <c r="C56" s="86" t="s">
        <v>449</v>
      </c>
      <c r="D56" s="86" t="s">
        <v>449</v>
      </c>
      <c r="E56" s="86">
        <v>1</v>
      </c>
      <c r="F56" s="86" t="s">
        <v>51</v>
      </c>
      <c r="G56" s="86">
        <v>8</v>
      </c>
      <c r="H56" s="48">
        <v>1</v>
      </c>
      <c r="I56" s="49">
        <v>41549</v>
      </c>
      <c r="J56" s="86">
        <v>28</v>
      </c>
      <c r="K56" s="87">
        <f t="shared" si="0"/>
        <v>41549</v>
      </c>
    </row>
    <row r="57" spans="1:11" ht="40.5" x14ac:dyDescent="0.25">
      <c r="A57" s="85">
        <f>VLOOKUP(C57,Hoja1!B:C,2,0)</f>
        <v>401</v>
      </c>
      <c r="B57" s="86" t="s">
        <v>46</v>
      </c>
      <c r="C57" s="86" t="s">
        <v>451</v>
      </c>
      <c r="D57" s="86" t="s">
        <v>451</v>
      </c>
      <c r="E57" s="86">
        <v>1</v>
      </c>
      <c r="F57" s="86" t="s">
        <v>51</v>
      </c>
      <c r="G57" s="86">
        <v>8</v>
      </c>
      <c r="H57" s="48">
        <v>1</v>
      </c>
      <c r="I57" s="49">
        <v>99414</v>
      </c>
      <c r="J57" s="86">
        <v>28</v>
      </c>
      <c r="K57" s="87">
        <f t="shared" si="0"/>
        <v>99414</v>
      </c>
    </row>
    <row r="58" spans="1:11" x14ac:dyDescent="0.25">
      <c r="A58" s="46"/>
      <c r="B58" s="55"/>
      <c r="C58" s="55"/>
      <c r="D58" s="55"/>
      <c r="E58" s="55"/>
      <c r="F58" s="55"/>
      <c r="G58" s="55"/>
      <c r="H58" s="56"/>
      <c r="I58" s="55"/>
      <c r="J58" s="57" t="s">
        <v>34</v>
      </c>
      <c r="K58" s="58">
        <f>SUBTOTAL(9,K3:K57)</f>
        <v>15581017.199999999</v>
      </c>
    </row>
    <row r="59" spans="1:11" x14ac:dyDescent="0.25">
      <c r="A59" s="46"/>
      <c r="B59" s="55"/>
      <c r="C59" s="55"/>
      <c r="D59" s="55"/>
      <c r="E59" s="55"/>
      <c r="F59" s="55"/>
      <c r="G59" s="55"/>
      <c r="H59" s="56"/>
      <c r="I59" s="55"/>
      <c r="J59" s="57" t="s">
        <v>52</v>
      </c>
      <c r="K59" s="59">
        <f>K58*10%</f>
        <v>1558101.72</v>
      </c>
    </row>
    <row r="60" spans="1:11" x14ac:dyDescent="0.25">
      <c r="A60" s="46"/>
      <c r="B60" s="55"/>
      <c r="C60" s="55"/>
      <c r="D60" s="55"/>
      <c r="E60" s="55"/>
      <c r="F60" s="55"/>
      <c r="G60" s="157"/>
      <c r="H60" s="56"/>
      <c r="I60" s="55"/>
      <c r="J60" s="57" t="s">
        <v>65</v>
      </c>
      <c r="K60" s="59">
        <f>K59*19%</f>
        <v>296039.32679999998</v>
      </c>
    </row>
    <row r="61" spans="1:11" x14ac:dyDescent="0.25">
      <c r="A61" s="46"/>
      <c r="B61" s="55"/>
      <c r="C61" s="55"/>
      <c r="D61" s="55"/>
      <c r="E61" s="55"/>
      <c r="F61" s="55"/>
      <c r="G61" s="55"/>
      <c r="H61" s="56"/>
      <c r="I61" s="55"/>
      <c r="J61" s="57" t="s">
        <v>29</v>
      </c>
      <c r="K61" s="60">
        <f>SUM(K58:K60)</f>
        <v>17435158.246799998</v>
      </c>
    </row>
  </sheetData>
  <mergeCells count="1">
    <mergeCell ref="A1:J1"/>
  </mergeCells>
  <phoneticPr fontId="29" type="noConversion"/>
  <conditionalFormatting sqref="C6:C57">
    <cfRule type="containsText" dxfId="0" priority="1" operator="containsText" text="ARRENDAMIENTO">
      <formula>NOT(ISERROR(SEARCH("ARRENDAMIENTO",C6)))</formula>
    </cfRule>
  </conditionalFormatting>
  <dataValidations count="1">
    <dataValidation type="list" allowBlank="1" showInputMessage="1" showErrorMessage="1" sqref="K1" xr:uid="{D3B45F00-A235-4861-966D-956963BE2456}">
      <formula1>$U$2:$U$14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0DE4-C79F-4C95-9527-05EB35876FF5}">
  <dimension ref="A1:C419"/>
  <sheetViews>
    <sheetView workbookViewId="0">
      <selection activeCell="E13" sqref="E13"/>
    </sheetView>
  </sheetViews>
  <sheetFormatPr baseColWidth="10" defaultColWidth="16.85546875" defaultRowHeight="12" x14ac:dyDescent="0.2"/>
  <cols>
    <col min="1" max="1" width="3.42578125" style="41" bestFit="1" customWidth="1"/>
    <col min="2" max="2" width="16.85546875" style="41"/>
    <col min="3" max="3" width="3.42578125" style="41" bestFit="1" customWidth="1"/>
    <col min="4" max="16384" width="16.85546875" style="41"/>
  </cols>
  <sheetData>
    <row r="1" spans="1:3" x14ac:dyDescent="0.2">
      <c r="A1" s="82" t="s">
        <v>195</v>
      </c>
      <c r="B1" s="82" t="s">
        <v>196</v>
      </c>
      <c r="C1" s="82" t="s">
        <v>195</v>
      </c>
    </row>
    <row r="2" spans="1:3" x14ac:dyDescent="0.2">
      <c r="A2" s="83">
        <v>0</v>
      </c>
      <c r="B2" s="84" t="s">
        <v>197</v>
      </c>
      <c r="C2" s="83">
        <v>0</v>
      </c>
    </row>
    <row r="3" spans="1:3" x14ac:dyDescent="0.2">
      <c r="A3" s="83">
        <v>1</v>
      </c>
      <c r="B3" s="84" t="s">
        <v>469</v>
      </c>
      <c r="C3" s="83">
        <v>1</v>
      </c>
    </row>
    <row r="4" spans="1:3" x14ac:dyDescent="0.2">
      <c r="A4" s="83">
        <v>2</v>
      </c>
      <c r="B4" s="84" t="s">
        <v>466</v>
      </c>
      <c r="C4" s="83">
        <v>2</v>
      </c>
    </row>
    <row r="5" spans="1:3" x14ac:dyDescent="0.2">
      <c r="A5" s="83">
        <v>3</v>
      </c>
      <c r="B5" s="84" t="s">
        <v>198</v>
      </c>
      <c r="C5" s="83">
        <v>3</v>
      </c>
    </row>
    <row r="6" spans="1:3" x14ac:dyDescent="0.2">
      <c r="A6" s="83">
        <v>4</v>
      </c>
      <c r="B6" s="84" t="s">
        <v>110</v>
      </c>
      <c r="C6" s="83">
        <v>4</v>
      </c>
    </row>
    <row r="7" spans="1:3" x14ac:dyDescent="0.2">
      <c r="A7" s="83">
        <v>5</v>
      </c>
      <c r="B7" s="84" t="s">
        <v>136</v>
      </c>
      <c r="C7" s="83">
        <v>5</v>
      </c>
    </row>
    <row r="8" spans="1:3" x14ac:dyDescent="0.2">
      <c r="A8" s="83">
        <v>6</v>
      </c>
      <c r="B8" s="84" t="s">
        <v>199</v>
      </c>
      <c r="C8" s="83">
        <v>6</v>
      </c>
    </row>
    <row r="9" spans="1:3" x14ac:dyDescent="0.2">
      <c r="A9" s="83">
        <v>7</v>
      </c>
      <c r="B9" s="84" t="s">
        <v>200</v>
      </c>
      <c r="C9" s="83">
        <v>7</v>
      </c>
    </row>
    <row r="10" spans="1:3" x14ac:dyDescent="0.2">
      <c r="A10" s="83">
        <v>8</v>
      </c>
      <c r="B10" s="84" t="s">
        <v>201</v>
      </c>
      <c r="C10" s="83">
        <v>8</v>
      </c>
    </row>
    <row r="11" spans="1:3" x14ac:dyDescent="0.2">
      <c r="A11" s="83">
        <v>9</v>
      </c>
      <c r="B11" s="84" t="s">
        <v>82</v>
      </c>
      <c r="C11" s="83">
        <v>9</v>
      </c>
    </row>
    <row r="12" spans="1:3" x14ac:dyDescent="0.2">
      <c r="A12" s="83">
        <v>10</v>
      </c>
      <c r="B12" s="84" t="s">
        <v>202</v>
      </c>
      <c r="C12" s="83">
        <v>10</v>
      </c>
    </row>
    <row r="13" spans="1:3" x14ac:dyDescent="0.2">
      <c r="A13" s="83">
        <v>11</v>
      </c>
      <c r="B13" s="84" t="s">
        <v>203</v>
      </c>
      <c r="C13" s="83">
        <v>11</v>
      </c>
    </row>
    <row r="14" spans="1:3" ht="16.5" x14ac:dyDescent="0.2">
      <c r="A14" s="83">
        <v>12</v>
      </c>
      <c r="B14" s="84" t="s">
        <v>204</v>
      </c>
      <c r="C14" s="83">
        <v>12</v>
      </c>
    </row>
    <row r="15" spans="1:3" ht="16.5" x14ac:dyDescent="0.2">
      <c r="A15" s="83">
        <v>13</v>
      </c>
      <c r="B15" s="84" t="s">
        <v>57</v>
      </c>
      <c r="C15" s="83">
        <v>13</v>
      </c>
    </row>
    <row r="16" spans="1:3" ht="16.5" x14ac:dyDescent="0.2">
      <c r="A16" s="83">
        <v>14</v>
      </c>
      <c r="B16" s="84" t="s">
        <v>205</v>
      </c>
      <c r="C16" s="83">
        <v>14</v>
      </c>
    </row>
    <row r="17" spans="1:3" ht="16.5" x14ac:dyDescent="0.2">
      <c r="A17" s="83">
        <v>15</v>
      </c>
      <c r="B17" s="84" t="s">
        <v>83</v>
      </c>
      <c r="C17" s="83">
        <v>15</v>
      </c>
    </row>
    <row r="18" spans="1:3" ht="24.75" x14ac:dyDescent="0.2">
      <c r="A18" s="83">
        <v>16</v>
      </c>
      <c r="B18" s="84" t="s">
        <v>137</v>
      </c>
      <c r="C18" s="83">
        <v>16</v>
      </c>
    </row>
    <row r="19" spans="1:3" ht="16.5" x14ac:dyDescent="0.2">
      <c r="A19" s="83">
        <v>17</v>
      </c>
      <c r="B19" s="84" t="s">
        <v>84</v>
      </c>
      <c r="C19" s="83">
        <v>17</v>
      </c>
    </row>
    <row r="20" spans="1:3" ht="16.5" x14ac:dyDescent="0.2">
      <c r="A20" s="83">
        <v>18</v>
      </c>
      <c r="B20" s="84" t="s">
        <v>206</v>
      </c>
      <c r="C20" s="83">
        <v>18</v>
      </c>
    </row>
    <row r="21" spans="1:3" ht="16.5" x14ac:dyDescent="0.2">
      <c r="A21" s="83">
        <v>19</v>
      </c>
      <c r="B21" s="84" t="s">
        <v>207</v>
      </c>
      <c r="C21" s="83">
        <v>19</v>
      </c>
    </row>
    <row r="22" spans="1:3" ht="16.5" x14ac:dyDescent="0.2">
      <c r="A22" s="83">
        <v>20</v>
      </c>
      <c r="B22" s="84" t="s">
        <v>138</v>
      </c>
      <c r="C22" s="83">
        <v>20</v>
      </c>
    </row>
    <row r="23" spans="1:3" ht="16.5" x14ac:dyDescent="0.2">
      <c r="A23" s="83">
        <v>21</v>
      </c>
      <c r="B23" s="84" t="s">
        <v>111</v>
      </c>
      <c r="C23" s="83">
        <v>21</v>
      </c>
    </row>
    <row r="24" spans="1:3" ht="16.5" x14ac:dyDescent="0.2">
      <c r="A24" s="83">
        <v>22</v>
      </c>
      <c r="B24" s="84" t="s">
        <v>139</v>
      </c>
      <c r="C24" s="83">
        <v>22</v>
      </c>
    </row>
    <row r="25" spans="1:3" ht="16.5" x14ac:dyDescent="0.2">
      <c r="A25" s="83">
        <v>23</v>
      </c>
      <c r="B25" s="84" t="s">
        <v>467</v>
      </c>
      <c r="C25" s="83">
        <v>23</v>
      </c>
    </row>
    <row r="26" spans="1:3" ht="16.5" x14ac:dyDescent="0.2">
      <c r="A26" s="83">
        <v>24</v>
      </c>
      <c r="B26" s="84" t="s">
        <v>112</v>
      </c>
      <c r="C26" s="83">
        <v>24</v>
      </c>
    </row>
    <row r="27" spans="1:3" ht="16.5" x14ac:dyDescent="0.2">
      <c r="A27" s="83">
        <v>25</v>
      </c>
      <c r="B27" s="84" t="s">
        <v>208</v>
      </c>
      <c r="C27" s="83">
        <v>25</v>
      </c>
    </row>
    <row r="28" spans="1:3" ht="16.5" x14ac:dyDescent="0.2">
      <c r="A28" s="83">
        <v>26</v>
      </c>
      <c r="B28" s="84" t="s">
        <v>209</v>
      </c>
      <c r="C28" s="83">
        <v>26</v>
      </c>
    </row>
    <row r="29" spans="1:3" ht="24.75" x14ac:dyDescent="0.2">
      <c r="A29" s="83">
        <v>27</v>
      </c>
      <c r="B29" s="84" t="s">
        <v>210</v>
      </c>
      <c r="C29" s="83">
        <v>27</v>
      </c>
    </row>
    <row r="30" spans="1:3" ht="16.5" x14ac:dyDescent="0.2">
      <c r="A30" s="83">
        <v>28</v>
      </c>
      <c r="B30" s="84" t="s">
        <v>58</v>
      </c>
      <c r="C30" s="83">
        <v>28</v>
      </c>
    </row>
    <row r="31" spans="1:3" ht="16.5" x14ac:dyDescent="0.2">
      <c r="A31" s="83">
        <v>29</v>
      </c>
      <c r="B31" s="84" t="s">
        <v>140</v>
      </c>
      <c r="C31" s="83">
        <v>29</v>
      </c>
    </row>
    <row r="32" spans="1:3" ht="16.5" x14ac:dyDescent="0.2">
      <c r="A32" s="83">
        <v>30</v>
      </c>
      <c r="B32" s="84" t="s">
        <v>113</v>
      </c>
      <c r="C32" s="83">
        <v>30</v>
      </c>
    </row>
    <row r="33" spans="1:3" ht="16.5" x14ac:dyDescent="0.2">
      <c r="A33" s="83">
        <v>31</v>
      </c>
      <c r="B33" s="84" t="s">
        <v>211</v>
      </c>
      <c r="C33" s="83">
        <v>31</v>
      </c>
    </row>
    <row r="34" spans="1:3" ht="16.5" x14ac:dyDescent="0.2">
      <c r="A34" s="83">
        <v>32</v>
      </c>
      <c r="B34" s="84" t="s">
        <v>47</v>
      </c>
      <c r="C34" s="83">
        <v>32</v>
      </c>
    </row>
    <row r="35" spans="1:3" ht="16.5" x14ac:dyDescent="0.2">
      <c r="A35" s="83">
        <v>33</v>
      </c>
      <c r="B35" s="84" t="s">
        <v>212</v>
      </c>
      <c r="C35" s="83">
        <v>33</v>
      </c>
    </row>
    <row r="36" spans="1:3" ht="16.5" x14ac:dyDescent="0.2">
      <c r="A36" s="83">
        <v>34</v>
      </c>
      <c r="B36" s="84" t="s">
        <v>213</v>
      </c>
      <c r="C36" s="83">
        <v>34</v>
      </c>
    </row>
    <row r="37" spans="1:3" x14ac:dyDescent="0.2">
      <c r="A37" s="83">
        <v>35</v>
      </c>
      <c r="B37" s="84" t="s">
        <v>114</v>
      </c>
      <c r="C37" s="83">
        <v>35</v>
      </c>
    </row>
    <row r="38" spans="1:3" x14ac:dyDescent="0.2">
      <c r="A38" s="83">
        <v>36</v>
      </c>
      <c r="B38" s="84" t="s">
        <v>214</v>
      </c>
      <c r="C38" s="83">
        <v>36</v>
      </c>
    </row>
    <row r="39" spans="1:3" x14ac:dyDescent="0.2">
      <c r="A39" s="83">
        <v>37</v>
      </c>
      <c r="B39" s="84" t="s">
        <v>215</v>
      </c>
      <c r="C39" s="83">
        <v>37</v>
      </c>
    </row>
    <row r="40" spans="1:3" x14ac:dyDescent="0.2">
      <c r="A40" s="83">
        <v>38</v>
      </c>
      <c r="B40" s="84" t="s">
        <v>141</v>
      </c>
      <c r="C40" s="83">
        <v>38</v>
      </c>
    </row>
    <row r="41" spans="1:3" ht="16.5" x14ac:dyDescent="0.2">
      <c r="A41" s="83">
        <v>39</v>
      </c>
      <c r="B41" s="84" t="s">
        <v>142</v>
      </c>
      <c r="C41" s="83">
        <v>39</v>
      </c>
    </row>
    <row r="42" spans="1:3" ht="16.5" x14ac:dyDescent="0.2">
      <c r="A42" s="83">
        <v>40</v>
      </c>
      <c r="B42" s="84" t="s">
        <v>115</v>
      </c>
      <c r="C42" s="83">
        <v>40</v>
      </c>
    </row>
    <row r="43" spans="1:3" ht="16.5" x14ac:dyDescent="0.2">
      <c r="A43" s="83">
        <v>41</v>
      </c>
      <c r="B43" s="84" t="s">
        <v>143</v>
      </c>
      <c r="C43" s="83">
        <v>41</v>
      </c>
    </row>
    <row r="44" spans="1:3" ht="16.5" x14ac:dyDescent="0.2">
      <c r="A44" s="83">
        <v>42</v>
      </c>
      <c r="B44" s="84" t="s">
        <v>216</v>
      </c>
      <c r="C44" s="83">
        <v>42</v>
      </c>
    </row>
    <row r="45" spans="1:3" ht="16.5" x14ac:dyDescent="0.2">
      <c r="A45" s="83">
        <v>43</v>
      </c>
      <c r="B45" s="84" t="s">
        <v>217</v>
      </c>
      <c r="C45" s="83">
        <v>43</v>
      </c>
    </row>
    <row r="46" spans="1:3" ht="16.5" x14ac:dyDescent="0.2">
      <c r="A46" s="83">
        <v>44</v>
      </c>
      <c r="B46" s="84" t="s">
        <v>218</v>
      </c>
      <c r="C46" s="83">
        <v>44</v>
      </c>
    </row>
    <row r="47" spans="1:3" x14ac:dyDescent="0.2">
      <c r="A47" s="83">
        <v>45</v>
      </c>
      <c r="B47" s="84" t="s">
        <v>219</v>
      </c>
      <c r="C47" s="83">
        <v>45</v>
      </c>
    </row>
    <row r="48" spans="1:3" x14ac:dyDescent="0.2">
      <c r="A48" s="83">
        <v>46</v>
      </c>
      <c r="B48" s="84" t="s">
        <v>220</v>
      </c>
      <c r="C48" s="83">
        <v>46</v>
      </c>
    </row>
    <row r="49" spans="1:3" ht="16.5" x14ac:dyDescent="0.2">
      <c r="A49" s="83">
        <v>47</v>
      </c>
      <c r="B49" s="84" t="s">
        <v>221</v>
      </c>
      <c r="C49" s="83">
        <v>47</v>
      </c>
    </row>
    <row r="50" spans="1:3" ht="16.5" x14ac:dyDescent="0.2">
      <c r="A50" s="83">
        <v>48</v>
      </c>
      <c r="B50" s="84" t="s">
        <v>222</v>
      </c>
      <c r="C50" s="83">
        <v>48</v>
      </c>
    </row>
    <row r="51" spans="1:3" x14ac:dyDescent="0.2">
      <c r="A51" s="83">
        <v>49</v>
      </c>
      <c r="B51" s="84" t="s">
        <v>223</v>
      </c>
      <c r="C51" s="83">
        <v>49</v>
      </c>
    </row>
    <row r="52" spans="1:3" x14ac:dyDescent="0.2">
      <c r="A52" s="83">
        <v>50</v>
      </c>
      <c r="B52" s="84" t="s">
        <v>224</v>
      </c>
      <c r="C52" s="83">
        <v>50</v>
      </c>
    </row>
    <row r="53" spans="1:3" ht="16.5" x14ac:dyDescent="0.2">
      <c r="A53" s="83">
        <v>51</v>
      </c>
      <c r="B53" s="84" t="s">
        <v>225</v>
      </c>
      <c r="C53" s="83">
        <v>51</v>
      </c>
    </row>
    <row r="54" spans="1:3" x14ac:dyDescent="0.2">
      <c r="A54" s="83">
        <v>52</v>
      </c>
      <c r="B54" s="84" t="s">
        <v>226</v>
      </c>
      <c r="C54" s="83">
        <v>52</v>
      </c>
    </row>
    <row r="55" spans="1:3" ht="16.5" x14ac:dyDescent="0.2">
      <c r="A55" s="83">
        <v>53</v>
      </c>
      <c r="B55" s="84" t="s">
        <v>227</v>
      </c>
      <c r="C55" s="83">
        <v>53</v>
      </c>
    </row>
    <row r="56" spans="1:3" ht="16.5" x14ac:dyDescent="0.2">
      <c r="A56" s="83">
        <v>54</v>
      </c>
      <c r="B56" s="84" t="s">
        <v>144</v>
      </c>
      <c r="C56" s="83">
        <v>54</v>
      </c>
    </row>
    <row r="57" spans="1:3" ht="16.5" x14ac:dyDescent="0.2">
      <c r="A57" s="83">
        <v>55</v>
      </c>
      <c r="B57" s="84" t="s">
        <v>228</v>
      </c>
      <c r="C57" s="83">
        <v>55</v>
      </c>
    </row>
    <row r="58" spans="1:3" x14ac:dyDescent="0.2">
      <c r="A58" s="83">
        <v>56</v>
      </c>
      <c r="B58" s="84" t="s">
        <v>229</v>
      </c>
      <c r="C58" s="83">
        <v>56</v>
      </c>
    </row>
    <row r="59" spans="1:3" x14ac:dyDescent="0.2">
      <c r="A59" s="83">
        <v>57</v>
      </c>
      <c r="B59" s="84" t="s">
        <v>145</v>
      </c>
      <c r="C59" s="83">
        <v>57</v>
      </c>
    </row>
    <row r="60" spans="1:3" ht="16.5" x14ac:dyDescent="0.2">
      <c r="A60" s="83">
        <v>58</v>
      </c>
      <c r="B60" s="84" t="s">
        <v>230</v>
      </c>
      <c r="C60" s="83">
        <v>58</v>
      </c>
    </row>
    <row r="61" spans="1:3" x14ac:dyDescent="0.2">
      <c r="A61" s="83">
        <v>59</v>
      </c>
      <c r="B61" s="84" t="s">
        <v>146</v>
      </c>
      <c r="C61" s="83">
        <v>59</v>
      </c>
    </row>
    <row r="62" spans="1:3" x14ac:dyDescent="0.2">
      <c r="A62" s="83">
        <v>60</v>
      </c>
      <c r="B62" s="84" t="s">
        <v>231</v>
      </c>
      <c r="C62" s="83">
        <v>60</v>
      </c>
    </row>
    <row r="63" spans="1:3" x14ac:dyDescent="0.2">
      <c r="A63" s="83">
        <v>61</v>
      </c>
      <c r="B63" s="84" t="s">
        <v>232</v>
      </c>
      <c r="C63" s="83">
        <v>61</v>
      </c>
    </row>
    <row r="64" spans="1:3" x14ac:dyDescent="0.2">
      <c r="A64" s="83">
        <v>62</v>
      </c>
      <c r="B64" s="84" t="s">
        <v>85</v>
      </c>
      <c r="C64" s="83">
        <v>62</v>
      </c>
    </row>
    <row r="65" spans="1:3" x14ac:dyDescent="0.2">
      <c r="A65" s="83">
        <v>63</v>
      </c>
      <c r="B65" s="84" t="s">
        <v>147</v>
      </c>
      <c r="C65" s="83">
        <v>63</v>
      </c>
    </row>
    <row r="66" spans="1:3" x14ac:dyDescent="0.2">
      <c r="A66" s="83">
        <v>64</v>
      </c>
      <c r="B66" s="84" t="s">
        <v>59</v>
      </c>
      <c r="C66" s="83">
        <v>64</v>
      </c>
    </row>
    <row r="67" spans="1:3" x14ac:dyDescent="0.2">
      <c r="A67" s="83">
        <v>65</v>
      </c>
      <c r="B67" s="84" t="s">
        <v>86</v>
      </c>
      <c r="C67" s="83">
        <v>65</v>
      </c>
    </row>
    <row r="68" spans="1:3" x14ac:dyDescent="0.2">
      <c r="A68" s="83">
        <v>66</v>
      </c>
      <c r="B68" s="84" t="s">
        <v>233</v>
      </c>
      <c r="C68" s="83">
        <v>66</v>
      </c>
    </row>
    <row r="69" spans="1:3" x14ac:dyDescent="0.2">
      <c r="A69" s="83">
        <v>67</v>
      </c>
      <c r="B69" s="84" t="s">
        <v>148</v>
      </c>
      <c r="C69" s="83">
        <v>67</v>
      </c>
    </row>
    <row r="70" spans="1:3" x14ac:dyDescent="0.2">
      <c r="A70" s="83">
        <v>68</v>
      </c>
      <c r="B70" s="84" t="s">
        <v>234</v>
      </c>
      <c r="C70" s="83">
        <v>68</v>
      </c>
    </row>
    <row r="71" spans="1:3" x14ac:dyDescent="0.2">
      <c r="A71" s="83">
        <v>69</v>
      </c>
      <c r="B71" s="84" t="s">
        <v>235</v>
      </c>
      <c r="C71" s="83">
        <v>69</v>
      </c>
    </row>
    <row r="72" spans="1:3" x14ac:dyDescent="0.2">
      <c r="A72" s="83">
        <v>70</v>
      </c>
      <c r="B72" s="84" t="s">
        <v>236</v>
      </c>
      <c r="C72" s="83">
        <v>70</v>
      </c>
    </row>
    <row r="73" spans="1:3" x14ac:dyDescent="0.2">
      <c r="A73" s="83">
        <v>71</v>
      </c>
      <c r="B73" s="84" t="s">
        <v>87</v>
      </c>
      <c r="C73" s="83">
        <v>71</v>
      </c>
    </row>
    <row r="74" spans="1:3" x14ac:dyDescent="0.2">
      <c r="A74" s="83">
        <v>72</v>
      </c>
      <c r="B74" s="84" t="s">
        <v>237</v>
      </c>
      <c r="C74" s="83">
        <v>72</v>
      </c>
    </row>
    <row r="75" spans="1:3" ht="24.75" x14ac:dyDescent="0.2">
      <c r="A75" s="83">
        <v>73</v>
      </c>
      <c r="B75" s="84" t="s">
        <v>238</v>
      </c>
      <c r="C75" s="83">
        <v>73</v>
      </c>
    </row>
    <row r="76" spans="1:3" ht="16.5" x14ac:dyDescent="0.2">
      <c r="A76" s="83">
        <v>74</v>
      </c>
      <c r="B76" s="84" t="s">
        <v>116</v>
      </c>
      <c r="C76" s="83">
        <v>74</v>
      </c>
    </row>
    <row r="77" spans="1:3" ht="16.5" x14ac:dyDescent="0.2">
      <c r="A77" s="83">
        <v>75</v>
      </c>
      <c r="B77" s="84" t="s">
        <v>239</v>
      </c>
      <c r="C77" s="83">
        <v>75</v>
      </c>
    </row>
    <row r="78" spans="1:3" ht="16.5" x14ac:dyDescent="0.2">
      <c r="A78" s="83">
        <v>76</v>
      </c>
      <c r="B78" s="84" t="s">
        <v>470</v>
      </c>
      <c r="C78" s="83">
        <v>76</v>
      </c>
    </row>
    <row r="79" spans="1:3" ht="16.5" x14ac:dyDescent="0.2">
      <c r="A79" s="83">
        <v>77</v>
      </c>
      <c r="B79" s="84" t="s">
        <v>471</v>
      </c>
      <c r="C79" s="83">
        <v>77</v>
      </c>
    </row>
    <row r="80" spans="1:3" x14ac:dyDescent="0.2">
      <c r="A80" s="83">
        <v>78</v>
      </c>
      <c r="B80" s="84" t="s">
        <v>240</v>
      </c>
      <c r="C80" s="83">
        <v>78</v>
      </c>
    </row>
    <row r="81" spans="1:3" x14ac:dyDescent="0.2">
      <c r="A81" s="83">
        <v>79</v>
      </c>
      <c r="B81" s="84" t="s">
        <v>117</v>
      </c>
      <c r="C81" s="83">
        <v>79</v>
      </c>
    </row>
    <row r="82" spans="1:3" x14ac:dyDescent="0.2">
      <c r="A82" s="83">
        <v>80</v>
      </c>
      <c r="B82" s="84" t="s">
        <v>48</v>
      </c>
      <c r="C82" s="83">
        <v>80</v>
      </c>
    </row>
    <row r="83" spans="1:3" x14ac:dyDescent="0.2">
      <c r="A83" s="83">
        <v>81</v>
      </c>
      <c r="B83" s="84" t="s">
        <v>241</v>
      </c>
      <c r="C83" s="83">
        <v>81</v>
      </c>
    </row>
    <row r="84" spans="1:3" x14ac:dyDescent="0.2">
      <c r="A84" s="83">
        <v>82</v>
      </c>
      <c r="B84" s="84" t="s">
        <v>242</v>
      </c>
      <c r="C84" s="83">
        <v>82</v>
      </c>
    </row>
    <row r="85" spans="1:3" x14ac:dyDescent="0.2">
      <c r="A85" s="83">
        <v>83</v>
      </c>
      <c r="B85" s="84" t="s">
        <v>243</v>
      </c>
      <c r="C85" s="83">
        <v>83</v>
      </c>
    </row>
    <row r="86" spans="1:3" x14ac:dyDescent="0.2">
      <c r="A86" s="83">
        <v>84</v>
      </c>
      <c r="B86" s="84" t="s">
        <v>244</v>
      </c>
      <c r="C86" s="83">
        <v>84</v>
      </c>
    </row>
    <row r="87" spans="1:3" x14ac:dyDescent="0.2">
      <c r="A87" s="83">
        <v>85</v>
      </c>
      <c r="B87" s="84" t="s">
        <v>245</v>
      </c>
      <c r="C87" s="83">
        <v>85</v>
      </c>
    </row>
    <row r="88" spans="1:3" x14ac:dyDescent="0.2">
      <c r="A88" s="83">
        <v>86</v>
      </c>
      <c r="B88" s="84" t="s">
        <v>118</v>
      </c>
      <c r="C88" s="83">
        <v>86</v>
      </c>
    </row>
    <row r="89" spans="1:3" x14ac:dyDescent="0.2">
      <c r="A89" s="83">
        <v>87</v>
      </c>
      <c r="B89" s="84" t="s">
        <v>246</v>
      </c>
      <c r="C89" s="83">
        <v>87</v>
      </c>
    </row>
    <row r="90" spans="1:3" x14ac:dyDescent="0.2">
      <c r="A90" s="83">
        <v>88</v>
      </c>
      <c r="B90" s="84" t="s">
        <v>149</v>
      </c>
      <c r="C90" s="83">
        <v>88</v>
      </c>
    </row>
    <row r="91" spans="1:3" x14ac:dyDescent="0.2">
      <c r="A91" s="83">
        <v>89</v>
      </c>
      <c r="B91" s="84" t="s">
        <v>150</v>
      </c>
      <c r="C91" s="83">
        <v>89</v>
      </c>
    </row>
    <row r="92" spans="1:3" x14ac:dyDescent="0.2">
      <c r="A92" s="83">
        <v>90</v>
      </c>
      <c r="B92" s="84" t="s">
        <v>247</v>
      </c>
      <c r="C92" s="83">
        <v>90</v>
      </c>
    </row>
    <row r="93" spans="1:3" ht="16.5" x14ac:dyDescent="0.2">
      <c r="A93" s="83">
        <v>91</v>
      </c>
      <c r="B93" s="84" t="s">
        <v>151</v>
      </c>
      <c r="C93" s="83">
        <v>91</v>
      </c>
    </row>
    <row r="94" spans="1:3" ht="16.5" x14ac:dyDescent="0.2">
      <c r="A94" s="83">
        <v>92</v>
      </c>
      <c r="B94" s="84" t="s">
        <v>88</v>
      </c>
      <c r="C94" s="83">
        <v>92</v>
      </c>
    </row>
    <row r="95" spans="1:3" x14ac:dyDescent="0.2">
      <c r="A95" s="83">
        <v>93</v>
      </c>
      <c r="B95" s="84" t="s">
        <v>60</v>
      </c>
      <c r="C95" s="83">
        <v>93</v>
      </c>
    </row>
    <row r="96" spans="1:3" x14ac:dyDescent="0.2">
      <c r="A96" s="83">
        <v>94</v>
      </c>
      <c r="B96" s="84" t="s">
        <v>248</v>
      </c>
      <c r="C96" s="83">
        <v>94</v>
      </c>
    </row>
    <row r="97" spans="1:3" x14ac:dyDescent="0.2">
      <c r="A97" s="83">
        <v>95</v>
      </c>
      <c r="B97" s="84" t="s">
        <v>249</v>
      </c>
      <c r="C97" s="83">
        <v>95</v>
      </c>
    </row>
    <row r="98" spans="1:3" x14ac:dyDescent="0.2">
      <c r="A98" s="83">
        <v>96</v>
      </c>
      <c r="B98" s="84" t="s">
        <v>119</v>
      </c>
      <c r="C98" s="83">
        <v>96</v>
      </c>
    </row>
    <row r="99" spans="1:3" x14ac:dyDescent="0.2">
      <c r="A99" s="83">
        <v>97</v>
      </c>
      <c r="B99" s="84" t="s">
        <v>250</v>
      </c>
      <c r="C99" s="83">
        <v>97</v>
      </c>
    </row>
    <row r="100" spans="1:3" x14ac:dyDescent="0.2">
      <c r="A100" s="83">
        <v>98</v>
      </c>
      <c r="B100" s="84" t="s">
        <v>152</v>
      </c>
      <c r="C100" s="83">
        <v>98</v>
      </c>
    </row>
    <row r="101" spans="1:3" x14ac:dyDescent="0.2">
      <c r="A101" s="83">
        <v>99</v>
      </c>
      <c r="B101" s="84" t="s">
        <v>153</v>
      </c>
      <c r="C101" s="83">
        <v>99</v>
      </c>
    </row>
    <row r="102" spans="1:3" ht="16.5" x14ac:dyDescent="0.2">
      <c r="A102" s="83">
        <v>100</v>
      </c>
      <c r="B102" s="84" t="s">
        <v>61</v>
      </c>
      <c r="C102" s="83">
        <v>100</v>
      </c>
    </row>
    <row r="103" spans="1:3" ht="16.5" x14ac:dyDescent="0.2">
      <c r="A103" s="83">
        <v>101</v>
      </c>
      <c r="B103" s="84" t="s">
        <v>154</v>
      </c>
      <c r="C103" s="83">
        <v>101</v>
      </c>
    </row>
    <row r="104" spans="1:3" ht="16.5" x14ac:dyDescent="0.2">
      <c r="A104" s="83">
        <v>102</v>
      </c>
      <c r="B104" s="84" t="s">
        <v>62</v>
      </c>
      <c r="C104" s="83">
        <v>102</v>
      </c>
    </row>
    <row r="105" spans="1:3" x14ac:dyDescent="0.2">
      <c r="A105" s="83">
        <v>103</v>
      </c>
      <c r="B105" s="84" t="s">
        <v>251</v>
      </c>
      <c r="C105" s="83">
        <v>103</v>
      </c>
    </row>
    <row r="106" spans="1:3" x14ac:dyDescent="0.2">
      <c r="A106" s="83">
        <v>104</v>
      </c>
      <c r="B106" s="84" t="s">
        <v>252</v>
      </c>
      <c r="C106" s="83">
        <v>104</v>
      </c>
    </row>
    <row r="107" spans="1:3" x14ac:dyDescent="0.2">
      <c r="A107" s="83">
        <v>105</v>
      </c>
      <c r="B107" s="84" t="s">
        <v>253</v>
      </c>
      <c r="C107" s="83">
        <v>105</v>
      </c>
    </row>
    <row r="108" spans="1:3" x14ac:dyDescent="0.2">
      <c r="A108" s="83">
        <v>106</v>
      </c>
      <c r="B108" s="84" t="s">
        <v>254</v>
      </c>
      <c r="C108" s="83">
        <v>106</v>
      </c>
    </row>
    <row r="109" spans="1:3" x14ac:dyDescent="0.2">
      <c r="A109" s="83">
        <v>107</v>
      </c>
      <c r="B109" s="84" t="s">
        <v>255</v>
      </c>
      <c r="C109" s="83">
        <v>107</v>
      </c>
    </row>
    <row r="110" spans="1:3" x14ac:dyDescent="0.2">
      <c r="A110" s="83">
        <v>108</v>
      </c>
      <c r="B110" s="84" t="s">
        <v>256</v>
      </c>
      <c r="C110" s="83">
        <v>108</v>
      </c>
    </row>
    <row r="111" spans="1:3" x14ac:dyDescent="0.2">
      <c r="A111" s="83">
        <v>109</v>
      </c>
      <c r="B111" s="84" t="s">
        <v>257</v>
      </c>
      <c r="C111" s="83">
        <v>109</v>
      </c>
    </row>
    <row r="112" spans="1:3" x14ac:dyDescent="0.2">
      <c r="A112" s="83">
        <v>110</v>
      </c>
      <c r="B112" s="84" t="s">
        <v>258</v>
      </c>
      <c r="C112" s="83">
        <v>110</v>
      </c>
    </row>
    <row r="113" spans="1:3" x14ac:dyDescent="0.2">
      <c r="A113" s="83">
        <v>111</v>
      </c>
      <c r="B113" s="84" t="s">
        <v>259</v>
      </c>
      <c r="C113" s="83">
        <v>111</v>
      </c>
    </row>
    <row r="114" spans="1:3" x14ac:dyDescent="0.2">
      <c r="A114" s="83">
        <v>112</v>
      </c>
      <c r="B114" s="84" t="s">
        <v>260</v>
      </c>
      <c r="C114" s="83">
        <v>112</v>
      </c>
    </row>
    <row r="115" spans="1:3" x14ac:dyDescent="0.2">
      <c r="A115" s="83">
        <v>113</v>
      </c>
      <c r="B115" s="84" t="s">
        <v>261</v>
      </c>
      <c r="C115" s="83">
        <v>113</v>
      </c>
    </row>
    <row r="116" spans="1:3" x14ac:dyDescent="0.2">
      <c r="A116" s="83">
        <v>114</v>
      </c>
      <c r="B116" s="84" t="s">
        <v>120</v>
      </c>
      <c r="C116" s="83">
        <v>114</v>
      </c>
    </row>
    <row r="117" spans="1:3" x14ac:dyDescent="0.2">
      <c r="A117" s="83">
        <v>115</v>
      </c>
      <c r="B117" s="84" t="s">
        <v>121</v>
      </c>
      <c r="C117" s="83">
        <v>115</v>
      </c>
    </row>
    <row r="118" spans="1:3" x14ac:dyDescent="0.2">
      <c r="A118" s="83">
        <v>116</v>
      </c>
      <c r="B118" s="84" t="s">
        <v>122</v>
      </c>
      <c r="C118" s="83">
        <v>116</v>
      </c>
    </row>
    <row r="119" spans="1:3" x14ac:dyDescent="0.2">
      <c r="A119" s="83">
        <v>117</v>
      </c>
      <c r="B119" s="84" t="s">
        <v>262</v>
      </c>
      <c r="C119" s="83">
        <v>117</v>
      </c>
    </row>
    <row r="120" spans="1:3" x14ac:dyDescent="0.2">
      <c r="A120" s="83">
        <v>118</v>
      </c>
      <c r="B120" s="84" t="s">
        <v>155</v>
      </c>
      <c r="C120" s="83">
        <v>118</v>
      </c>
    </row>
    <row r="121" spans="1:3" x14ac:dyDescent="0.2">
      <c r="A121" s="83">
        <v>119</v>
      </c>
      <c r="B121" s="84" t="s">
        <v>156</v>
      </c>
      <c r="C121" s="83">
        <v>119</v>
      </c>
    </row>
    <row r="122" spans="1:3" x14ac:dyDescent="0.2">
      <c r="A122" s="83">
        <v>120</v>
      </c>
      <c r="B122" s="84" t="s">
        <v>157</v>
      </c>
      <c r="C122" s="83">
        <v>120</v>
      </c>
    </row>
    <row r="123" spans="1:3" x14ac:dyDescent="0.2">
      <c r="A123" s="83">
        <v>121</v>
      </c>
      <c r="B123" s="84" t="s">
        <v>263</v>
      </c>
      <c r="C123" s="83">
        <v>121</v>
      </c>
    </row>
    <row r="124" spans="1:3" x14ac:dyDescent="0.2">
      <c r="A124" s="83">
        <v>122</v>
      </c>
      <c r="B124" s="84" t="s">
        <v>123</v>
      </c>
      <c r="C124" s="83">
        <v>122</v>
      </c>
    </row>
    <row r="125" spans="1:3" x14ac:dyDescent="0.2">
      <c r="A125" s="83">
        <v>123</v>
      </c>
      <c r="B125" s="84" t="s">
        <v>124</v>
      </c>
      <c r="C125" s="83">
        <v>123</v>
      </c>
    </row>
    <row r="126" spans="1:3" x14ac:dyDescent="0.2">
      <c r="A126" s="83">
        <v>124</v>
      </c>
      <c r="B126" s="84" t="s">
        <v>125</v>
      </c>
      <c r="C126" s="83">
        <v>124</v>
      </c>
    </row>
    <row r="127" spans="1:3" x14ac:dyDescent="0.2">
      <c r="A127" s="83">
        <v>125</v>
      </c>
      <c r="B127" s="84" t="s">
        <v>264</v>
      </c>
      <c r="C127" s="83">
        <v>125</v>
      </c>
    </row>
    <row r="128" spans="1:3" x14ac:dyDescent="0.2">
      <c r="A128" s="83">
        <v>126</v>
      </c>
      <c r="B128" s="84" t="s">
        <v>63</v>
      </c>
      <c r="C128" s="83">
        <v>126</v>
      </c>
    </row>
    <row r="129" spans="1:3" x14ac:dyDescent="0.2">
      <c r="A129" s="83">
        <v>127</v>
      </c>
      <c r="B129" s="84" t="s">
        <v>265</v>
      </c>
      <c r="C129" s="83">
        <v>127</v>
      </c>
    </row>
    <row r="130" spans="1:3" x14ac:dyDescent="0.2">
      <c r="A130" s="83">
        <v>128</v>
      </c>
      <c r="B130" s="84" t="s">
        <v>89</v>
      </c>
      <c r="C130" s="83">
        <v>128</v>
      </c>
    </row>
    <row r="131" spans="1:3" x14ac:dyDescent="0.2">
      <c r="A131" s="83">
        <v>129</v>
      </c>
      <c r="B131" s="84" t="s">
        <v>158</v>
      </c>
      <c r="C131" s="83">
        <v>129</v>
      </c>
    </row>
    <row r="132" spans="1:3" x14ac:dyDescent="0.2">
      <c r="A132" s="83">
        <v>130</v>
      </c>
      <c r="B132" s="84" t="s">
        <v>159</v>
      </c>
      <c r="C132" s="83">
        <v>130</v>
      </c>
    </row>
    <row r="133" spans="1:3" x14ac:dyDescent="0.2">
      <c r="A133" s="83">
        <v>131</v>
      </c>
      <c r="B133" s="84" t="s">
        <v>266</v>
      </c>
      <c r="C133" s="83">
        <v>131</v>
      </c>
    </row>
    <row r="134" spans="1:3" x14ac:dyDescent="0.2">
      <c r="A134" s="83">
        <v>132</v>
      </c>
      <c r="B134" s="84" t="s">
        <v>267</v>
      </c>
      <c r="C134" s="83">
        <v>132</v>
      </c>
    </row>
    <row r="135" spans="1:3" x14ac:dyDescent="0.2">
      <c r="A135" s="83">
        <v>133</v>
      </c>
      <c r="B135" s="84" t="s">
        <v>268</v>
      </c>
      <c r="C135" s="83">
        <v>133</v>
      </c>
    </row>
    <row r="136" spans="1:3" x14ac:dyDescent="0.2">
      <c r="A136" s="83">
        <v>134</v>
      </c>
      <c r="B136" s="84" t="s">
        <v>269</v>
      </c>
      <c r="C136" s="83">
        <v>134</v>
      </c>
    </row>
    <row r="137" spans="1:3" ht="16.5" x14ac:dyDescent="0.2">
      <c r="A137" s="83">
        <v>135</v>
      </c>
      <c r="B137" s="84" t="s">
        <v>472</v>
      </c>
      <c r="C137" s="83">
        <v>135</v>
      </c>
    </row>
    <row r="138" spans="1:3" ht="16.5" x14ac:dyDescent="0.2">
      <c r="A138" s="83">
        <v>136</v>
      </c>
      <c r="B138" s="84" t="s">
        <v>473</v>
      </c>
      <c r="C138" s="83">
        <v>136</v>
      </c>
    </row>
    <row r="139" spans="1:3" x14ac:dyDescent="0.2">
      <c r="A139" s="83">
        <v>137</v>
      </c>
      <c r="B139" s="84" t="s">
        <v>270</v>
      </c>
      <c r="C139" s="83">
        <v>137</v>
      </c>
    </row>
    <row r="140" spans="1:3" x14ac:dyDescent="0.2">
      <c r="A140" s="83">
        <v>138</v>
      </c>
      <c r="B140" s="84" t="s">
        <v>271</v>
      </c>
      <c r="C140" s="83">
        <v>138</v>
      </c>
    </row>
    <row r="141" spans="1:3" x14ac:dyDescent="0.2">
      <c r="A141" s="83">
        <v>139</v>
      </c>
      <c r="B141" s="84" t="s">
        <v>90</v>
      </c>
      <c r="C141" s="83">
        <v>139</v>
      </c>
    </row>
    <row r="142" spans="1:3" x14ac:dyDescent="0.2">
      <c r="A142" s="83">
        <v>140</v>
      </c>
      <c r="B142" s="84" t="s">
        <v>272</v>
      </c>
      <c r="C142" s="83">
        <v>140</v>
      </c>
    </row>
    <row r="143" spans="1:3" x14ac:dyDescent="0.2">
      <c r="A143" s="83">
        <v>141</v>
      </c>
      <c r="B143" s="84" t="s">
        <v>273</v>
      </c>
      <c r="C143" s="83">
        <v>141</v>
      </c>
    </row>
    <row r="144" spans="1:3" x14ac:dyDescent="0.2">
      <c r="A144" s="83">
        <v>142</v>
      </c>
      <c r="B144" s="84" t="s">
        <v>474</v>
      </c>
      <c r="C144" s="83">
        <v>142</v>
      </c>
    </row>
    <row r="145" spans="1:3" x14ac:dyDescent="0.2">
      <c r="A145" s="83">
        <v>143</v>
      </c>
      <c r="B145" s="84" t="s">
        <v>475</v>
      </c>
      <c r="C145" s="83">
        <v>143</v>
      </c>
    </row>
    <row r="146" spans="1:3" x14ac:dyDescent="0.2">
      <c r="A146" s="83">
        <v>144</v>
      </c>
      <c r="B146" s="84" t="s">
        <v>476</v>
      </c>
      <c r="C146" s="83">
        <v>144</v>
      </c>
    </row>
    <row r="147" spans="1:3" x14ac:dyDescent="0.2">
      <c r="A147" s="83">
        <v>145</v>
      </c>
      <c r="B147" s="84" t="s">
        <v>477</v>
      </c>
      <c r="C147" s="83">
        <v>145</v>
      </c>
    </row>
    <row r="148" spans="1:3" ht="16.5" x14ac:dyDescent="0.2">
      <c r="A148" s="83">
        <v>146</v>
      </c>
      <c r="B148" s="84" t="s">
        <v>274</v>
      </c>
      <c r="C148" s="83">
        <v>146</v>
      </c>
    </row>
    <row r="149" spans="1:3" ht="16.5" x14ac:dyDescent="0.2">
      <c r="A149" s="83">
        <v>147</v>
      </c>
      <c r="B149" s="84" t="s">
        <v>126</v>
      </c>
      <c r="C149" s="83">
        <v>147</v>
      </c>
    </row>
    <row r="150" spans="1:3" ht="16.5" x14ac:dyDescent="0.2">
      <c r="A150" s="83">
        <v>148</v>
      </c>
      <c r="B150" s="84" t="s">
        <v>275</v>
      </c>
      <c r="C150" s="83">
        <v>148</v>
      </c>
    </row>
    <row r="151" spans="1:3" ht="16.5" x14ac:dyDescent="0.2">
      <c r="A151" s="83">
        <v>149</v>
      </c>
      <c r="B151" s="84" t="s">
        <v>160</v>
      </c>
      <c r="C151" s="83">
        <v>149</v>
      </c>
    </row>
    <row r="152" spans="1:3" ht="16.5" x14ac:dyDescent="0.2">
      <c r="A152" s="83">
        <v>150</v>
      </c>
      <c r="B152" s="84" t="s">
        <v>276</v>
      </c>
      <c r="C152" s="83">
        <v>150</v>
      </c>
    </row>
    <row r="153" spans="1:3" ht="16.5" x14ac:dyDescent="0.2">
      <c r="A153" s="83">
        <v>151</v>
      </c>
      <c r="B153" s="84" t="s">
        <v>277</v>
      </c>
      <c r="C153" s="83">
        <v>151</v>
      </c>
    </row>
    <row r="154" spans="1:3" ht="16.5" x14ac:dyDescent="0.2">
      <c r="A154" s="83">
        <v>152</v>
      </c>
      <c r="B154" s="84" t="s">
        <v>278</v>
      </c>
      <c r="C154" s="83">
        <v>152</v>
      </c>
    </row>
    <row r="155" spans="1:3" ht="16.5" x14ac:dyDescent="0.2">
      <c r="A155" s="83">
        <v>153</v>
      </c>
      <c r="B155" s="84" t="s">
        <v>279</v>
      </c>
      <c r="C155" s="83">
        <v>153</v>
      </c>
    </row>
    <row r="156" spans="1:3" x14ac:dyDescent="0.2">
      <c r="A156" s="83">
        <v>154</v>
      </c>
      <c r="B156" s="84" t="s">
        <v>280</v>
      </c>
      <c r="C156" s="83">
        <v>154</v>
      </c>
    </row>
    <row r="157" spans="1:3" ht="16.5" x14ac:dyDescent="0.2">
      <c r="A157" s="83">
        <v>155</v>
      </c>
      <c r="B157" s="84" t="s">
        <v>161</v>
      </c>
      <c r="C157" s="83">
        <v>155</v>
      </c>
    </row>
    <row r="158" spans="1:3" ht="16.5" x14ac:dyDescent="0.2">
      <c r="A158" s="83">
        <v>156</v>
      </c>
      <c r="B158" s="84" t="s">
        <v>162</v>
      </c>
      <c r="C158" s="83">
        <v>156</v>
      </c>
    </row>
    <row r="159" spans="1:3" ht="16.5" x14ac:dyDescent="0.2">
      <c r="A159" s="83">
        <v>157</v>
      </c>
      <c r="B159" s="84" t="s">
        <v>163</v>
      </c>
      <c r="C159" s="83">
        <v>157</v>
      </c>
    </row>
    <row r="160" spans="1:3" ht="16.5" x14ac:dyDescent="0.2">
      <c r="A160" s="83">
        <v>158</v>
      </c>
      <c r="B160" s="84" t="s">
        <v>281</v>
      </c>
      <c r="C160" s="83">
        <v>158</v>
      </c>
    </row>
    <row r="161" spans="1:3" x14ac:dyDescent="0.2">
      <c r="A161" s="83">
        <v>159</v>
      </c>
      <c r="B161" s="84" t="s">
        <v>164</v>
      </c>
      <c r="C161" s="83">
        <v>159</v>
      </c>
    </row>
    <row r="162" spans="1:3" x14ac:dyDescent="0.2">
      <c r="A162" s="83">
        <v>160</v>
      </c>
      <c r="B162" s="84" t="s">
        <v>165</v>
      </c>
      <c r="C162" s="83">
        <v>160</v>
      </c>
    </row>
    <row r="163" spans="1:3" x14ac:dyDescent="0.2">
      <c r="A163" s="83">
        <v>161</v>
      </c>
      <c r="B163" s="84" t="s">
        <v>282</v>
      </c>
      <c r="C163" s="83">
        <v>161</v>
      </c>
    </row>
    <row r="164" spans="1:3" x14ac:dyDescent="0.2">
      <c r="A164" s="83">
        <v>162</v>
      </c>
      <c r="B164" s="84" t="s">
        <v>283</v>
      </c>
      <c r="C164" s="83">
        <v>162</v>
      </c>
    </row>
    <row r="165" spans="1:3" x14ac:dyDescent="0.2">
      <c r="A165" s="83">
        <v>163</v>
      </c>
      <c r="B165" s="84" t="s">
        <v>166</v>
      </c>
      <c r="C165" s="83">
        <v>163</v>
      </c>
    </row>
    <row r="166" spans="1:3" ht="16.5" x14ac:dyDescent="0.2">
      <c r="A166" s="83">
        <v>164</v>
      </c>
      <c r="B166" s="84" t="s">
        <v>167</v>
      </c>
      <c r="C166" s="83">
        <v>164</v>
      </c>
    </row>
    <row r="167" spans="1:3" x14ac:dyDescent="0.2">
      <c r="A167" s="83">
        <v>165</v>
      </c>
      <c r="B167" s="84" t="s">
        <v>284</v>
      </c>
      <c r="C167" s="83">
        <v>165</v>
      </c>
    </row>
    <row r="168" spans="1:3" x14ac:dyDescent="0.2">
      <c r="A168" s="83">
        <v>166</v>
      </c>
      <c r="B168" s="84" t="s">
        <v>285</v>
      </c>
      <c r="C168" s="83">
        <v>166</v>
      </c>
    </row>
    <row r="169" spans="1:3" ht="16.5" x14ac:dyDescent="0.2">
      <c r="A169" s="83">
        <v>167</v>
      </c>
      <c r="B169" s="84" t="s">
        <v>286</v>
      </c>
      <c r="C169" s="83">
        <v>167</v>
      </c>
    </row>
    <row r="170" spans="1:3" x14ac:dyDescent="0.2">
      <c r="A170" s="83">
        <v>168</v>
      </c>
      <c r="B170" s="84" t="s">
        <v>287</v>
      </c>
      <c r="C170" s="83">
        <v>168</v>
      </c>
    </row>
    <row r="171" spans="1:3" x14ac:dyDescent="0.2">
      <c r="A171" s="83">
        <v>169</v>
      </c>
      <c r="B171" s="84" t="s">
        <v>168</v>
      </c>
      <c r="C171" s="83">
        <v>169</v>
      </c>
    </row>
    <row r="172" spans="1:3" x14ac:dyDescent="0.2">
      <c r="A172" s="83">
        <v>170</v>
      </c>
      <c r="B172" s="84" t="s">
        <v>127</v>
      </c>
      <c r="C172" s="83">
        <v>170</v>
      </c>
    </row>
    <row r="173" spans="1:3" x14ac:dyDescent="0.2">
      <c r="A173" s="83">
        <v>171</v>
      </c>
      <c r="B173" s="84" t="s">
        <v>288</v>
      </c>
      <c r="C173" s="83">
        <v>171</v>
      </c>
    </row>
    <row r="174" spans="1:3" x14ac:dyDescent="0.2">
      <c r="A174" s="83">
        <v>172</v>
      </c>
      <c r="B174" s="84" t="s">
        <v>169</v>
      </c>
      <c r="C174" s="83">
        <v>172</v>
      </c>
    </row>
    <row r="175" spans="1:3" x14ac:dyDescent="0.2">
      <c r="A175" s="83">
        <v>173</v>
      </c>
      <c r="B175" s="84" t="s">
        <v>170</v>
      </c>
      <c r="C175" s="83">
        <v>173</v>
      </c>
    </row>
    <row r="176" spans="1:3" x14ac:dyDescent="0.2">
      <c r="A176" s="83">
        <v>174</v>
      </c>
      <c r="B176" s="84" t="s">
        <v>128</v>
      </c>
      <c r="C176" s="83">
        <v>174</v>
      </c>
    </row>
    <row r="177" spans="1:3" x14ac:dyDescent="0.2">
      <c r="A177" s="83">
        <v>175</v>
      </c>
      <c r="B177" s="84" t="s">
        <v>289</v>
      </c>
      <c r="C177" s="83">
        <v>175</v>
      </c>
    </row>
    <row r="178" spans="1:3" x14ac:dyDescent="0.2">
      <c r="A178" s="83">
        <v>176</v>
      </c>
      <c r="B178" s="84" t="s">
        <v>290</v>
      </c>
      <c r="C178" s="83">
        <v>176</v>
      </c>
    </row>
    <row r="179" spans="1:3" x14ac:dyDescent="0.2">
      <c r="A179" s="83">
        <v>177</v>
      </c>
      <c r="B179" s="84" t="s">
        <v>291</v>
      </c>
      <c r="C179" s="83">
        <v>177</v>
      </c>
    </row>
    <row r="180" spans="1:3" x14ac:dyDescent="0.2">
      <c r="A180" s="83">
        <v>178</v>
      </c>
      <c r="B180" s="84" t="s">
        <v>171</v>
      </c>
      <c r="C180" s="83">
        <v>178</v>
      </c>
    </row>
    <row r="181" spans="1:3" x14ac:dyDescent="0.2">
      <c r="A181" s="83">
        <v>179</v>
      </c>
      <c r="B181" s="84" t="s">
        <v>292</v>
      </c>
      <c r="C181" s="83">
        <v>179</v>
      </c>
    </row>
    <row r="182" spans="1:3" x14ac:dyDescent="0.2">
      <c r="A182" s="83">
        <v>180</v>
      </c>
      <c r="B182" s="84" t="s">
        <v>478</v>
      </c>
      <c r="C182" s="83">
        <v>180</v>
      </c>
    </row>
    <row r="183" spans="1:3" x14ac:dyDescent="0.2">
      <c r="A183" s="83">
        <v>181</v>
      </c>
      <c r="B183" s="84" t="s">
        <v>479</v>
      </c>
      <c r="C183" s="83">
        <v>181</v>
      </c>
    </row>
    <row r="184" spans="1:3" x14ac:dyDescent="0.2">
      <c r="A184" s="83">
        <v>182</v>
      </c>
      <c r="B184" s="84" t="s">
        <v>480</v>
      </c>
      <c r="C184" s="83">
        <v>182</v>
      </c>
    </row>
    <row r="185" spans="1:3" x14ac:dyDescent="0.2">
      <c r="A185" s="83">
        <v>183</v>
      </c>
      <c r="B185" s="84" t="s">
        <v>481</v>
      </c>
      <c r="C185" s="83">
        <v>183</v>
      </c>
    </row>
    <row r="186" spans="1:3" x14ac:dyDescent="0.2">
      <c r="A186" s="83">
        <v>184</v>
      </c>
      <c r="B186" s="84" t="s">
        <v>482</v>
      </c>
      <c r="C186" s="83">
        <v>184</v>
      </c>
    </row>
    <row r="187" spans="1:3" x14ac:dyDescent="0.2">
      <c r="A187" s="83">
        <v>185</v>
      </c>
      <c r="B187" s="84" t="s">
        <v>483</v>
      </c>
      <c r="C187" s="83">
        <v>185</v>
      </c>
    </row>
    <row r="188" spans="1:3" x14ac:dyDescent="0.2">
      <c r="A188" s="83">
        <v>186</v>
      </c>
      <c r="B188" s="84" t="s">
        <v>484</v>
      </c>
      <c r="C188" s="83">
        <v>186</v>
      </c>
    </row>
    <row r="189" spans="1:3" x14ac:dyDescent="0.2">
      <c r="A189" s="83">
        <v>187</v>
      </c>
      <c r="B189" s="84" t="s">
        <v>485</v>
      </c>
      <c r="C189" s="83">
        <v>187</v>
      </c>
    </row>
    <row r="190" spans="1:3" x14ac:dyDescent="0.2">
      <c r="A190" s="83">
        <v>188</v>
      </c>
      <c r="B190" s="84" t="s">
        <v>293</v>
      </c>
      <c r="C190" s="83">
        <v>188</v>
      </c>
    </row>
    <row r="191" spans="1:3" x14ac:dyDescent="0.2">
      <c r="A191" s="83">
        <v>189</v>
      </c>
      <c r="B191" s="84" t="s">
        <v>294</v>
      </c>
      <c r="C191" s="83">
        <v>189</v>
      </c>
    </row>
    <row r="192" spans="1:3" x14ac:dyDescent="0.2">
      <c r="A192" s="83">
        <v>190</v>
      </c>
      <c r="B192" s="84" t="s">
        <v>295</v>
      </c>
      <c r="C192" s="83">
        <v>190</v>
      </c>
    </row>
    <row r="193" spans="1:3" ht="16.5" x14ac:dyDescent="0.2">
      <c r="A193" s="83">
        <v>191</v>
      </c>
      <c r="B193" s="84" t="s">
        <v>468</v>
      </c>
      <c r="C193" s="83">
        <v>191</v>
      </c>
    </row>
    <row r="194" spans="1:3" ht="16.5" x14ac:dyDescent="0.2">
      <c r="A194" s="83">
        <v>192</v>
      </c>
      <c r="B194" s="84" t="s">
        <v>486</v>
      </c>
      <c r="C194" s="83">
        <v>192</v>
      </c>
    </row>
    <row r="195" spans="1:3" ht="16.5" x14ac:dyDescent="0.2">
      <c r="A195" s="83">
        <v>193</v>
      </c>
      <c r="B195" s="84" t="s">
        <v>487</v>
      </c>
      <c r="C195" s="83">
        <v>193</v>
      </c>
    </row>
    <row r="196" spans="1:3" x14ac:dyDescent="0.2">
      <c r="A196" s="83">
        <v>194</v>
      </c>
      <c r="B196" s="84" t="s">
        <v>488</v>
      </c>
      <c r="C196" s="83">
        <v>194</v>
      </c>
    </row>
    <row r="197" spans="1:3" ht="16.5" x14ac:dyDescent="0.2">
      <c r="A197" s="83">
        <v>195</v>
      </c>
      <c r="B197" s="84" t="s">
        <v>489</v>
      </c>
      <c r="C197" s="83">
        <v>195</v>
      </c>
    </row>
    <row r="198" spans="1:3" ht="16.5" x14ac:dyDescent="0.2">
      <c r="A198" s="83">
        <v>196</v>
      </c>
      <c r="B198" s="84" t="s">
        <v>490</v>
      </c>
      <c r="C198" s="83">
        <v>196</v>
      </c>
    </row>
    <row r="199" spans="1:3" x14ac:dyDescent="0.2">
      <c r="A199" s="83">
        <v>197</v>
      </c>
      <c r="B199" s="84" t="s">
        <v>172</v>
      </c>
      <c r="C199" s="83">
        <v>197</v>
      </c>
    </row>
    <row r="200" spans="1:3" x14ac:dyDescent="0.2">
      <c r="A200" s="83">
        <v>198</v>
      </c>
      <c r="B200" s="84" t="s">
        <v>173</v>
      </c>
      <c r="C200" s="83">
        <v>198</v>
      </c>
    </row>
    <row r="201" spans="1:3" x14ac:dyDescent="0.2">
      <c r="A201" s="83">
        <v>199</v>
      </c>
      <c r="B201" s="84" t="s">
        <v>174</v>
      </c>
      <c r="C201" s="83">
        <v>199</v>
      </c>
    </row>
    <row r="202" spans="1:3" x14ac:dyDescent="0.2">
      <c r="A202" s="83">
        <v>200</v>
      </c>
      <c r="B202" s="84" t="s">
        <v>175</v>
      </c>
      <c r="C202" s="83">
        <v>200</v>
      </c>
    </row>
    <row r="203" spans="1:3" x14ac:dyDescent="0.2">
      <c r="A203" s="83">
        <v>201</v>
      </c>
      <c r="B203" s="84" t="s">
        <v>296</v>
      </c>
      <c r="C203" s="83">
        <v>201</v>
      </c>
    </row>
    <row r="204" spans="1:3" x14ac:dyDescent="0.2">
      <c r="A204" s="83">
        <v>202</v>
      </c>
      <c r="B204" s="84" t="s">
        <v>297</v>
      </c>
      <c r="C204" s="83">
        <v>202</v>
      </c>
    </row>
    <row r="205" spans="1:3" x14ac:dyDescent="0.2">
      <c r="A205" s="83">
        <v>203</v>
      </c>
      <c r="B205" s="84" t="s">
        <v>298</v>
      </c>
      <c r="C205" s="83">
        <v>203</v>
      </c>
    </row>
    <row r="206" spans="1:3" x14ac:dyDescent="0.2">
      <c r="A206" s="83">
        <v>204</v>
      </c>
      <c r="B206" s="84" t="s">
        <v>49</v>
      </c>
      <c r="C206" s="83">
        <v>204</v>
      </c>
    </row>
    <row r="207" spans="1:3" ht="16.5" x14ac:dyDescent="0.2">
      <c r="A207" s="83">
        <v>205</v>
      </c>
      <c r="B207" s="84" t="s">
        <v>299</v>
      </c>
      <c r="C207" s="83">
        <v>205</v>
      </c>
    </row>
    <row r="208" spans="1:3" x14ac:dyDescent="0.2">
      <c r="A208" s="83">
        <v>206</v>
      </c>
      <c r="B208" s="84" t="s">
        <v>300</v>
      </c>
      <c r="C208" s="83">
        <v>206</v>
      </c>
    </row>
    <row r="209" spans="1:3" ht="16.5" x14ac:dyDescent="0.2">
      <c r="A209" s="83">
        <v>207</v>
      </c>
      <c r="B209" s="84" t="s">
        <v>301</v>
      </c>
      <c r="C209" s="83">
        <v>207</v>
      </c>
    </row>
    <row r="210" spans="1:3" x14ac:dyDescent="0.2">
      <c r="A210" s="83">
        <v>208</v>
      </c>
      <c r="B210" s="84" t="s">
        <v>302</v>
      </c>
      <c r="C210" s="83">
        <v>208</v>
      </c>
    </row>
    <row r="211" spans="1:3" x14ac:dyDescent="0.2">
      <c r="A211" s="83">
        <v>209</v>
      </c>
      <c r="B211" s="84" t="s">
        <v>176</v>
      </c>
      <c r="C211" s="83">
        <v>209</v>
      </c>
    </row>
    <row r="212" spans="1:3" ht="16.5" x14ac:dyDescent="0.2">
      <c r="A212" s="83">
        <v>210</v>
      </c>
      <c r="B212" s="84" t="s">
        <v>303</v>
      </c>
      <c r="C212" s="83">
        <v>210</v>
      </c>
    </row>
    <row r="213" spans="1:3" ht="16.5" x14ac:dyDescent="0.2">
      <c r="A213" s="83">
        <v>211</v>
      </c>
      <c r="B213" s="84" t="s">
        <v>304</v>
      </c>
      <c r="C213" s="83">
        <v>211</v>
      </c>
    </row>
    <row r="214" spans="1:3" ht="16.5" x14ac:dyDescent="0.2">
      <c r="A214" s="83">
        <v>212</v>
      </c>
      <c r="B214" s="84" t="s">
        <v>177</v>
      </c>
      <c r="C214" s="83">
        <v>212</v>
      </c>
    </row>
    <row r="215" spans="1:3" ht="16.5" x14ac:dyDescent="0.2">
      <c r="A215" s="83">
        <v>213</v>
      </c>
      <c r="B215" s="84" t="s">
        <v>178</v>
      </c>
      <c r="C215" s="83">
        <v>213</v>
      </c>
    </row>
    <row r="216" spans="1:3" x14ac:dyDescent="0.2">
      <c r="A216" s="83">
        <v>214</v>
      </c>
      <c r="B216" s="84" t="s">
        <v>305</v>
      </c>
      <c r="C216" s="83">
        <v>214</v>
      </c>
    </row>
    <row r="217" spans="1:3" x14ac:dyDescent="0.2">
      <c r="A217" s="83">
        <v>215</v>
      </c>
      <c r="B217" s="84" t="s">
        <v>179</v>
      </c>
      <c r="C217" s="83">
        <v>215</v>
      </c>
    </row>
    <row r="218" spans="1:3" ht="16.5" x14ac:dyDescent="0.2">
      <c r="A218" s="83">
        <v>216</v>
      </c>
      <c r="B218" s="84" t="s">
        <v>91</v>
      </c>
      <c r="C218" s="83">
        <v>216</v>
      </c>
    </row>
    <row r="219" spans="1:3" ht="16.5" x14ac:dyDescent="0.2">
      <c r="A219" s="83">
        <v>217</v>
      </c>
      <c r="B219" s="84" t="s">
        <v>306</v>
      </c>
      <c r="C219" s="83">
        <v>217</v>
      </c>
    </row>
    <row r="220" spans="1:3" x14ac:dyDescent="0.2">
      <c r="A220" s="83">
        <v>218</v>
      </c>
      <c r="B220" s="84" t="s">
        <v>180</v>
      </c>
      <c r="C220" s="83">
        <v>218</v>
      </c>
    </row>
    <row r="221" spans="1:3" ht="16.5" x14ac:dyDescent="0.2">
      <c r="A221" s="83">
        <v>219</v>
      </c>
      <c r="B221" s="84" t="s">
        <v>307</v>
      </c>
      <c r="C221" s="83">
        <v>219</v>
      </c>
    </row>
    <row r="222" spans="1:3" x14ac:dyDescent="0.2">
      <c r="A222" s="83">
        <v>220</v>
      </c>
      <c r="B222" s="84" t="s">
        <v>308</v>
      </c>
      <c r="C222" s="83">
        <v>220</v>
      </c>
    </row>
    <row r="223" spans="1:3" x14ac:dyDescent="0.2">
      <c r="A223" s="83">
        <v>221</v>
      </c>
      <c r="B223" s="84" t="s">
        <v>64</v>
      </c>
      <c r="C223" s="83">
        <v>221</v>
      </c>
    </row>
    <row r="224" spans="1:3" x14ac:dyDescent="0.2">
      <c r="A224" s="83">
        <v>222</v>
      </c>
      <c r="B224" s="84" t="s">
        <v>309</v>
      </c>
      <c r="C224" s="83">
        <v>222</v>
      </c>
    </row>
    <row r="225" spans="1:3" x14ac:dyDescent="0.2">
      <c r="A225" s="83">
        <v>223</v>
      </c>
      <c r="B225" s="84" t="s">
        <v>310</v>
      </c>
      <c r="C225" s="83">
        <v>223</v>
      </c>
    </row>
    <row r="226" spans="1:3" x14ac:dyDescent="0.2">
      <c r="A226" s="83">
        <v>224</v>
      </c>
      <c r="B226" s="84" t="s">
        <v>311</v>
      </c>
      <c r="C226" s="83">
        <v>224</v>
      </c>
    </row>
    <row r="227" spans="1:3" x14ac:dyDescent="0.2">
      <c r="A227" s="83">
        <v>225</v>
      </c>
      <c r="B227" s="84" t="s">
        <v>312</v>
      </c>
      <c r="C227" s="83">
        <v>225</v>
      </c>
    </row>
    <row r="228" spans="1:3" x14ac:dyDescent="0.2">
      <c r="A228" s="83">
        <v>226</v>
      </c>
      <c r="B228" s="84" t="s">
        <v>313</v>
      </c>
      <c r="C228" s="83">
        <v>226</v>
      </c>
    </row>
    <row r="229" spans="1:3" x14ac:dyDescent="0.2">
      <c r="A229" s="83">
        <v>227</v>
      </c>
      <c r="B229" s="84" t="s">
        <v>314</v>
      </c>
      <c r="C229" s="83">
        <v>227</v>
      </c>
    </row>
    <row r="230" spans="1:3" x14ac:dyDescent="0.2">
      <c r="A230" s="83">
        <v>228</v>
      </c>
      <c r="B230" s="84" t="s">
        <v>315</v>
      </c>
      <c r="C230" s="83">
        <v>228</v>
      </c>
    </row>
    <row r="231" spans="1:3" x14ac:dyDescent="0.2">
      <c r="A231" s="83">
        <v>229</v>
      </c>
      <c r="B231" s="84" t="s">
        <v>316</v>
      </c>
      <c r="C231" s="83">
        <v>229</v>
      </c>
    </row>
    <row r="232" spans="1:3" x14ac:dyDescent="0.2">
      <c r="A232" s="83">
        <v>230</v>
      </c>
      <c r="B232" s="84" t="s">
        <v>317</v>
      </c>
      <c r="C232" s="83">
        <v>230</v>
      </c>
    </row>
    <row r="233" spans="1:3" x14ac:dyDescent="0.2">
      <c r="A233" s="83">
        <v>231</v>
      </c>
      <c r="B233" s="84" t="s">
        <v>318</v>
      </c>
      <c r="C233" s="83">
        <v>231</v>
      </c>
    </row>
    <row r="234" spans="1:3" x14ac:dyDescent="0.2">
      <c r="A234" s="83">
        <v>232</v>
      </c>
      <c r="B234" s="84" t="s">
        <v>319</v>
      </c>
      <c r="C234" s="83">
        <v>232</v>
      </c>
    </row>
    <row r="235" spans="1:3" x14ac:dyDescent="0.2">
      <c r="A235" s="83">
        <v>233</v>
      </c>
      <c r="B235" s="84" t="s">
        <v>320</v>
      </c>
      <c r="C235" s="83">
        <v>233</v>
      </c>
    </row>
    <row r="236" spans="1:3" x14ac:dyDescent="0.2">
      <c r="A236" s="83">
        <v>234</v>
      </c>
      <c r="B236" s="84" t="s">
        <v>321</v>
      </c>
      <c r="C236" s="83">
        <v>234</v>
      </c>
    </row>
    <row r="237" spans="1:3" x14ac:dyDescent="0.2">
      <c r="A237" s="83">
        <v>235</v>
      </c>
      <c r="B237" s="84" t="s">
        <v>322</v>
      </c>
      <c r="C237" s="83">
        <v>235</v>
      </c>
    </row>
    <row r="238" spans="1:3" x14ac:dyDescent="0.2">
      <c r="A238" s="83">
        <v>236</v>
      </c>
      <c r="B238" s="84" t="s">
        <v>323</v>
      </c>
      <c r="C238" s="83">
        <v>236</v>
      </c>
    </row>
    <row r="239" spans="1:3" x14ac:dyDescent="0.2">
      <c r="A239" s="83">
        <v>237</v>
      </c>
      <c r="B239" s="84" t="s">
        <v>324</v>
      </c>
      <c r="C239" s="83">
        <v>237</v>
      </c>
    </row>
    <row r="240" spans="1:3" x14ac:dyDescent="0.2">
      <c r="A240" s="83">
        <v>238</v>
      </c>
      <c r="B240" s="84" t="s">
        <v>325</v>
      </c>
      <c r="C240" s="83">
        <v>238</v>
      </c>
    </row>
    <row r="241" spans="1:3" x14ac:dyDescent="0.2">
      <c r="A241" s="83">
        <v>239</v>
      </c>
      <c r="B241" s="84" t="s">
        <v>326</v>
      </c>
      <c r="C241" s="83">
        <v>239</v>
      </c>
    </row>
    <row r="242" spans="1:3" x14ac:dyDescent="0.2">
      <c r="A242" s="83">
        <v>240</v>
      </c>
      <c r="B242" s="84" t="s">
        <v>327</v>
      </c>
      <c r="C242" s="83">
        <v>240</v>
      </c>
    </row>
    <row r="243" spans="1:3" ht="16.5" x14ac:dyDescent="0.2">
      <c r="A243" s="83">
        <v>241</v>
      </c>
      <c r="B243" s="84" t="s">
        <v>328</v>
      </c>
      <c r="C243" s="83">
        <v>241</v>
      </c>
    </row>
    <row r="244" spans="1:3" x14ac:dyDescent="0.2">
      <c r="A244" s="83">
        <v>242</v>
      </c>
      <c r="B244" s="84" t="s">
        <v>329</v>
      </c>
      <c r="C244" s="83">
        <v>242</v>
      </c>
    </row>
    <row r="245" spans="1:3" x14ac:dyDescent="0.2">
      <c r="A245" s="83">
        <v>243</v>
      </c>
      <c r="B245" s="84" t="s">
        <v>330</v>
      </c>
      <c r="C245" s="83">
        <v>243</v>
      </c>
    </row>
    <row r="246" spans="1:3" x14ac:dyDescent="0.2">
      <c r="A246" s="83">
        <v>244</v>
      </c>
      <c r="B246" s="84" t="s">
        <v>331</v>
      </c>
      <c r="C246" s="83">
        <v>244</v>
      </c>
    </row>
    <row r="247" spans="1:3" x14ac:dyDescent="0.2">
      <c r="A247" s="83">
        <v>245</v>
      </c>
      <c r="B247" s="84" t="s">
        <v>332</v>
      </c>
      <c r="C247" s="83">
        <v>245</v>
      </c>
    </row>
    <row r="248" spans="1:3" x14ac:dyDescent="0.2">
      <c r="A248" s="83">
        <v>246</v>
      </c>
      <c r="B248" s="84" t="s">
        <v>333</v>
      </c>
      <c r="C248" s="83">
        <v>246</v>
      </c>
    </row>
    <row r="249" spans="1:3" x14ac:dyDescent="0.2">
      <c r="A249" s="83">
        <v>247</v>
      </c>
      <c r="B249" s="84" t="s">
        <v>334</v>
      </c>
      <c r="C249" s="83">
        <v>247</v>
      </c>
    </row>
    <row r="250" spans="1:3" x14ac:dyDescent="0.2">
      <c r="A250" s="83">
        <v>248</v>
      </c>
      <c r="B250" s="84" t="s">
        <v>335</v>
      </c>
      <c r="C250" s="83">
        <v>248</v>
      </c>
    </row>
    <row r="251" spans="1:3" x14ac:dyDescent="0.2">
      <c r="A251" s="83">
        <v>249</v>
      </c>
      <c r="B251" s="84" t="s">
        <v>336</v>
      </c>
      <c r="C251" s="83">
        <v>249</v>
      </c>
    </row>
    <row r="252" spans="1:3" x14ac:dyDescent="0.2">
      <c r="A252" s="83">
        <v>250</v>
      </c>
      <c r="B252" s="84" t="s">
        <v>129</v>
      </c>
      <c r="C252" s="83">
        <v>250</v>
      </c>
    </row>
    <row r="253" spans="1:3" x14ac:dyDescent="0.2">
      <c r="A253" s="83">
        <v>251</v>
      </c>
      <c r="B253" s="84" t="s">
        <v>491</v>
      </c>
      <c r="C253" s="83">
        <v>251</v>
      </c>
    </row>
    <row r="254" spans="1:3" ht="16.5" x14ac:dyDescent="0.2">
      <c r="A254" s="83">
        <v>252</v>
      </c>
      <c r="B254" s="84" t="s">
        <v>181</v>
      </c>
      <c r="C254" s="83">
        <v>252</v>
      </c>
    </row>
    <row r="255" spans="1:3" x14ac:dyDescent="0.2">
      <c r="A255" s="83">
        <v>253</v>
      </c>
      <c r="B255" s="84" t="s">
        <v>182</v>
      </c>
      <c r="C255" s="83">
        <v>253</v>
      </c>
    </row>
    <row r="256" spans="1:3" x14ac:dyDescent="0.2">
      <c r="A256" s="83">
        <v>254</v>
      </c>
      <c r="B256" s="84" t="s">
        <v>337</v>
      </c>
      <c r="C256" s="83">
        <v>254</v>
      </c>
    </row>
    <row r="257" spans="1:3" x14ac:dyDescent="0.2">
      <c r="A257" s="83">
        <v>255</v>
      </c>
      <c r="B257" s="84" t="s">
        <v>338</v>
      </c>
      <c r="C257" s="83">
        <v>255</v>
      </c>
    </row>
    <row r="258" spans="1:3" x14ac:dyDescent="0.2">
      <c r="A258" s="83">
        <v>256</v>
      </c>
      <c r="B258" s="84" t="s">
        <v>339</v>
      </c>
      <c r="C258" s="83">
        <v>256</v>
      </c>
    </row>
    <row r="259" spans="1:3" x14ac:dyDescent="0.2">
      <c r="A259" s="83">
        <v>257</v>
      </c>
      <c r="B259" s="84" t="s">
        <v>340</v>
      </c>
      <c r="C259" s="83">
        <v>257</v>
      </c>
    </row>
    <row r="260" spans="1:3" x14ac:dyDescent="0.2">
      <c r="A260" s="83">
        <v>258</v>
      </c>
      <c r="B260" s="84" t="s">
        <v>492</v>
      </c>
      <c r="C260" s="83">
        <v>258</v>
      </c>
    </row>
    <row r="261" spans="1:3" x14ac:dyDescent="0.2">
      <c r="A261" s="83">
        <v>259</v>
      </c>
      <c r="B261" s="84" t="s">
        <v>341</v>
      </c>
      <c r="C261" s="83">
        <v>259</v>
      </c>
    </row>
    <row r="262" spans="1:3" x14ac:dyDescent="0.2">
      <c r="A262" s="83">
        <v>260</v>
      </c>
      <c r="B262" s="84" t="s">
        <v>92</v>
      </c>
      <c r="C262" s="83">
        <v>260</v>
      </c>
    </row>
    <row r="263" spans="1:3" ht="16.5" x14ac:dyDescent="0.2">
      <c r="A263" s="83">
        <v>261</v>
      </c>
      <c r="B263" s="84" t="s">
        <v>342</v>
      </c>
      <c r="C263" s="83">
        <v>261</v>
      </c>
    </row>
    <row r="264" spans="1:3" ht="16.5" x14ac:dyDescent="0.2">
      <c r="A264" s="83">
        <v>262</v>
      </c>
      <c r="B264" s="84" t="s">
        <v>343</v>
      </c>
      <c r="C264" s="83">
        <v>262</v>
      </c>
    </row>
    <row r="265" spans="1:3" x14ac:dyDescent="0.2">
      <c r="A265" s="83">
        <v>263</v>
      </c>
      <c r="B265" s="84" t="s">
        <v>344</v>
      </c>
      <c r="C265" s="83">
        <v>263</v>
      </c>
    </row>
    <row r="266" spans="1:3" x14ac:dyDescent="0.2">
      <c r="A266" s="83">
        <v>264</v>
      </c>
      <c r="B266" s="84" t="s">
        <v>345</v>
      </c>
      <c r="C266" s="83">
        <v>264</v>
      </c>
    </row>
    <row r="267" spans="1:3" ht="16.5" x14ac:dyDescent="0.2">
      <c r="A267" s="83">
        <v>265</v>
      </c>
      <c r="B267" s="84" t="s">
        <v>346</v>
      </c>
      <c r="C267" s="83">
        <v>265</v>
      </c>
    </row>
    <row r="268" spans="1:3" x14ac:dyDescent="0.2">
      <c r="A268" s="83">
        <v>266</v>
      </c>
      <c r="B268" s="84" t="s">
        <v>347</v>
      </c>
      <c r="C268" s="83">
        <v>266</v>
      </c>
    </row>
    <row r="269" spans="1:3" x14ac:dyDescent="0.2">
      <c r="A269" s="83">
        <v>267</v>
      </c>
      <c r="B269" s="84" t="s">
        <v>348</v>
      </c>
      <c r="C269" s="83">
        <v>267</v>
      </c>
    </row>
    <row r="270" spans="1:3" x14ac:dyDescent="0.2">
      <c r="A270" s="83">
        <v>268</v>
      </c>
      <c r="B270" s="84" t="s">
        <v>130</v>
      </c>
      <c r="C270" s="83">
        <v>268</v>
      </c>
    </row>
    <row r="271" spans="1:3" x14ac:dyDescent="0.2">
      <c r="A271" s="83">
        <v>269</v>
      </c>
      <c r="B271" s="84" t="s">
        <v>349</v>
      </c>
      <c r="C271" s="83">
        <v>269</v>
      </c>
    </row>
    <row r="272" spans="1:3" x14ac:dyDescent="0.2">
      <c r="A272" s="83">
        <v>270</v>
      </c>
      <c r="B272" s="84" t="s">
        <v>350</v>
      </c>
      <c r="C272" s="83">
        <v>270</v>
      </c>
    </row>
    <row r="273" spans="1:3" x14ac:dyDescent="0.2">
      <c r="A273" s="83">
        <v>271</v>
      </c>
      <c r="B273" s="84" t="s">
        <v>351</v>
      </c>
      <c r="C273" s="83">
        <v>271</v>
      </c>
    </row>
    <row r="274" spans="1:3" x14ac:dyDescent="0.2">
      <c r="A274" s="83">
        <v>272</v>
      </c>
      <c r="B274" s="84" t="s">
        <v>352</v>
      </c>
      <c r="C274" s="83">
        <v>272</v>
      </c>
    </row>
    <row r="275" spans="1:3" x14ac:dyDescent="0.2">
      <c r="A275" s="83">
        <v>273</v>
      </c>
      <c r="B275" s="84" t="s">
        <v>353</v>
      </c>
      <c r="C275" s="83">
        <v>273</v>
      </c>
    </row>
    <row r="276" spans="1:3" x14ac:dyDescent="0.2">
      <c r="A276" s="83">
        <v>274</v>
      </c>
      <c r="B276" s="84" t="s">
        <v>354</v>
      </c>
      <c r="C276" s="83">
        <v>274</v>
      </c>
    </row>
    <row r="277" spans="1:3" x14ac:dyDescent="0.2">
      <c r="A277" s="83">
        <v>275</v>
      </c>
      <c r="B277" s="84" t="s">
        <v>355</v>
      </c>
      <c r="C277" s="83">
        <v>275</v>
      </c>
    </row>
    <row r="278" spans="1:3" x14ac:dyDescent="0.2">
      <c r="A278" s="83">
        <v>276</v>
      </c>
      <c r="B278" s="84" t="s">
        <v>183</v>
      </c>
      <c r="C278" s="83">
        <v>276</v>
      </c>
    </row>
    <row r="279" spans="1:3" x14ac:dyDescent="0.2">
      <c r="A279" s="83">
        <v>277</v>
      </c>
      <c r="B279" s="84" t="s">
        <v>356</v>
      </c>
      <c r="C279" s="83">
        <v>277</v>
      </c>
    </row>
    <row r="280" spans="1:3" x14ac:dyDescent="0.2">
      <c r="A280" s="83">
        <v>278</v>
      </c>
      <c r="B280" s="84" t="s">
        <v>357</v>
      </c>
      <c r="C280" s="83">
        <v>278</v>
      </c>
    </row>
    <row r="281" spans="1:3" x14ac:dyDescent="0.2">
      <c r="A281" s="83">
        <v>279</v>
      </c>
      <c r="B281" s="84" t="s">
        <v>358</v>
      </c>
      <c r="C281" s="83">
        <v>279</v>
      </c>
    </row>
    <row r="282" spans="1:3" x14ac:dyDescent="0.2">
      <c r="A282" s="83">
        <v>280</v>
      </c>
      <c r="B282" s="84" t="s">
        <v>359</v>
      </c>
      <c r="C282" s="83">
        <v>280</v>
      </c>
    </row>
    <row r="283" spans="1:3" x14ac:dyDescent="0.2">
      <c r="A283" s="83">
        <v>281</v>
      </c>
      <c r="B283" s="84" t="s">
        <v>360</v>
      </c>
      <c r="C283" s="83">
        <v>281</v>
      </c>
    </row>
    <row r="284" spans="1:3" x14ac:dyDescent="0.2">
      <c r="A284" s="83">
        <v>282</v>
      </c>
      <c r="B284" s="84" t="s">
        <v>361</v>
      </c>
      <c r="C284" s="83">
        <v>282</v>
      </c>
    </row>
    <row r="285" spans="1:3" x14ac:dyDescent="0.2">
      <c r="A285" s="83">
        <v>283</v>
      </c>
      <c r="B285" s="84" t="s">
        <v>362</v>
      </c>
      <c r="C285" s="83">
        <v>283</v>
      </c>
    </row>
    <row r="286" spans="1:3" x14ac:dyDescent="0.2">
      <c r="A286" s="83">
        <v>284</v>
      </c>
      <c r="B286" s="84" t="s">
        <v>363</v>
      </c>
      <c r="C286" s="83">
        <v>284</v>
      </c>
    </row>
    <row r="287" spans="1:3" x14ac:dyDescent="0.2">
      <c r="A287" s="83">
        <v>285</v>
      </c>
      <c r="B287" s="84" t="s">
        <v>364</v>
      </c>
      <c r="C287" s="83">
        <v>285</v>
      </c>
    </row>
    <row r="288" spans="1:3" x14ac:dyDescent="0.2">
      <c r="A288" s="83">
        <v>286</v>
      </c>
      <c r="B288" s="84" t="s">
        <v>365</v>
      </c>
      <c r="C288" s="83">
        <v>286</v>
      </c>
    </row>
    <row r="289" spans="1:3" x14ac:dyDescent="0.2">
      <c r="A289" s="83">
        <v>287</v>
      </c>
      <c r="B289" s="84" t="s">
        <v>366</v>
      </c>
      <c r="C289" s="83">
        <v>287</v>
      </c>
    </row>
    <row r="290" spans="1:3" x14ac:dyDescent="0.2">
      <c r="A290" s="83">
        <v>288</v>
      </c>
      <c r="B290" s="84" t="s">
        <v>367</v>
      </c>
      <c r="C290" s="83">
        <v>288</v>
      </c>
    </row>
    <row r="291" spans="1:3" ht="16.5" x14ac:dyDescent="0.2">
      <c r="A291" s="83">
        <v>289</v>
      </c>
      <c r="B291" s="84" t="s">
        <v>368</v>
      </c>
      <c r="C291" s="83">
        <v>289</v>
      </c>
    </row>
    <row r="292" spans="1:3" ht="16.5" x14ac:dyDescent="0.2">
      <c r="A292" s="83">
        <v>290</v>
      </c>
      <c r="B292" s="84" t="s">
        <v>369</v>
      </c>
      <c r="C292" s="83">
        <v>290</v>
      </c>
    </row>
    <row r="293" spans="1:3" ht="16.5" x14ac:dyDescent="0.2">
      <c r="A293" s="83">
        <v>291</v>
      </c>
      <c r="B293" s="84" t="s">
        <v>131</v>
      </c>
      <c r="C293" s="83">
        <v>291</v>
      </c>
    </row>
    <row r="294" spans="1:3" ht="16.5" x14ac:dyDescent="0.2">
      <c r="A294" s="83">
        <v>292</v>
      </c>
      <c r="B294" s="84" t="s">
        <v>370</v>
      </c>
      <c r="C294" s="83">
        <v>292</v>
      </c>
    </row>
    <row r="295" spans="1:3" ht="16.5" x14ac:dyDescent="0.2">
      <c r="A295" s="83">
        <v>293</v>
      </c>
      <c r="B295" s="84" t="s">
        <v>184</v>
      </c>
      <c r="C295" s="83">
        <v>293</v>
      </c>
    </row>
    <row r="296" spans="1:3" ht="16.5" x14ac:dyDescent="0.2">
      <c r="A296" s="83">
        <v>294</v>
      </c>
      <c r="B296" s="84" t="s">
        <v>371</v>
      </c>
      <c r="C296" s="83">
        <v>294</v>
      </c>
    </row>
    <row r="297" spans="1:3" ht="16.5" x14ac:dyDescent="0.2">
      <c r="A297" s="83">
        <v>295</v>
      </c>
      <c r="B297" s="84" t="s">
        <v>372</v>
      </c>
      <c r="C297" s="83">
        <v>295</v>
      </c>
    </row>
    <row r="298" spans="1:3" ht="16.5" x14ac:dyDescent="0.2">
      <c r="A298" s="83">
        <v>296</v>
      </c>
      <c r="B298" s="84" t="s">
        <v>493</v>
      </c>
      <c r="C298" s="83">
        <v>296</v>
      </c>
    </row>
    <row r="299" spans="1:3" ht="16.5" x14ac:dyDescent="0.2">
      <c r="A299" s="83">
        <v>297</v>
      </c>
      <c r="B299" s="84" t="s">
        <v>494</v>
      </c>
      <c r="C299" s="83">
        <v>297</v>
      </c>
    </row>
    <row r="300" spans="1:3" ht="16.5" x14ac:dyDescent="0.2">
      <c r="A300" s="83">
        <v>298</v>
      </c>
      <c r="B300" s="84" t="s">
        <v>373</v>
      </c>
      <c r="C300" s="83">
        <v>298</v>
      </c>
    </row>
    <row r="301" spans="1:3" ht="16.5" x14ac:dyDescent="0.2">
      <c r="A301" s="83">
        <v>299</v>
      </c>
      <c r="B301" s="84" t="s">
        <v>132</v>
      </c>
      <c r="C301" s="83">
        <v>299</v>
      </c>
    </row>
    <row r="302" spans="1:3" ht="16.5" x14ac:dyDescent="0.2">
      <c r="A302" s="83">
        <v>300</v>
      </c>
      <c r="B302" s="84" t="s">
        <v>374</v>
      </c>
      <c r="C302" s="83">
        <v>300</v>
      </c>
    </row>
    <row r="303" spans="1:3" x14ac:dyDescent="0.2">
      <c r="A303" s="83">
        <v>301</v>
      </c>
      <c r="B303" s="84" t="s">
        <v>375</v>
      </c>
      <c r="C303" s="83">
        <v>301</v>
      </c>
    </row>
    <row r="304" spans="1:3" x14ac:dyDescent="0.2">
      <c r="A304" s="83">
        <v>302</v>
      </c>
      <c r="B304" s="84" t="s">
        <v>376</v>
      </c>
      <c r="C304" s="83">
        <v>302</v>
      </c>
    </row>
    <row r="305" spans="1:3" x14ac:dyDescent="0.2">
      <c r="A305" s="83">
        <v>303</v>
      </c>
      <c r="B305" s="84" t="s">
        <v>377</v>
      </c>
      <c r="C305" s="83">
        <v>303</v>
      </c>
    </row>
    <row r="306" spans="1:3" x14ac:dyDescent="0.2">
      <c r="A306" s="83">
        <v>304</v>
      </c>
      <c r="B306" s="84" t="s">
        <v>378</v>
      </c>
      <c r="C306" s="83">
        <v>304</v>
      </c>
    </row>
    <row r="307" spans="1:3" x14ac:dyDescent="0.2">
      <c r="A307" s="83">
        <v>305</v>
      </c>
      <c r="B307" s="84" t="s">
        <v>379</v>
      </c>
      <c r="C307" s="83">
        <v>305</v>
      </c>
    </row>
    <row r="308" spans="1:3" x14ac:dyDescent="0.2">
      <c r="A308" s="83">
        <v>306</v>
      </c>
      <c r="B308" s="84" t="s">
        <v>380</v>
      </c>
      <c r="C308" s="83">
        <v>306</v>
      </c>
    </row>
    <row r="309" spans="1:3" x14ac:dyDescent="0.2">
      <c r="A309" s="83">
        <v>307</v>
      </c>
      <c r="B309" s="84" t="s">
        <v>381</v>
      </c>
      <c r="C309" s="83">
        <v>307</v>
      </c>
    </row>
    <row r="310" spans="1:3" x14ac:dyDescent="0.2">
      <c r="A310" s="83">
        <v>308</v>
      </c>
      <c r="B310" s="84" t="s">
        <v>382</v>
      </c>
      <c r="C310" s="83">
        <v>308</v>
      </c>
    </row>
    <row r="311" spans="1:3" x14ac:dyDescent="0.2">
      <c r="A311" s="83">
        <v>309</v>
      </c>
      <c r="B311" s="84" t="s">
        <v>185</v>
      </c>
      <c r="C311" s="83">
        <v>309</v>
      </c>
    </row>
    <row r="312" spans="1:3" ht="16.5" x14ac:dyDescent="0.2">
      <c r="A312" s="83">
        <v>310</v>
      </c>
      <c r="B312" s="84" t="s">
        <v>383</v>
      </c>
      <c r="C312" s="83">
        <v>310</v>
      </c>
    </row>
    <row r="313" spans="1:3" ht="16.5" x14ac:dyDescent="0.2">
      <c r="A313" s="83">
        <v>311</v>
      </c>
      <c r="B313" s="84" t="s">
        <v>186</v>
      </c>
      <c r="C313" s="83">
        <v>311</v>
      </c>
    </row>
    <row r="314" spans="1:3" x14ac:dyDescent="0.2">
      <c r="A314" s="83">
        <v>312</v>
      </c>
      <c r="B314" s="84" t="s">
        <v>384</v>
      </c>
      <c r="C314" s="83">
        <v>312</v>
      </c>
    </row>
    <row r="315" spans="1:3" x14ac:dyDescent="0.2">
      <c r="A315" s="83">
        <v>313</v>
      </c>
      <c r="B315" s="84" t="s">
        <v>385</v>
      </c>
      <c r="C315" s="83">
        <v>313</v>
      </c>
    </row>
    <row r="316" spans="1:3" x14ac:dyDescent="0.2">
      <c r="A316" s="83">
        <v>314</v>
      </c>
      <c r="B316" s="84" t="s">
        <v>386</v>
      </c>
      <c r="C316" s="83">
        <v>314</v>
      </c>
    </row>
    <row r="317" spans="1:3" x14ac:dyDescent="0.2">
      <c r="A317" s="83">
        <v>315</v>
      </c>
      <c r="B317" s="84" t="s">
        <v>387</v>
      </c>
      <c r="C317" s="83">
        <v>315</v>
      </c>
    </row>
    <row r="318" spans="1:3" x14ac:dyDescent="0.2">
      <c r="A318" s="83">
        <v>316</v>
      </c>
      <c r="B318" s="84" t="s">
        <v>388</v>
      </c>
      <c r="C318" s="83">
        <v>316</v>
      </c>
    </row>
    <row r="319" spans="1:3" x14ac:dyDescent="0.2">
      <c r="A319" s="83">
        <v>317</v>
      </c>
      <c r="B319" s="84" t="s">
        <v>187</v>
      </c>
      <c r="C319" s="83">
        <v>317</v>
      </c>
    </row>
    <row r="320" spans="1:3" ht="16.5" x14ac:dyDescent="0.2">
      <c r="A320" s="83">
        <v>318</v>
      </c>
      <c r="B320" s="84" t="s">
        <v>389</v>
      </c>
      <c r="C320" s="83">
        <v>318</v>
      </c>
    </row>
    <row r="321" spans="1:3" ht="16.5" x14ac:dyDescent="0.2">
      <c r="A321" s="83">
        <v>319</v>
      </c>
      <c r="B321" s="84" t="s">
        <v>390</v>
      </c>
      <c r="C321" s="83">
        <v>319</v>
      </c>
    </row>
    <row r="322" spans="1:3" ht="16.5" x14ac:dyDescent="0.2">
      <c r="A322" s="83">
        <v>320</v>
      </c>
      <c r="B322" s="84" t="s">
        <v>391</v>
      </c>
      <c r="C322" s="83">
        <v>320</v>
      </c>
    </row>
    <row r="323" spans="1:3" ht="16.5" x14ac:dyDescent="0.2">
      <c r="A323" s="83">
        <v>321</v>
      </c>
      <c r="B323" s="84" t="s">
        <v>392</v>
      </c>
      <c r="C323" s="83">
        <v>321</v>
      </c>
    </row>
    <row r="324" spans="1:3" ht="16.5" x14ac:dyDescent="0.2">
      <c r="A324" s="83">
        <v>322</v>
      </c>
      <c r="B324" s="84" t="s">
        <v>393</v>
      </c>
      <c r="C324" s="83">
        <v>322</v>
      </c>
    </row>
    <row r="325" spans="1:3" ht="16.5" x14ac:dyDescent="0.2">
      <c r="A325" s="83">
        <v>323</v>
      </c>
      <c r="B325" s="84" t="s">
        <v>394</v>
      </c>
      <c r="C325" s="83">
        <v>323</v>
      </c>
    </row>
    <row r="326" spans="1:3" ht="16.5" x14ac:dyDescent="0.2">
      <c r="A326" s="83">
        <v>324</v>
      </c>
      <c r="B326" s="84" t="s">
        <v>395</v>
      </c>
      <c r="C326" s="83">
        <v>324</v>
      </c>
    </row>
    <row r="327" spans="1:3" ht="16.5" x14ac:dyDescent="0.2">
      <c r="A327" s="83">
        <v>325</v>
      </c>
      <c r="B327" s="84" t="s">
        <v>396</v>
      </c>
      <c r="C327" s="83">
        <v>325</v>
      </c>
    </row>
    <row r="328" spans="1:3" ht="16.5" x14ac:dyDescent="0.2">
      <c r="A328" s="83">
        <v>326</v>
      </c>
      <c r="B328" s="84" t="s">
        <v>397</v>
      </c>
      <c r="C328" s="83">
        <v>326</v>
      </c>
    </row>
    <row r="329" spans="1:3" ht="16.5" x14ac:dyDescent="0.2">
      <c r="A329" s="83">
        <v>327</v>
      </c>
      <c r="B329" s="84" t="s">
        <v>398</v>
      </c>
      <c r="C329" s="83">
        <v>327</v>
      </c>
    </row>
    <row r="330" spans="1:3" ht="16.5" x14ac:dyDescent="0.2">
      <c r="A330" s="83">
        <v>328</v>
      </c>
      <c r="B330" s="84" t="s">
        <v>399</v>
      </c>
      <c r="C330" s="83">
        <v>328</v>
      </c>
    </row>
    <row r="331" spans="1:3" ht="16.5" x14ac:dyDescent="0.2">
      <c r="A331" s="83">
        <v>329</v>
      </c>
      <c r="B331" s="84" t="s">
        <v>400</v>
      </c>
      <c r="C331" s="83">
        <v>329</v>
      </c>
    </row>
    <row r="332" spans="1:3" ht="16.5" x14ac:dyDescent="0.2">
      <c r="A332" s="83">
        <v>330</v>
      </c>
      <c r="B332" s="84" t="s">
        <v>401</v>
      </c>
      <c r="C332" s="83">
        <v>330</v>
      </c>
    </row>
    <row r="333" spans="1:3" ht="16.5" x14ac:dyDescent="0.2">
      <c r="A333" s="83">
        <v>331</v>
      </c>
      <c r="B333" s="84" t="s">
        <v>402</v>
      </c>
      <c r="C333" s="83">
        <v>331</v>
      </c>
    </row>
    <row r="334" spans="1:3" ht="16.5" x14ac:dyDescent="0.2">
      <c r="A334" s="83">
        <v>332</v>
      </c>
      <c r="B334" s="84" t="s">
        <v>403</v>
      </c>
      <c r="C334" s="83">
        <v>332</v>
      </c>
    </row>
    <row r="335" spans="1:3" ht="16.5" x14ac:dyDescent="0.2">
      <c r="A335" s="83">
        <v>333</v>
      </c>
      <c r="B335" s="84" t="s">
        <v>404</v>
      </c>
      <c r="C335" s="83">
        <v>333</v>
      </c>
    </row>
    <row r="336" spans="1:3" ht="16.5" x14ac:dyDescent="0.2">
      <c r="A336" s="83">
        <v>334</v>
      </c>
      <c r="B336" s="84" t="s">
        <v>188</v>
      </c>
      <c r="C336" s="83">
        <v>334</v>
      </c>
    </row>
    <row r="337" spans="1:3" ht="16.5" x14ac:dyDescent="0.2">
      <c r="A337" s="83">
        <v>335</v>
      </c>
      <c r="B337" s="84" t="s">
        <v>189</v>
      </c>
      <c r="C337" s="83">
        <v>335</v>
      </c>
    </row>
    <row r="338" spans="1:3" ht="16.5" x14ac:dyDescent="0.2">
      <c r="A338" s="83">
        <v>336</v>
      </c>
      <c r="B338" s="84" t="s">
        <v>190</v>
      </c>
      <c r="C338" s="83">
        <v>336</v>
      </c>
    </row>
    <row r="339" spans="1:3" ht="16.5" x14ac:dyDescent="0.2">
      <c r="A339" s="83">
        <v>337</v>
      </c>
      <c r="B339" s="84" t="s">
        <v>405</v>
      </c>
      <c r="C339" s="83">
        <v>337</v>
      </c>
    </row>
    <row r="340" spans="1:3" ht="16.5" x14ac:dyDescent="0.2">
      <c r="A340" s="83">
        <v>338</v>
      </c>
      <c r="B340" s="84" t="s">
        <v>406</v>
      </c>
      <c r="C340" s="83">
        <v>338</v>
      </c>
    </row>
    <row r="341" spans="1:3" ht="16.5" x14ac:dyDescent="0.2">
      <c r="A341" s="83">
        <v>339</v>
      </c>
      <c r="B341" s="84" t="s">
        <v>407</v>
      </c>
      <c r="C341" s="83">
        <v>339</v>
      </c>
    </row>
    <row r="342" spans="1:3" ht="16.5" x14ac:dyDescent="0.2">
      <c r="A342" s="83">
        <v>340</v>
      </c>
      <c r="B342" s="84" t="s">
        <v>408</v>
      </c>
      <c r="C342" s="83">
        <v>340</v>
      </c>
    </row>
    <row r="343" spans="1:3" ht="16.5" x14ac:dyDescent="0.2">
      <c r="A343" s="83">
        <v>341</v>
      </c>
      <c r="B343" s="84" t="s">
        <v>409</v>
      </c>
      <c r="C343" s="83">
        <v>341</v>
      </c>
    </row>
    <row r="344" spans="1:3" ht="16.5" x14ac:dyDescent="0.2">
      <c r="A344" s="83">
        <v>342</v>
      </c>
      <c r="B344" s="84" t="s">
        <v>410</v>
      </c>
      <c r="C344" s="83">
        <v>342</v>
      </c>
    </row>
    <row r="345" spans="1:3" ht="16.5" x14ac:dyDescent="0.2">
      <c r="A345" s="83">
        <v>343</v>
      </c>
      <c r="B345" s="84" t="s">
        <v>411</v>
      </c>
      <c r="C345" s="83">
        <v>343</v>
      </c>
    </row>
    <row r="346" spans="1:3" ht="16.5" x14ac:dyDescent="0.2">
      <c r="A346" s="83">
        <v>344</v>
      </c>
      <c r="B346" s="84" t="s">
        <v>412</v>
      </c>
      <c r="C346" s="83">
        <v>344</v>
      </c>
    </row>
    <row r="347" spans="1:3" ht="16.5" x14ac:dyDescent="0.2">
      <c r="A347" s="83">
        <v>345</v>
      </c>
      <c r="B347" s="84" t="s">
        <v>413</v>
      </c>
      <c r="C347" s="83">
        <v>345</v>
      </c>
    </row>
    <row r="348" spans="1:3" ht="16.5" x14ac:dyDescent="0.2">
      <c r="A348" s="83">
        <v>346</v>
      </c>
      <c r="B348" s="84" t="s">
        <v>414</v>
      </c>
      <c r="C348" s="83">
        <v>346</v>
      </c>
    </row>
    <row r="349" spans="1:3" ht="16.5" x14ac:dyDescent="0.2">
      <c r="A349" s="83">
        <v>347</v>
      </c>
      <c r="B349" s="84" t="s">
        <v>415</v>
      </c>
      <c r="C349" s="83">
        <v>347</v>
      </c>
    </row>
    <row r="350" spans="1:3" x14ac:dyDescent="0.2">
      <c r="A350" s="83">
        <v>348</v>
      </c>
      <c r="B350" s="84" t="s">
        <v>416</v>
      </c>
      <c r="C350" s="83">
        <v>348</v>
      </c>
    </row>
    <row r="351" spans="1:3" x14ac:dyDescent="0.2">
      <c r="A351" s="83">
        <v>349</v>
      </c>
      <c r="B351" s="84" t="s">
        <v>417</v>
      </c>
      <c r="C351" s="83">
        <v>349</v>
      </c>
    </row>
    <row r="352" spans="1:3" x14ac:dyDescent="0.2">
      <c r="A352" s="83">
        <v>350</v>
      </c>
      <c r="B352" s="84" t="s">
        <v>418</v>
      </c>
      <c r="C352" s="83">
        <v>350</v>
      </c>
    </row>
    <row r="353" spans="1:3" x14ac:dyDescent="0.2">
      <c r="A353" s="83">
        <v>351</v>
      </c>
      <c r="B353" s="84" t="s">
        <v>419</v>
      </c>
      <c r="C353" s="83">
        <v>351</v>
      </c>
    </row>
    <row r="354" spans="1:3" x14ac:dyDescent="0.2">
      <c r="A354" s="83">
        <v>352</v>
      </c>
      <c r="B354" s="84" t="s">
        <v>420</v>
      </c>
      <c r="C354" s="83">
        <v>352</v>
      </c>
    </row>
    <row r="355" spans="1:3" x14ac:dyDescent="0.2">
      <c r="A355" s="83">
        <v>353</v>
      </c>
      <c r="B355" s="84" t="s">
        <v>421</v>
      </c>
      <c r="C355" s="83">
        <v>353</v>
      </c>
    </row>
    <row r="356" spans="1:3" x14ac:dyDescent="0.2">
      <c r="A356" s="83">
        <v>354</v>
      </c>
      <c r="B356" s="84" t="s">
        <v>422</v>
      </c>
      <c r="C356" s="83">
        <v>354</v>
      </c>
    </row>
    <row r="357" spans="1:3" x14ac:dyDescent="0.2">
      <c r="A357" s="83">
        <v>355</v>
      </c>
      <c r="B357" s="84" t="s">
        <v>191</v>
      </c>
      <c r="C357" s="83">
        <v>355</v>
      </c>
    </row>
    <row r="358" spans="1:3" x14ac:dyDescent="0.2">
      <c r="A358" s="83">
        <v>356</v>
      </c>
      <c r="B358" s="84" t="s">
        <v>423</v>
      </c>
      <c r="C358" s="83">
        <v>356</v>
      </c>
    </row>
    <row r="359" spans="1:3" x14ac:dyDescent="0.2">
      <c r="A359" s="83">
        <v>357</v>
      </c>
      <c r="B359" s="84" t="s">
        <v>424</v>
      </c>
      <c r="C359" s="83">
        <v>357</v>
      </c>
    </row>
    <row r="360" spans="1:3" ht="16.5" x14ac:dyDescent="0.2">
      <c r="A360" s="83">
        <v>358</v>
      </c>
      <c r="B360" s="84" t="s">
        <v>425</v>
      </c>
      <c r="C360" s="83">
        <v>358</v>
      </c>
    </row>
    <row r="361" spans="1:3" ht="16.5" x14ac:dyDescent="0.2">
      <c r="A361" s="83">
        <v>359</v>
      </c>
      <c r="B361" s="84" t="s">
        <v>426</v>
      </c>
      <c r="C361" s="83">
        <v>359</v>
      </c>
    </row>
    <row r="362" spans="1:3" ht="24.75" x14ac:dyDescent="0.2">
      <c r="A362" s="83">
        <v>360</v>
      </c>
      <c r="B362" s="84" t="s">
        <v>427</v>
      </c>
      <c r="C362" s="83">
        <v>360</v>
      </c>
    </row>
    <row r="363" spans="1:3" ht="24.75" x14ac:dyDescent="0.2">
      <c r="A363" s="83">
        <v>361</v>
      </c>
      <c r="B363" s="84" t="s">
        <v>495</v>
      </c>
      <c r="C363" s="83">
        <v>361</v>
      </c>
    </row>
    <row r="364" spans="1:3" ht="24.75" x14ac:dyDescent="0.2">
      <c r="A364" s="83">
        <v>362</v>
      </c>
      <c r="B364" s="84" t="s">
        <v>428</v>
      </c>
      <c r="C364" s="83">
        <v>362</v>
      </c>
    </row>
    <row r="365" spans="1:3" ht="24.75" x14ac:dyDescent="0.2">
      <c r="A365" s="83">
        <v>363</v>
      </c>
      <c r="B365" s="84" t="s">
        <v>496</v>
      </c>
      <c r="C365" s="83">
        <v>363</v>
      </c>
    </row>
    <row r="366" spans="1:3" ht="24.75" x14ac:dyDescent="0.2">
      <c r="A366" s="83">
        <v>364</v>
      </c>
      <c r="B366" s="84" t="s">
        <v>133</v>
      </c>
      <c r="C366" s="83">
        <v>364</v>
      </c>
    </row>
    <row r="367" spans="1:3" ht="24.75" x14ac:dyDescent="0.2">
      <c r="A367" s="83">
        <v>365</v>
      </c>
      <c r="B367" s="84" t="s">
        <v>497</v>
      </c>
      <c r="C367" s="83">
        <v>365</v>
      </c>
    </row>
    <row r="368" spans="1:3" ht="16.5" x14ac:dyDescent="0.2">
      <c r="A368" s="83">
        <v>366</v>
      </c>
      <c r="B368" s="84" t="s">
        <v>192</v>
      </c>
      <c r="C368" s="83">
        <v>366</v>
      </c>
    </row>
    <row r="369" spans="1:3" ht="16.5" x14ac:dyDescent="0.2">
      <c r="A369" s="83">
        <v>367</v>
      </c>
      <c r="B369" s="84" t="s">
        <v>134</v>
      </c>
      <c r="C369" s="83">
        <v>367</v>
      </c>
    </row>
    <row r="370" spans="1:3" ht="16.5" x14ac:dyDescent="0.2">
      <c r="A370" s="83">
        <v>368</v>
      </c>
      <c r="B370" s="84" t="s">
        <v>93</v>
      </c>
      <c r="C370" s="83">
        <v>368</v>
      </c>
    </row>
    <row r="371" spans="1:3" ht="16.5" x14ac:dyDescent="0.2">
      <c r="A371" s="83">
        <v>369</v>
      </c>
      <c r="B371" s="84" t="s">
        <v>429</v>
      </c>
      <c r="C371" s="83">
        <v>369</v>
      </c>
    </row>
    <row r="372" spans="1:3" ht="16.5" x14ac:dyDescent="0.2">
      <c r="A372" s="83">
        <v>370</v>
      </c>
      <c r="B372" s="84" t="s">
        <v>430</v>
      </c>
      <c r="C372" s="83">
        <v>370</v>
      </c>
    </row>
    <row r="373" spans="1:3" ht="16.5" x14ac:dyDescent="0.2">
      <c r="A373" s="83">
        <v>371</v>
      </c>
      <c r="B373" s="84" t="s">
        <v>193</v>
      </c>
      <c r="C373" s="83">
        <v>371</v>
      </c>
    </row>
    <row r="374" spans="1:3" ht="16.5" x14ac:dyDescent="0.2">
      <c r="A374" s="83">
        <v>372</v>
      </c>
      <c r="B374" s="84" t="s">
        <v>431</v>
      </c>
      <c r="C374" s="83">
        <v>372</v>
      </c>
    </row>
    <row r="375" spans="1:3" ht="16.5" x14ac:dyDescent="0.2">
      <c r="A375" s="83">
        <v>373</v>
      </c>
      <c r="B375" s="84" t="s">
        <v>432</v>
      </c>
      <c r="C375" s="83">
        <v>373</v>
      </c>
    </row>
    <row r="376" spans="1:3" ht="16.5" x14ac:dyDescent="0.2">
      <c r="A376" s="83">
        <v>374</v>
      </c>
      <c r="B376" s="84" t="s">
        <v>433</v>
      </c>
      <c r="C376" s="83">
        <v>374</v>
      </c>
    </row>
    <row r="377" spans="1:3" ht="16.5" x14ac:dyDescent="0.2">
      <c r="A377" s="83">
        <v>375</v>
      </c>
      <c r="B377" s="84" t="s">
        <v>498</v>
      </c>
      <c r="C377" s="83">
        <v>375</v>
      </c>
    </row>
    <row r="378" spans="1:3" ht="16.5" x14ac:dyDescent="0.2">
      <c r="A378" s="83">
        <v>376</v>
      </c>
      <c r="B378" s="84" t="s">
        <v>434</v>
      </c>
      <c r="C378" s="83">
        <v>376</v>
      </c>
    </row>
    <row r="379" spans="1:3" ht="16.5" x14ac:dyDescent="0.2">
      <c r="A379" s="83">
        <v>377</v>
      </c>
      <c r="B379" s="84" t="s">
        <v>499</v>
      </c>
      <c r="C379" s="83">
        <v>377</v>
      </c>
    </row>
    <row r="380" spans="1:3" ht="24.75" x14ac:dyDescent="0.2">
      <c r="A380" s="83">
        <v>378</v>
      </c>
      <c r="B380" s="84" t="s">
        <v>500</v>
      </c>
      <c r="C380" s="83">
        <v>378</v>
      </c>
    </row>
    <row r="381" spans="1:3" ht="16.5" x14ac:dyDescent="0.2">
      <c r="A381" s="83">
        <v>379</v>
      </c>
      <c r="B381" s="84" t="s">
        <v>501</v>
      </c>
      <c r="C381" s="83">
        <v>379</v>
      </c>
    </row>
    <row r="382" spans="1:3" ht="16.5" x14ac:dyDescent="0.2">
      <c r="A382" s="83">
        <v>380</v>
      </c>
      <c r="B382" s="84" t="s">
        <v>502</v>
      </c>
      <c r="C382" s="83">
        <v>380</v>
      </c>
    </row>
    <row r="383" spans="1:3" ht="16.5" x14ac:dyDescent="0.2">
      <c r="A383" s="83">
        <v>381</v>
      </c>
      <c r="B383" s="84" t="s">
        <v>503</v>
      </c>
      <c r="C383" s="83">
        <v>381</v>
      </c>
    </row>
    <row r="384" spans="1:3" ht="16.5" x14ac:dyDescent="0.2">
      <c r="A384" s="83">
        <v>382</v>
      </c>
      <c r="B384" s="84" t="s">
        <v>435</v>
      </c>
      <c r="C384" s="83">
        <v>382</v>
      </c>
    </row>
    <row r="385" spans="1:3" ht="16.5" x14ac:dyDescent="0.2">
      <c r="A385" s="83">
        <v>383</v>
      </c>
      <c r="B385" s="84" t="s">
        <v>504</v>
      </c>
      <c r="C385" s="83">
        <v>383</v>
      </c>
    </row>
    <row r="386" spans="1:3" ht="16.5" x14ac:dyDescent="0.2">
      <c r="A386" s="83">
        <v>384</v>
      </c>
      <c r="B386" s="84" t="s">
        <v>436</v>
      </c>
      <c r="C386" s="83">
        <v>384</v>
      </c>
    </row>
    <row r="387" spans="1:3" ht="16.5" x14ac:dyDescent="0.2">
      <c r="A387" s="83">
        <v>385</v>
      </c>
      <c r="B387" s="84" t="s">
        <v>437</v>
      </c>
      <c r="C387" s="83">
        <v>385</v>
      </c>
    </row>
    <row r="388" spans="1:3" ht="16.5" x14ac:dyDescent="0.2">
      <c r="A388" s="83">
        <v>386</v>
      </c>
      <c r="B388" s="84" t="s">
        <v>438</v>
      </c>
      <c r="C388" s="83">
        <v>386</v>
      </c>
    </row>
    <row r="389" spans="1:3" ht="16.5" x14ac:dyDescent="0.2">
      <c r="A389" s="83">
        <v>387</v>
      </c>
      <c r="B389" s="84" t="s">
        <v>439</v>
      </c>
      <c r="C389" s="83">
        <v>387</v>
      </c>
    </row>
    <row r="390" spans="1:3" ht="16.5" x14ac:dyDescent="0.2">
      <c r="A390" s="83">
        <v>388</v>
      </c>
      <c r="B390" s="84" t="s">
        <v>440</v>
      </c>
      <c r="C390" s="83">
        <v>388</v>
      </c>
    </row>
    <row r="391" spans="1:3" ht="16.5" x14ac:dyDescent="0.2">
      <c r="A391" s="83">
        <v>389</v>
      </c>
      <c r="B391" s="84" t="s">
        <v>441</v>
      </c>
      <c r="C391" s="83">
        <v>389</v>
      </c>
    </row>
    <row r="392" spans="1:3" ht="16.5" x14ac:dyDescent="0.2">
      <c r="A392" s="83">
        <v>390</v>
      </c>
      <c r="B392" s="84" t="s">
        <v>442</v>
      </c>
      <c r="C392" s="83">
        <v>390</v>
      </c>
    </row>
    <row r="393" spans="1:3" x14ac:dyDescent="0.2">
      <c r="A393" s="83">
        <v>391</v>
      </c>
      <c r="B393" s="84" t="s">
        <v>443</v>
      </c>
      <c r="C393" s="83">
        <v>391</v>
      </c>
    </row>
    <row r="394" spans="1:3" x14ac:dyDescent="0.2">
      <c r="A394" s="83">
        <v>392</v>
      </c>
      <c r="B394" s="84" t="s">
        <v>444</v>
      </c>
      <c r="C394" s="83">
        <v>392</v>
      </c>
    </row>
    <row r="395" spans="1:3" x14ac:dyDescent="0.2">
      <c r="A395" s="83">
        <v>393</v>
      </c>
      <c r="B395" s="84" t="s">
        <v>445</v>
      </c>
      <c r="C395" s="83">
        <v>393</v>
      </c>
    </row>
    <row r="396" spans="1:3" x14ac:dyDescent="0.2">
      <c r="A396" s="83">
        <v>394</v>
      </c>
      <c r="B396" s="84" t="s">
        <v>446</v>
      </c>
      <c r="C396" s="83">
        <v>394</v>
      </c>
    </row>
    <row r="397" spans="1:3" x14ac:dyDescent="0.2">
      <c r="A397" s="83">
        <v>395</v>
      </c>
      <c r="B397" s="84" t="s">
        <v>447</v>
      </c>
      <c r="C397" s="83">
        <v>395</v>
      </c>
    </row>
    <row r="398" spans="1:3" ht="16.5" x14ac:dyDescent="0.2">
      <c r="A398" s="83">
        <v>396</v>
      </c>
      <c r="B398" s="84" t="s">
        <v>505</v>
      </c>
      <c r="C398" s="83">
        <v>396</v>
      </c>
    </row>
    <row r="399" spans="1:3" ht="16.5" x14ac:dyDescent="0.2">
      <c r="A399" s="83">
        <v>397</v>
      </c>
      <c r="B399" s="84" t="s">
        <v>448</v>
      </c>
      <c r="C399" s="83">
        <v>397</v>
      </c>
    </row>
    <row r="400" spans="1:3" ht="16.5" x14ac:dyDescent="0.2">
      <c r="A400" s="83">
        <v>398</v>
      </c>
      <c r="B400" s="84" t="s">
        <v>506</v>
      </c>
      <c r="C400" s="83">
        <v>398</v>
      </c>
    </row>
    <row r="401" spans="1:3" x14ac:dyDescent="0.2">
      <c r="A401" s="83">
        <v>399</v>
      </c>
      <c r="B401" s="84" t="s">
        <v>449</v>
      </c>
      <c r="C401" s="83">
        <v>399</v>
      </c>
    </row>
    <row r="402" spans="1:3" x14ac:dyDescent="0.2">
      <c r="A402" s="83">
        <v>400</v>
      </c>
      <c r="B402" s="84" t="s">
        <v>450</v>
      </c>
      <c r="C402" s="83">
        <v>400</v>
      </c>
    </row>
    <row r="403" spans="1:3" ht="16.5" x14ac:dyDescent="0.2">
      <c r="A403" s="83">
        <v>401</v>
      </c>
      <c r="B403" s="84" t="s">
        <v>451</v>
      </c>
      <c r="C403" s="83">
        <v>401</v>
      </c>
    </row>
    <row r="404" spans="1:3" ht="16.5" x14ac:dyDescent="0.2">
      <c r="A404" s="83">
        <v>402</v>
      </c>
      <c r="B404" s="84" t="s">
        <v>452</v>
      </c>
      <c r="C404" s="83">
        <v>402</v>
      </c>
    </row>
    <row r="405" spans="1:3" ht="16.5" x14ac:dyDescent="0.2">
      <c r="A405" s="83">
        <v>403</v>
      </c>
      <c r="B405" s="84" t="s">
        <v>453</v>
      </c>
      <c r="C405" s="83">
        <v>403</v>
      </c>
    </row>
    <row r="406" spans="1:3" ht="16.5" x14ac:dyDescent="0.2">
      <c r="A406" s="83">
        <v>404</v>
      </c>
      <c r="B406" s="84" t="s">
        <v>454</v>
      </c>
      <c r="C406" s="83">
        <v>404</v>
      </c>
    </row>
    <row r="407" spans="1:3" ht="16.5" x14ac:dyDescent="0.2">
      <c r="A407" s="83">
        <v>405</v>
      </c>
      <c r="B407" s="84" t="s">
        <v>455</v>
      </c>
      <c r="C407" s="83">
        <v>405</v>
      </c>
    </row>
    <row r="408" spans="1:3" ht="16.5" x14ac:dyDescent="0.2">
      <c r="A408" s="83">
        <v>406</v>
      </c>
      <c r="B408" s="84" t="s">
        <v>456</v>
      </c>
      <c r="C408" s="83">
        <v>406</v>
      </c>
    </row>
    <row r="409" spans="1:3" ht="16.5" x14ac:dyDescent="0.2">
      <c r="A409" s="83">
        <v>407</v>
      </c>
      <c r="B409" s="84" t="s">
        <v>457</v>
      </c>
      <c r="C409" s="83">
        <v>407</v>
      </c>
    </row>
    <row r="410" spans="1:3" ht="16.5" x14ac:dyDescent="0.2">
      <c r="A410" s="83">
        <v>408</v>
      </c>
      <c r="B410" s="84" t="s">
        <v>458</v>
      </c>
      <c r="C410" s="83">
        <v>408</v>
      </c>
    </row>
    <row r="411" spans="1:3" x14ac:dyDescent="0.2">
      <c r="A411" s="83">
        <v>409</v>
      </c>
      <c r="B411" s="84" t="s">
        <v>194</v>
      </c>
      <c r="C411" s="83">
        <v>409</v>
      </c>
    </row>
    <row r="412" spans="1:3" ht="16.5" x14ac:dyDescent="0.2">
      <c r="A412" s="83">
        <v>410</v>
      </c>
      <c r="B412" s="84" t="s">
        <v>507</v>
      </c>
      <c r="C412" s="83">
        <v>410</v>
      </c>
    </row>
    <row r="413" spans="1:3" x14ac:dyDescent="0.2">
      <c r="A413" s="83">
        <v>411</v>
      </c>
      <c r="B413" s="84" t="s">
        <v>459</v>
      </c>
      <c r="C413" s="83">
        <v>411</v>
      </c>
    </row>
    <row r="414" spans="1:3" ht="16.5" x14ac:dyDescent="0.2">
      <c r="A414" s="83">
        <v>412</v>
      </c>
      <c r="B414" s="84" t="s">
        <v>508</v>
      </c>
      <c r="C414" s="83">
        <v>412</v>
      </c>
    </row>
    <row r="415" spans="1:3" ht="16.5" x14ac:dyDescent="0.2">
      <c r="A415" s="83">
        <v>413</v>
      </c>
      <c r="B415" s="84" t="s">
        <v>460</v>
      </c>
      <c r="C415" s="83">
        <v>413</v>
      </c>
    </row>
    <row r="416" spans="1:3" ht="16.5" x14ac:dyDescent="0.2">
      <c r="A416" s="83">
        <v>414</v>
      </c>
      <c r="B416" s="84" t="s">
        <v>461</v>
      </c>
      <c r="C416" s="83">
        <v>414</v>
      </c>
    </row>
    <row r="417" spans="1:3" ht="16.5" x14ac:dyDescent="0.2">
      <c r="A417" s="83">
        <v>415</v>
      </c>
      <c r="B417" s="84" t="s">
        <v>462</v>
      </c>
      <c r="C417" s="83">
        <v>415</v>
      </c>
    </row>
    <row r="418" spans="1:3" x14ac:dyDescent="0.2">
      <c r="A418" s="83">
        <v>416</v>
      </c>
      <c r="B418" s="84" t="s">
        <v>463</v>
      </c>
      <c r="C418" s="83">
        <v>416</v>
      </c>
    </row>
    <row r="419" spans="1:3" ht="16.5" x14ac:dyDescent="0.2">
      <c r="A419" s="83">
        <v>417</v>
      </c>
      <c r="B419" s="84" t="s">
        <v>464</v>
      </c>
      <c r="C419" s="83">
        <v>417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ADCAA526D3494F93502F0726285D03" ma:contentTypeVersion="14" ma:contentTypeDescription="Crear nuevo documento." ma:contentTypeScope="" ma:versionID="be49c49ece06eee38bd89999b9ae4be9">
  <xsd:schema xmlns:xsd="http://www.w3.org/2001/XMLSchema" xmlns:xs="http://www.w3.org/2001/XMLSchema" xmlns:p="http://schemas.microsoft.com/office/2006/metadata/properties" xmlns:ns2="27f2aa84-3998-4d7e-9057-74911aa03cdb" xmlns:ns3="00ecee2c-b790-4f85-aa98-eef008c1b35f" targetNamespace="http://schemas.microsoft.com/office/2006/metadata/properties" ma:root="true" ma:fieldsID="246768f8fb10aedc323157770a7d6a46" ns2:_="" ns3:_="">
    <xsd:import namespace="27f2aa84-3998-4d7e-9057-74911aa03cdb"/>
    <xsd:import namespace="00ecee2c-b790-4f85-aa98-eef008c1b3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2aa84-3998-4d7e-9057-74911aa03c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0a177d-2eb1-4868-a57b-6b172a20c512}" ma:internalName="TaxCatchAll" ma:showField="CatchAllData" ma:web="27f2aa84-3998-4d7e-9057-74911aa03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ee2c-b790-4f85-aa98-eef008c1b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dfefdc58-48af-4ad3-b24a-dd779a0f2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f2aa84-3998-4d7e-9057-74911aa03cdb" xsi:nil="true"/>
    <lcf76f155ced4ddcb4097134ff3c332f xmlns="00ecee2c-b790-4f85-aa98-eef008c1b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9F0942-72F5-4CAB-A245-70F97C0C3A8D}"/>
</file>

<file path=customXml/itemProps2.xml><?xml version="1.0" encoding="utf-8"?>
<ds:datastoreItem xmlns:ds="http://schemas.openxmlformats.org/officeDocument/2006/customXml" ds:itemID="{0D6872F5-D1A8-456E-953B-3B9008E91DCD}"/>
</file>

<file path=customXml/itemProps3.xml><?xml version="1.0" encoding="utf-8"?>
<ds:datastoreItem xmlns:ds="http://schemas.openxmlformats.org/officeDocument/2006/customXml" ds:itemID="{4C5B4520-3CB3-4110-9F8F-27761E408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PONAL VICHADA</vt:lpstr>
      <vt:lpstr>PREFACTURA</vt:lpstr>
      <vt:lpstr>ANEXO</vt:lpstr>
      <vt:lpstr>Hoja1</vt:lpstr>
      <vt:lpstr>PREFACTURA!Área_de_impresión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facturacion</cp:lastModifiedBy>
  <dcterms:created xsi:type="dcterms:W3CDTF">2023-06-30T16:41:09Z</dcterms:created>
  <dcterms:modified xsi:type="dcterms:W3CDTF">2025-12-16T15:18:54Z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0x010100EDADCAA526D3494F93502F0726285D03</vt:lpwstr>
  </property>
</Properties>
</file>