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eicy Álvarez\SENA\"/>
    </mc:Choice>
  </mc:AlternateContent>
  <bookViews>
    <workbookView xWindow="0" yWindow="0" windowWidth="20490" windowHeight="7350"/>
  </bookViews>
  <sheets>
    <sheet name="Enero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Enero!$A$1:$Q$217</definedName>
    <definedName name="_Key1" hidden="1">#REF!</definedName>
    <definedName name="_Order1" hidden="1">255</definedName>
    <definedName name="_Sort" hidden="1">#REF!</definedName>
    <definedName name="CARLOS" hidden="1">#REF!</definedName>
    <definedName name="Categoria">[2]Listas!$A$2:$A$5</definedName>
    <definedName name="Confirmacion">#REF!</definedName>
    <definedName name="Consulta_desde_msql_enlinea_1">#REF!</definedName>
    <definedName name="Consulta_desde_msql_enlinea_1_1">#REF!</definedName>
    <definedName name="Consulta_desde_msql_mirror_2">#REF!</definedName>
    <definedName name="ECONOMFAX" hidden="1">{"'dir.g'!$A$1","'Horarios'!$A$4:$D$5"}</definedName>
    <definedName name="GRAF" hidden="1">{"'dir.g'!$A$1","'Horarios'!$A$4:$D$5"}</definedName>
    <definedName name="HTML_CodePage" hidden="1">1252</definedName>
    <definedName name="HTML_Control" hidden="1">{"'dir.g'!$A$1","'Horarios'!$A$4:$D$5"}</definedName>
    <definedName name="HTML_Description" hidden="1">""</definedName>
    <definedName name="HTML_Email" hidden="1">""</definedName>
    <definedName name="HTML_Header" hidden="1">"dir.g"</definedName>
    <definedName name="HTML_LastUpdate" hidden="1">"28/01/03"</definedName>
    <definedName name="HTML_LineAfter" hidden="1">FALSE</definedName>
    <definedName name="HTML_LineBefore" hidden="1">FALSE</definedName>
    <definedName name="HTML_Name" hidden="1">"BANCAFE"</definedName>
    <definedName name="HTML_OBDlg2" hidden="1">TRUE</definedName>
    <definedName name="HTML_OBDlg4" hidden="1">TRUE</definedName>
    <definedName name="HTML_OS" hidden="1">0</definedName>
    <definedName name="HTML_PathFile" hidden="1">"E:\Dirtel.htm"</definedName>
    <definedName name="HTML_Title" hidden="1">"Dirtel2002"</definedName>
    <definedName name="PersonalTC">[3]Listas!$H$2:$H$12</definedName>
    <definedName name="QWE" hidden="1">#REF!</definedName>
    <definedName name="SS" hidden="1">{"'dir.g'!$A$1","'Horarios'!$A$4:$D$5"}</definedName>
    <definedName name="SSSS" hidden="1">{"'dir.g'!$A$1","'Horarios'!$A$4:$D$5"}</definedName>
    <definedName name="t" hidden="1">{"'dir.g'!$A$1","'Horarios'!$A$4:$D$5"}</definedName>
    <definedName name="TAT" hidden="1">{"'dir.g'!$A$1","'Horarios'!$A$4:$D$5"}</definedName>
    <definedName name="_xlnm.Print_Titles">#N/A</definedName>
    <definedName name="TS" hidden="1">{"'dir.g'!$A$1","'Horarios'!$A$4:$D$5"}</definedName>
    <definedName name="txc" hidden="1">{"'dir.g'!$A$1","'Horarios'!$A$4:$D$5"}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14" i="1" l="1"/>
  <c r="T214" i="1" s="1"/>
  <c r="U214" i="1" s="1"/>
  <c r="V86" i="1"/>
  <c r="U86" i="1"/>
  <c r="T86" i="1"/>
  <c r="S86" i="1"/>
  <c r="R86" i="1"/>
  <c r="V88" i="1"/>
  <c r="U88" i="1"/>
  <c r="T88" i="1"/>
  <c r="S88" i="1"/>
  <c r="R88" i="1"/>
  <c r="V89" i="1"/>
  <c r="U89" i="1"/>
  <c r="T89" i="1"/>
  <c r="S89" i="1"/>
  <c r="R89" i="1"/>
  <c r="V65" i="1"/>
  <c r="U65" i="1"/>
  <c r="T65" i="1"/>
  <c r="S65" i="1"/>
  <c r="R65" i="1"/>
  <c r="V64" i="1"/>
  <c r="U64" i="1"/>
  <c r="T64" i="1"/>
  <c r="S64" i="1"/>
  <c r="R64" i="1"/>
  <c r="V63" i="1"/>
  <c r="U63" i="1"/>
  <c r="T63" i="1"/>
  <c r="S63" i="1"/>
  <c r="R63" i="1"/>
  <c r="V62" i="1"/>
  <c r="U62" i="1"/>
  <c r="T62" i="1"/>
  <c r="S62" i="1"/>
  <c r="R62" i="1"/>
  <c r="V78" i="1"/>
  <c r="U78" i="1"/>
  <c r="T78" i="1"/>
  <c r="S78" i="1"/>
  <c r="R78" i="1"/>
  <c r="V66" i="1"/>
  <c r="U66" i="1"/>
  <c r="T66" i="1"/>
  <c r="S66" i="1"/>
  <c r="R66" i="1"/>
  <c r="V92" i="1"/>
  <c r="U92" i="1"/>
  <c r="T92" i="1"/>
  <c r="S92" i="1"/>
  <c r="R92" i="1"/>
  <c r="V93" i="1"/>
  <c r="U93" i="1"/>
  <c r="T93" i="1"/>
  <c r="S93" i="1"/>
  <c r="R93" i="1"/>
  <c r="V99" i="1"/>
  <c r="U99" i="1"/>
  <c r="T99" i="1"/>
  <c r="S99" i="1"/>
  <c r="R99" i="1"/>
  <c r="V101" i="1"/>
  <c r="U101" i="1"/>
  <c r="T101" i="1"/>
  <c r="S101" i="1"/>
  <c r="R101" i="1"/>
  <c r="V102" i="1"/>
  <c r="U102" i="1"/>
  <c r="T102" i="1"/>
  <c r="S102" i="1"/>
  <c r="R102" i="1"/>
  <c r="V58" i="1"/>
  <c r="U58" i="1"/>
  <c r="T58" i="1"/>
  <c r="S58" i="1"/>
  <c r="V53" i="1"/>
  <c r="U53" i="1"/>
  <c r="T53" i="1"/>
  <c r="S53" i="1"/>
  <c r="R58" i="1"/>
  <c r="R53" i="1"/>
  <c r="V103" i="1"/>
  <c r="U103" i="1"/>
  <c r="T103" i="1"/>
  <c r="S103" i="1"/>
  <c r="R103" i="1"/>
  <c r="V122" i="1"/>
  <c r="U122" i="1"/>
  <c r="T122" i="1"/>
  <c r="S122" i="1"/>
  <c r="R122" i="1"/>
  <c r="V136" i="1"/>
  <c r="U136" i="1"/>
  <c r="T136" i="1"/>
  <c r="S136" i="1"/>
  <c r="R136" i="1"/>
  <c r="V155" i="1"/>
  <c r="U155" i="1"/>
  <c r="T155" i="1"/>
  <c r="S155" i="1"/>
  <c r="R155" i="1"/>
  <c r="V172" i="1"/>
  <c r="U172" i="1"/>
  <c r="T172" i="1"/>
  <c r="S172" i="1"/>
  <c r="R172" i="1"/>
  <c r="V174" i="1"/>
  <c r="U174" i="1"/>
  <c r="T174" i="1"/>
  <c r="S174" i="1"/>
  <c r="R174" i="1"/>
  <c r="V176" i="1"/>
  <c r="U176" i="1"/>
  <c r="T176" i="1"/>
  <c r="S176" i="1"/>
  <c r="R176" i="1"/>
  <c r="V186" i="1"/>
  <c r="U186" i="1"/>
  <c r="T186" i="1"/>
  <c r="S186" i="1"/>
  <c r="R186" i="1"/>
  <c r="V196" i="1"/>
  <c r="U196" i="1"/>
  <c r="T196" i="1"/>
  <c r="S196" i="1"/>
  <c r="R196" i="1"/>
  <c r="V211" i="1"/>
  <c r="U211" i="1"/>
  <c r="T211" i="1"/>
  <c r="S211" i="1"/>
  <c r="R211" i="1"/>
  <c r="V46" i="1"/>
  <c r="U46" i="1"/>
  <c r="T46" i="1"/>
  <c r="S46" i="1"/>
  <c r="R46" i="1"/>
  <c r="V40" i="1"/>
  <c r="U40" i="1"/>
  <c r="T40" i="1"/>
  <c r="S40" i="1"/>
  <c r="R40" i="1"/>
  <c r="V34" i="1"/>
  <c r="U34" i="1"/>
  <c r="T34" i="1"/>
  <c r="S34" i="1"/>
  <c r="R34" i="1"/>
  <c r="V24" i="1"/>
  <c r="U24" i="1"/>
  <c r="T24" i="1"/>
  <c r="S24" i="1"/>
  <c r="R24" i="1"/>
  <c r="M2" i="1"/>
  <c r="O2" i="1" s="1"/>
  <c r="P2" i="1" s="1"/>
  <c r="M210" i="1"/>
  <c r="S214" i="1" l="1"/>
  <c r="V214" i="1" s="1"/>
  <c r="V217" i="1" s="1"/>
  <c r="N2" i="1"/>
  <c r="Q2" i="1" s="1"/>
  <c r="M121" i="1"/>
  <c r="M56" i="1"/>
  <c r="N56" i="1" s="1"/>
  <c r="M212" i="1"/>
  <c r="M209" i="1"/>
  <c r="O209" i="1" s="1"/>
  <c r="P209" i="1" s="1"/>
  <c r="M206" i="1"/>
  <c r="O206" i="1" s="1"/>
  <c r="P206" i="1" s="1"/>
  <c r="M199" i="1"/>
  <c r="O199" i="1" s="1"/>
  <c r="P199" i="1" s="1"/>
  <c r="M197" i="1"/>
  <c r="O197" i="1" s="1"/>
  <c r="P197" i="1" s="1"/>
  <c r="M195" i="1"/>
  <c r="O195" i="1" s="1"/>
  <c r="P195" i="1" s="1"/>
  <c r="M194" i="1"/>
  <c r="O194" i="1" s="1"/>
  <c r="P194" i="1" s="1"/>
  <c r="M186" i="1"/>
  <c r="O186" i="1" s="1"/>
  <c r="P186" i="1" s="1"/>
  <c r="M185" i="1"/>
  <c r="O185" i="1" s="1"/>
  <c r="P185" i="1" s="1"/>
  <c r="M184" i="1"/>
  <c r="N184" i="1" s="1"/>
  <c r="M183" i="1"/>
  <c r="M173" i="1"/>
  <c r="M171" i="1"/>
  <c r="N171" i="1" s="1"/>
  <c r="M170" i="1"/>
  <c r="N170" i="1" s="1"/>
  <c r="M169" i="1"/>
  <c r="O169" i="1" s="1"/>
  <c r="P169" i="1" s="1"/>
  <c r="M168" i="1"/>
  <c r="O168" i="1" s="1"/>
  <c r="P168" i="1" s="1"/>
  <c r="M167" i="1"/>
  <c r="O167" i="1" s="1"/>
  <c r="P167" i="1" s="1"/>
  <c r="M165" i="1"/>
  <c r="N165" i="1" s="1"/>
  <c r="M164" i="1"/>
  <c r="O164" i="1" s="1"/>
  <c r="P164" i="1" s="1"/>
  <c r="M163" i="1"/>
  <c r="O163" i="1" s="1"/>
  <c r="P163" i="1" s="1"/>
  <c r="M158" i="1"/>
  <c r="O158" i="1" s="1"/>
  <c r="P158" i="1" s="1"/>
  <c r="M157" i="1"/>
  <c r="M135" i="1"/>
  <c r="O135" i="1" s="1"/>
  <c r="P135" i="1" s="1"/>
  <c r="M134" i="1"/>
  <c r="O134" i="1" s="1"/>
  <c r="P134" i="1" s="1"/>
  <c r="M130" i="1"/>
  <c r="O130" i="1" s="1"/>
  <c r="P130" i="1" s="1"/>
  <c r="M127" i="1"/>
  <c r="M113" i="1"/>
  <c r="O113" i="1" s="1"/>
  <c r="P113" i="1" s="1"/>
  <c r="M108" i="1"/>
  <c r="M99" i="1"/>
  <c r="M96" i="1"/>
  <c r="O96" i="1" s="1"/>
  <c r="P96" i="1" s="1"/>
  <c r="M94" i="1"/>
  <c r="M89" i="1"/>
  <c r="M88" i="1"/>
  <c r="M82" i="1"/>
  <c r="O82" i="1" s="1"/>
  <c r="P82" i="1" s="1"/>
  <c r="M81" i="1"/>
  <c r="O81" i="1" s="1"/>
  <c r="P81" i="1" s="1"/>
  <c r="M80" i="1"/>
  <c r="M76" i="1"/>
  <c r="N76" i="1" s="1"/>
  <c r="M74" i="1"/>
  <c r="M58" i="1"/>
  <c r="O58" i="1" s="1"/>
  <c r="P58" i="1" s="1"/>
  <c r="M54" i="1"/>
  <c r="M45" i="1"/>
  <c r="O45" i="1" s="1"/>
  <c r="P45" i="1" s="1"/>
  <c r="M44" i="1"/>
  <c r="O44" i="1" s="1"/>
  <c r="P44" i="1" s="1"/>
  <c r="M43" i="1"/>
  <c r="N43" i="1" s="1"/>
  <c r="M42" i="1"/>
  <c r="O42" i="1" s="1"/>
  <c r="P42" i="1" s="1"/>
  <c r="M41" i="1"/>
  <c r="O41" i="1" s="1"/>
  <c r="P41" i="1" s="1"/>
  <c r="M40" i="1"/>
  <c r="M38" i="1"/>
  <c r="N38" i="1" s="1"/>
  <c r="M35" i="1"/>
  <c r="M30" i="1"/>
  <c r="O30" i="1" s="1"/>
  <c r="P30" i="1" s="1"/>
  <c r="M28" i="1"/>
  <c r="M19" i="1"/>
  <c r="N19" i="1" s="1"/>
  <c r="M17" i="1"/>
  <c r="N17" i="1" s="1"/>
  <c r="M16" i="1"/>
  <c r="O16" i="1" s="1"/>
  <c r="P16" i="1" s="1"/>
  <c r="M15" i="1"/>
  <c r="M14" i="1"/>
  <c r="O14" i="1" s="1"/>
  <c r="P14" i="1" s="1"/>
  <c r="M13" i="1"/>
  <c r="M215" i="1"/>
  <c r="M214" i="1"/>
  <c r="M213" i="1"/>
  <c r="M211" i="1"/>
  <c r="N210" i="1"/>
  <c r="M208" i="1"/>
  <c r="O208" i="1" s="1"/>
  <c r="P208" i="1" s="1"/>
  <c r="M207" i="1"/>
  <c r="M205" i="1"/>
  <c r="O205" i="1" s="1"/>
  <c r="P205" i="1" s="1"/>
  <c r="M204" i="1"/>
  <c r="N204" i="1" s="1"/>
  <c r="M203" i="1"/>
  <c r="O203" i="1" s="1"/>
  <c r="P203" i="1" s="1"/>
  <c r="M202" i="1"/>
  <c r="M201" i="1"/>
  <c r="O201" i="1" s="1"/>
  <c r="P201" i="1" s="1"/>
  <c r="M200" i="1"/>
  <c r="N200" i="1" s="1"/>
  <c r="M198" i="1"/>
  <c r="M196" i="1"/>
  <c r="M193" i="1"/>
  <c r="O193" i="1" s="1"/>
  <c r="P193" i="1" s="1"/>
  <c r="M192" i="1"/>
  <c r="N192" i="1" s="1"/>
  <c r="M191" i="1"/>
  <c r="O191" i="1" s="1"/>
  <c r="P191" i="1" s="1"/>
  <c r="M190" i="1"/>
  <c r="M189" i="1"/>
  <c r="O189" i="1" s="1"/>
  <c r="P189" i="1" s="1"/>
  <c r="M188" i="1"/>
  <c r="M187" i="1"/>
  <c r="M182" i="1"/>
  <c r="M181" i="1"/>
  <c r="O181" i="1" s="1"/>
  <c r="P181" i="1" s="1"/>
  <c r="M180" i="1"/>
  <c r="N180" i="1" s="1"/>
  <c r="M179" i="1"/>
  <c r="O179" i="1" s="1"/>
  <c r="P179" i="1" s="1"/>
  <c r="M178" i="1"/>
  <c r="M177" i="1"/>
  <c r="M176" i="1"/>
  <c r="M175" i="1"/>
  <c r="O175" i="1" s="1"/>
  <c r="P175" i="1" s="1"/>
  <c r="M174" i="1"/>
  <c r="M172" i="1"/>
  <c r="M166" i="1"/>
  <c r="N166" i="1" s="1"/>
  <c r="M162" i="1"/>
  <c r="O162" i="1" s="1"/>
  <c r="P162" i="1" s="1"/>
  <c r="M161" i="1"/>
  <c r="M160" i="1"/>
  <c r="O160" i="1" s="1"/>
  <c r="P160" i="1" s="1"/>
  <c r="M159" i="1"/>
  <c r="M156" i="1"/>
  <c r="O156" i="1" s="1"/>
  <c r="P156" i="1" s="1"/>
  <c r="M155" i="1"/>
  <c r="M154" i="1"/>
  <c r="O154" i="1" s="1"/>
  <c r="P154" i="1" s="1"/>
  <c r="M153" i="1"/>
  <c r="N153" i="1" s="1"/>
  <c r="M152" i="1"/>
  <c r="M151" i="1"/>
  <c r="O151" i="1" s="1"/>
  <c r="P151" i="1" s="1"/>
  <c r="M150" i="1"/>
  <c r="O150" i="1" s="1"/>
  <c r="P150" i="1" s="1"/>
  <c r="M149" i="1"/>
  <c r="N149" i="1" s="1"/>
  <c r="M148" i="1"/>
  <c r="M147" i="1"/>
  <c r="M146" i="1"/>
  <c r="O146" i="1" s="1"/>
  <c r="P146" i="1" s="1"/>
  <c r="M145" i="1"/>
  <c r="O145" i="1" s="1"/>
  <c r="P145" i="1" s="1"/>
  <c r="M144" i="1"/>
  <c r="M143" i="1"/>
  <c r="O143" i="1" s="1"/>
  <c r="P143" i="1" s="1"/>
  <c r="M142" i="1"/>
  <c r="O142" i="1" s="1"/>
  <c r="P142" i="1" s="1"/>
  <c r="M141" i="1"/>
  <c r="N141" i="1" s="1"/>
  <c r="M140" i="1"/>
  <c r="M139" i="1"/>
  <c r="O139" i="1" s="1"/>
  <c r="P139" i="1" s="1"/>
  <c r="M138" i="1"/>
  <c r="M137" i="1"/>
  <c r="N137" i="1" s="1"/>
  <c r="M136" i="1"/>
  <c r="M133" i="1"/>
  <c r="O133" i="1" s="1"/>
  <c r="P133" i="1" s="1"/>
  <c r="M132" i="1"/>
  <c r="O132" i="1" s="1"/>
  <c r="P132" i="1" s="1"/>
  <c r="M131" i="1"/>
  <c r="N131" i="1" s="1"/>
  <c r="M129" i="1"/>
  <c r="M128" i="1"/>
  <c r="M126" i="1"/>
  <c r="O126" i="1" s="1"/>
  <c r="P126" i="1" s="1"/>
  <c r="M125" i="1"/>
  <c r="O125" i="1" s="1"/>
  <c r="P125" i="1" s="1"/>
  <c r="M124" i="1"/>
  <c r="M123" i="1"/>
  <c r="M122" i="1"/>
  <c r="M120" i="1"/>
  <c r="N120" i="1" s="1"/>
  <c r="M119" i="1"/>
  <c r="M118" i="1"/>
  <c r="O118" i="1" s="1"/>
  <c r="P118" i="1" s="1"/>
  <c r="M117" i="1"/>
  <c r="N117" i="1" s="1"/>
  <c r="M116" i="1"/>
  <c r="O116" i="1" s="1"/>
  <c r="P116" i="1" s="1"/>
  <c r="M115" i="1"/>
  <c r="M114" i="1"/>
  <c r="O114" i="1" s="1"/>
  <c r="P114" i="1" s="1"/>
  <c r="M112" i="1"/>
  <c r="O112" i="1" s="1"/>
  <c r="P112" i="1" s="1"/>
  <c r="M111" i="1"/>
  <c r="O111" i="1" s="1"/>
  <c r="P111" i="1" s="1"/>
  <c r="M110" i="1"/>
  <c r="M109" i="1"/>
  <c r="O109" i="1" s="1"/>
  <c r="P109" i="1" s="1"/>
  <c r="M107" i="1"/>
  <c r="O107" i="1" s="1"/>
  <c r="P107" i="1" s="1"/>
  <c r="M106" i="1"/>
  <c r="N106" i="1" s="1"/>
  <c r="M105" i="1"/>
  <c r="M104" i="1"/>
  <c r="M103" i="1"/>
  <c r="M102" i="1"/>
  <c r="M101" i="1"/>
  <c r="M100" i="1"/>
  <c r="M98" i="1"/>
  <c r="O98" i="1" s="1"/>
  <c r="P98" i="1" s="1"/>
  <c r="M97" i="1"/>
  <c r="M95" i="1"/>
  <c r="M93" i="1"/>
  <c r="M92" i="1"/>
  <c r="M91" i="1"/>
  <c r="M90" i="1"/>
  <c r="M87" i="1"/>
  <c r="M86" i="1"/>
  <c r="M85" i="1"/>
  <c r="M84" i="1"/>
  <c r="M83" i="1"/>
  <c r="N83" i="1" s="1"/>
  <c r="M79" i="1"/>
  <c r="M78" i="1"/>
  <c r="M77" i="1"/>
  <c r="O77" i="1" s="1"/>
  <c r="P77" i="1" s="1"/>
  <c r="M75" i="1"/>
  <c r="N75" i="1" s="1"/>
  <c r="M73" i="1"/>
  <c r="O73" i="1" s="1"/>
  <c r="P73" i="1" s="1"/>
  <c r="M72" i="1"/>
  <c r="M71" i="1"/>
  <c r="M70" i="1"/>
  <c r="N70" i="1" s="1"/>
  <c r="M69" i="1"/>
  <c r="M68" i="1"/>
  <c r="M67" i="1"/>
  <c r="M66" i="1"/>
  <c r="M65" i="1"/>
  <c r="M64" i="1"/>
  <c r="M63" i="1"/>
  <c r="M62" i="1"/>
  <c r="M61" i="1"/>
  <c r="O61" i="1" s="1"/>
  <c r="P61" i="1" s="1"/>
  <c r="M60" i="1"/>
  <c r="N60" i="1" s="1"/>
  <c r="M59" i="1"/>
  <c r="O59" i="1" s="1"/>
  <c r="P59" i="1" s="1"/>
  <c r="M57" i="1"/>
  <c r="N57" i="1" s="1"/>
  <c r="M55" i="1"/>
  <c r="O55" i="1" s="1"/>
  <c r="P55" i="1" s="1"/>
  <c r="M53" i="1"/>
  <c r="M52" i="1"/>
  <c r="M51" i="1"/>
  <c r="O51" i="1" s="1"/>
  <c r="P51" i="1" s="1"/>
  <c r="M50" i="1"/>
  <c r="N50" i="1" s="1"/>
  <c r="M49" i="1"/>
  <c r="O49" i="1" s="1"/>
  <c r="P49" i="1" s="1"/>
  <c r="M48" i="1"/>
  <c r="N48" i="1" s="1"/>
  <c r="M47" i="1"/>
  <c r="M46" i="1"/>
  <c r="M39" i="1"/>
  <c r="M37" i="1"/>
  <c r="N37" i="1" s="1"/>
  <c r="M36" i="1"/>
  <c r="O36" i="1" s="1"/>
  <c r="P36" i="1" s="1"/>
  <c r="M34" i="1"/>
  <c r="M33" i="1"/>
  <c r="O33" i="1" s="1"/>
  <c r="P33" i="1" s="1"/>
  <c r="M32" i="1"/>
  <c r="N32" i="1" s="1"/>
  <c r="M31" i="1"/>
  <c r="O31" i="1" s="1"/>
  <c r="P31" i="1" s="1"/>
  <c r="M29" i="1"/>
  <c r="M27" i="1"/>
  <c r="O27" i="1" s="1"/>
  <c r="P27" i="1" s="1"/>
  <c r="M26" i="1"/>
  <c r="M25" i="1"/>
  <c r="M24" i="1"/>
  <c r="M23" i="1"/>
  <c r="M22" i="1"/>
  <c r="N22" i="1" s="1"/>
  <c r="M21" i="1"/>
  <c r="M20" i="1"/>
  <c r="N20" i="1" s="1"/>
  <c r="M18" i="1"/>
  <c r="M12" i="1"/>
  <c r="M11" i="1"/>
  <c r="N11" i="1" s="1"/>
  <c r="M10" i="1"/>
  <c r="O10" i="1" s="1"/>
  <c r="P10" i="1" s="1"/>
  <c r="M9" i="1"/>
  <c r="O9" i="1" s="1"/>
  <c r="P9" i="1" s="1"/>
  <c r="M8" i="1"/>
  <c r="M7" i="1"/>
  <c r="M6" i="1"/>
  <c r="M5" i="1"/>
  <c r="O5" i="1" s="1"/>
  <c r="P5" i="1" s="1"/>
  <c r="M4" i="1"/>
  <c r="O4" i="1" s="1"/>
  <c r="P4" i="1" s="1"/>
  <c r="M3" i="1"/>
  <c r="N3" i="1" s="1"/>
  <c r="N24" i="1" l="1"/>
  <c r="N34" i="1"/>
  <c r="N62" i="1"/>
  <c r="O123" i="1"/>
  <c r="P123" i="1" s="1"/>
  <c r="O94" i="1"/>
  <c r="P94" i="1" s="1"/>
  <c r="R8" i="1"/>
  <c r="O12" i="1"/>
  <c r="P12" i="1" s="1"/>
  <c r="R12" i="1"/>
  <c r="O67" i="1"/>
  <c r="P67" i="1" s="1"/>
  <c r="N90" i="1"/>
  <c r="O187" i="1"/>
  <c r="P187" i="1" s="1"/>
  <c r="O198" i="1"/>
  <c r="P198" i="1" s="1"/>
  <c r="O214" i="1"/>
  <c r="P214" i="1" s="1"/>
  <c r="O15" i="1"/>
  <c r="P15" i="1" s="1"/>
  <c r="R15" i="1"/>
  <c r="O28" i="1"/>
  <c r="P28" i="1" s="1"/>
  <c r="O40" i="1"/>
  <c r="P40" i="1" s="1"/>
  <c r="O74" i="1"/>
  <c r="P74" i="1" s="1"/>
  <c r="N127" i="1"/>
  <c r="N157" i="1"/>
  <c r="N46" i="1"/>
  <c r="N7" i="1"/>
  <c r="O25" i="1"/>
  <c r="P25" i="1" s="1"/>
  <c r="N66" i="1"/>
  <c r="O93" i="1"/>
  <c r="P93" i="1" s="1"/>
  <c r="O100" i="1"/>
  <c r="P100" i="1" s="1"/>
  <c r="O183" i="1"/>
  <c r="P183" i="1" s="1"/>
  <c r="O18" i="1"/>
  <c r="P18" i="1" s="1"/>
  <c r="O23" i="1"/>
  <c r="P23" i="1" s="1"/>
  <c r="N64" i="1"/>
  <c r="O102" i="1"/>
  <c r="P102" i="1" s="1"/>
  <c r="N159" i="1"/>
  <c r="N176" i="1"/>
  <c r="N188" i="1"/>
  <c r="O215" i="1"/>
  <c r="P215" i="1" s="1"/>
  <c r="N88" i="1"/>
  <c r="N99" i="1"/>
  <c r="O212" i="1"/>
  <c r="P212" i="1" s="1"/>
  <c r="O86" i="1"/>
  <c r="P86" i="1" s="1"/>
  <c r="O92" i="1"/>
  <c r="P92" i="1" s="1"/>
  <c r="O103" i="1"/>
  <c r="P103" i="1" s="1"/>
  <c r="O122" i="1"/>
  <c r="P122" i="1" s="1"/>
  <c r="O138" i="1"/>
  <c r="P138" i="1" s="1"/>
  <c r="O172" i="1"/>
  <c r="P172" i="1" s="1"/>
  <c r="O177" i="1"/>
  <c r="P177" i="1" s="1"/>
  <c r="O211" i="1"/>
  <c r="P211" i="1" s="1"/>
  <c r="N13" i="1"/>
  <c r="O35" i="1"/>
  <c r="P35" i="1" s="1"/>
  <c r="N54" i="1"/>
  <c r="O80" i="1"/>
  <c r="P80" i="1" s="1"/>
  <c r="O89" i="1"/>
  <c r="P89" i="1" s="1"/>
  <c r="O108" i="1"/>
  <c r="P108" i="1" s="1"/>
  <c r="O173" i="1"/>
  <c r="P173" i="1" s="1"/>
  <c r="O216" i="1"/>
  <c r="P216" i="1" s="1"/>
  <c r="R2" i="1"/>
  <c r="O121" i="1"/>
  <c r="P121" i="1" s="1"/>
  <c r="O56" i="1"/>
  <c r="P56" i="1" s="1"/>
  <c r="Q56" i="1" s="1"/>
  <c r="N211" i="1"/>
  <c r="N146" i="1"/>
  <c r="Q146" i="1" s="1"/>
  <c r="N33" i="1"/>
  <c r="Q33" i="1" s="1"/>
  <c r="N215" i="1"/>
  <c r="O76" i="1"/>
  <c r="P76" i="1" s="1"/>
  <c r="Q76" i="1" s="1"/>
  <c r="N82" i="1"/>
  <c r="Q82" i="1" s="1"/>
  <c r="O13" i="1"/>
  <c r="P13" i="1" s="1"/>
  <c r="Q13" i="1" s="1"/>
  <c r="O117" i="1"/>
  <c r="P117" i="1" s="1"/>
  <c r="Q117" i="1" s="1"/>
  <c r="O17" i="1"/>
  <c r="P17" i="1" s="1"/>
  <c r="Q17" i="1" s="1"/>
  <c r="N185" i="1"/>
  <c r="Q185" i="1" s="1"/>
  <c r="N209" i="1"/>
  <c r="Q209" i="1" s="1"/>
  <c r="N98" i="1"/>
  <c r="Q98" i="1" s="1"/>
  <c r="N122" i="1"/>
  <c r="O141" i="1"/>
  <c r="P141" i="1" s="1"/>
  <c r="Q141" i="1" s="1"/>
  <c r="N15" i="1"/>
  <c r="Q15" i="1" s="1"/>
  <c r="N130" i="1"/>
  <c r="O170" i="1"/>
  <c r="P170" i="1" s="1"/>
  <c r="Q170" i="1" s="1"/>
  <c r="N173" i="1"/>
  <c r="Q173" i="1" s="1"/>
  <c r="N36" i="1"/>
  <c r="Q36" i="1" s="1"/>
  <c r="N77" i="1"/>
  <c r="Q77" i="1" s="1"/>
  <c r="O106" i="1"/>
  <c r="P106" i="1" s="1"/>
  <c r="Q106" i="1" s="1"/>
  <c r="N163" i="1"/>
  <c r="Q163" i="1" s="1"/>
  <c r="N212" i="1"/>
  <c r="Q212" i="1" s="1"/>
  <c r="O22" i="1"/>
  <c r="P22" i="1" s="1"/>
  <c r="Q22" i="1" s="1"/>
  <c r="O66" i="1"/>
  <c r="P66" i="1" s="1"/>
  <c r="N112" i="1"/>
  <c r="Q112" i="1" s="1"/>
  <c r="N181" i="1"/>
  <c r="Q181" i="1" s="1"/>
  <c r="O204" i="1"/>
  <c r="P204" i="1" s="1"/>
  <c r="Q204" i="1" s="1"/>
  <c r="N14" i="1"/>
  <c r="Q14" i="1" s="1"/>
  <c r="O19" i="1"/>
  <c r="P19" i="1" s="1"/>
  <c r="Q19" i="1" s="1"/>
  <c r="N35" i="1"/>
  <c r="Q35" i="1" s="1"/>
  <c r="N44" i="1"/>
  <c r="Q44" i="1" s="1"/>
  <c r="O54" i="1"/>
  <c r="P54" i="1" s="1"/>
  <c r="Q54" i="1" s="1"/>
  <c r="N89" i="1"/>
  <c r="Q89" i="1" s="1"/>
  <c r="O99" i="1"/>
  <c r="P99" i="1" s="1"/>
  <c r="Q99" i="1" s="1"/>
  <c r="Q130" i="1"/>
  <c r="O171" i="1"/>
  <c r="P171" i="1" s="1"/>
  <c r="Q171" i="1" s="1"/>
  <c r="N186" i="1"/>
  <c r="Q186" i="1" s="1"/>
  <c r="N197" i="1"/>
  <c r="Q197" i="1" s="1"/>
  <c r="N145" i="1"/>
  <c r="Q145" i="1" s="1"/>
  <c r="N40" i="1"/>
  <c r="N216" i="1"/>
  <c r="N4" i="1"/>
  <c r="Q4" i="1" s="1"/>
  <c r="O50" i="1"/>
  <c r="P50" i="1" s="1"/>
  <c r="Q50" i="1" s="1"/>
  <c r="N61" i="1"/>
  <c r="Q61" i="1" s="1"/>
  <c r="O70" i="1"/>
  <c r="P70" i="1" s="1"/>
  <c r="Q70" i="1" s="1"/>
  <c r="N73" i="1"/>
  <c r="Q73" i="1" s="1"/>
  <c r="N92" i="1"/>
  <c r="N111" i="1"/>
  <c r="Q111" i="1" s="1"/>
  <c r="O131" i="1"/>
  <c r="P131" i="1" s="1"/>
  <c r="Q131" i="1" s="1"/>
  <c r="N150" i="1"/>
  <c r="Q150" i="1" s="1"/>
  <c r="N162" i="1"/>
  <c r="Q162" i="1" s="1"/>
  <c r="N179" i="1"/>
  <c r="Q179" i="1" s="1"/>
  <c r="N121" i="1"/>
  <c r="N28" i="1"/>
  <c r="Q28" i="1" s="1"/>
  <c r="O43" i="1"/>
  <c r="P43" i="1" s="1"/>
  <c r="Q43" i="1" s="1"/>
  <c r="N74" i="1"/>
  <c r="Q74" i="1" s="1"/>
  <c r="N80" i="1"/>
  <c r="O127" i="1"/>
  <c r="P127" i="1" s="1"/>
  <c r="Q127" i="1" s="1"/>
  <c r="N158" i="1"/>
  <c r="Q158" i="1" s="1"/>
  <c r="N168" i="1"/>
  <c r="Q168" i="1" s="1"/>
  <c r="O184" i="1"/>
  <c r="P184" i="1" s="1"/>
  <c r="Q184" i="1" s="1"/>
  <c r="N199" i="1"/>
  <c r="Q199" i="1" s="1"/>
  <c r="O11" i="1"/>
  <c r="P11" i="1" s="1"/>
  <c r="Q11" i="1" s="1"/>
  <c r="O48" i="1"/>
  <c r="P48" i="1" s="1"/>
  <c r="Q48" i="1" s="1"/>
  <c r="N59" i="1"/>
  <c r="Q59" i="1" s="1"/>
  <c r="O90" i="1"/>
  <c r="P90" i="1" s="1"/>
  <c r="Q90" i="1" s="1"/>
  <c r="O137" i="1"/>
  <c r="P137" i="1" s="1"/>
  <c r="Q137" i="1" s="1"/>
  <c r="O38" i="1"/>
  <c r="P38" i="1" s="1"/>
  <c r="Q38" i="1" s="1"/>
  <c r="O88" i="1"/>
  <c r="P88" i="1" s="1"/>
  <c r="Q88" i="1" s="1"/>
  <c r="N108" i="1"/>
  <c r="Q108" i="1" s="1"/>
  <c r="O157" i="1"/>
  <c r="P157" i="1" s="1"/>
  <c r="Q157" i="1" s="1"/>
  <c r="N167" i="1"/>
  <c r="Q167" i="1" s="1"/>
  <c r="N195" i="1"/>
  <c r="Q195" i="1" s="1"/>
  <c r="O24" i="1"/>
  <c r="P24" i="1" s="1"/>
  <c r="Q24" i="1" s="1"/>
  <c r="N175" i="1"/>
  <c r="Q175" i="1" s="1"/>
  <c r="N42" i="1"/>
  <c r="Q42" i="1" s="1"/>
  <c r="N134" i="1"/>
  <c r="Q134" i="1" s="1"/>
  <c r="O165" i="1"/>
  <c r="P165" i="1" s="1"/>
  <c r="Q165" i="1" s="1"/>
  <c r="N16" i="1"/>
  <c r="Q16" i="1" s="1"/>
  <c r="N30" i="1"/>
  <c r="Q30" i="1" s="1"/>
  <c r="N41" i="1"/>
  <c r="Q41" i="1" s="1"/>
  <c r="N45" i="1"/>
  <c r="Q45" i="1" s="1"/>
  <c r="N58" i="1"/>
  <c r="Q58" i="1" s="1"/>
  <c r="N81" i="1"/>
  <c r="Q81" i="1" s="1"/>
  <c r="N94" i="1"/>
  <c r="N113" i="1"/>
  <c r="Q113" i="1" s="1"/>
  <c r="N135" i="1"/>
  <c r="Q135" i="1" s="1"/>
  <c r="N164" i="1"/>
  <c r="Q164" i="1" s="1"/>
  <c r="N169" i="1"/>
  <c r="Q169" i="1" s="1"/>
  <c r="N183" i="1"/>
  <c r="Q183" i="1" s="1"/>
  <c r="N194" i="1"/>
  <c r="Q194" i="1" s="1"/>
  <c r="N206" i="1"/>
  <c r="Q206" i="1" s="1"/>
  <c r="N96" i="1"/>
  <c r="Q96" i="1" s="1"/>
  <c r="O21" i="1"/>
  <c r="P21" i="1" s="1"/>
  <c r="N21" i="1"/>
  <c r="O39" i="1"/>
  <c r="P39" i="1" s="1"/>
  <c r="N39" i="1"/>
  <c r="O65" i="1"/>
  <c r="P65" i="1" s="1"/>
  <c r="N65" i="1"/>
  <c r="O71" i="1"/>
  <c r="P71" i="1" s="1"/>
  <c r="N71" i="1"/>
  <c r="O6" i="1"/>
  <c r="P6" i="1" s="1"/>
  <c r="N6" i="1"/>
  <c r="N29" i="1"/>
  <c r="O29" i="1"/>
  <c r="P29" i="1" s="1"/>
  <c r="N52" i="1"/>
  <c r="O52" i="1"/>
  <c r="P52" i="1" s="1"/>
  <c r="O69" i="1"/>
  <c r="P69" i="1" s="1"/>
  <c r="N69" i="1"/>
  <c r="O79" i="1"/>
  <c r="P79" i="1" s="1"/>
  <c r="N79" i="1"/>
  <c r="O47" i="1"/>
  <c r="P47" i="1" s="1"/>
  <c r="N47" i="1"/>
  <c r="O63" i="1"/>
  <c r="P63" i="1" s="1"/>
  <c r="N63" i="1"/>
  <c r="N87" i="1"/>
  <c r="O87" i="1"/>
  <c r="P87" i="1" s="1"/>
  <c r="N8" i="1"/>
  <c r="O8" i="1"/>
  <c r="P8" i="1" s="1"/>
  <c r="N26" i="1"/>
  <c r="O26" i="1"/>
  <c r="P26" i="1" s="1"/>
  <c r="N53" i="1"/>
  <c r="O53" i="1"/>
  <c r="P53" i="1" s="1"/>
  <c r="N84" i="1"/>
  <c r="O84" i="1"/>
  <c r="P84" i="1" s="1"/>
  <c r="N97" i="1"/>
  <c r="O97" i="1"/>
  <c r="P97" i="1" s="1"/>
  <c r="N116" i="1"/>
  <c r="Q116" i="1" s="1"/>
  <c r="N160" i="1"/>
  <c r="Q160" i="1" s="1"/>
  <c r="N172" i="1"/>
  <c r="Q172" i="1" s="1"/>
  <c r="N177" i="1"/>
  <c r="Q177" i="1" s="1"/>
  <c r="O3" i="1"/>
  <c r="P3" i="1" s="1"/>
  <c r="Q3" i="1" s="1"/>
  <c r="N10" i="1"/>
  <c r="Q10" i="1" s="1"/>
  <c r="N12" i="1"/>
  <c r="Q12" i="1" s="1"/>
  <c r="N23" i="1"/>
  <c r="Q23" i="1" s="1"/>
  <c r="N25" i="1"/>
  <c r="Q25" i="1" s="1"/>
  <c r="O32" i="1"/>
  <c r="P32" i="1" s="1"/>
  <c r="Q32" i="1" s="1"/>
  <c r="O34" i="1"/>
  <c r="P34" i="1" s="1"/>
  <c r="Q34" i="1" s="1"/>
  <c r="N49" i="1"/>
  <c r="Q49" i="1" s="1"/>
  <c r="N51" i="1"/>
  <c r="Q51" i="1" s="1"/>
  <c r="O57" i="1"/>
  <c r="P57" i="1" s="1"/>
  <c r="Q57" i="1" s="1"/>
  <c r="O60" i="1"/>
  <c r="P60" i="1" s="1"/>
  <c r="Q60" i="1" s="1"/>
  <c r="N67" i="1"/>
  <c r="Q67" i="1" s="1"/>
  <c r="O75" i="1"/>
  <c r="P75" i="1" s="1"/>
  <c r="Q75" i="1" s="1"/>
  <c r="N86" i="1"/>
  <c r="Q86" i="1" s="1"/>
  <c r="N102" i="1"/>
  <c r="Q102" i="1" s="1"/>
  <c r="N103" i="1"/>
  <c r="Q103" i="1" s="1"/>
  <c r="N107" i="1"/>
  <c r="Q107" i="1" s="1"/>
  <c r="O120" i="1"/>
  <c r="P120" i="1" s="1"/>
  <c r="Q120" i="1" s="1"/>
  <c r="N125" i="1"/>
  <c r="Q125" i="1" s="1"/>
  <c r="N126" i="1"/>
  <c r="Q126" i="1" s="1"/>
  <c r="N132" i="1"/>
  <c r="Q132" i="1" s="1"/>
  <c r="N138" i="1"/>
  <c r="Q138" i="1" s="1"/>
  <c r="N142" i="1"/>
  <c r="Q142" i="1" s="1"/>
  <c r="O149" i="1"/>
  <c r="P149" i="1" s="1"/>
  <c r="Q149" i="1" s="1"/>
  <c r="O180" i="1"/>
  <c r="P180" i="1" s="1"/>
  <c r="Q180" i="1" s="1"/>
  <c r="N191" i="1"/>
  <c r="Q191" i="1" s="1"/>
  <c r="N198" i="1"/>
  <c r="Q198" i="1" s="1"/>
  <c r="N203" i="1"/>
  <c r="Q203" i="1" s="1"/>
  <c r="N205" i="1"/>
  <c r="Q205" i="1" s="1"/>
  <c r="O210" i="1"/>
  <c r="P210" i="1" s="1"/>
  <c r="Q210" i="1" s="1"/>
  <c r="N109" i="1"/>
  <c r="Q109" i="1" s="1"/>
  <c r="N143" i="1"/>
  <c r="Q143" i="1" s="1"/>
  <c r="O153" i="1"/>
  <c r="P153" i="1" s="1"/>
  <c r="Q153" i="1" s="1"/>
  <c r="O188" i="1"/>
  <c r="P188" i="1" s="1"/>
  <c r="Q188" i="1" s="1"/>
  <c r="O192" i="1"/>
  <c r="P192" i="1" s="1"/>
  <c r="Q192" i="1" s="1"/>
  <c r="O200" i="1"/>
  <c r="P200" i="1" s="1"/>
  <c r="Q200" i="1" s="1"/>
  <c r="O7" i="1"/>
  <c r="P7" i="1" s="1"/>
  <c r="O20" i="1"/>
  <c r="P20" i="1" s="1"/>
  <c r="Q20" i="1" s="1"/>
  <c r="N27" i="1"/>
  <c r="Q27" i="1" s="1"/>
  <c r="N31" i="1"/>
  <c r="Q31" i="1" s="1"/>
  <c r="O37" i="1"/>
  <c r="P37" i="1" s="1"/>
  <c r="Q37" i="1" s="1"/>
  <c r="O46" i="1"/>
  <c r="P46" i="1" s="1"/>
  <c r="N55" i="1"/>
  <c r="Q55" i="1" s="1"/>
  <c r="O62" i="1"/>
  <c r="P62" i="1" s="1"/>
  <c r="Q62" i="1" s="1"/>
  <c r="O64" i="1"/>
  <c r="P64" i="1" s="1"/>
  <c r="Q64" i="1" s="1"/>
  <c r="O83" i="1"/>
  <c r="P83" i="1" s="1"/>
  <c r="Q83" i="1" s="1"/>
  <c r="N100" i="1"/>
  <c r="Q100" i="1" s="1"/>
  <c r="N118" i="1"/>
  <c r="Q118" i="1" s="1"/>
  <c r="N123" i="1"/>
  <c r="Q123" i="1" s="1"/>
  <c r="N154" i="1"/>
  <c r="Q154" i="1" s="1"/>
  <c r="O159" i="1"/>
  <c r="P159" i="1" s="1"/>
  <c r="Q159" i="1" s="1"/>
  <c r="O166" i="1"/>
  <c r="P166" i="1" s="1"/>
  <c r="Q166" i="1" s="1"/>
  <c r="O176" i="1"/>
  <c r="P176" i="1" s="1"/>
  <c r="N187" i="1"/>
  <c r="Q187" i="1" s="1"/>
  <c r="N189" i="1"/>
  <c r="Q189" i="1" s="1"/>
  <c r="N193" i="1"/>
  <c r="Q193" i="1" s="1"/>
  <c r="N201" i="1"/>
  <c r="Q201" i="1" s="1"/>
  <c r="O91" i="1"/>
  <c r="P91" i="1" s="1"/>
  <c r="N91" i="1"/>
  <c r="N5" i="1"/>
  <c r="Q5" i="1" s="1"/>
  <c r="N9" i="1"/>
  <c r="Q9" i="1" s="1"/>
  <c r="N18" i="1"/>
  <c r="O85" i="1"/>
  <c r="P85" i="1" s="1"/>
  <c r="N85" i="1"/>
  <c r="O104" i="1"/>
  <c r="P104" i="1" s="1"/>
  <c r="N104" i="1"/>
  <c r="O128" i="1"/>
  <c r="P128" i="1" s="1"/>
  <c r="N128" i="1"/>
  <c r="O155" i="1"/>
  <c r="P155" i="1" s="1"/>
  <c r="N155" i="1"/>
  <c r="O110" i="1"/>
  <c r="P110" i="1" s="1"/>
  <c r="N110" i="1"/>
  <c r="O68" i="1"/>
  <c r="P68" i="1" s="1"/>
  <c r="N68" i="1"/>
  <c r="O78" i="1"/>
  <c r="P78" i="1" s="1"/>
  <c r="N78" i="1"/>
  <c r="O147" i="1"/>
  <c r="P147" i="1" s="1"/>
  <c r="N147" i="1"/>
  <c r="O190" i="1"/>
  <c r="P190" i="1" s="1"/>
  <c r="N190" i="1"/>
  <c r="O152" i="1"/>
  <c r="P152" i="1" s="1"/>
  <c r="N152" i="1"/>
  <c r="O72" i="1"/>
  <c r="P72" i="1" s="1"/>
  <c r="N72" i="1"/>
  <c r="O136" i="1"/>
  <c r="P136" i="1" s="1"/>
  <c r="N136" i="1"/>
  <c r="O161" i="1"/>
  <c r="P161" i="1" s="1"/>
  <c r="N161" i="1"/>
  <c r="O95" i="1"/>
  <c r="P95" i="1" s="1"/>
  <c r="N95" i="1"/>
  <c r="O115" i="1"/>
  <c r="P115" i="1" s="1"/>
  <c r="N115" i="1"/>
  <c r="O140" i="1"/>
  <c r="P140" i="1" s="1"/>
  <c r="N140" i="1"/>
  <c r="O174" i="1"/>
  <c r="P174" i="1" s="1"/>
  <c r="N174" i="1"/>
  <c r="O196" i="1"/>
  <c r="P196" i="1" s="1"/>
  <c r="N196" i="1"/>
  <c r="O101" i="1"/>
  <c r="P101" i="1" s="1"/>
  <c r="N101" i="1"/>
  <c r="O119" i="1"/>
  <c r="P119" i="1" s="1"/>
  <c r="N119" i="1"/>
  <c r="O124" i="1"/>
  <c r="P124" i="1" s="1"/>
  <c r="N124" i="1"/>
  <c r="N133" i="1"/>
  <c r="Q133" i="1" s="1"/>
  <c r="O144" i="1"/>
  <c r="P144" i="1" s="1"/>
  <c r="N144" i="1"/>
  <c r="N151" i="1"/>
  <c r="Q151" i="1" s="1"/>
  <c r="O178" i="1"/>
  <c r="P178" i="1" s="1"/>
  <c r="N178" i="1"/>
  <c r="O202" i="1"/>
  <c r="P202" i="1" s="1"/>
  <c r="N202" i="1"/>
  <c r="N93" i="1"/>
  <c r="O105" i="1"/>
  <c r="P105" i="1" s="1"/>
  <c r="N105" i="1"/>
  <c r="N114" i="1"/>
  <c r="Q114" i="1" s="1"/>
  <c r="O129" i="1"/>
  <c r="P129" i="1" s="1"/>
  <c r="N129" i="1"/>
  <c r="N139" i="1"/>
  <c r="Q139" i="1" s="1"/>
  <c r="O148" i="1"/>
  <c r="P148" i="1" s="1"/>
  <c r="N148" i="1"/>
  <c r="O182" i="1"/>
  <c r="P182" i="1" s="1"/>
  <c r="N182" i="1"/>
  <c r="O207" i="1"/>
  <c r="P207" i="1" s="1"/>
  <c r="N207" i="1"/>
  <c r="O213" i="1"/>
  <c r="P213" i="1" s="1"/>
  <c r="N213" i="1"/>
  <c r="N156" i="1"/>
  <c r="Q156" i="1" s="1"/>
  <c r="N208" i="1"/>
  <c r="Q208" i="1" s="1"/>
  <c r="N214" i="1"/>
  <c r="Q214" i="1" s="1"/>
  <c r="Q216" i="1" l="1"/>
  <c r="Q18" i="1"/>
  <c r="Q80" i="1"/>
  <c r="Q176" i="1"/>
  <c r="Q7" i="1"/>
  <c r="Q40" i="1"/>
  <c r="Q66" i="1"/>
  <c r="Q122" i="1"/>
  <c r="Q211" i="1"/>
  <c r="S8" i="1"/>
  <c r="T8" i="1"/>
  <c r="U8" i="1" s="1"/>
  <c r="V8" i="1" s="1"/>
  <c r="Q46" i="1"/>
  <c r="Q94" i="1"/>
  <c r="Q121" i="1"/>
  <c r="Q93" i="1"/>
  <c r="Q92" i="1"/>
  <c r="Q215" i="1"/>
  <c r="T2" i="1"/>
  <c r="U2" i="1" s="1"/>
  <c r="V2" i="1" s="1"/>
  <c r="S2" i="1"/>
  <c r="T15" i="1"/>
  <c r="U15" i="1" s="1"/>
  <c r="V15" i="1" s="1"/>
  <c r="S15" i="1"/>
  <c r="T12" i="1"/>
  <c r="U12" i="1" s="1"/>
  <c r="S12" i="1"/>
  <c r="Q52" i="1"/>
  <c r="Q84" i="1"/>
  <c r="Q71" i="1"/>
  <c r="Q53" i="1"/>
  <c r="Q8" i="1"/>
  <c r="Q87" i="1"/>
  <c r="Q47" i="1"/>
  <c r="Q39" i="1"/>
  <c r="Q213" i="1"/>
  <c r="Q115" i="1"/>
  <c r="Q190" i="1"/>
  <c r="Q78" i="1"/>
  <c r="Q110" i="1"/>
  <c r="Q128" i="1"/>
  <c r="Q85" i="1"/>
  <c r="Q79" i="1"/>
  <c r="Q65" i="1"/>
  <c r="Q63" i="1"/>
  <c r="Q6" i="1"/>
  <c r="Q217" i="1" s="1"/>
  <c r="Q21" i="1"/>
  <c r="Q207" i="1"/>
  <c r="Q182" i="1"/>
  <c r="Q148" i="1"/>
  <c r="Q129" i="1"/>
  <c r="Q105" i="1"/>
  <c r="Q202" i="1"/>
  <c r="Q174" i="1"/>
  <c r="Q161" i="1"/>
  <c r="Q68" i="1"/>
  <c r="Q155" i="1"/>
  <c r="Q97" i="1"/>
  <c r="Q26" i="1"/>
  <c r="Q69" i="1"/>
  <c r="Q29" i="1"/>
  <c r="Q178" i="1"/>
  <c r="Q144" i="1"/>
  <c r="Q124" i="1"/>
  <c r="Q101" i="1"/>
  <c r="Q140" i="1"/>
  <c r="Q136" i="1"/>
  <c r="Q72" i="1"/>
  <c r="Q147" i="1"/>
  <c r="Q104" i="1"/>
  <c r="Q119" i="1"/>
  <c r="Q196" i="1"/>
  <c r="Q95" i="1"/>
  <c r="Q152" i="1"/>
  <c r="Q91" i="1"/>
  <c r="V12" i="1" l="1"/>
</calcChain>
</file>

<file path=xl/sharedStrings.xml><?xml version="1.0" encoding="utf-8"?>
<sst xmlns="http://schemas.openxmlformats.org/spreadsheetml/2006/main" count="797" uniqueCount="383">
  <si>
    <t>#</t>
  </si>
  <si>
    <t>NOMBRE DE LA SEDE</t>
  </si>
  <si>
    <t># Pnas</t>
  </si>
  <si>
    <t>DIRECCION</t>
  </si>
  <si>
    <t>Municipio</t>
  </si>
  <si>
    <t>CÉDULA</t>
  </si>
  <si>
    <t>NOMBRES</t>
  </si>
  <si>
    <t>CARGO</t>
  </si>
  <si>
    <t>FECHA INGRESO</t>
  </si>
  <si>
    <t>SEDE 1</t>
  </si>
  <si>
    <t xml:space="preserve">CENTRO TECNOLÓGICO DEL MOBILIARIO                                                </t>
  </si>
  <si>
    <t>CARRERA 63 58B-03</t>
  </si>
  <si>
    <t>DIEGO ARMANDO VELASQUEZ</t>
  </si>
  <si>
    <t>OPERARIO DE ASEO TIEMPO COMPLETO</t>
  </si>
  <si>
    <t>10/01/2023</t>
  </si>
  <si>
    <t>JARAMILLO MADRIGAL DIDIER</t>
  </si>
  <si>
    <t>04/01/2023</t>
  </si>
  <si>
    <t>LOREN ANDREA CANO SANCHEZ</t>
  </si>
  <si>
    <t>16/01/2023</t>
  </si>
  <si>
    <t>LUZ MARY TORRES SANCHEZ</t>
  </si>
  <si>
    <t>06/01/2023</t>
  </si>
  <si>
    <t>RIVILLAS ALVAREZ JUANA VALENTINA</t>
  </si>
  <si>
    <t>GIL RAMIREZ VILMA</t>
  </si>
  <si>
    <t>OPERARIO DE ASEO Y CAFETERÍA TIEMPO COMPLETO</t>
  </si>
  <si>
    <t>SEDE 2</t>
  </si>
  <si>
    <t xml:space="preserve">CENTRO DE FORMACIÓN EN DISEÑO, CONFECCIÓN Y MODA    </t>
  </si>
  <si>
    <t>GIRALDO MARIA NORBELLY</t>
  </si>
  <si>
    <t>JARAMILLO PASOS LUZ DARNELLY</t>
  </si>
  <si>
    <t>OLGA LUCIA PIEDRAHITA YARCE</t>
  </si>
  <si>
    <t>RESTREPO POSADA MARIA ELCY</t>
  </si>
  <si>
    <t>SEDE 3</t>
  </si>
  <si>
    <t xml:space="preserve">CENTRO DE DISEÑO Y MANUFACTURA DEL CUERO   </t>
  </si>
  <si>
    <t>ZAPATA LONDOÑO DORA LUZ</t>
  </si>
  <si>
    <t>ACUÑA CIFUENTES SERGIO</t>
  </si>
  <si>
    <t>OPERARIO DE MANTENIMIENTO TIEMPO COMPLETO</t>
  </si>
  <si>
    <t>MANRIQUE MARTINEZ JORGE WILLIAM</t>
  </si>
  <si>
    <t>SEDE 4</t>
  </si>
  <si>
    <t xml:space="preserve">COMPLEJO SUR - GRUPO ADMINISTRATIVO   </t>
  </si>
  <si>
    <t>MORENO ESPINOSA DANY HUMAR</t>
  </si>
  <si>
    <t>MORON JIMENEZ WALTER ALBERTO</t>
  </si>
  <si>
    <t>MOSQUERA ARCOS EULICER</t>
  </si>
  <si>
    <t>YAÑEZ GALLEGO FERNADIS</t>
  </si>
  <si>
    <t>JUAN DANIEL VALENCIA ORTIZ</t>
  </si>
  <si>
    <t>25/01/2023</t>
  </si>
  <si>
    <t>JOHAN STIVEN DIAZ MARTINEZ</t>
  </si>
  <si>
    <t>26/01/2023</t>
  </si>
  <si>
    <t>CARLOS YOHAN URAN UPEGUI</t>
  </si>
  <si>
    <t>28/01/2023</t>
  </si>
  <si>
    <t>LUIS CARLOS RESTREPO</t>
  </si>
  <si>
    <t>SEDE 5</t>
  </si>
  <si>
    <t>CENTRO DE TECNOLOGIA DE LA MANUFACTURA AVANZADA</t>
  </si>
  <si>
    <t>CALLE 104  N° 67 - 120</t>
  </si>
  <si>
    <t>SANDRA MARIA MONTOYA RAMIREZ</t>
  </si>
  <si>
    <t>DEISY YOVANA ALVAREZ</t>
  </si>
  <si>
    <t>NORALBA RUA SAN MARTIN</t>
  </si>
  <si>
    <t>GARCIA GUTIERREZ LILIANA MARIA</t>
  </si>
  <si>
    <t>JULIAN ALEXANDER AGUDELO FLOREZ</t>
  </si>
  <si>
    <t>05/01/2023</t>
  </si>
  <si>
    <t>PACHECO SIERRA ENILCE ISABEL</t>
  </si>
  <si>
    <t>ROMAN TABARES JORGE IVAN</t>
  </si>
  <si>
    <t>GIRALDO OSORIO MONICA</t>
  </si>
  <si>
    <t>VASQUEZ HENAO ANGELA</t>
  </si>
  <si>
    <t>ZABALA CORREA DIANA MILENA</t>
  </si>
  <si>
    <t>SEDE 6</t>
  </si>
  <si>
    <t>CENTRO PARA EL DESARROLLO DEL HABITAT Y LA CONSTRUCCION</t>
  </si>
  <si>
    <t>JUDY ASTRID VARGAS HENAO</t>
  </si>
  <si>
    <t>11/01/2023</t>
  </si>
  <si>
    <t>TORO TORO GUILLERMO</t>
  </si>
  <si>
    <t>MARIN MARIA LUZ DARY</t>
  </si>
  <si>
    <t>RUEDA ANDRADE YOMAIRA</t>
  </si>
  <si>
    <t>HENAO PIÑERES FELIX ENRIQUE</t>
  </si>
  <si>
    <t>DIANA PATRICIA CARMONA MUÑETON</t>
  </si>
  <si>
    <t>SEDE 7</t>
  </si>
  <si>
    <t>CENTRO TECNOLOGICO DE GESTIÓN INDUSTRIAL</t>
  </si>
  <si>
    <t>Gustavo Adolfo Zapata Guzmán</t>
  </si>
  <si>
    <t>RICARDO ALDEMAR ZAPATA VALENCIA</t>
  </si>
  <si>
    <t>JULIAN NARCISO LONDOÑO LONDOÑO</t>
  </si>
  <si>
    <t>23/01/2023</t>
  </si>
  <si>
    <t>EDISON OVIDIO JARAMILLO GALVIS</t>
  </si>
  <si>
    <t>JOHAN ESTEBAN HERRERA RUIZ</t>
  </si>
  <si>
    <t>27/01/2023</t>
  </si>
  <si>
    <t>SEDE 8</t>
  </si>
  <si>
    <t>SANTA ROSA DE OSOS - YARUMAL - ITUANGO</t>
  </si>
  <si>
    <t>CARRERA 29 25-27 - SANTA ROSA DE OSOS</t>
  </si>
  <si>
    <t>SANTAROSA DE OSOS</t>
  </si>
  <si>
    <t>GOMEZ TABAREZ PAULA CRISTINA</t>
  </si>
  <si>
    <t>GONZALEZ HENAO GLADYS YOLANDA</t>
  </si>
  <si>
    <t>YARUMAL</t>
  </si>
  <si>
    <t>NANCY EDIT BARRIENTOS RUA</t>
  </si>
  <si>
    <t>VERGARA MAZO OLGA LUCIA</t>
  </si>
  <si>
    <t>ITUANGO</t>
  </si>
  <si>
    <t>LUZ ADIELA SILVA POSADA</t>
  </si>
  <si>
    <t>SEDE INDUSTRIA - Zona Franca de Rionegro - Bodegas 14 - 15 - 19 y 97</t>
  </si>
  <si>
    <t>VEREDA LA BODEGA SENA RIONEGRO</t>
  </si>
  <si>
    <t>RIONEGRO</t>
  </si>
  <si>
    <t>SEPULVEDA CASTAÑO LUZ AMANDA</t>
  </si>
  <si>
    <t>DIEGO LEON OSPINA BERMUDEZ</t>
  </si>
  <si>
    <t>LÓPEZ LOAIZA LUZ AMPARO</t>
  </si>
  <si>
    <t>12/01/2023</t>
  </si>
  <si>
    <t>SEDE 18</t>
  </si>
  <si>
    <t>SEDE CENTRAL DE COMERCIO  RIONEGRO</t>
  </si>
  <si>
    <t>CARRERA 48  N° 49 - 62  SECTOR SAN FRANCISCO</t>
  </si>
  <si>
    <t>GILDARDO GARCIA SEPULVEDA</t>
  </si>
  <si>
    <t>JUAN FELIPE BENITEZ ESCOBAR</t>
  </si>
  <si>
    <t>LUZ ELENA RUIZ RAIGOZA</t>
  </si>
  <si>
    <t>24/01/2023</t>
  </si>
  <si>
    <t>FLOR MARIA TORO PEREZ</t>
  </si>
  <si>
    <t>SEDE 14</t>
  </si>
  <si>
    <t>SEDE MUNICIPIO MARINILLA</t>
  </si>
  <si>
    <t>A29 - 42 Carrera 42A # 292</t>
  </si>
  <si>
    <t>MARINILLA</t>
  </si>
  <si>
    <t>MARTINEZ CANTERO MADELAINE</t>
  </si>
  <si>
    <t>SEDE 15</t>
  </si>
  <si>
    <t>SEDE GUARNE PARQUE</t>
  </si>
  <si>
    <t>CARRERA 51  N° 51 - 28</t>
  </si>
  <si>
    <t>GUARNE</t>
  </si>
  <si>
    <t>JARAMILLO HENAO CLAUDIA PATRICIA</t>
  </si>
  <si>
    <t>SEDE 16</t>
  </si>
  <si>
    <t>SEDE INDUSTRIA GUARNE</t>
  </si>
  <si>
    <t>CALLE 56  N° 52B - 74</t>
  </si>
  <si>
    <t>MARIBEL RIOS OCHOA</t>
  </si>
  <si>
    <t>SEDE 17</t>
  </si>
  <si>
    <t>SEDE CARMEN DE VIBORAL</t>
  </si>
  <si>
    <t>CARRERA 32 # 18-73</t>
  </si>
  <si>
    <t>CARMEN DE VIBORAL</t>
  </si>
  <si>
    <t>MARIA ALEJANDRA HERRERA MARIN</t>
  </si>
  <si>
    <t>SEDE 19</t>
  </si>
  <si>
    <t>COMPLEJO TECNOLOGICO AGROINDUSTRIAL, PECUARIO Y TURISTICO</t>
  </si>
  <si>
    <t>KILIOMETRO 1 SALIDA A TURBO</t>
  </si>
  <si>
    <t>APARTADÓ</t>
  </si>
  <si>
    <t>LILIANA CRISTINA GONZALEZ HERRERA</t>
  </si>
  <si>
    <t>CASARUBIA MONTES AURELIO ALBERTO</t>
  </si>
  <si>
    <t>ESPITIA GARCIA LUZ DARI</t>
  </si>
  <si>
    <t>HURTADO BEJARANO NORIS MARCELA</t>
  </si>
  <si>
    <t>ROBERTO ENRIQUE BLANCO SALCEDO</t>
  </si>
  <si>
    <t>17/01/2023</t>
  </si>
  <si>
    <t>DEISY NATALIA OSORIO</t>
  </si>
  <si>
    <t>20/01/2023</t>
  </si>
  <si>
    <t>JOANY ALBEIRO ARANGO SERNA</t>
  </si>
  <si>
    <t>JULIO CESAR LOPERA GONZELEZ</t>
  </si>
  <si>
    <t>NANCY GUISAO TUBERQUIA</t>
  </si>
  <si>
    <t>TURBO</t>
  </si>
  <si>
    <t>BALDRICH VALLECILLA FELIPE</t>
  </si>
  <si>
    <t>TORRES ASPRILLA CARLINA</t>
  </si>
  <si>
    <t>SEDE 20</t>
  </si>
  <si>
    <t>COMPLEJO TECNOLÓGICO PARA LA GESTIÓN AGROEMPREARIAL</t>
  </si>
  <si>
    <t>TRANSVERSAL 16 33-102</t>
  </si>
  <si>
    <t>CAUCASIA</t>
  </si>
  <si>
    <t>FLOREZ MUÑOZ ETILVIA ISABEL</t>
  </si>
  <si>
    <t>CALLEJAS TABORDA SANDRA PATRICIA</t>
  </si>
  <si>
    <t>MIELES ROMERO JOSE GREGORIO</t>
  </si>
  <si>
    <t>OVIEDO GUEVARA FREDY ARTURO</t>
  </si>
  <si>
    <t>SOLANO VALLEJO DEIMER ARBEI</t>
  </si>
  <si>
    <t>DIAZ ROJAS DORIS ISABEL</t>
  </si>
  <si>
    <t>RESTREPO GLORIA LUCIA</t>
  </si>
  <si>
    <t>RIVAS ANDRADE YASIRIS VIVIANA</t>
  </si>
  <si>
    <t>SEDE 21</t>
  </si>
  <si>
    <t>COMPLEJO TECNOLÓGICO PARA LA GESTIÓN AGROEMPRESARIAL - U. CATÓLICA</t>
  </si>
  <si>
    <t>CALLE 12 14-56 - BARRIO PUEBLO NUEVO</t>
  </si>
  <si>
    <t>SOTO VEGA NINI JOHANA</t>
  </si>
  <si>
    <t>AREIZA GANDIA JORGE LUIS</t>
  </si>
  <si>
    <t>SEDE 22</t>
  </si>
  <si>
    <t>COMPLEJO TECNOLÓGICO PARA LA GESTIÓN AGROEMPRESARIAL - HDA URIBE</t>
  </si>
  <si>
    <t>TRANSVERSAL 16 33-102 HDA URIBE LAS MALVINAS</t>
  </si>
  <si>
    <t>VERBEL GARCIA ELIGIO ANTONIO</t>
  </si>
  <si>
    <t>18/01/2023</t>
  </si>
  <si>
    <t>SEDE 23</t>
  </si>
  <si>
    <t>COMPLEJO TECNOLOGICO TURISTICO Y AGROINDUSTRIAL DEL OCCIDENTE ANTIOQUEÑO</t>
  </si>
  <si>
    <t>CALLE 11  N° 12 - 42</t>
  </si>
  <si>
    <t>SANTA FE DE ANTIOQUIA (OCCIDENTE)</t>
  </si>
  <si>
    <t>SALAS HECTOR EMILIO</t>
  </si>
  <si>
    <t>YEPES VALLE BIBIANA</t>
  </si>
  <si>
    <t>ALEIDA AMPARO ACEVEDO</t>
  </si>
  <si>
    <t>SEDE 24</t>
  </si>
  <si>
    <t>COMPLEJO TECNOLOGICO TURISTICO Y AGROINDUSTRIAL DEL OCCIDENTE ANTIOQUEÑO - FRONTINO</t>
  </si>
  <si>
    <t>FRONTINO</t>
  </si>
  <si>
    <t>FARID ALEXIS ALVAREZ</t>
  </si>
  <si>
    <t>SEDE 25</t>
  </si>
  <si>
    <t>Pto Berrio - COMPLEJO TECNOLOGICO MINERO AGROEMPRESARIAL</t>
  </si>
  <si>
    <t>CALLE 43  N° 20 - 137 / 141</t>
  </si>
  <si>
    <t>PUERTO BERRIO</t>
  </si>
  <si>
    <t>VALENZUELA MARTINEZ CLAUDIA CECILIA</t>
  </si>
  <si>
    <t>JIMENEZ BETANCOURT VICTOR MANUEL</t>
  </si>
  <si>
    <t>ZAPATA GALLON LUIS ALBERTO</t>
  </si>
  <si>
    <t>MESA GUZMAN JUAN JAVIER</t>
  </si>
  <si>
    <t>ATEHORTUA GARCIA ANDREA JOANA</t>
  </si>
  <si>
    <t>HILDA JARJIBEZ ORREGO FORONDA</t>
  </si>
  <si>
    <t>SEDE 26</t>
  </si>
  <si>
    <t>Puerto Berrío - Complejo tecnológico minero agroempresarial - Cisneros</t>
  </si>
  <si>
    <t>CALLE 18  N° 17 - 61 / 75 / 83</t>
  </si>
  <si>
    <t>CISNEROS</t>
  </si>
  <si>
    <t>CLAVIJO GAÑAN VICTOR JULIO</t>
  </si>
  <si>
    <t>TABARES ACEVEDO LUCELLY</t>
  </si>
  <si>
    <t>SEDE 27</t>
  </si>
  <si>
    <t>Pto Berrio - COMPLEJO TECNOLOGICO MINERO AGROEMPRESARIAL SEDE REMEDIOS</t>
  </si>
  <si>
    <t>CALLE 11   N° 7 - 52</t>
  </si>
  <si>
    <t>REMEDIOS</t>
  </si>
  <si>
    <t>QUINTERO FONNEGRA DAIRA ELIZABETH</t>
  </si>
  <si>
    <t>SEDE 28</t>
  </si>
  <si>
    <t>COMPLEJO TECNOLOGICO MINERO AGROEMPRESARIAL SEDE SEGOVIA</t>
  </si>
  <si>
    <t>CALLE 48   N° 49 - 29</t>
  </si>
  <si>
    <t>SEGOVIA</t>
  </si>
  <si>
    <t>GUTIERREZ RAMIREZ SUGEY</t>
  </si>
  <si>
    <t>SEDE 29</t>
  </si>
  <si>
    <t>COMPLEJO CENTRAL DESPACHO DIRECCION</t>
  </si>
  <si>
    <t>CALLE 51  N° 57 - 70</t>
  </si>
  <si>
    <t>MEDELLIN                        CENTRAL                                   (MINORISTA)</t>
  </si>
  <si>
    <t>BENITEZ DURANGO HAYDEE ESMERALDA</t>
  </si>
  <si>
    <t>GIL SANCHEZ YUBEIMAR ALBERTO</t>
  </si>
  <si>
    <t>BUITRAGO LOPEZ LUZ NELLY</t>
  </si>
  <si>
    <t>BUSTAMANTE ARROYAVE LUZ MARY</t>
  </si>
  <si>
    <t>DORIS OLIVA GARCES TABARES</t>
  </si>
  <si>
    <t>RINCON GALVIS LUIS ROBERTO</t>
  </si>
  <si>
    <t>TORRES SAUCEDO ENOC</t>
  </si>
  <si>
    <t>VILLA VERGARA VIDAL ANTONIO</t>
  </si>
  <si>
    <t>BUITRAGO LOPEZ GLORIA AMPARO</t>
  </si>
  <si>
    <t>LUZ MERY VILLA LONDOÑO</t>
  </si>
  <si>
    <t>ALVAREZ GARCIA EDWIN ALBERTO</t>
  </si>
  <si>
    <t>CARVAJAL CASTAÑO RUTH AMALIA</t>
  </si>
  <si>
    <t>HENAO NIETO MARIA DAMARIS</t>
  </si>
  <si>
    <t>FERNANDEZ MORALES MARIA EUGENIA</t>
  </si>
  <si>
    <t>BEATRIZ ELENA LONDOÑO GARCIA</t>
  </si>
  <si>
    <t>MONICA CECILIA LOPEZ TORO</t>
  </si>
  <si>
    <t>PIEDRAHITA CANO ANDREA MARIA</t>
  </si>
  <si>
    <t>GLORIA ELENA JIMENEZ VELASQUEZ</t>
  </si>
  <si>
    <t>SEDE 31</t>
  </si>
  <si>
    <t>COMPLEJO CENTRAL CENTRO DE COMERCIO</t>
  </si>
  <si>
    <t>MONSALVE MUÑOZ LUZ MARY</t>
  </si>
  <si>
    <t>MARIA DIOCELINA CANO ARBOLEDA</t>
  </si>
  <si>
    <t>TABORDA NASLEY HELENA</t>
  </si>
  <si>
    <t>RESTREPO RESTREPO LEIDY JOHANA</t>
  </si>
  <si>
    <t>MUÑOZ ALVAREZ JANNETH GEOMAR ELENA</t>
  </si>
  <si>
    <t>CERRO LARA JONATTAN</t>
  </si>
  <si>
    <t>YAZMIN ADRIANA PRIETO PEREZ</t>
  </si>
  <si>
    <t>MONICA ALEJANDRA OQUENDO</t>
  </si>
  <si>
    <t>HECTOR RAUL LOPEZ ACEVEDO</t>
  </si>
  <si>
    <t>YEPES ALVAREZ SANDRA PATRICIA</t>
  </si>
  <si>
    <t>DIANA PATRICIA PARRA GOMEZ</t>
  </si>
  <si>
    <t>INGRID PAOLA DIAZ RODRIGUEZ</t>
  </si>
  <si>
    <t>AGUIRRE GONZALEZ DAVID STEVIN</t>
  </si>
  <si>
    <t>LOPEZ ARIAS WILMAR ALONSO</t>
  </si>
  <si>
    <t>SEDE 32</t>
  </si>
  <si>
    <t>CENTRO DE SERVICIOS DE SALUD</t>
  </si>
  <si>
    <t>CALLE 51 57-70</t>
  </si>
  <si>
    <t>MARTINEZ AGUAS ANDREA CAROLINA</t>
  </si>
  <si>
    <t>MISAS CHAVARRIA CONSUELO</t>
  </si>
  <si>
    <t>ARANGO HOYOS DORA ELENA</t>
  </si>
  <si>
    <t>PEREZ HERRERA CLAUDIA</t>
  </si>
  <si>
    <t>ACIRA CELENY ROJAS ESPINOSA</t>
  </si>
  <si>
    <t>GOMEZ AGUDELO EUDES DE JESUS</t>
  </si>
  <si>
    <t>OCAMPO RIOS LUZ NOEMI</t>
  </si>
  <si>
    <t>ATEHORTUA AMAYA YULIANA GISELA</t>
  </si>
  <si>
    <t>ESPINAL GUZMAN VERONICA</t>
  </si>
  <si>
    <t>ADRIANA MARIA HENAO HENAO</t>
  </si>
  <si>
    <t>SAN MARTIN FORONDA ALEJANDRA</t>
  </si>
  <si>
    <t>MONSALVE ALVAREZ NORELIA</t>
  </si>
  <si>
    <t>DAVID VALLE DORIS JOSEFA</t>
  </si>
  <si>
    <t>RAMOS CHANTACA MARILUZ</t>
  </si>
  <si>
    <t>MARIA NOHEMY GIRALDO</t>
  </si>
  <si>
    <t>YOLY ANDREA GUERRA CORREA</t>
  </si>
  <si>
    <t>MARGARITA MARIA AGUDELO</t>
  </si>
  <si>
    <t>VALERIN MARIANA MONSALVE HERNADEZ</t>
  </si>
  <si>
    <t>SANDRA MILENA CANO</t>
  </si>
  <si>
    <t>SEDE 33</t>
  </si>
  <si>
    <t>COMPLEJO CENTRAL- CENTRO DE SERVICIOS Y GESTION EMPRESARIAL</t>
  </si>
  <si>
    <t>Cindy Julieth Ochoa Valle</t>
  </si>
  <si>
    <t>MARIA VICTORIA GARCIA RAY</t>
  </si>
  <si>
    <t>19/01/2023</t>
  </si>
  <si>
    <t>EDUARD ALEXANDER CASTRILLÓN EUSSE</t>
  </si>
  <si>
    <t>BRAYAN FELIPE VALENCIA VERA</t>
  </si>
  <si>
    <t>YURNIS MARÍA ASPRILLA CUESTA</t>
  </si>
  <si>
    <t>MARÍA VIRGLENICIE SOSSA CATAÑO</t>
  </si>
  <si>
    <t>ANDERSON STIVEN ARANGO USMA</t>
  </si>
  <si>
    <t>ANDRES FELIPE RESTREPO ARANGO</t>
  </si>
  <si>
    <t>SEBASTIAN JIMENEZ ZULUAGA</t>
  </si>
  <si>
    <t>LUIS FELIPE VALENTIN PEREZ</t>
  </si>
  <si>
    <t>SERGIO STIVEN ALVAREZ OSORIO</t>
  </si>
  <si>
    <t>JOHN FREDY HINCAPIE RAMIREZ</t>
  </si>
  <si>
    <t>JEIMY ANTONIO BLANDON CARDONA</t>
  </si>
  <si>
    <t>CARLOS AUGUSTO CORREA RUIZ</t>
  </si>
  <si>
    <t>JEREMY DANIEL DIAZ LOPEZ</t>
  </si>
  <si>
    <t>SEDE 30</t>
  </si>
  <si>
    <t>PERPETUO SOCORRO</t>
  </si>
  <si>
    <t>CALLE 31 44a-50</t>
  </si>
  <si>
    <t>MEDELLIN PERPETUO SOCORRO</t>
  </si>
  <si>
    <t>RODRIGUEZ ZAPATA LISED VIRIDIANA</t>
  </si>
  <si>
    <t>SALVADOR NOVOA BUELVAS</t>
  </si>
  <si>
    <t>SEDE 34</t>
  </si>
  <si>
    <t>Complejo Central - Centro de Servicios y Gestión Empresarial - Tecnoparque</t>
  </si>
  <si>
    <t>CARRERA 46  N° 56 - 11 PISOS 6 Y 7 EDIFICIO TORRE ARGOS</t>
  </si>
  <si>
    <t>MEDELLIN TECNOPARQUE</t>
  </si>
  <si>
    <t>AGUDELO GAMBOA BELLALINA</t>
  </si>
  <si>
    <t>YEPES ALVAREZ MARIA EUGENIA</t>
  </si>
  <si>
    <t>SEDE 35</t>
  </si>
  <si>
    <t>CENTRO DE SERVICIOS DE SALUD - SEDE EL POMAR</t>
  </si>
  <si>
    <t>CLLE 76 79-36 MANRIQUE EL POMAR</t>
  </si>
  <si>
    <t>MEDELLIN  EL POMAR</t>
  </si>
  <si>
    <t>ARIAS LOPEZ AURA LETICIA</t>
  </si>
  <si>
    <t>CARDONA MARULANDA ARIS DARLEY</t>
  </si>
  <si>
    <t>DAVID DAVID BEATRIZ DE JESUS</t>
  </si>
  <si>
    <t>HERNANDEZ CARMONA FLOR MARIA</t>
  </si>
  <si>
    <t>RAMIREZ ALVAREZ ROSMARY</t>
  </si>
  <si>
    <t>GLORIA PARTICIA ARANGO RINCON</t>
  </si>
  <si>
    <t>GALLO SANCHEZ JOSE FERNEY</t>
  </si>
  <si>
    <t>VARGAS FLOREZ CAMILO</t>
  </si>
  <si>
    <t>ANGULO REDONDO HUGO ARMANDO</t>
  </si>
  <si>
    <t>SEDE 36</t>
  </si>
  <si>
    <t>Complejo Central - Despacho Dirección Regional - Buenos Aires</t>
  </si>
  <si>
    <t>CALLE 48 # 28 - 00</t>
  </si>
  <si>
    <t>MEDELLIN    BUENOS AIRES</t>
  </si>
  <si>
    <t>RESTREPO DIOSA FABIAN CAMILO</t>
  </si>
  <si>
    <t>ARBOLEDA CIFUENTES MARIBEL</t>
  </si>
  <si>
    <t>YANCE DIAZ WILMER ALFONSO</t>
  </si>
  <si>
    <t>BETANCUR GIRALDO SOL ZULIMA</t>
  </si>
  <si>
    <t>PEREZ SUCERQUIA DIEGO ALEJANDRO</t>
  </si>
  <si>
    <t>RIOS GOMEZ PAULA ANDREA</t>
  </si>
  <si>
    <t>LUZ NAYIBER CASTRILLON MONROY</t>
  </si>
  <si>
    <t>JUAN FERNANDO MURILLO POSADA</t>
  </si>
  <si>
    <t>JULIO MANUEL TAMARA CONTRERAS</t>
  </si>
  <si>
    <t>CENTRO DE LOS RECURSOS NATURALES RENOVABLES LA SALADA</t>
  </si>
  <si>
    <t>KILOMETRO 6 VÍA CALDAS LA PINTADA</t>
  </si>
  <si>
    <t>CALDAS             LA     SALADA</t>
  </si>
  <si>
    <t>BETANCUR MONTOYA MARGARITA MARIA</t>
  </si>
  <si>
    <t>CASTAÑO GARCIA EUSEBIO DE JESUS</t>
  </si>
  <si>
    <t>DIOSA CALLE JUAN DIEGO</t>
  </si>
  <si>
    <t>SALAZAR GOMEZ JHON ALEXANDER</t>
  </si>
  <si>
    <t>HERRERA SANCHEZ LILIANA</t>
  </si>
  <si>
    <t>MOLINA MORENO LUZ ELENA</t>
  </si>
  <si>
    <t>RESTREPO SAN MARTIN DIEGO ALBERTO</t>
  </si>
  <si>
    <t>Yenifer Yuliana Ospina</t>
  </si>
  <si>
    <t>ZAPATA USME BLANCA AURORA</t>
  </si>
  <si>
    <t>DORA INES JIMENEZ MARIN</t>
  </si>
  <si>
    <t>YULI MARCELA MONTOYA HERRERA</t>
  </si>
  <si>
    <t>YURANI LEANDRA ROJAS PEREZ</t>
  </si>
  <si>
    <t>GUILLERMO MANUEL VELASQUEZ COGOLLO</t>
  </si>
  <si>
    <t>HECTOR FREDY ALVAREZ GARCIA</t>
  </si>
  <si>
    <t>SEDE 38</t>
  </si>
  <si>
    <t>CENTRO DE FORMACIÓN MINERO AMBIENTAL</t>
  </si>
  <si>
    <t>CARRERA 41 32-197 BARRIO COMODATOS DE ARRIBA VÍA ZARAGOZA</t>
  </si>
  <si>
    <t>EL BAGRE</t>
  </si>
  <si>
    <t>ACOSTA RICARDO JOHANA PATRICIA</t>
  </si>
  <si>
    <t>HERNANDEZ ROJAS RAFAEL SANTOS</t>
  </si>
  <si>
    <t>LUCELYS DEL CARMEN PACHECO GONZALEZ</t>
  </si>
  <si>
    <t>SEDE 39</t>
  </si>
  <si>
    <t>CENTRO DE FORMACIÓN MINERO AMBNIENTAL - SEDE RAFAEL ROLDAN</t>
  </si>
  <si>
    <t>CARRERA 48 45-35 CAMPAMENTO DE MINEROS SAS</t>
  </si>
  <si>
    <t>PALACIO FERNANDEZ LUZ AIDE</t>
  </si>
  <si>
    <t>PEÑA BOHORQUES MARIA</t>
  </si>
  <si>
    <t>MENCO CAMILO ANDRES</t>
  </si>
  <si>
    <t>OMAIRA RESTREPO FRANCO</t>
  </si>
  <si>
    <t xml:space="preserve"> COORDINADOR DE TIEMPO COMPLETO TIEMPO COMPLETO</t>
  </si>
  <si>
    <t>02/01/2023</t>
  </si>
  <si>
    <t>FECHA RETIRO</t>
  </si>
  <si>
    <t>LUZ MARINA ALZATE HENAO</t>
  </si>
  <si>
    <t>29/01/2023</t>
  </si>
  <si>
    <t xml:space="preserve">ALVARO ARIAS </t>
  </si>
  <si>
    <t>LUCAS ANDRES MONTOYA ISAZA</t>
  </si>
  <si>
    <t>ALEXANDER DE JESUS CASTAÑO CASTAÑO</t>
  </si>
  <si>
    <t>CLARA INES PULGARIN LOPEZ</t>
  </si>
  <si>
    <t>GIRLEZA DEL SOCORRO CHICA CASAS</t>
  </si>
  <si>
    <t>PEDRO ANGEL OSUNA ALVEAR</t>
  </si>
  <si>
    <t>MARIA ISABEL CHAVARRIA JARAMILLO</t>
  </si>
  <si>
    <t>LUZ MERY GRANDA HINCAPIE</t>
  </si>
  <si>
    <t>SOR ANGELICA QUINTERO SALINAS</t>
  </si>
  <si>
    <t>FANNY RAMIREZ RESTREPO</t>
  </si>
  <si>
    <t>LUISA FERNANDA RAMIREZ RIOS</t>
  </si>
  <si>
    <t>SEDE 37</t>
  </si>
  <si>
    <t>DÍAS LABORADOS</t>
  </si>
  <si>
    <t>AIU 1%</t>
  </si>
  <si>
    <t>IVA 19%</t>
  </si>
  <si>
    <t>VALOR MES OPERARIOS</t>
  </si>
  <si>
    <t>VALOR UNITARIO DÍAS LABORADOS</t>
  </si>
  <si>
    <t>VALOR TOTAL</t>
  </si>
  <si>
    <t>BASE PARA CALCULO DE IVA</t>
  </si>
  <si>
    <t>SEDE 10</t>
  </si>
  <si>
    <t xml:space="preserve">ITAGUI     CALATRAVA     </t>
  </si>
  <si>
    <t>MEDELLIN    PEDREGAL</t>
  </si>
  <si>
    <t>Subtotal Mes</t>
  </si>
  <si>
    <t>Aiu (1 % Sobre Subtotal Mes)</t>
  </si>
  <si>
    <t>Base  IVA</t>
  </si>
  <si>
    <t>IVA (19 % Sobre Base IVA)</t>
  </si>
  <si>
    <t>Total (Subtotal Mes + Aiu + Iva)</t>
  </si>
  <si>
    <t xml:space="preserve">VALOR TOTAL FACTURACION 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</si>
</sst>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6"/>
      <name val="Garamond"/>
      <family val="1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B99D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7" fillId="0" borderId="0"/>
    <xf numFmtId="166" fontId="2" fillId="0" borderId="0" applyFont="0" applyFill="0" applyBorder="0" applyAlignment="0" applyProtection="0"/>
  </cellStyleXfs>
  <cellXfs count="220">
    <xf numFmtId="0" fontId="0" fillId="0" borderId="0" xfId="0"/>
    <xf numFmtId="0" fontId="1" fillId="7" borderId="1" xfId="0" applyFont="1" applyFill="1" applyBorder="1" applyAlignment="1">
      <alignment horizontal="center" vertical="center" textRotation="90" wrapText="1"/>
    </xf>
    <xf numFmtId="0" fontId="4" fillId="0" borderId="0" xfId="0" applyFont="1" applyBorder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5" borderId="2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3" fillId="5" borderId="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6" fillId="0" borderId="0" xfId="0" applyFont="1" applyBorder="1"/>
    <xf numFmtId="43" fontId="4" fillId="0" borderId="0" xfId="0" applyNumberFormat="1" applyFont="1" applyBorder="1" applyAlignment="1">
      <alignment wrapText="1"/>
    </xf>
    <xf numFmtId="43" fontId="4" fillId="0" borderId="0" xfId="1" applyFont="1" applyBorder="1"/>
    <xf numFmtId="0" fontId="8" fillId="8" borderId="5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Border="1"/>
    <xf numFmtId="0" fontId="9" fillId="9" borderId="1" xfId="0" applyFont="1" applyFill="1" applyBorder="1" applyAlignment="1" applyProtection="1">
      <alignment horizontal="center" vertical="center" wrapText="1"/>
      <protection hidden="1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wrapText="1"/>
    </xf>
    <xf numFmtId="0" fontId="6" fillId="9" borderId="1" xfId="0" applyFont="1" applyFill="1" applyBorder="1" applyAlignment="1">
      <alignment horizontal="left"/>
    </xf>
    <xf numFmtId="43" fontId="6" fillId="9" borderId="1" xfId="1" applyFont="1" applyFill="1" applyBorder="1" applyAlignment="1">
      <alignment horizontal="left" wrapText="1"/>
    </xf>
    <xf numFmtId="43" fontId="6" fillId="9" borderId="1" xfId="0" applyNumberFormat="1" applyFont="1" applyFill="1" applyBorder="1" applyAlignment="1">
      <alignment horizontal="left" wrapText="1"/>
    </xf>
    <xf numFmtId="0" fontId="4" fillId="9" borderId="0" xfId="0" applyFont="1" applyFill="1" applyBorder="1"/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3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wrapText="1"/>
    </xf>
    <xf numFmtId="0" fontId="6" fillId="10" borderId="1" xfId="0" applyFont="1" applyFill="1" applyBorder="1" applyAlignment="1">
      <alignment horizontal="left"/>
    </xf>
    <xf numFmtId="43" fontId="6" fillId="10" borderId="1" xfId="1" applyFont="1" applyFill="1" applyBorder="1" applyAlignment="1">
      <alignment horizontal="left" wrapText="1"/>
    </xf>
    <xf numFmtId="43" fontId="6" fillId="10" borderId="1" xfId="0" applyNumberFormat="1" applyFont="1" applyFill="1" applyBorder="1" applyAlignment="1">
      <alignment horizontal="left" wrapText="1"/>
    </xf>
    <xf numFmtId="0" fontId="4" fillId="10" borderId="0" xfId="0" applyFont="1" applyFill="1" applyBorder="1"/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3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wrapText="1"/>
    </xf>
    <xf numFmtId="0" fontId="6" fillId="11" borderId="1" xfId="0" applyFont="1" applyFill="1" applyBorder="1" applyAlignment="1">
      <alignment horizontal="left"/>
    </xf>
    <xf numFmtId="43" fontId="6" fillId="11" borderId="1" xfId="1" applyFont="1" applyFill="1" applyBorder="1" applyAlignment="1">
      <alignment horizontal="left" wrapText="1"/>
    </xf>
    <xf numFmtId="43" fontId="6" fillId="11" borderId="1" xfId="0" applyNumberFormat="1" applyFont="1" applyFill="1" applyBorder="1" applyAlignment="1">
      <alignment horizontal="left" wrapText="1"/>
    </xf>
    <xf numFmtId="0" fontId="4" fillId="11" borderId="0" xfId="0" applyFont="1" applyFill="1" applyBorder="1"/>
    <xf numFmtId="0" fontId="3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left" vertical="center"/>
    </xf>
    <xf numFmtId="0" fontId="6" fillId="12" borderId="1" xfId="0" applyFont="1" applyFill="1" applyBorder="1" applyAlignment="1">
      <alignment horizontal="left" wrapText="1"/>
    </xf>
    <xf numFmtId="43" fontId="6" fillId="12" borderId="1" xfId="1" applyFont="1" applyFill="1" applyBorder="1" applyAlignment="1">
      <alignment horizontal="left" wrapText="1"/>
    </xf>
    <xf numFmtId="43" fontId="6" fillId="12" borderId="1" xfId="0" applyNumberFormat="1" applyFont="1" applyFill="1" applyBorder="1" applyAlignment="1">
      <alignment horizontal="left" wrapText="1"/>
    </xf>
    <xf numFmtId="0" fontId="4" fillId="12" borderId="0" xfId="0" applyFont="1" applyFill="1" applyBorder="1"/>
    <xf numFmtId="43" fontId="6" fillId="12" borderId="3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left"/>
    </xf>
    <xf numFmtId="43" fontId="6" fillId="12" borderId="4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 vertical="center"/>
    </xf>
    <xf numFmtId="0" fontId="6" fillId="13" borderId="1" xfId="0" applyFont="1" applyFill="1" applyBorder="1" applyAlignment="1">
      <alignment horizontal="left" wrapText="1"/>
    </xf>
    <xf numFmtId="43" fontId="6" fillId="13" borderId="1" xfId="1" applyFont="1" applyFill="1" applyBorder="1" applyAlignment="1">
      <alignment horizontal="left" wrapText="1"/>
    </xf>
    <xf numFmtId="43" fontId="6" fillId="13" borderId="1" xfId="0" applyNumberFormat="1" applyFont="1" applyFill="1" applyBorder="1" applyAlignment="1">
      <alignment horizontal="left" wrapText="1"/>
    </xf>
    <xf numFmtId="43" fontId="6" fillId="13" borderId="6" xfId="0" applyNumberFormat="1" applyFont="1" applyFill="1" applyBorder="1" applyAlignment="1">
      <alignment horizontal="center" vertical="center" wrapText="1"/>
    </xf>
    <xf numFmtId="0" fontId="4" fillId="13" borderId="0" xfId="0" applyFont="1" applyFill="1" applyBorder="1"/>
    <xf numFmtId="43" fontId="6" fillId="13" borderId="3" xfId="0" applyNumberFormat="1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left"/>
    </xf>
    <xf numFmtId="43" fontId="6" fillId="13" borderId="4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left" vertical="center"/>
    </xf>
    <xf numFmtId="0" fontId="6" fillId="14" borderId="1" xfId="0" applyFont="1" applyFill="1" applyBorder="1" applyAlignment="1">
      <alignment horizontal="left" wrapText="1"/>
    </xf>
    <xf numFmtId="0" fontId="6" fillId="14" borderId="1" xfId="0" applyFont="1" applyFill="1" applyBorder="1" applyAlignment="1">
      <alignment horizontal="left"/>
    </xf>
    <xf numFmtId="43" fontId="6" fillId="14" borderId="1" xfId="1" applyFont="1" applyFill="1" applyBorder="1" applyAlignment="1">
      <alignment horizontal="left" wrapText="1"/>
    </xf>
    <xf numFmtId="43" fontId="6" fillId="14" borderId="1" xfId="0" applyNumberFormat="1" applyFont="1" applyFill="1" applyBorder="1" applyAlignment="1">
      <alignment horizontal="left" wrapText="1"/>
    </xf>
    <xf numFmtId="43" fontId="6" fillId="14" borderId="2" xfId="0" applyNumberFormat="1" applyFont="1" applyFill="1" applyBorder="1" applyAlignment="1">
      <alignment horizontal="center" vertical="center" wrapText="1"/>
    </xf>
    <xf numFmtId="0" fontId="4" fillId="14" borderId="0" xfId="0" applyFont="1" applyFill="1" applyBorder="1"/>
    <xf numFmtId="43" fontId="6" fillId="14" borderId="3" xfId="0" applyNumberFormat="1" applyFont="1" applyFill="1" applyBorder="1" applyAlignment="1">
      <alignment horizontal="center" vertical="center" wrapText="1"/>
    </xf>
    <xf numFmtId="43" fontId="6" fillId="14" borderId="4" xfId="0" applyNumberFormat="1" applyFont="1" applyFill="1" applyBorder="1" applyAlignment="1">
      <alignment horizontal="center" vertical="center" wrapText="1"/>
    </xf>
    <xf numFmtId="0" fontId="9" fillId="13" borderId="1" xfId="0" applyFont="1" applyFill="1" applyBorder="1" applyAlignment="1" applyProtection="1">
      <alignment horizontal="center" vertical="center" wrapText="1"/>
      <protection hidden="1"/>
    </xf>
    <xf numFmtId="0" fontId="9" fillId="14" borderId="1" xfId="0" applyFont="1" applyFill="1" applyBorder="1" applyAlignment="1" applyProtection="1">
      <alignment horizontal="center" vertical="center" wrapText="1"/>
      <protection hidden="1"/>
    </xf>
    <xf numFmtId="0" fontId="3" fillId="12" borderId="1" xfId="0" applyFont="1" applyFill="1" applyBorder="1" applyAlignment="1">
      <alignment horizontal="left" vertical="center" wrapText="1"/>
    </xf>
    <xf numFmtId="43" fontId="6" fillId="12" borderId="2" xfId="0" applyNumberFormat="1" applyFont="1" applyFill="1" applyBorder="1" applyAlignment="1">
      <alignment horizontal="center" wrapText="1"/>
    </xf>
    <xf numFmtId="43" fontId="6" fillId="12" borderId="3" xfId="0" applyNumberFormat="1" applyFont="1" applyFill="1" applyBorder="1" applyAlignment="1">
      <alignment horizontal="center" wrapText="1"/>
    </xf>
    <xf numFmtId="43" fontId="6" fillId="12" borderId="4" xfId="0" applyNumberFormat="1" applyFont="1" applyFill="1" applyBorder="1" applyAlignment="1">
      <alignment horizontal="center" wrapText="1"/>
    </xf>
    <xf numFmtId="0" fontId="3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wrapText="1"/>
    </xf>
    <xf numFmtId="0" fontId="6" fillId="15" borderId="1" xfId="0" applyFont="1" applyFill="1" applyBorder="1" applyAlignment="1">
      <alignment horizontal="left"/>
    </xf>
    <xf numFmtId="43" fontId="6" fillId="15" borderId="1" xfId="1" applyFont="1" applyFill="1" applyBorder="1" applyAlignment="1">
      <alignment horizontal="left" wrapText="1"/>
    </xf>
    <xf numFmtId="43" fontId="6" fillId="15" borderId="1" xfId="0" applyNumberFormat="1" applyFont="1" applyFill="1" applyBorder="1" applyAlignment="1">
      <alignment horizontal="left" wrapText="1"/>
    </xf>
    <xf numFmtId="43" fontId="6" fillId="15" borderId="2" xfId="0" applyNumberFormat="1" applyFont="1" applyFill="1" applyBorder="1" applyAlignment="1">
      <alignment horizontal="center" vertical="center" wrapText="1"/>
    </xf>
    <xf numFmtId="0" fontId="4" fillId="15" borderId="0" xfId="0" applyFont="1" applyFill="1" applyBorder="1"/>
    <xf numFmtId="43" fontId="6" fillId="15" borderId="3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center" wrapText="1"/>
    </xf>
    <xf numFmtId="43" fontId="6" fillId="15" borderId="4" xfId="0" applyNumberFormat="1" applyFont="1" applyFill="1" applyBorder="1" applyAlignment="1">
      <alignment horizontal="center" vertical="center" wrapText="1"/>
    </xf>
    <xf numFmtId="0" fontId="9" fillId="15" borderId="1" xfId="0" applyFont="1" applyFill="1" applyBorder="1" applyAlignment="1" applyProtection="1">
      <alignment horizontal="center" vertical="center" wrapText="1"/>
      <protection hidden="1"/>
    </xf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3" fillId="1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center" vertical="center" wrapText="1"/>
    </xf>
    <xf numFmtId="43" fontId="6" fillId="13" borderId="2" xfId="0" applyNumberFormat="1" applyFont="1" applyFill="1" applyBorder="1" applyAlignment="1">
      <alignment horizontal="center" vertical="center" wrapText="1"/>
    </xf>
    <xf numFmtId="43" fontId="6" fillId="10" borderId="2" xfId="0" applyNumberFormat="1" applyFont="1" applyFill="1" applyBorder="1" applyAlignment="1">
      <alignment horizontal="center" vertical="center" wrapText="1"/>
    </xf>
    <xf numFmtId="43" fontId="6" fillId="10" borderId="3" xfId="0" applyNumberFormat="1" applyFont="1" applyFill="1" applyBorder="1" applyAlignment="1">
      <alignment horizontal="center" vertical="center" wrapText="1"/>
    </xf>
    <xf numFmtId="43" fontId="6" fillId="10" borderId="4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9" fillId="13" borderId="2" xfId="0" applyFont="1" applyFill="1" applyBorder="1" applyAlignment="1" applyProtection="1">
      <alignment horizontal="center" vertical="center" wrapText="1"/>
      <protection hidden="1"/>
    </xf>
    <xf numFmtId="0" fontId="3" fillId="13" borderId="2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/>
    </xf>
    <xf numFmtId="0" fontId="9" fillId="13" borderId="3" xfId="0" applyFont="1" applyFill="1" applyBorder="1" applyAlignment="1" applyProtection="1">
      <alignment horizontal="center" vertical="center" wrapText="1"/>
      <protection hidden="1"/>
    </xf>
    <xf numFmtId="0" fontId="3" fillId="13" borderId="3" xfId="0" applyFont="1" applyFill="1" applyBorder="1" applyAlignment="1">
      <alignment horizontal="left" vertical="center" wrapText="1"/>
    </xf>
    <xf numFmtId="0" fontId="3" fillId="13" borderId="3" xfId="0" applyFont="1" applyFill="1" applyBorder="1" applyAlignment="1">
      <alignment horizontal="center" vertical="center"/>
    </xf>
    <xf numFmtId="0" fontId="9" fillId="13" borderId="4" xfId="0" applyFont="1" applyFill="1" applyBorder="1" applyAlignment="1" applyProtection="1">
      <alignment horizontal="center" vertical="center" wrapText="1"/>
      <protection hidden="1"/>
    </xf>
    <xf numFmtId="0" fontId="3" fillId="13" borderId="4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vertical="center" wrapText="1"/>
    </xf>
    <xf numFmtId="43" fontId="6" fillId="12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textRotation="90" wrapText="1"/>
    </xf>
    <xf numFmtId="0" fontId="3" fillId="10" borderId="3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 textRotation="90" wrapText="1"/>
    </xf>
    <xf numFmtId="0" fontId="3" fillId="10" borderId="4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textRotation="90" wrapText="1"/>
    </xf>
    <xf numFmtId="0" fontId="9" fillId="16" borderId="1" xfId="0" applyFont="1" applyFill="1" applyBorder="1" applyAlignment="1" applyProtection="1">
      <alignment horizontal="center" vertical="center" wrapText="1"/>
      <protection hidden="1"/>
    </xf>
    <xf numFmtId="0" fontId="3" fillId="16" borderId="1" xfId="0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left" vertical="center"/>
    </xf>
    <xf numFmtId="0" fontId="6" fillId="16" borderId="1" xfId="0" applyFont="1" applyFill="1" applyBorder="1" applyAlignment="1">
      <alignment horizontal="left" wrapText="1"/>
    </xf>
    <xf numFmtId="0" fontId="6" fillId="16" borderId="1" xfId="0" applyFont="1" applyFill="1" applyBorder="1" applyAlignment="1">
      <alignment horizontal="left"/>
    </xf>
    <xf numFmtId="43" fontId="6" fillId="16" borderId="1" xfId="1" applyFont="1" applyFill="1" applyBorder="1" applyAlignment="1">
      <alignment horizontal="left" wrapText="1"/>
    </xf>
    <xf numFmtId="43" fontId="6" fillId="16" borderId="1" xfId="0" applyNumberFormat="1" applyFont="1" applyFill="1" applyBorder="1" applyAlignment="1">
      <alignment horizontal="left" wrapText="1"/>
    </xf>
    <xf numFmtId="0" fontId="4" fillId="16" borderId="0" xfId="0" applyFont="1" applyFill="1" applyBorder="1"/>
    <xf numFmtId="43" fontId="6" fillId="16" borderId="2" xfId="0" applyNumberFormat="1" applyFont="1" applyFill="1" applyBorder="1" applyAlignment="1">
      <alignment horizontal="center" vertical="center" wrapText="1"/>
    </xf>
    <xf numFmtId="43" fontId="6" fillId="16" borderId="3" xfId="0" applyNumberFormat="1" applyFont="1" applyFill="1" applyBorder="1" applyAlignment="1">
      <alignment horizontal="center" vertical="center" wrapText="1"/>
    </xf>
    <xf numFmtId="43" fontId="6" fillId="16" borderId="4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43" fontId="6" fillId="11" borderId="2" xfId="0" applyNumberFormat="1" applyFont="1" applyFill="1" applyBorder="1" applyAlignment="1">
      <alignment horizontal="center" vertical="center" wrapText="1"/>
    </xf>
    <xf numFmtId="43" fontId="6" fillId="11" borderId="3" xfId="0" applyNumberFormat="1" applyFont="1" applyFill="1" applyBorder="1" applyAlignment="1">
      <alignment horizontal="center" vertical="center" wrapText="1"/>
    </xf>
    <xf numFmtId="43" fontId="6" fillId="11" borderId="4" xfId="0" applyNumberFormat="1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left" wrapText="1"/>
    </xf>
    <xf numFmtId="0" fontId="12" fillId="12" borderId="1" xfId="0" applyFont="1" applyFill="1" applyBorder="1" applyAlignment="1">
      <alignment horizontal="left"/>
    </xf>
    <xf numFmtId="43" fontId="12" fillId="12" borderId="1" xfId="1" applyFont="1" applyFill="1" applyBorder="1" applyAlignment="1">
      <alignment horizontal="left" wrapText="1"/>
    </xf>
    <xf numFmtId="43" fontId="12" fillId="12" borderId="1" xfId="0" applyNumberFormat="1" applyFont="1" applyFill="1" applyBorder="1" applyAlignment="1">
      <alignment horizontal="left" wrapText="1"/>
    </xf>
    <xf numFmtId="0" fontId="10" fillId="12" borderId="0" xfId="0" applyFont="1" applyFill="1" applyBorder="1"/>
    <xf numFmtId="43" fontId="12" fillId="12" borderId="2" xfId="0" applyNumberFormat="1" applyFont="1" applyFill="1" applyBorder="1" applyAlignment="1">
      <alignment horizontal="center" vertical="center" wrapText="1"/>
    </xf>
    <xf numFmtId="43" fontId="12" fillId="12" borderId="4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 vertical="center"/>
    </xf>
    <xf numFmtId="14" fontId="6" fillId="10" borderId="1" xfId="0" applyNumberFormat="1" applyFont="1" applyFill="1" applyBorder="1" applyAlignment="1">
      <alignment horizontal="left" wrapText="1"/>
    </xf>
    <xf numFmtId="0" fontId="3" fillId="9" borderId="1" xfId="0" applyFont="1" applyFill="1" applyBorder="1" applyAlignment="1">
      <alignment horizontal="center" vertical="center"/>
    </xf>
    <xf numFmtId="43" fontId="6" fillId="9" borderId="2" xfId="0" applyNumberFormat="1" applyFont="1" applyFill="1" applyBorder="1" applyAlignment="1">
      <alignment horizontal="center" vertical="center" wrapText="1"/>
    </xf>
    <xf numFmtId="43" fontId="6" fillId="9" borderId="3" xfId="0" applyNumberFormat="1" applyFont="1" applyFill="1" applyBorder="1" applyAlignment="1">
      <alignment horizontal="center" vertical="center" wrapText="1"/>
    </xf>
    <xf numFmtId="43" fontId="6" fillId="9" borderId="4" xfId="0" applyNumberFormat="1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43" fontId="6" fillId="3" borderId="1" xfId="1" applyFont="1" applyFill="1" applyBorder="1" applyAlignment="1">
      <alignment horizontal="left" wrapText="1"/>
    </xf>
    <xf numFmtId="43" fontId="6" fillId="3" borderId="1" xfId="0" applyNumberFormat="1" applyFont="1" applyFill="1" applyBorder="1" applyAlignment="1">
      <alignment horizontal="left" wrapText="1"/>
    </xf>
    <xf numFmtId="0" fontId="4" fillId="3" borderId="0" xfId="0" applyFont="1" applyFill="1" applyBorder="1"/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left"/>
    </xf>
    <xf numFmtId="0" fontId="3" fillId="12" borderId="1" xfId="0" applyFont="1" applyFill="1" applyBorder="1" applyAlignment="1">
      <alignment vertical="center"/>
    </xf>
    <xf numFmtId="0" fontId="9" fillId="9" borderId="1" xfId="0" applyFont="1" applyFill="1" applyBorder="1" applyAlignment="1" applyProtection="1">
      <alignment horizontal="center" vertical="center" wrapText="1"/>
      <protection hidden="1"/>
    </xf>
    <xf numFmtId="0" fontId="3" fillId="9" borderId="1" xfId="0" applyFont="1" applyFill="1" applyBorder="1" applyAlignment="1">
      <alignment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/>
    </xf>
    <xf numFmtId="0" fontId="9" fillId="10" borderId="2" xfId="0" applyFont="1" applyFill="1" applyBorder="1" applyAlignment="1" applyProtection="1">
      <alignment horizontal="center" vertical="center" wrapText="1"/>
      <protection hidden="1"/>
    </xf>
    <xf numFmtId="0" fontId="3" fillId="10" borderId="2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 applyProtection="1">
      <alignment horizontal="center" vertical="center" wrapText="1"/>
      <protection hidden="1"/>
    </xf>
    <xf numFmtId="0" fontId="3" fillId="10" borderId="3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 applyProtection="1">
      <alignment horizontal="center" vertical="center" wrapText="1"/>
      <protection hidden="1"/>
    </xf>
    <xf numFmtId="0" fontId="3" fillId="10" borderId="4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 applyProtection="1">
      <alignment horizontal="center" vertical="center" wrapText="1"/>
      <protection hidden="1"/>
    </xf>
    <xf numFmtId="0" fontId="3" fillId="12" borderId="2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 applyProtection="1">
      <alignment horizontal="center" vertical="center" wrapText="1"/>
      <protection hidden="1"/>
    </xf>
    <xf numFmtId="0" fontId="3" fillId="12" borderId="3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 applyProtection="1">
      <alignment horizontal="center" vertical="center" wrapText="1"/>
      <protection hidden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left" vertical="center"/>
    </xf>
    <xf numFmtId="43" fontId="6" fillId="3" borderId="1" xfId="0" applyNumberFormat="1" applyFont="1" applyFill="1" applyBorder="1" applyAlignment="1">
      <alignment horizontal="left" vertical="center" wrapText="1"/>
    </xf>
    <xf numFmtId="43" fontId="6" fillId="9" borderId="1" xfId="0" applyNumberFormat="1" applyFont="1" applyFill="1" applyBorder="1" applyAlignment="1">
      <alignment horizontal="left" vertical="center" wrapText="1"/>
    </xf>
    <xf numFmtId="0" fontId="9" fillId="16" borderId="1" xfId="0" applyFont="1" applyFill="1" applyBorder="1" applyAlignment="1" applyProtection="1">
      <alignment horizontal="center" vertical="center" wrapText="1"/>
      <protection hidden="1"/>
    </xf>
    <xf numFmtId="0" fontId="3" fillId="16" borderId="1" xfId="0" applyFont="1" applyFill="1" applyBorder="1" applyAlignment="1">
      <alignment wrapText="1"/>
    </xf>
    <xf numFmtId="0" fontId="3" fillId="16" borderId="1" xfId="0" applyFont="1" applyFill="1" applyBorder="1" applyAlignment="1">
      <alignment horizontal="center" wrapText="1"/>
    </xf>
    <xf numFmtId="0" fontId="3" fillId="16" borderId="1" xfId="0" applyFont="1" applyFill="1" applyBorder="1"/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3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horizontal="center" wrapText="1"/>
    </xf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3" fillId="11" borderId="1" xfId="0" applyFont="1" applyFill="1" applyBorder="1" applyAlignment="1">
      <alignment wrapText="1"/>
    </xf>
    <xf numFmtId="0" fontId="3" fillId="11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43" fontId="6" fillId="16" borderId="1" xfId="0" applyNumberFormat="1" applyFont="1" applyFill="1" applyBorder="1" applyAlignment="1">
      <alignment horizontal="left" vertical="center" wrapText="1"/>
    </xf>
    <xf numFmtId="43" fontId="6" fillId="10" borderId="1" xfId="0" applyNumberFormat="1" applyFont="1" applyFill="1" applyBorder="1" applyAlignment="1">
      <alignment horizontal="left" vertical="center" wrapText="1"/>
    </xf>
    <xf numFmtId="43" fontId="6" fillId="11" borderId="1" xfId="0" applyNumberFormat="1" applyFont="1" applyFill="1" applyBorder="1" applyAlignment="1">
      <alignment horizontal="left" vertical="center" wrapText="1"/>
    </xf>
    <xf numFmtId="43" fontId="6" fillId="12" borderId="1" xfId="0" applyNumberFormat="1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center" wrapText="1"/>
    </xf>
    <xf numFmtId="0" fontId="13" fillId="0" borderId="5" xfId="0" applyFont="1" applyBorder="1" applyAlignment="1">
      <alignment horizontal="center"/>
    </xf>
    <xf numFmtId="43" fontId="13" fillId="0" borderId="5" xfId="0" applyNumberFormat="1" applyFont="1" applyBorder="1"/>
    <xf numFmtId="0" fontId="6" fillId="13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4">
    <cellStyle name="Millares" xfId="1" builtinId="3"/>
    <cellStyle name="Millares 3 2" xfId="3"/>
    <cellStyle name="Normal" xfId="0" builtinId="0"/>
    <cellStyle name="Normal 2" xfId="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%20SENA%20ANTIOQU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SEISO\P&#218;BLICAS\3%20ACUERDO%20MARCO\SENA\Sincelejo_Sucre%20O.C5760\Evento_4571-SENA_REGIONAL_RISARALDA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4%20UT%20ASEO%20COLOMBIA_Acuerdo%20Marco%20II\SENA\OC%2022104_R3%20Antioquia\TVEC\Evento_45445_(1)_-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mpuestos"/>
      <sheetName val="CVS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Listas"/>
      <sheetName val="solCotizacionCSV"/>
      <sheetName val="ClasifiPersonal"/>
      <sheetName val="Evento_4571-SENA_REGIONAL_RISAR"/>
    </sheetNames>
    <sheetDataSet>
      <sheetData sheetId="0"/>
      <sheetData sheetId="1"/>
      <sheetData sheetId="2"/>
      <sheetData sheetId="3"/>
      <sheetData sheetId="4">
        <row r="3">
          <cell r="A3" t="str">
            <v>Servicio de Personal</v>
          </cell>
        </row>
        <row r="4">
          <cell r="A4" t="str">
            <v>Bienes de Aseo y Cafetería</v>
          </cell>
        </row>
        <row r="5">
          <cell r="A5" t="str">
            <v>Servicios Especiales</v>
          </cell>
        </row>
      </sheetData>
      <sheetData sheetId="5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Cotizacion Bienes de Aseo y Ca"/>
      <sheetName val="Cotizacion"/>
      <sheetName val="ConsolidadoServicios"/>
      <sheetName val="solCotizacionCSV_es"/>
      <sheetName val="Listas"/>
      <sheetName val="ClasifiPersonal"/>
      <sheetName val="TablaDinamica"/>
      <sheetName val="temp"/>
      <sheetName val="Precios"/>
    </sheetNames>
    <sheetDataSet>
      <sheetData sheetId="0">
        <row r="9">
          <cell r="H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H2" t="str">
            <v>Operario de aseo</v>
          </cell>
        </row>
        <row r="3">
          <cell r="H3" t="str">
            <v>Operario de cafetería</v>
          </cell>
        </row>
        <row r="4">
          <cell r="H4" t="str">
            <v>Operario de aseo y cafetería</v>
          </cell>
        </row>
        <row r="5">
          <cell r="H5" t="str">
            <v>Operario de mantenimiento</v>
          </cell>
        </row>
        <row r="6">
          <cell r="H6" t="str">
            <v>Operario auxiliar</v>
          </cell>
        </row>
        <row r="7">
          <cell r="H7" t="str">
            <v>Coordinador de tiempo completo</v>
          </cell>
        </row>
        <row r="8">
          <cell r="H8" t="str">
            <v>Jardinero</v>
          </cell>
        </row>
        <row r="9">
          <cell r="H9" t="str">
            <v>Operario de mantenimiento capacitado para trabajo en alturas nivel básico</v>
          </cell>
        </row>
        <row r="10">
          <cell r="H10" t="str">
            <v>Operario auxiliar capacitado para trabajo en alturas nivel básico</v>
          </cell>
        </row>
        <row r="11">
          <cell r="H11" t="str">
            <v>Jardinero capacitado para trabajo en alturas nivel básico</v>
          </cell>
        </row>
        <row r="12">
          <cell r="H12" t="str">
            <v>Coordinador de trabajo en alturas nivel básico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8"/>
  <sheetViews>
    <sheetView tabSelected="1" topLeftCell="J1" workbookViewId="0">
      <pane ySplit="1" topLeftCell="A98" activePane="bottomLeft" state="frozen"/>
      <selection activeCell="K1" sqref="K1"/>
      <selection pane="bottomLeft" activeCell="Q221" sqref="Q221"/>
    </sheetView>
  </sheetViews>
  <sheetFormatPr baseColWidth="10" defaultRowHeight="12" x14ac:dyDescent="0.2"/>
  <cols>
    <col min="1" max="1" width="7.42578125" style="18" customWidth="1"/>
    <col min="2" max="2" width="18" style="2" customWidth="1"/>
    <col min="3" max="3" width="5.7109375" style="2" customWidth="1"/>
    <col min="4" max="4" width="15.85546875" style="2" customWidth="1"/>
    <col min="5" max="5" width="0.42578125" style="2" customWidth="1"/>
    <col min="6" max="6" width="15.7109375" style="2" hidden="1" customWidth="1"/>
    <col min="7" max="7" width="39.42578125" style="2" hidden="1" customWidth="1"/>
    <col min="8" max="8" width="49.85546875" style="13" customWidth="1"/>
    <col min="9" max="9" width="12.7109375" style="2" customWidth="1"/>
    <col min="10" max="10" width="10.5703125" style="2" customWidth="1"/>
    <col min="11" max="11" width="10.140625" style="219" customWidth="1"/>
    <col min="12" max="12" width="14.140625" style="2" customWidth="1"/>
    <col min="13" max="13" width="14.5703125" style="2" customWidth="1"/>
    <col min="14" max="14" width="14.140625" style="2" customWidth="1"/>
    <col min="15" max="15" width="15.28515625" style="2" customWidth="1"/>
    <col min="16" max="16" width="12.5703125" style="2" customWidth="1"/>
    <col min="17" max="17" width="15.85546875" style="2" customWidth="1"/>
    <col min="18" max="18" width="15.28515625" style="2" customWidth="1"/>
    <col min="19" max="19" width="12.5703125" style="2" customWidth="1"/>
    <col min="20" max="20" width="15.85546875" style="2" customWidth="1"/>
    <col min="21" max="21" width="15.28515625" style="2" customWidth="1"/>
    <col min="22" max="22" width="15.85546875" style="2" customWidth="1"/>
    <col min="23" max="16384" width="11.42578125" style="2"/>
  </cols>
  <sheetData>
    <row r="1" spans="1:22" ht="41.25" customHeight="1" x14ac:dyDescent="0.2">
      <c r="A1" s="17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352</v>
      </c>
      <c r="K1" s="4" t="s">
        <v>367</v>
      </c>
      <c r="L1" s="4" t="s">
        <v>370</v>
      </c>
      <c r="M1" s="4" t="s">
        <v>371</v>
      </c>
      <c r="N1" s="4" t="s">
        <v>368</v>
      </c>
      <c r="O1" s="4" t="s">
        <v>373</v>
      </c>
      <c r="P1" s="4" t="s">
        <v>369</v>
      </c>
      <c r="Q1" s="4" t="s">
        <v>372</v>
      </c>
      <c r="R1" s="16" t="s">
        <v>377</v>
      </c>
      <c r="S1" s="16" t="s">
        <v>378</v>
      </c>
      <c r="T1" s="16" t="s">
        <v>379</v>
      </c>
      <c r="U1" s="16" t="s">
        <v>380</v>
      </c>
      <c r="V1" s="16" t="s">
        <v>381</v>
      </c>
    </row>
    <row r="2" spans="1:22" s="58" customFormat="1" ht="21" customHeight="1" x14ac:dyDescent="0.2">
      <c r="A2" s="73" t="s">
        <v>9</v>
      </c>
      <c r="B2" s="51" t="s">
        <v>10</v>
      </c>
      <c r="C2" s="52">
        <v>6</v>
      </c>
      <c r="D2" s="53" t="s">
        <v>11</v>
      </c>
      <c r="E2" s="5" t="s">
        <v>375</v>
      </c>
      <c r="F2" s="54">
        <v>1152192870</v>
      </c>
      <c r="G2" s="54" t="s">
        <v>12</v>
      </c>
      <c r="H2" s="54" t="s">
        <v>13</v>
      </c>
      <c r="I2" s="54" t="s">
        <v>14</v>
      </c>
      <c r="J2" s="54"/>
      <c r="K2" s="209">
        <v>21</v>
      </c>
      <c r="L2" s="55">
        <v>2178758.75</v>
      </c>
      <c r="M2" s="56">
        <f>L2/30*K2</f>
        <v>1525131.125</v>
      </c>
      <c r="N2" s="56">
        <f>M2*1%</f>
        <v>15251.311250000001</v>
      </c>
      <c r="O2" s="56">
        <f>M2*10%</f>
        <v>152513.11250000002</v>
      </c>
      <c r="P2" s="56">
        <f>O2*19%</f>
        <v>28977.491375000005</v>
      </c>
      <c r="Q2" s="56">
        <f>P2+N2+M2</f>
        <v>1569359.927625</v>
      </c>
      <c r="R2" s="57">
        <f>SUM(M2:M7)</f>
        <v>10240166.125</v>
      </c>
      <c r="S2" s="57">
        <f>R2*1%</f>
        <v>102401.66125</v>
      </c>
      <c r="T2" s="57">
        <f>R2*10%</f>
        <v>1024016.6125</v>
      </c>
      <c r="U2" s="57">
        <f>T2*19%</f>
        <v>194563.15637500002</v>
      </c>
      <c r="V2" s="57">
        <f>U2+S2+R2</f>
        <v>10537130.942624999</v>
      </c>
    </row>
    <row r="3" spans="1:22" s="58" customFormat="1" ht="18" customHeight="1" x14ac:dyDescent="0.2">
      <c r="A3" s="73"/>
      <c r="B3" s="51"/>
      <c r="C3" s="52"/>
      <c r="D3" s="53"/>
      <c r="E3" s="5"/>
      <c r="F3" s="54">
        <v>70601514</v>
      </c>
      <c r="G3" s="54" t="s">
        <v>15</v>
      </c>
      <c r="H3" s="54" t="s">
        <v>13</v>
      </c>
      <c r="I3" s="54" t="s">
        <v>16</v>
      </c>
      <c r="J3" s="54"/>
      <c r="K3" s="209">
        <v>27</v>
      </c>
      <c r="L3" s="55">
        <v>2178758.75</v>
      </c>
      <c r="M3" s="56">
        <f t="shared" ref="M3:M12" si="0">L3/30*K3</f>
        <v>1960882.8750000002</v>
      </c>
      <c r="N3" s="56">
        <f t="shared" ref="N3:N12" si="1">M3*1%</f>
        <v>19608.828750000004</v>
      </c>
      <c r="O3" s="56">
        <f t="shared" ref="O3:O12" si="2">M3*10%</f>
        <v>196088.28750000003</v>
      </c>
      <c r="P3" s="56">
        <f t="shared" ref="P3:P12" si="3">O3*19%</f>
        <v>37256.774625000005</v>
      </c>
      <c r="Q3" s="56">
        <f t="shared" ref="Q3:Q12" si="4">P3+N3+M3</f>
        <v>2017748.4783750002</v>
      </c>
      <c r="R3" s="59"/>
      <c r="S3" s="59"/>
      <c r="T3" s="59"/>
      <c r="U3" s="59"/>
      <c r="V3" s="59"/>
    </row>
    <row r="4" spans="1:22" s="58" customFormat="1" ht="18" customHeight="1" x14ac:dyDescent="0.2">
      <c r="A4" s="73"/>
      <c r="B4" s="51"/>
      <c r="C4" s="52"/>
      <c r="D4" s="53"/>
      <c r="E4" s="5"/>
      <c r="F4" s="54">
        <v>1036606601</v>
      </c>
      <c r="G4" s="54" t="s">
        <v>17</v>
      </c>
      <c r="H4" s="54" t="s">
        <v>13</v>
      </c>
      <c r="I4" s="54" t="s">
        <v>18</v>
      </c>
      <c r="J4" s="54"/>
      <c r="K4" s="209">
        <v>14</v>
      </c>
      <c r="L4" s="55">
        <v>2178758.75</v>
      </c>
      <c r="M4" s="56">
        <f t="shared" si="0"/>
        <v>1016754.0833333334</v>
      </c>
      <c r="N4" s="56">
        <f t="shared" si="1"/>
        <v>10167.540833333334</v>
      </c>
      <c r="O4" s="56">
        <f t="shared" si="2"/>
        <v>101675.40833333334</v>
      </c>
      <c r="P4" s="56">
        <f t="shared" si="3"/>
        <v>19318.327583333335</v>
      </c>
      <c r="Q4" s="56">
        <f t="shared" si="4"/>
        <v>1046239.95175</v>
      </c>
      <c r="R4" s="59"/>
      <c r="S4" s="59"/>
      <c r="T4" s="59"/>
      <c r="U4" s="59"/>
      <c r="V4" s="59"/>
    </row>
    <row r="5" spans="1:22" s="58" customFormat="1" ht="18" customHeight="1" x14ac:dyDescent="0.2">
      <c r="A5" s="73"/>
      <c r="B5" s="51"/>
      <c r="C5" s="52"/>
      <c r="D5" s="53"/>
      <c r="E5" s="5"/>
      <c r="F5" s="54">
        <v>32106721</v>
      </c>
      <c r="G5" s="54" t="s">
        <v>19</v>
      </c>
      <c r="H5" s="54" t="s">
        <v>13</v>
      </c>
      <c r="I5" s="54" t="s">
        <v>20</v>
      </c>
      <c r="J5" s="54"/>
      <c r="K5" s="209">
        <v>25</v>
      </c>
      <c r="L5" s="55">
        <v>2178758.75</v>
      </c>
      <c r="M5" s="56">
        <f t="shared" si="0"/>
        <v>1815632.2916666667</v>
      </c>
      <c r="N5" s="56">
        <f t="shared" si="1"/>
        <v>18156.322916666668</v>
      </c>
      <c r="O5" s="56">
        <f t="shared" si="2"/>
        <v>181563.22916666669</v>
      </c>
      <c r="P5" s="56">
        <f t="shared" si="3"/>
        <v>34497.013541666667</v>
      </c>
      <c r="Q5" s="56">
        <f t="shared" si="4"/>
        <v>1868285.628125</v>
      </c>
      <c r="R5" s="59"/>
      <c r="S5" s="59"/>
      <c r="T5" s="59"/>
      <c r="U5" s="59"/>
      <c r="V5" s="59"/>
    </row>
    <row r="6" spans="1:22" s="58" customFormat="1" ht="18" customHeight="1" x14ac:dyDescent="0.2">
      <c r="A6" s="73"/>
      <c r="B6" s="51"/>
      <c r="C6" s="52"/>
      <c r="D6" s="53"/>
      <c r="E6" s="5"/>
      <c r="F6" s="54">
        <v>1007895792</v>
      </c>
      <c r="G6" s="54" t="s">
        <v>21</v>
      </c>
      <c r="H6" s="54" t="s">
        <v>13</v>
      </c>
      <c r="I6" s="54" t="s">
        <v>16</v>
      </c>
      <c r="J6" s="54"/>
      <c r="K6" s="209">
        <v>27</v>
      </c>
      <c r="L6" s="55">
        <v>2178758.75</v>
      </c>
      <c r="M6" s="56">
        <f t="shared" si="0"/>
        <v>1960882.8750000002</v>
      </c>
      <c r="N6" s="56">
        <f t="shared" si="1"/>
        <v>19608.828750000004</v>
      </c>
      <c r="O6" s="56">
        <f t="shared" si="2"/>
        <v>196088.28750000003</v>
      </c>
      <c r="P6" s="56">
        <f t="shared" si="3"/>
        <v>37256.774625000005</v>
      </c>
      <c r="Q6" s="56">
        <f t="shared" si="4"/>
        <v>2017748.4783750002</v>
      </c>
      <c r="R6" s="59"/>
      <c r="S6" s="59"/>
      <c r="T6" s="59"/>
      <c r="U6" s="59"/>
      <c r="V6" s="59"/>
    </row>
    <row r="7" spans="1:22" s="58" customFormat="1" ht="18" customHeight="1" x14ac:dyDescent="0.2">
      <c r="A7" s="73"/>
      <c r="B7" s="51"/>
      <c r="C7" s="52"/>
      <c r="D7" s="53"/>
      <c r="E7" s="5"/>
      <c r="F7" s="54">
        <v>43153666</v>
      </c>
      <c r="G7" s="54" t="s">
        <v>22</v>
      </c>
      <c r="H7" s="60" t="s">
        <v>23</v>
      </c>
      <c r="I7" s="54" t="s">
        <v>16</v>
      </c>
      <c r="J7" s="54"/>
      <c r="K7" s="209">
        <v>27</v>
      </c>
      <c r="L7" s="55">
        <v>2178758.75</v>
      </c>
      <c r="M7" s="56">
        <f t="shared" si="0"/>
        <v>1960882.8750000002</v>
      </c>
      <c r="N7" s="56">
        <f t="shared" si="1"/>
        <v>19608.828750000004</v>
      </c>
      <c r="O7" s="56">
        <f t="shared" si="2"/>
        <v>196088.28750000003</v>
      </c>
      <c r="P7" s="56">
        <f t="shared" si="3"/>
        <v>37256.774625000005</v>
      </c>
      <c r="Q7" s="56">
        <f t="shared" si="4"/>
        <v>2017748.4783750002</v>
      </c>
      <c r="R7" s="61"/>
      <c r="S7" s="61"/>
      <c r="T7" s="61"/>
      <c r="U7" s="61"/>
      <c r="V7" s="61"/>
    </row>
    <row r="8" spans="1:22" s="70" customFormat="1" ht="18" customHeight="1" x14ac:dyDescent="0.2">
      <c r="A8" s="74" t="s">
        <v>24</v>
      </c>
      <c r="B8" s="62" t="s">
        <v>25</v>
      </c>
      <c r="C8" s="63">
        <v>4</v>
      </c>
      <c r="D8" s="64" t="s">
        <v>11</v>
      </c>
      <c r="E8" s="5"/>
      <c r="F8" s="65">
        <v>43605905</v>
      </c>
      <c r="G8" s="65" t="s">
        <v>26</v>
      </c>
      <c r="H8" s="66" t="s">
        <v>23</v>
      </c>
      <c r="I8" s="65" t="s">
        <v>16</v>
      </c>
      <c r="J8" s="65"/>
      <c r="K8" s="210">
        <v>27</v>
      </c>
      <c r="L8" s="67">
        <v>2178758.75</v>
      </c>
      <c r="M8" s="68">
        <f t="shared" si="0"/>
        <v>1960882.8750000002</v>
      </c>
      <c r="N8" s="68">
        <f t="shared" si="1"/>
        <v>19608.828750000004</v>
      </c>
      <c r="O8" s="68">
        <f t="shared" si="2"/>
        <v>196088.28750000003</v>
      </c>
      <c r="P8" s="68">
        <f t="shared" si="3"/>
        <v>37256.774625000005</v>
      </c>
      <c r="Q8" s="68">
        <f t="shared" si="4"/>
        <v>2017748.4783750002</v>
      </c>
      <c r="R8" s="69">
        <f>SUM(M8:M11)</f>
        <v>7843531.5000000009</v>
      </c>
      <c r="S8" s="69">
        <f>R8*1%</f>
        <v>78435.315000000017</v>
      </c>
      <c r="T8" s="69">
        <f>R8*10%</f>
        <v>784353.15000000014</v>
      </c>
      <c r="U8" s="69">
        <f>T8*19%</f>
        <v>149027.09850000002</v>
      </c>
      <c r="V8" s="69">
        <f>U8+S8+R8</f>
        <v>8070993.9135000007</v>
      </c>
    </row>
    <row r="9" spans="1:22" s="70" customFormat="1" ht="18" customHeight="1" x14ac:dyDescent="0.2">
      <c r="A9" s="74"/>
      <c r="B9" s="62"/>
      <c r="C9" s="63"/>
      <c r="D9" s="64"/>
      <c r="E9" s="5"/>
      <c r="F9" s="65">
        <v>21450123</v>
      </c>
      <c r="G9" s="65" t="s">
        <v>27</v>
      </c>
      <c r="H9" s="66" t="s">
        <v>23</v>
      </c>
      <c r="I9" s="65" t="s">
        <v>16</v>
      </c>
      <c r="J9" s="65"/>
      <c r="K9" s="210">
        <v>27</v>
      </c>
      <c r="L9" s="67">
        <v>2178758.75</v>
      </c>
      <c r="M9" s="68">
        <f t="shared" si="0"/>
        <v>1960882.8750000002</v>
      </c>
      <c r="N9" s="68">
        <f t="shared" si="1"/>
        <v>19608.828750000004</v>
      </c>
      <c r="O9" s="68">
        <f t="shared" si="2"/>
        <v>196088.28750000003</v>
      </c>
      <c r="P9" s="68">
        <f t="shared" si="3"/>
        <v>37256.774625000005</v>
      </c>
      <c r="Q9" s="68">
        <f t="shared" si="4"/>
        <v>2017748.4783750002</v>
      </c>
      <c r="R9" s="71"/>
      <c r="S9" s="71"/>
      <c r="T9" s="71"/>
      <c r="U9" s="71"/>
      <c r="V9" s="71"/>
    </row>
    <row r="10" spans="1:22" s="70" customFormat="1" ht="18" customHeight="1" x14ac:dyDescent="0.2">
      <c r="A10" s="74"/>
      <c r="B10" s="62"/>
      <c r="C10" s="63"/>
      <c r="D10" s="64"/>
      <c r="E10" s="5"/>
      <c r="F10" s="65">
        <v>1017122017</v>
      </c>
      <c r="G10" s="65" t="s">
        <v>28</v>
      </c>
      <c r="H10" s="66" t="s">
        <v>23</v>
      </c>
      <c r="I10" s="65" t="s">
        <v>16</v>
      </c>
      <c r="J10" s="65"/>
      <c r="K10" s="210">
        <v>27</v>
      </c>
      <c r="L10" s="67">
        <v>2178758.75</v>
      </c>
      <c r="M10" s="68">
        <f t="shared" si="0"/>
        <v>1960882.8750000002</v>
      </c>
      <c r="N10" s="68">
        <f t="shared" si="1"/>
        <v>19608.828750000004</v>
      </c>
      <c r="O10" s="68">
        <f t="shared" si="2"/>
        <v>196088.28750000003</v>
      </c>
      <c r="P10" s="68">
        <f t="shared" si="3"/>
        <v>37256.774625000005</v>
      </c>
      <c r="Q10" s="68">
        <f t="shared" si="4"/>
        <v>2017748.4783750002</v>
      </c>
      <c r="R10" s="71"/>
      <c r="S10" s="71"/>
      <c r="T10" s="71"/>
      <c r="U10" s="71"/>
      <c r="V10" s="71"/>
    </row>
    <row r="11" spans="1:22" s="70" customFormat="1" ht="18" customHeight="1" x14ac:dyDescent="0.2">
      <c r="A11" s="74"/>
      <c r="B11" s="62"/>
      <c r="C11" s="63"/>
      <c r="D11" s="64"/>
      <c r="E11" s="5"/>
      <c r="F11" s="65">
        <v>43479093</v>
      </c>
      <c r="G11" s="65" t="s">
        <v>29</v>
      </c>
      <c r="H11" s="66" t="s">
        <v>23</v>
      </c>
      <c r="I11" s="65" t="s">
        <v>16</v>
      </c>
      <c r="J11" s="65"/>
      <c r="K11" s="210">
        <v>27</v>
      </c>
      <c r="L11" s="67">
        <v>2178758.75</v>
      </c>
      <c r="M11" s="68">
        <f t="shared" si="0"/>
        <v>1960882.8750000002</v>
      </c>
      <c r="N11" s="68">
        <f t="shared" si="1"/>
        <v>19608.828750000004</v>
      </c>
      <c r="O11" s="68">
        <f t="shared" si="2"/>
        <v>196088.28750000003</v>
      </c>
      <c r="P11" s="68">
        <f t="shared" si="3"/>
        <v>37256.774625000005</v>
      </c>
      <c r="Q11" s="68">
        <f t="shared" si="4"/>
        <v>2017748.4783750002</v>
      </c>
      <c r="R11" s="72"/>
      <c r="S11" s="72"/>
      <c r="T11" s="72"/>
      <c r="U11" s="72"/>
      <c r="V11" s="72"/>
    </row>
    <row r="12" spans="1:22" s="47" customFormat="1" ht="18" customHeight="1" x14ac:dyDescent="0.2">
      <c r="A12" s="91" t="s">
        <v>30</v>
      </c>
      <c r="B12" s="75" t="s">
        <v>31</v>
      </c>
      <c r="C12" s="42">
        <v>3</v>
      </c>
      <c r="D12" s="43" t="s">
        <v>11</v>
      </c>
      <c r="E12" s="5"/>
      <c r="F12" s="44">
        <v>43558222</v>
      </c>
      <c r="G12" s="44" t="s">
        <v>32</v>
      </c>
      <c r="H12" s="49" t="s">
        <v>23</v>
      </c>
      <c r="I12" s="44" t="s">
        <v>16</v>
      </c>
      <c r="J12" s="44"/>
      <c r="K12" s="211">
        <v>27</v>
      </c>
      <c r="L12" s="45">
        <v>2178758.75</v>
      </c>
      <c r="M12" s="46">
        <f t="shared" si="0"/>
        <v>1960882.8750000002</v>
      </c>
      <c r="N12" s="46">
        <f t="shared" si="1"/>
        <v>19608.828750000004</v>
      </c>
      <c r="O12" s="46">
        <f t="shared" si="2"/>
        <v>196088.28750000003</v>
      </c>
      <c r="P12" s="46">
        <f t="shared" si="3"/>
        <v>37256.774625000005</v>
      </c>
      <c r="Q12" s="46">
        <f t="shared" si="4"/>
        <v>2017748.4783750002</v>
      </c>
      <c r="R12" s="76">
        <f>SUM(M12:M14)</f>
        <v>4842032.7156666666</v>
      </c>
      <c r="S12" s="76">
        <f>R12*1%</f>
        <v>48420.327156666666</v>
      </c>
      <c r="T12" s="76">
        <f>R12*10%</f>
        <v>484203.27156666666</v>
      </c>
      <c r="U12" s="76">
        <f>T12*19%</f>
        <v>91998.621597666672</v>
      </c>
      <c r="V12" s="76">
        <f>U12+S12+R12</f>
        <v>4982451.6644209996</v>
      </c>
    </row>
    <row r="13" spans="1:22" s="47" customFormat="1" ht="18" customHeight="1" x14ac:dyDescent="0.2">
      <c r="A13" s="91"/>
      <c r="B13" s="75"/>
      <c r="C13" s="42"/>
      <c r="D13" s="43"/>
      <c r="E13" s="5"/>
      <c r="F13" s="44">
        <v>1152222700</v>
      </c>
      <c r="G13" s="44" t="s">
        <v>33</v>
      </c>
      <c r="H13" s="49" t="s">
        <v>34</v>
      </c>
      <c r="I13" s="44" t="s">
        <v>18</v>
      </c>
      <c r="J13" s="44"/>
      <c r="K13" s="211">
        <v>15</v>
      </c>
      <c r="L13" s="45">
        <v>2108158.42</v>
      </c>
      <c r="M13" s="46">
        <f>L13/30*K13</f>
        <v>1054079.21</v>
      </c>
      <c r="N13" s="46">
        <f>M13*1%</f>
        <v>10540.792100000001</v>
      </c>
      <c r="O13" s="46">
        <f>M13*10%</f>
        <v>105407.921</v>
      </c>
      <c r="P13" s="46">
        <f>O13*19%</f>
        <v>20027.504990000001</v>
      </c>
      <c r="Q13" s="46">
        <f>P13+N13+M13</f>
        <v>1084647.50709</v>
      </c>
      <c r="R13" s="77"/>
      <c r="S13" s="77"/>
      <c r="T13" s="77"/>
      <c r="U13" s="77"/>
      <c r="V13" s="77"/>
    </row>
    <row r="14" spans="1:22" s="47" customFormat="1" ht="18" customHeight="1" x14ac:dyDescent="0.2">
      <c r="A14" s="91"/>
      <c r="B14" s="75"/>
      <c r="C14" s="42"/>
      <c r="D14" s="43"/>
      <c r="E14" s="5"/>
      <c r="F14" s="44">
        <v>70302254</v>
      </c>
      <c r="G14" s="44" t="s">
        <v>35</v>
      </c>
      <c r="H14" s="49" t="s">
        <v>34</v>
      </c>
      <c r="I14" s="44" t="s">
        <v>16</v>
      </c>
      <c r="J14" s="44"/>
      <c r="K14" s="211">
        <v>26</v>
      </c>
      <c r="L14" s="45">
        <v>2108158.42</v>
      </c>
      <c r="M14" s="46">
        <f t="shared" ref="M14:M17" si="5">L14/30*K14</f>
        <v>1827070.6306666667</v>
      </c>
      <c r="N14" s="46">
        <f t="shared" ref="N14:N17" si="6">M14*1%</f>
        <v>18270.706306666667</v>
      </c>
      <c r="O14" s="46">
        <f t="shared" ref="O14:O17" si="7">M14*10%</f>
        <v>182707.06306666668</v>
      </c>
      <c r="P14" s="46">
        <f t="shared" ref="P14:P17" si="8">O14*19%</f>
        <v>34714.341982666672</v>
      </c>
      <c r="Q14" s="46">
        <f t="shared" ref="Q14:Q17" si="9">P14+N14+M14</f>
        <v>1880055.6789559999</v>
      </c>
      <c r="R14" s="78"/>
      <c r="S14" s="78"/>
      <c r="T14" s="78"/>
      <c r="U14" s="78"/>
      <c r="V14" s="78"/>
    </row>
    <row r="15" spans="1:22" s="86" customFormat="1" ht="18" customHeight="1" x14ac:dyDescent="0.2">
      <c r="A15" s="90" t="s">
        <v>36</v>
      </c>
      <c r="B15" s="79" t="s">
        <v>37</v>
      </c>
      <c r="C15" s="80">
        <v>9</v>
      </c>
      <c r="D15" s="79" t="s">
        <v>11</v>
      </c>
      <c r="E15" s="5"/>
      <c r="F15" s="81">
        <v>71337973</v>
      </c>
      <c r="G15" s="81" t="s">
        <v>38</v>
      </c>
      <c r="H15" s="82" t="s">
        <v>34</v>
      </c>
      <c r="I15" s="81" t="s">
        <v>16</v>
      </c>
      <c r="J15" s="81"/>
      <c r="K15" s="212">
        <v>27</v>
      </c>
      <c r="L15" s="83">
        <v>2108158.42</v>
      </c>
      <c r="M15" s="84">
        <f t="shared" si="5"/>
        <v>1897342.578</v>
      </c>
      <c r="N15" s="84">
        <f t="shared" si="6"/>
        <v>18973.425780000001</v>
      </c>
      <c r="O15" s="84">
        <f t="shared" si="7"/>
        <v>189734.25780000002</v>
      </c>
      <c r="P15" s="84">
        <f t="shared" si="8"/>
        <v>36049.508982000007</v>
      </c>
      <c r="Q15" s="84">
        <f t="shared" si="9"/>
        <v>1952365.5127620001</v>
      </c>
      <c r="R15" s="85">
        <f>SUM(M15:M23)</f>
        <v>9798722.5383333322</v>
      </c>
      <c r="S15" s="85">
        <f>R15*1%</f>
        <v>97987.225383333323</v>
      </c>
      <c r="T15" s="85">
        <f>R15*10%</f>
        <v>979872.25383333326</v>
      </c>
      <c r="U15" s="85">
        <f>T15*19%</f>
        <v>186175.72822833332</v>
      </c>
      <c r="V15" s="85">
        <f>U15+S15+R15</f>
        <v>10082885.491944999</v>
      </c>
    </row>
    <row r="16" spans="1:22" s="86" customFormat="1" ht="18" customHeight="1" x14ac:dyDescent="0.2">
      <c r="A16" s="90"/>
      <c r="B16" s="79"/>
      <c r="C16" s="80"/>
      <c r="D16" s="79"/>
      <c r="E16" s="5"/>
      <c r="F16" s="81">
        <v>77031070</v>
      </c>
      <c r="G16" s="81" t="s">
        <v>39</v>
      </c>
      <c r="H16" s="82" t="s">
        <v>34</v>
      </c>
      <c r="I16" s="81" t="s">
        <v>18</v>
      </c>
      <c r="J16" s="81"/>
      <c r="K16" s="212">
        <v>15</v>
      </c>
      <c r="L16" s="83">
        <v>2108158.42</v>
      </c>
      <c r="M16" s="84">
        <f t="shared" si="5"/>
        <v>1054079.21</v>
      </c>
      <c r="N16" s="84">
        <f t="shared" si="6"/>
        <v>10540.792100000001</v>
      </c>
      <c r="O16" s="84">
        <f t="shared" si="7"/>
        <v>105407.921</v>
      </c>
      <c r="P16" s="84">
        <f t="shared" si="8"/>
        <v>20027.504990000001</v>
      </c>
      <c r="Q16" s="84">
        <f t="shared" si="9"/>
        <v>1084647.50709</v>
      </c>
      <c r="R16" s="87"/>
      <c r="S16" s="87"/>
      <c r="T16" s="87"/>
      <c r="U16" s="87"/>
      <c r="V16" s="87"/>
    </row>
    <row r="17" spans="1:22" s="86" customFormat="1" ht="18" customHeight="1" x14ac:dyDescent="0.2">
      <c r="A17" s="90"/>
      <c r="B17" s="79"/>
      <c r="C17" s="80"/>
      <c r="D17" s="79"/>
      <c r="E17" s="5"/>
      <c r="F17" s="81">
        <v>4832976</v>
      </c>
      <c r="G17" s="81" t="s">
        <v>40</v>
      </c>
      <c r="H17" s="82" t="s">
        <v>34</v>
      </c>
      <c r="I17" s="81" t="s">
        <v>16</v>
      </c>
      <c r="J17" s="81"/>
      <c r="K17" s="212">
        <v>27</v>
      </c>
      <c r="L17" s="83">
        <v>2108158.42</v>
      </c>
      <c r="M17" s="84">
        <f t="shared" si="5"/>
        <v>1897342.578</v>
      </c>
      <c r="N17" s="84">
        <f t="shared" si="6"/>
        <v>18973.425780000001</v>
      </c>
      <c r="O17" s="84">
        <f t="shared" si="7"/>
        <v>189734.25780000002</v>
      </c>
      <c r="P17" s="84">
        <f t="shared" si="8"/>
        <v>36049.508982000007</v>
      </c>
      <c r="Q17" s="84">
        <f t="shared" si="9"/>
        <v>1952365.5127620001</v>
      </c>
      <c r="R17" s="87"/>
      <c r="S17" s="87"/>
      <c r="T17" s="87"/>
      <c r="U17" s="87"/>
      <c r="V17" s="87"/>
    </row>
    <row r="18" spans="1:22" s="86" customFormat="1" ht="18" customHeight="1" x14ac:dyDescent="0.2">
      <c r="A18" s="90"/>
      <c r="B18" s="79"/>
      <c r="C18" s="80"/>
      <c r="D18" s="79"/>
      <c r="E18" s="5"/>
      <c r="F18" s="88">
        <v>1037390021</v>
      </c>
      <c r="G18" s="88" t="s">
        <v>358</v>
      </c>
      <c r="H18" s="82" t="s">
        <v>23</v>
      </c>
      <c r="I18" s="81" t="s">
        <v>77</v>
      </c>
      <c r="J18" s="81"/>
      <c r="K18" s="212">
        <v>8</v>
      </c>
      <c r="L18" s="83">
        <v>2178758.75</v>
      </c>
      <c r="M18" s="84">
        <f>L18/30*K18</f>
        <v>581002.33333333337</v>
      </c>
      <c r="N18" s="84">
        <f>M18*1%</f>
        <v>5810.0233333333335</v>
      </c>
      <c r="O18" s="84">
        <f>M18*10%</f>
        <v>58100.233333333337</v>
      </c>
      <c r="P18" s="84">
        <f>O18*19%</f>
        <v>11039.044333333335</v>
      </c>
      <c r="Q18" s="84">
        <f>P18+N18+M18</f>
        <v>597851.40100000007</v>
      </c>
      <c r="R18" s="87"/>
      <c r="S18" s="87"/>
      <c r="T18" s="87"/>
      <c r="U18" s="87"/>
      <c r="V18" s="87"/>
    </row>
    <row r="19" spans="1:22" s="86" customFormat="1" ht="18" customHeight="1" x14ac:dyDescent="0.2">
      <c r="A19" s="90"/>
      <c r="B19" s="79"/>
      <c r="C19" s="80"/>
      <c r="D19" s="79"/>
      <c r="E19" s="5"/>
      <c r="F19" s="81">
        <v>1068656096</v>
      </c>
      <c r="G19" s="81" t="s">
        <v>41</v>
      </c>
      <c r="H19" s="82" t="s">
        <v>34</v>
      </c>
      <c r="I19" s="81" t="s">
        <v>16</v>
      </c>
      <c r="J19" s="81"/>
      <c r="K19" s="212">
        <v>26</v>
      </c>
      <c r="L19" s="83">
        <v>2108158.42</v>
      </c>
      <c r="M19" s="84">
        <f>L19/30*K19</f>
        <v>1827070.6306666667</v>
      </c>
      <c r="N19" s="84">
        <f>M19*1%</f>
        <v>18270.706306666667</v>
      </c>
      <c r="O19" s="84">
        <f>M19*10%</f>
        <v>182707.06306666668</v>
      </c>
      <c r="P19" s="84">
        <f>O19*19%</f>
        <v>34714.341982666672</v>
      </c>
      <c r="Q19" s="84">
        <f>P19+N19+M19</f>
        <v>1880055.6789559999</v>
      </c>
      <c r="R19" s="87"/>
      <c r="S19" s="87"/>
      <c r="T19" s="87"/>
      <c r="U19" s="87"/>
      <c r="V19" s="87"/>
    </row>
    <row r="20" spans="1:22" s="86" customFormat="1" ht="18" customHeight="1" x14ac:dyDescent="0.2">
      <c r="A20" s="90"/>
      <c r="B20" s="79"/>
      <c r="C20" s="80"/>
      <c r="D20" s="79"/>
      <c r="E20" s="5"/>
      <c r="F20" s="81">
        <v>8126533</v>
      </c>
      <c r="G20" s="81" t="s">
        <v>42</v>
      </c>
      <c r="H20" s="82" t="s">
        <v>23</v>
      </c>
      <c r="I20" s="81" t="s">
        <v>43</v>
      </c>
      <c r="J20" s="81"/>
      <c r="K20" s="212">
        <v>6</v>
      </c>
      <c r="L20" s="83">
        <v>2178758.75</v>
      </c>
      <c r="M20" s="84">
        <f t="shared" ref="M20:M27" si="10">L20/30*K20</f>
        <v>435751.75</v>
      </c>
      <c r="N20" s="84">
        <f t="shared" ref="N20:N27" si="11">M20*1%</f>
        <v>4357.5174999999999</v>
      </c>
      <c r="O20" s="84">
        <f t="shared" ref="O20:O27" si="12">M20*10%</f>
        <v>43575.175000000003</v>
      </c>
      <c r="P20" s="84">
        <f t="shared" ref="P20:P27" si="13">O20*19%</f>
        <v>8279.2832500000004</v>
      </c>
      <c r="Q20" s="84">
        <f t="shared" ref="Q20:Q27" si="14">P20+N20+M20</f>
        <v>448388.55074999999</v>
      </c>
      <c r="R20" s="87"/>
      <c r="S20" s="87"/>
      <c r="T20" s="87"/>
      <c r="U20" s="87"/>
      <c r="V20" s="87"/>
    </row>
    <row r="21" spans="1:22" s="86" customFormat="1" ht="18" customHeight="1" x14ac:dyDescent="0.2">
      <c r="A21" s="90"/>
      <c r="B21" s="79"/>
      <c r="C21" s="80"/>
      <c r="D21" s="79"/>
      <c r="E21" s="5"/>
      <c r="F21" s="81">
        <v>1006148727</v>
      </c>
      <c r="G21" s="81" t="s">
        <v>44</v>
      </c>
      <c r="H21" s="82" t="s">
        <v>23</v>
      </c>
      <c r="I21" s="81" t="s">
        <v>45</v>
      </c>
      <c r="J21" s="81"/>
      <c r="K21" s="212">
        <v>5</v>
      </c>
      <c r="L21" s="83">
        <v>2178758.75</v>
      </c>
      <c r="M21" s="84">
        <f t="shared" si="10"/>
        <v>363126.45833333337</v>
      </c>
      <c r="N21" s="84">
        <f t="shared" si="11"/>
        <v>3631.2645833333336</v>
      </c>
      <c r="O21" s="84">
        <f t="shared" si="12"/>
        <v>36312.645833333336</v>
      </c>
      <c r="P21" s="84">
        <f t="shared" si="13"/>
        <v>6899.402708333334</v>
      </c>
      <c r="Q21" s="84">
        <f t="shared" si="14"/>
        <v>373657.12562500004</v>
      </c>
      <c r="R21" s="87"/>
      <c r="S21" s="87"/>
      <c r="T21" s="87"/>
      <c r="U21" s="87"/>
      <c r="V21" s="87"/>
    </row>
    <row r="22" spans="1:22" s="86" customFormat="1" ht="18" customHeight="1" x14ac:dyDescent="0.2">
      <c r="A22" s="90"/>
      <c r="B22" s="79"/>
      <c r="C22" s="80"/>
      <c r="D22" s="79"/>
      <c r="E22" s="5"/>
      <c r="F22" s="81">
        <v>1036664040</v>
      </c>
      <c r="G22" s="81" t="s">
        <v>46</v>
      </c>
      <c r="H22" s="82" t="s">
        <v>23</v>
      </c>
      <c r="I22" s="81" t="s">
        <v>47</v>
      </c>
      <c r="J22" s="81"/>
      <c r="K22" s="212">
        <v>3</v>
      </c>
      <c r="L22" s="83">
        <v>2178758.75</v>
      </c>
      <c r="M22" s="84">
        <f t="shared" si="10"/>
        <v>217875.875</v>
      </c>
      <c r="N22" s="84">
        <f t="shared" si="11"/>
        <v>2178.75875</v>
      </c>
      <c r="O22" s="84">
        <f t="shared" si="12"/>
        <v>21787.587500000001</v>
      </c>
      <c r="P22" s="84">
        <f t="shared" si="13"/>
        <v>4139.6416250000002</v>
      </c>
      <c r="Q22" s="84">
        <f t="shared" si="14"/>
        <v>224194.275375</v>
      </c>
      <c r="R22" s="87"/>
      <c r="S22" s="87"/>
      <c r="T22" s="87"/>
      <c r="U22" s="87"/>
      <c r="V22" s="87"/>
    </row>
    <row r="23" spans="1:22" s="86" customFormat="1" ht="18" customHeight="1" x14ac:dyDescent="0.2">
      <c r="A23" s="90"/>
      <c r="B23" s="79"/>
      <c r="C23" s="80"/>
      <c r="D23" s="79"/>
      <c r="E23" s="5"/>
      <c r="F23" s="81">
        <v>71765286</v>
      </c>
      <c r="G23" s="81" t="s">
        <v>48</v>
      </c>
      <c r="H23" s="82" t="s">
        <v>13</v>
      </c>
      <c r="I23" s="81" t="s">
        <v>14</v>
      </c>
      <c r="J23" s="81"/>
      <c r="K23" s="212">
        <v>21</v>
      </c>
      <c r="L23" s="83">
        <v>2178758.75</v>
      </c>
      <c r="M23" s="84">
        <f t="shared" si="10"/>
        <v>1525131.125</v>
      </c>
      <c r="N23" s="84">
        <f t="shared" si="11"/>
        <v>15251.311250000001</v>
      </c>
      <c r="O23" s="84">
        <f t="shared" si="12"/>
        <v>152513.11250000002</v>
      </c>
      <c r="P23" s="84">
        <f t="shared" si="13"/>
        <v>28977.491375000005</v>
      </c>
      <c r="Q23" s="84">
        <f t="shared" si="14"/>
        <v>1569359.927625</v>
      </c>
      <c r="R23" s="89"/>
      <c r="S23" s="89"/>
      <c r="T23" s="89"/>
      <c r="U23" s="89"/>
      <c r="V23" s="89"/>
    </row>
    <row r="24" spans="1:22" s="58" customFormat="1" ht="18" customHeight="1" x14ac:dyDescent="0.2">
      <c r="A24" s="73" t="s">
        <v>49</v>
      </c>
      <c r="B24" s="92" t="s">
        <v>50</v>
      </c>
      <c r="C24" s="93">
        <v>10</v>
      </c>
      <c r="D24" s="92" t="s">
        <v>51</v>
      </c>
      <c r="E24" s="6" t="s">
        <v>376</v>
      </c>
      <c r="F24" s="54">
        <v>43840297</v>
      </c>
      <c r="G24" s="54" t="s">
        <v>52</v>
      </c>
      <c r="H24" s="60" t="s">
        <v>13</v>
      </c>
      <c r="I24" s="54" t="s">
        <v>14</v>
      </c>
      <c r="J24" s="54"/>
      <c r="K24" s="209">
        <v>21</v>
      </c>
      <c r="L24" s="55">
        <v>2178758.75</v>
      </c>
      <c r="M24" s="56">
        <f t="shared" si="10"/>
        <v>1525131.125</v>
      </c>
      <c r="N24" s="56">
        <f t="shared" si="11"/>
        <v>15251.311250000001</v>
      </c>
      <c r="O24" s="56">
        <f t="shared" si="12"/>
        <v>152513.11250000002</v>
      </c>
      <c r="P24" s="56">
        <f t="shared" si="13"/>
        <v>28977.491375000005</v>
      </c>
      <c r="Q24" s="56">
        <f t="shared" si="14"/>
        <v>1569359.927625</v>
      </c>
      <c r="R24" s="94">
        <f>SUM(M24:M33)</f>
        <v>17816073.136333339</v>
      </c>
      <c r="S24" s="94">
        <f>R24*1%</f>
        <v>178160.73136333338</v>
      </c>
      <c r="T24" s="94">
        <f>R24*10%</f>
        <v>1781607.3136333339</v>
      </c>
      <c r="U24" s="94">
        <f>T24*19%</f>
        <v>338505.38959033345</v>
      </c>
      <c r="V24" s="94">
        <f>U24+S24+R24</f>
        <v>18332739.257287007</v>
      </c>
    </row>
    <row r="25" spans="1:22" s="58" customFormat="1" ht="18" customHeight="1" x14ac:dyDescent="0.2">
      <c r="A25" s="73"/>
      <c r="B25" s="92"/>
      <c r="C25" s="93"/>
      <c r="D25" s="92"/>
      <c r="E25" s="6"/>
      <c r="F25" s="54">
        <v>1017170867</v>
      </c>
      <c r="G25" s="54" t="s">
        <v>53</v>
      </c>
      <c r="H25" s="60" t="s">
        <v>23</v>
      </c>
      <c r="I25" s="54" t="s">
        <v>20</v>
      </c>
      <c r="J25" s="54"/>
      <c r="K25" s="209">
        <v>25</v>
      </c>
      <c r="L25" s="55">
        <v>2178758.75</v>
      </c>
      <c r="M25" s="56">
        <f t="shared" si="10"/>
        <v>1815632.2916666667</v>
      </c>
      <c r="N25" s="56">
        <f t="shared" si="11"/>
        <v>18156.322916666668</v>
      </c>
      <c r="O25" s="56">
        <f t="shared" si="12"/>
        <v>181563.22916666669</v>
      </c>
      <c r="P25" s="56">
        <f t="shared" si="13"/>
        <v>34497.013541666667</v>
      </c>
      <c r="Q25" s="56">
        <f t="shared" si="14"/>
        <v>1868285.628125</v>
      </c>
      <c r="R25" s="59"/>
      <c r="S25" s="59"/>
      <c r="T25" s="59"/>
      <c r="U25" s="59"/>
      <c r="V25" s="59"/>
    </row>
    <row r="26" spans="1:22" s="58" customFormat="1" ht="18" customHeight="1" x14ac:dyDescent="0.2">
      <c r="A26" s="73"/>
      <c r="B26" s="92"/>
      <c r="C26" s="93"/>
      <c r="D26" s="92"/>
      <c r="E26" s="6"/>
      <c r="F26" s="54">
        <v>43819138</v>
      </c>
      <c r="G26" s="54" t="s">
        <v>54</v>
      </c>
      <c r="H26" s="60" t="s">
        <v>23</v>
      </c>
      <c r="I26" s="54" t="s">
        <v>14</v>
      </c>
      <c r="J26" s="54"/>
      <c r="K26" s="209">
        <v>21</v>
      </c>
      <c r="L26" s="55">
        <v>2178758.75</v>
      </c>
      <c r="M26" s="56">
        <f t="shared" si="10"/>
        <v>1525131.125</v>
      </c>
      <c r="N26" s="56">
        <f t="shared" si="11"/>
        <v>15251.311250000001</v>
      </c>
      <c r="O26" s="56">
        <f t="shared" si="12"/>
        <v>152513.11250000002</v>
      </c>
      <c r="P26" s="56">
        <f t="shared" si="13"/>
        <v>28977.491375000005</v>
      </c>
      <c r="Q26" s="56">
        <f t="shared" si="14"/>
        <v>1569359.927625</v>
      </c>
      <c r="R26" s="59"/>
      <c r="S26" s="59"/>
      <c r="T26" s="59"/>
      <c r="U26" s="59"/>
      <c r="V26" s="59"/>
    </row>
    <row r="27" spans="1:22" s="58" customFormat="1" ht="18" customHeight="1" x14ac:dyDescent="0.2">
      <c r="A27" s="73"/>
      <c r="B27" s="92"/>
      <c r="C27" s="93"/>
      <c r="D27" s="92"/>
      <c r="E27" s="6"/>
      <c r="F27" s="54">
        <v>43545802</v>
      </c>
      <c r="G27" s="54" t="s">
        <v>55</v>
      </c>
      <c r="H27" s="60" t="s">
        <v>13</v>
      </c>
      <c r="I27" s="54" t="s">
        <v>20</v>
      </c>
      <c r="J27" s="54"/>
      <c r="K27" s="209">
        <v>25</v>
      </c>
      <c r="L27" s="55">
        <v>2178758.75</v>
      </c>
      <c r="M27" s="56">
        <f t="shared" si="10"/>
        <v>1815632.2916666667</v>
      </c>
      <c r="N27" s="56">
        <f t="shared" si="11"/>
        <v>18156.322916666668</v>
      </c>
      <c r="O27" s="56">
        <f t="shared" si="12"/>
        <v>181563.22916666669</v>
      </c>
      <c r="P27" s="56">
        <f t="shared" si="13"/>
        <v>34497.013541666667</v>
      </c>
      <c r="Q27" s="56">
        <f t="shared" si="14"/>
        <v>1868285.628125</v>
      </c>
      <c r="R27" s="59"/>
      <c r="S27" s="59"/>
      <c r="T27" s="59"/>
      <c r="U27" s="59"/>
      <c r="V27" s="59"/>
    </row>
    <row r="28" spans="1:22" s="58" customFormat="1" ht="18" customHeight="1" x14ac:dyDescent="0.2">
      <c r="A28" s="73"/>
      <c r="B28" s="92"/>
      <c r="C28" s="93"/>
      <c r="D28" s="92"/>
      <c r="E28" s="6"/>
      <c r="F28" s="54">
        <v>98602652</v>
      </c>
      <c r="G28" s="54" t="s">
        <v>56</v>
      </c>
      <c r="H28" s="60" t="s">
        <v>34</v>
      </c>
      <c r="I28" s="54" t="s">
        <v>57</v>
      </c>
      <c r="J28" s="54"/>
      <c r="K28" s="209">
        <v>26</v>
      </c>
      <c r="L28" s="55">
        <v>2108158.42</v>
      </c>
      <c r="M28" s="56">
        <f>L28/30*K28</f>
        <v>1827070.6306666667</v>
      </c>
      <c r="N28" s="56">
        <f>M28*1%</f>
        <v>18270.706306666667</v>
      </c>
      <c r="O28" s="56">
        <f>M28*10%</f>
        <v>182707.06306666668</v>
      </c>
      <c r="P28" s="56">
        <f>O28*19%</f>
        <v>34714.341982666672</v>
      </c>
      <c r="Q28" s="56">
        <f>P28+N28+M28</f>
        <v>1880055.6789559999</v>
      </c>
      <c r="R28" s="59"/>
      <c r="S28" s="59"/>
      <c r="T28" s="59"/>
      <c r="U28" s="59"/>
      <c r="V28" s="59"/>
    </row>
    <row r="29" spans="1:22" s="58" customFormat="1" ht="18" customHeight="1" x14ac:dyDescent="0.2">
      <c r="A29" s="73"/>
      <c r="B29" s="92"/>
      <c r="C29" s="93"/>
      <c r="D29" s="92"/>
      <c r="E29" s="6"/>
      <c r="F29" s="54">
        <v>32299362</v>
      </c>
      <c r="G29" s="54" t="s">
        <v>58</v>
      </c>
      <c r="H29" s="60" t="s">
        <v>13</v>
      </c>
      <c r="I29" s="54" t="s">
        <v>57</v>
      </c>
      <c r="J29" s="54"/>
      <c r="K29" s="209">
        <v>26</v>
      </c>
      <c r="L29" s="55">
        <v>2178758.75</v>
      </c>
      <c r="M29" s="56">
        <f>L29/30*K29</f>
        <v>1888257.5833333335</v>
      </c>
      <c r="N29" s="56">
        <f>M29*1%</f>
        <v>18882.575833333336</v>
      </c>
      <c r="O29" s="56">
        <f>M29*10%</f>
        <v>188825.75833333336</v>
      </c>
      <c r="P29" s="56">
        <f>O29*19%</f>
        <v>35876.89408333334</v>
      </c>
      <c r="Q29" s="56">
        <f>P29+N29+M29</f>
        <v>1943017.0532500001</v>
      </c>
      <c r="R29" s="59"/>
      <c r="S29" s="59"/>
      <c r="T29" s="59"/>
      <c r="U29" s="59"/>
      <c r="V29" s="59"/>
    </row>
    <row r="30" spans="1:22" s="58" customFormat="1" ht="18" customHeight="1" x14ac:dyDescent="0.2">
      <c r="A30" s="73"/>
      <c r="B30" s="92"/>
      <c r="C30" s="93"/>
      <c r="D30" s="92"/>
      <c r="E30" s="6"/>
      <c r="F30" s="54">
        <v>98711166</v>
      </c>
      <c r="G30" s="54" t="s">
        <v>59</v>
      </c>
      <c r="H30" s="60" t="s">
        <v>34</v>
      </c>
      <c r="I30" s="54" t="s">
        <v>57</v>
      </c>
      <c r="J30" s="54"/>
      <c r="K30" s="209">
        <v>26</v>
      </c>
      <c r="L30" s="55">
        <v>2108158.42</v>
      </c>
      <c r="M30" s="56">
        <f>L30/30*K30</f>
        <v>1827070.6306666667</v>
      </c>
      <c r="N30" s="56">
        <f>M30*1%</f>
        <v>18270.706306666667</v>
      </c>
      <c r="O30" s="56">
        <f>M30*10%</f>
        <v>182707.06306666668</v>
      </c>
      <c r="P30" s="56">
        <f>O30*19%</f>
        <v>34714.341982666672</v>
      </c>
      <c r="Q30" s="56">
        <f>P30+N30+M30</f>
        <v>1880055.6789559999</v>
      </c>
      <c r="R30" s="59"/>
      <c r="S30" s="59"/>
      <c r="T30" s="59"/>
      <c r="U30" s="59"/>
      <c r="V30" s="59"/>
    </row>
    <row r="31" spans="1:22" s="58" customFormat="1" ht="18" customHeight="1" x14ac:dyDescent="0.2">
      <c r="A31" s="73"/>
      <c r="B31" s="92"/>
      <c r="C31" s="93"/>
      <c r="D31" s="92"/>
      <c r="E31" s="6"/>
      <c r="F31" s="54">
        <v>32299840</v>
      </c>
      <c r="G31" s="54" t="s">
        <v>60</v>
      </c>
      <c r="H31" s="60" t="s">
        <v>13</v>
      </c>
      <c r="I31" s="54" t="s">
        <v>57</v>
      </c>
      <c r="J31" s="54"/>
      <c r="K31" s="209">
        <v>26</v>
      </c>
      <c r="L31" s="55">
        <v>2178758.75</v>
      </c>
      <c r="M31" s="56">
        <f t="shared" ref="M31:M34" si="15">L31/30*K31</f>
        <v>1888257.5833333335</v>
      </c>
      <c r="N31" s="56">
        <f t="shared" ref="N31:N34" si="16">M31*1%</f>
        <v>18882.575833333336</v>
      </c>
      <c r="O31" s="56">
        <f t="shared" ref="O31:O34" si="17">M31*10%</f>
        <v>188825.75833333336</v>
      </c>
      <c r="P31" s="56">
        <f t="shared" ref="P31:P34" si="18">O31*19%</f>
        <v>35876.89408333334</v>
      </c>
      <c r="Q31" s="56">
        <f t="shared" ref="Q31:Q34" si="19">P31+N31+M31</f>
        <v>1943017.0532500001</v>
      </c>
      <c r="R31" s="59"/>
      <c r="S31" s="59"/>
      <c r="T31" s="59"/>
      <c r="U31" s="59"/>
      <c r="V31" s="59"/>
    </row>
    <row r="32" spans="1:22" s="58" customFormat="1" ht="18" customHeight="1" x14ac:dyDescent="0.2">
      <c r="A32" s="73"/>
      <c r="B32" s="92"/>
      <c r="C32" s="93"/>
      <c r="D32" s="92"/>
      <c r="E32" s="6"/>
      <c r="F32" s="54">
        <v>21466936</v>
      </c>
      <c r="G32" s="54" t="s">
        <v>61</v>
      </c>
      <c r="H32" s="60" t="s">
        <v>13</v>
      </c>
      <c r="I32" s="54" t="s">
        <v>57</v>
      </c>
      <c r="J32" s="54"/>
      <c r="K32" s="209">
        <v>26</v>
      </c>
      <c r="L32" s="55">
        <v>2178758.75</v>
      </c>
      <c r="M32" s="56">
        <f t="shared" si="15"/>
        <v>1888257.5833333335</v>
      </c>
      <c r="N32" s="56">
        <f t="shared" si="16"/>
        <v>18882.575833333336</v>
      </c>
      <c r="O32" s="56">
        <f t="shared" si="17"/>
        <v>188825.75833333336</v>
      </c>
      <c r="P32" s="56">
        <f t="shared" si="18"/>
        <v>35876.89408333334</v>
      </c>
      <c r="Q32" s="56">
        <f t="shared" si="19"/>
        <v>1943017.0532500001</v>
      </c>
      <c r="R32" s="59"/>
      <c r="S32" s="59"/>
      <c r="T32" s="59"/>
      <c r="U32" s="59"/>
      <c r="V32" s="59"/>
    </row>
    <row r="33" spans="1:22" s="58" customFormat="1" ht="18" customHeight="1" x14ac:dyDescent="0.2">
      <c r="A33" s="73"/>
      <c r="B33" s="92"/>
      <c r="C33" s="93"/>
      <c r="D33" s="92"/>
      <c r="E33" s="6"/>
      <c r="F33" s="54">
        <v>43256025</v>
      </c>
      <c r="G33" s="54" t="s">
        <v>62</v>
      </c>
      <c r="H33" s="60" t="s">
        <v>13</v>
      </c>
      <c r="I33" s="54" t="s">
        <v>20</v>
      </c>
      <c r="J33" s="54"/>
      <c r="K33" s="209">
        <v>25</v>
      </c>
      <c r="L33" s="55">
        <v>2178758.75</v>
      </c>
      <c r="M33" s="56">
        <f t="shared" si="15"/>
        <v>1815632.2916666667</v>
      </c>
      <c r="N33" s="56">
        <f t="shared" si="16"/>
        <v>18156.322916666668</v>
      </c>
      <c r="O33" s="56">
        <f t="shared" si="17"/>
        <v>181563.22916666669</v>
      </c>
      <c r="P33" s="56">
        <f t="shared" si="18"/>
        <v>34497.013541666667</v>
      </c>
      <c r="Q33" s="56">
        <f t="shared" si="19"/>
        <v>1868285.628125</v>
      </c>
      <c r="R33" s="61"/>
      <c r="S33" s="61"/>
      <c r="T33" s="61"/>
      <c r="U33" s="61"/>
      <c r="V33" s="61"/>
    </row>
    <row r="34" spans="1:22" s="34" customFormat="1" ht="18" customHeight="1" x14ac:dyDescent="0.2">
      <c r="A34" s="27" t="s">
        <v>63</v>
      </c>
      <c r="B34" s="28" t="s">
        <v>64</v>
      </c>
      <c r="C34" s="29">
        <v>6</v>
      </c>
      <c r="D34" s="28" t="s">
        <v>51</v>
      </c>
      <c r="E34" s="6"/>
      <c r="F34" s="30">
        <v>42689142</v>
      </c>
      <c r="G34" s="30" t="s">
        <v>65</v>
      </c>
      <c r="H34" s="31" t="s">
        <v>13</v>
      </c>
      <c r="I34" s="30" t="s">
        <v>66</v>
      </c>
      <c r="J34" s="30"/>
      <c r="K34" s="213">
        <v>20</v>
      </c>
      <c r="L34" s="32">
        <v>2178758.75</v>
      </c>
      <c r="M34" s="33">
        <f t="shared" si="15"/>
        <v>1452505.8333333335</v>
      </c>
      <c r="N34" s="33">
        <f t="shared" si="16"/>
        <v>14525.058333333334</v>
      </c>
      <c r="O34" s="33">
        <f t="shared" si="17"/>
        <v>145250.58333333334</v>
      </c>
      <c r="P34" s="33">
        <f t="shared" si="18"/>
        <v>27597.610833333336</v>
      </c>
      <c r="Q34" s="33">
        <f t="shared" si="19"/>
        <v>1494628.5025000002</v>
      </c>
      <c r="R34" s="95">
        <f>SUM(M34:M39)</f>
        <v>10558250.658333333</v>
      </c>
      <c r="S34" s="95">
        <f>R34*1%</f>
        <v>105582.50658333334</v>
      </c>
      <c r="T34" s="95">
        <f>R34*10%</f>
        <v>1055825.0658333334</v>
      </c>
      <c r="U34" s="95">
        <f>T34*19%</f>
        <v>200606.76250833334</v>
      </c>
      <c r="V34" s="95">
        <f>U34+S34+R34</f>
        <v>10864439.927425001</v>
      </c>
    </row>
    <row r="35" spans="1:22" s="34" customFormat="1" ht="19.5" customHeight="1" x14ac:dyDescent="0.2">
      <c r="A35" s="27"/>
      <c r="B35" s="28"/>
      <c r="C35" s="29"/>
      <c r="D35" s="28"/>
      <c r="E35" s="6"/>
      <c r="F35" s="30">
        <v>70515183</v>
      </c>
      <c r="G35" s="30" t="s">
        <v>67</v>
      </c>
      <c r="H35" s="31" t="s">
        <v>34</v>
      </c>
      <c r="I35" s="30" t="s">
        <v>20</v>
      </c>
      <c r="J35" s="30"/>
      <c r="K35" s="213">
        <v>25</v>
      </c>
      <c r="L35" s="32">
        <v>2108158.42</v>
      </c>
      <c r="M35" s="33">
        <f>L35/30*K35</f>
        <v>1756798.6833333333</v>
      </c>
      <c r="N35" s="33">
        <f>M35*1%</f>
        <v>17567.986833333332</v>
      </c>
      <c r="O35" s="33">
        <f>M35*10%</f>
        <v>175679.86833333335</v>
      </c>
      <c r="P35" s="33">
        <f>O35*19%</f>
        <v>33379.174983333338</v>
      </c>
      <c r="Q35" s="33">
        <f>P35+N35+M35</f>
        <v>1807745.84515</v>
      </c>
      <c r="R35" s="96"/>
      <c r="S35" s="96"/>
      <c r="T35" s="96"/>
      <c r="U35" s="96"/>
      <c r="V35" s="96"/>
    </row>
    <row r="36" spans="1:22" s="34" customFormat="1" ht="16.5" customHeight="1" x14ac:dyDescent="0.2">
      <c r="A36" s="27"/>
      <c r="B36" s="28"/>
      <c r="C36" s="29"/>
      <c r="D36" s="28"/>
      <c r="E36" s="6"/>
      <c r="F36" s="30">
        <v>43680296</v>
      </c>
      <c r="G36" s="30" t="s">
        <v>68</v>
      </c>
      <c r="H36" s="31" t="s">
        <v>13</v>
      </c>
      <c r="I36" s="30" t="s">
        <v>57</v>
      </c>
      <c r="J36" s="30"/>
      <c r="K36" s="213">
        <v>26</v>
      </c>
      <c r="L36" s="32">
        <v>2178758.75</v>
      </c>
      <c r="M36" s="33">
        <f t="shared" ref="M36:M37" si="20">L36/30*K36</f>
        <v>1888257.5833333335</v>
      </c>
      <c r="N36" s="33">
        <f t="shared" ref="N36:N37" si="21">M36*1%</f>
        <v>18882.575833333336</v>
      </c>
      <c r="O36" s="33">
        <f t="shared" ref="O36:O37" si="22">M36*10%</f>
        <v>188825.75833333336</v>
      </c>
      <c r="P36" s="33">
        <f t="shared" ref="P36:P37" si="23">O36*19%</f>
        <v>35876.89408333334</v>
      </c>
      <c r="Q36" s="33">
        <f t="shared" ref="Q36:Q37" si="24">P36+N36+M36</f>
        <v>1943017.0532500001</v>
      </c>
      <c r="R36" s="96"/>
      <c r="S36" s="96"/>
      <c r="T36" s="96"/>
      <c r="U36" s="96"/>
      <c r="V36" s="96"/>
    </row>
    <row r="37" spans="1:22" s="34" customFormat="1" ht="18" customHeight="1" x14ac:dyDescent="0.2">
      <c r="A37" s="27"/>
      <c r="B37" s="28"/>
      <c r="C37" s="29"/>
      <c r="D37" s="28"/>
      <c r="E37" s="6"/>
      <c r="F37" s="30">
        <v>35586620</v>
      </c>
      <c r="G37" s="30" t="s">
        <v>69</v>
      </c>
      <c r="H37" s="31" t="s">
        <v>13</v>
      </c>
      <c r="I37" s="30" t="s">
        <v>57</v>
      </c>
      <c r="J37" s="30"/>
      <c r="K37" s="213">
        <v>26</v>
      </c>
      <c r="L37" s="32">
        <v>2178758.75</v>
      </c>
      <c r="M37" s="33">
        <f t="shared" si="20"/>
        <v>1888257.5833333335</v>
      </c>
      <c r="N37" s="33">
        <f t="shared" si="21"/>
        <v>18882.575833333336</v>
      </c>
      <c r="O37" s="33">
        <f t="shared" si="22"/>
        <v>188825.75833333336</v>
      </c>
      <c r="P37" s="33">
        <f t="shared" si="23"/>
        <v>35876.89408333334</v>
      </c>
      <c r="Q37" s="33">
        <f t="shared" si="24"/>
        <v>1943017.0532500001</v>
      </c>
      <c r="R37" s="96"/>
      <c r="S37" s="96"/>
      <c r="T37" s="96"/>
      <c r="U37" s="96"/>
      <c r="V37" s="96"/>
    </row>
    <row r="38" spans="1:22" s="34" customFormat="1" ht="18" customHeight="1" x14ac:dyDescent="0.2">
      <c r="A38" s="27"/>
      <c r="B38" s="28"/>
      <c r="C38" s="29"/>
      <c r="D38" s="28"/>
      <c r="E38" s="6"/>
      <c r="F38" s="30">
        <v>3362223</v>
      </c>
      <c r="G38" s="30" t="s">
        <v>70</v>
      </c>
      <c r="H38" s="31" t="s">
        <v>34</v>
      </c>
      <c r="I38" s="30" t="s">
        <v>20</v>
      </c>
      <c r="J38" s="30"/>
      <c r="K38" s="213">
        <v>25</v>
      </c>
      <c r="L38" s="32">
        <v>2108158.42</v>
      </c>
      <c r="M38" s="33">
        <f>L38/30*K38</f>
        <v>1756798.6833333333</v>
      </c>
      <c r="N38" s="33">
        <f>M38*1%</f>
        <v>17567.986833333332</v>
      </c>
      <c r="O38" s="33">
        <f>M38*10%</f>
        <v>175679.86833333335</v>
      </c>
      <c r="P38" s="33">
        <f>O38*19%</f>
        <v>33379.174983333338</v>
      </c>
      <c r="Q38" s="33">
        <f>P38+N38+M38</f>
        <v>1807745.84515</v>
      </c>
      <c r="R38" s="96"/>
      <c r="S38" s="96"/>
      <c r="T38" s="96"/>
      <c r="U38" s="96"/>
      <c r="V38" s="96"/>
    </row>
    <row r="39" spans="1:22" s="34" customFormat="1" ht="19.5" customHeight="1" x14ac:dyDescent="0.2">
      <c r="A39" s="27"/>
      <c r="B39" s="28"/>
      <c r="C39" s="29"/>
      <c r="D39" s="28"/>
      <c r="E39" s="6"/>
      <c r="F39" s="30">
        <v>39210644</v>
      </c>
      <c r="G39" s="30" t="s">
        <v>71</v>
      </c>
      <c r="H39" s="31" t="s">
        <v>23</v>
      </c>
      <c r="I39" s="30" t="s">
        <v>20</v>
      </c>
      <c r="J39" s="30"/>
      <c r="K39" s="213">
        <v>25</v>
      </c>
      <c r="L39" s="32">
        <v>2178758.75</v>
      </c>
      <c r="M39" s="33">
        <f>L39/30*K39</f>
        <v>1815632.2916666667</v>
      </c>
      <c r="N39" s="33">
        <f>M39*1%</f>
        <v>18156.322916666668</v>
      </c>
      <c r="O39" s="33">
        <f>M39*10%</f>
        <v>181563.22916666669</v>
      </c>
      <c r="P39" s="33">
        <f>O39*19%</f>
        <v>34497.013541666667</v>
      </c>
      <c r="Q39" s="33">
        <f>P39+N39+M39</f>
        <v>1868285.628125</v>
      </c>
      <c r="R39" s="97"/>
      <c r="S39" s="97"/>
      <c r="T39" s="97"/>
      <c r="U39" s="97"/>
      <c r="V39" s="97"/>
    </row>
    <row r="40" spans="1:22" s="70" customFormat="1" ht="18" customHeight="1" x14ac:dyDescent="0.2">
      <c r="A40" s="74" t="s">
        <v>72</v>
      </c>
      <c r="B40" s="62" t="s">
        <v>73</v>
      </c>
      <c r="C40" s="98">
        <v>6</v>
      </c>
      <c r="D40" s="62" t="s">
        <v>51</v>
      </c>
      <c r="E40" s="6"/>
      <c r="F40" s="65">
        <v>1128430296</v>
      </c>
      <c r="G40" s="65" t="s">
        <v>74</v>
      </c>
      <c r="H40" s="66" t="s">
        <v>34</v>
      </c>
      <c r="I40" s="65" t="s">
        <v>18</v>
      </c>
      <c r="J40" s="65"/>
      <c r="K40" s="210">
        <v>15</v>
      </c>
      <c r="L40" s="67">
        <v>2108158.42</v>
      </c>
      <c r="M40" s="68">
        <f t="shared" ref="M40:M43" si="25">L40/30*K40</f>
        <v>1054079.21</v>
      </c>
      <c r="N40" s="68">
        <f t="shared" ref="N40:N43" si="26">M40*1%</f>
        <v>10540.792100000001</v>
      </c>
      <c r="O40" s="68">
        <f t="shared" ref="O40:O43" si="27">M40*10%</f>
        <v>105407.921</v>
      </c>
      <c r="P40" s="68">
        <f t="shared" ref="P40:P43" si="28">O40*19%</f>
        <v>20027.504990000001</v>
      </c>
      <c r="Q40" s="68">
        <f t="shared" ref="Q40:Q43" si="29">P40+N40+M40</f>
        <v>1084647.50709</v>
      </c>
      <c r="R40" s="69">
        <f>SUM(M40:M45)</f>
        <v>3583869.3139999998</v>
      </c>
      <c r="S40" s="69">
        <f>R40*1%</f>
        <v>35838.693139999996</v>
      </c>
      <c r="T40" s="69">
        <f>R40*10%</f>
        <v>358386.9314</v>
      </c>
      <c r="U40" s="69">
        <f>T40*19%</f>
        <v>68093.516965999996</v>
      </c>
      <c r="V40" s="69">
        <f>U40+S40+R40</f>
        <v>3687801.5241059996</v>
      </c>
    </row>
    <row r="41" spans="1:22" s="70" customFormat="1" ht="18" customHeight="1" x14ac:dyDescent="0.2">
      <c r="A41" s="74"/>
      <c r="B41" s="62"/>
      <c r="C41" s="98"/>
      <c r="D41" s="62"/>
      <c r="E41" s="6"/>
      <c r="F41" s="65">
        <v>71376939</v>
      </c>
      <c r="G41" s="65" t="s">
        <v>75</v>
      </c>
      <c r="H41" s="66" t="s">
        <v>34</v>
      </c>
      <c r="I41" s="65" t="s">
        <v>18</v>
      </c>
      <c r="J41" s="65"/>
      <c r="K41" s="210">
        <v>15</v>
      </c>
      <c r="L41" s="67">
        <v>2108158.42</v>
      </c>
      <c r="M41" s="68">
        <f t="shared" si="25"/>
        <v>1054079.21</v>
      </c>
      <c r="N41" s="68">
        <f t="shared" si="26"/>
        <v>10540.792100000001</v>
      </c>
      <c r="O41" s="68">
        <f t="shared" si="27"/>
        <v>105407.921</v>
      </c>
      <c r="P41" s="68">
        <f t="shared" si="28"/>
        <v>20027.504990000001</v>
      </c>
      <c r="Q41" s="68">
        <f t="shared" si="29"/>
        <v>1084647.50709</v>
      </c>
      <c r="R41" s="71"/>
      <c r="S41" s="71"/>
      <c r="T41" s="71"/>
      <c r="U41" s="71"/>
      <c r="V41" s="71"/>
    </row>
    <row r="42" spans="1:22" s="70" customFormat="1" ht="18" customHeight="1" x14ac:dyDescent="0.2">
      <c r="A42" s="74"/>
      <c r="B42" s="62"/>
      <c r="C42" s="98"/>
      <c r="D42" s="62"/>
      <c r="E42" s="6"/>
      <c r="F42" s="65">
        <v>1020426994</v>
      </c>
      <c r="G42" s="65" t="s">
        <v>76</v>
      </c>
      <c r="H42" s="66" t="s">
        <v>34</v>
      </c>
      <c r="I42" s="65" t="s">
        <v>77</v>
      </c>
      <c r="J42" s="65"/>
      <c r="K42" s="210">
        <v>8</v>
      </c>
      <c r="L42" s="67">
        <v>2108158.42</v>
      </c>
      <c r="M42" s="68">
        <f t="shared" si="25"/>
        <v>562175.57866666664</v>
      </c>
      <c r="N42" s="68">
        <f t="shared" si="26"/>
        <v>5621.7557866666666</v>
      </c>
      <c r="O42" s="68">
        <f t="shared" si="27"/>
        <v>56217.55786666667</v>
      </c>
      <c r="P42" s="68">
        <f t="shared" si="28"/>
        <v>10681.335994666668</v>
      </c>
      <c r="Q42" s="68">
        <f t="shared" si="29"/>
        <v>578478.67044799996</v>
      </c>
      <c r="R42" s="71"/>
      <c r="S42" s="71"/>
      <c r="T42" s="71"/>
      <c r="U42" s="71"/>
      <c r="V42" s="71"/>
    </row>
    <row r="43" spans="1:22" s="70" customFormat="1" ht="18" customHeight="1" x14ac:dyDescent="0.2">
      <c r="A43" s="74"/>
      <c r="B43" s="62"/>
      <c r="C43" s="98"/>
      <c r="D43" s="62"/>
      <c r="E43" s="6"/>
      <c r="F43" s="65">
        <v>1023623453</v>
      </c>
      <c r="G43" s="65" t="s">
        <v>356</v>
      </c>
      <c r="H43" s="66" t="s">
        <v>34</v>
      </c>
      <c r="I43" s="65" t="s">
        <v>80</v>
      </c>
      <c r="J43" s="65"/>
      <c r="K43" s="210">
        <v>4</v>
      </c>
      <c r="L43" s="67">
        <v>2108158.42</v>
      </c>
      <c r="M43" s="68">
        <f t="shared" si="25"/>
        <v>281087.78933333332</v>
      </c>
      <c r="N43" s="68">
        <f t="shared" si="26"/>
        <v>2810.8778933333333</v>
      </c>
      <c r="O43" s="68">
        <f t="shared" si="27"/>
        <v>28108.778933333335</v>
      </c>
      <c r="P43" s="68">
        <f t="shared" si="28"/>
        <v>5340.6679973333339</v>
      </c>
      <c r="Q43" s="68">
        <f t="shared" si="29"/>
        <v>289239.33522399998</v>
      </c>
      <c r="R43" s="71"/>
      <c r="S43" s="71"/>
      <c r="T43" s="71"/>
      <c r="U43" s="71"/>
      <c r="V43" s="71"/>
    </row>
    <row r="44" spans="1:22" s="70" customFormat="1" ht="18" customHeight="1" x14ac:dyDescent="0.2">
      <c r="A44" s="74"/>
      <c r="B44" s="62"/>
      <c r="C44" s="98"/>
      <c r="D44" s="62"/>
      <c r="E44" s="6"/>
      <c r="F44" s="65">
        <v>98538174</v>
      </c>
      <c r="G44" s="65" t="s">
        <v>78</v>
      </c>
      <c r="H44" s="66" t="s">
        <v>34</v>
      </c>
      <c r="I44" s="65" t="s">
        <v>45</v>
      </c>
      <c r="J44" s="65"/>
      <c r="K44" s="210">
        <v>5</v>
      </c>
      <c r="L44" s="67">
        <v>2108158.42</v>
      </c>
      <c r="M44" s="68">
        <f t="shared" ref="M44:M45" si="30">L44/30*K44</f>
        <v>351359.73666666663</v>
      </c>
      <c r="N44" s="68">
        <f t="shared" ref="N44:N45" si="31">M44*1%</f>
        <v>3513.5973666666664</v>
      </c>
      <c r="O44" s="68">
        <f t="shared" ref="O44:O45" si="32">M44*10%</f>
        <v>35135.973666666665</v>
      </c>
      <c r="P44" s="68">
        <f t="shared" ref="P44:P45" si="33">O44*19%</f>
        <v>6675.8349966666665</v>
      </c>
      <c r="Q44" s="68">
        <f t="shared" ref="Q44:Q45" si="34">P44+N44+M44</f>
        <v>361549.16902999999</v>
      </c>
      <c r="R44" s="71"/>
      <c r="S44" s="71"/>
      <c r="T44" s="71"/>
      <c r="U44" s="71"/>
      <c r="V44" s="71"/>
    </row>
    <row r="45" spans="1:22" s="70" customFormat="1" ht="18" customHeight="1" x14ac:dyDescent="0.2">
      <c r="A45" s="74"/>
      <c r="B45" s="62"/>
      <c r="C45" s="98"/>
      <c r="D45" s="62"/>
      <c r="E45" s="6"/>
      <c r="F45" s="65">
        <v>1035390024</v>
      </c>
      <c r="G45" s="65" t="s">
        <v>79</v>
      </c>
      <c r="H45" s="66" t="s">
        <v>34</v>
      </c>
      <c r="I45" s="65" t="s">
        <v>80</v>
      </c>
      <c r="J45" s="65"/>
      <c r="K45" s="210">
        <v>4</v>
      </c>
      <c r="L45" s="67">
        <v>2108158.42</v>
      </c>
      <c r="M45" s="68">
        <f t="shared" si="30"/>
        <v>281087.78933333332</v>
      </c>
      <c r="N45" s="68">
        <f t="shared" si="31"/>
        <v>2810.8778933333333</v>
      </c>
      <c r="O45" s="68">
        <f t="shared" si="32"/>
        <v>28108.778933333335</v>
      </c>
      <c r="P45" s="68">
        <f t="shared" si="33"/>
        <v>5340.6679973333339</v>
      </c>
      <c r="Q45" s="68">
        <f t="shared" si="34"/>
        <v>289239.33522399998</v>
      </c>
      <c r="R45" s="72"/>
      <c r="S45" s="72"/>
      <c r="T45" s="72"/>
      <c r="U45" s="72"/>
      <c r="V45" s="72"/>
    </row>
    <row r="46" spans="1:22" s="58" customFormat="1" ht="21.75" customHeight="1" x14ac:dyDescent="0.2">
      <c r="A46" s="99" t="s">
        <v>81</v>
      </c>
      <c r="B46" s="100" t="s">
        <v>82</v>
      </c>
      <c r="C46" s="101">
        <v>7</v>
      </c>
      <c r="D46" s="100" t="s">
        <v>83</v>
      </c>
      <c r="E46" s="92" t="s">
        <v>84</v>
      </c>
      <c r="F46" s="54">
        <v>43971052</v>
      </c>
      <c r="G46" s="54" t="s">
        <v>85</v>
      </c>
      <c r="H46" s="60" t="s">
        <v>13</v>
      </c>
      <c r="I46" s="54" t="s">
        <v>14</v>
      </c>
      <c r="J46" s="54"/>
      <c r="K46" s="209">
        <v>21</v>
      </c>
      <c r="L46" s="55">
        <v>2178758.75</v>
      </c>
      <c r="M46" s="56">
        <f t="shared" ref="M46:M52" si="35">L46/30*K46</f>
        <v>1525131.125</v>
      </c>
      <c r="N46" s="56">
        <f t="shared" ref="N46:N52" si="36">M46*1%</f>
        <v>15251.311250000001</v>
      </c>
      <c r="O46" s="56">
        <f t="shared" ref="O46:O52" si="37">M46*10%</f>
        <v>152513.11250000002</v>
      </c>
      <c r="P46" s="56">
        <f t="shared" ref="P46:P52" si="38">O46*19%</f>
        <v>28977.491375000005</v>
      </c>
      <c r="Q46" s="56">
        <f t="shared" ref="Q46:Q52" si="39">P46+N46+M46</f>
        <v>1569359.927625</v>
      </c>
      <c r="R46" s="94">
        <f>SUM(M46:M52)</f>
        <v>8279283.2500000009</v>
      </c>
      <c r="S46" s="94">
        <f>R46*1%</f>
        <v>82792.832500000004</v>
      </c>
      <c r="T46" s="94">
        <f>R46*10%</f>
        <v>827928.32500000019</v>
      </c>
      <c r="U46" s="94">
        <f>T46*19%</f>
        <v>157306.38175000003</v>
      </c>
      <c r="V46" s="94">
        <f>U46+S46+R46</f>
        <v>8519382.4642500002</v>
      </c>
    </row>
    <row r="47" spans="1:22" s="58" customFormat="1" ht="21.75" customHeight="1" x14ac:dyDescent="0.2">
      <c r="A47" s="102"/>
      <c r="B47" s="103"/>
      <c r="C47" s="104"/>
      <c r="D47" s="103"/>
      <c r="E47" s="92"/>
      <c r="F47" s="54">
        <v>1044506597</v>
      </c>
      <c r="G47" s="54" t="s">
        <v>361</v>
      </c>
      <c r="H47" s="60" t="s">
        <v>23</v>
      </c>
      <c r="I47" s="54" t="s">
        <v>43</v>
      </c>
      <c r="J47" s="54"/>
      <c r="K47" s="209">
        <v>6</v>
      </c>
      <c r="L47" s="55">
        <v>2178758.75</v>
      </c>
      <c r="M47" s="56">
        <f t="shared" si="35"/>
        <v>435751.75</v>
      </c>
      <c r="N47" s="56">
        <f t="shared" si="36"/>
        <v>4357.5174999999999</v>
      </c>
      <c r="O47" s="56">
        <f t="shared" si="37"/>
        <v>43575.175000000003</v>
      </c>
      <c r="P47" s="56">
        <f t="shared" si="38"/>
        <v>8279.2832500000004</v>
      </c>
      <c r="Q47" s="56">
        <f t="shared" si="39"/>
        <v>448388.55074999999</v>
      </c>
      <c r="R47" s="59"/>
      <c r="S47" s="59"/>
      <c r="T47" s="59"/>
      <c r="U47" s="59"/>
      <c r="V47" s="59"/>
    </row>
    <row r="48" spans="1:22" s="58" customFormat="1" ht="21.75" customHeight="1" x14ac:dyDescent="0.2">
      <c r="A48" s="102"/>
      <c r="B48" s="103"/>
      <c r="C48" s="104"/>
      <c r="D48" s="103"/>
      <c r="E48" s="92"/>
      <c r="F48" s="54">
        <v>32229615</v>
      </c>
      <c r="G48" s="54" t="s">
        <v>362</v>
      </c>
      <c r="H48" s="60" t="s">
        <v>23</v>
      </c>
      <c r="I48" s="54" t="s">
        <v>137</v>
      </c>
      <c r="J48" s="54"/>
      <c r="K48" s="209">
        <v>11</v>
      </c>
      <c r="L48" s="55">
        <v>2178758.75</v>
      </c>
      <c r="M48" s="56">
        <f t="shared" si="35"/>
        <v>798878.20833333337</v>
      </c>
      <c r="N48" s="56">
        <f t="shared" si="36"/>
        <v>7988.7820833333335</v>
      </c>
      <c r="O48" s="56">
        <f t="shared" si="37"/>
        <v>79887.820833333346</v>
      </c>
      <c r="P48" s="56">
        <f t="shared" si="38"/>
        <v>15178.685958333335</v>
      </c>
      <c r="Q48" s="56">
        <f t="shared" si="39"/>
        <v>822045.67637500004</v>
      </c>
      <c r="R48" s="59"/>
      <c r="S48" s="59"/>
      <c r="T48" s="59"/>
      <c r="U48" s="59"/>
      <c r="V48" s="59"/>
    </row>
    <row r="49" spans="1:22" s="58" customFormat="1" ht="21.75" customHeight="1" x14ac:dyDescent="0.2">
      <c r="A49" s="102"/>
      <c r="B49" s="103"/>
      <c r="C49" s="104"/>
      <c r="D49" s="103"/>
      <c r="E49" s="92"/>
      <c r="F49" s="54">
        <v>32556298</v>
      </c>
      <c r="G49" s="54" t="s">
        <v>86</v>
      </c>
      <c r="H49" s="60" t="s">
        <v>13</v>
      </c>
      <c r="I49" s="54" t="s">
        <v>14</v>
      </c>
      <c r="J49" s="54"/>
      <c r="K49" s="209">
        <v>21</v>
      </c>
      <c r="L49" s="55">
        <v>2178758.75</v>
      </c>
      <c r="M49" s="56">
        <f t="shared" si="35"/>
        <v>1525131.125</v>
      </c>
      <c r="N49" s="56">
        <f t="shared" si="36"/>
        <v>15251.311250000001</v>
      </c>
      <c r="O49" s="56">
        <f t="shared" si="37"/>
        <v>152513.11250000002</v>
      </c>
      <c r="P49" s="56">
        <f t="shared" si="38"/>
        <v>28977.491375000005</v>
      </c>
      <c r="Q49" s="56">
        <f t="shared" si="39"/>
        <v>1569359.927625</v>
      </c>
      <c r="R49" s="59"/>
      <c r="S49" s="59"/>
      <c r="T49" s="59"/>
      <c r="U49" s="59"/>
      <c r="V49" s="59"/>
    </row>
    <row r="50" spans="1:22" s="58" customFormat="1" ht="18" customHeight="1" x14ac:dyDescent="0.2">
      <c r="A50" s="102"/>
      <c r="B50" s="103"/>
      <c r="C50" s="104"/>
      <c r="D50" s="103"/>
      <c r="E50" s="92" t="s">
        <v>87</v>
      </c>
      <c r="F50" s="54">
        <v>22188165</v>
      </c>
      <c r="G50" s="54" t="s">
        <v>88</v>
      </c>
      <c r="H50" s="60" t="s">
        <v>23</v>
      </c>
      <c r="I50" s="54" t="s">
        <v>45</v>
      </c>
      <c r="J50" s="54"/>
      <c r="K50" s="209">
        <v>5</v>
      </c>
      <c r="L50" s="55">
        <v>2178758.75</v>
      </c>
      <c r="M50" s="56">
        <f t="shared" si="35"/>
        <v>363126.45833333337</v>
      </c>
      <c r="N50" s="56">
        <f t="shared" si="36"/>
        <v>3631.2645833333336</v>
      </c>
      <c r="O50" s="56">
        <f t="shared" si="37"/>
        <v>36312.645833333336</v>
      </c>
      <c r="P50" s="56">
        <f t="shared" si="38"/>
        <v>6899.402708333334</v>
      </c>
      <c r="Q50" s="56">
        <f t="shared" si="39"/>
        <v>373657.12562500004</v>
      </c>
      <c r="R50" s="59"/>
      <c r="S50" s="59"/>
      <c r="T50" s="59"/>
      <c r="U50" s="59"/>
      <c r="V50" s="59"/>
    </row>
    <row r="51" spans="1:22" s="58" customFormat="1" ht="18.75" customHeight="1" x14ac:dyDescent="0.2">
      <c r="A51" s="102"/>
      <c r="B51" s="103"/>
      <c r="C51" s="104"/>
      <c r="D51" s="103"/>
      <c r="E51" s="92"/>
      <c r="F51" s="54">
        <v>32554158</v>
      </c>
      <c r="G51" s="54" t="s">
        <v>89</v>
      </c>
      <c r="H51" s="60" t="s">
        <v>23</v>
      </c>
      <c r="I51" s="54" t="s">
        <v>20</v>
      </c>
      <c r="J51" s="54"/>
      <c r="K51" s="209">
        <v>25</v>
      </c>
      <c r="L51" s="55">
        <v>2178758.75</v>
      </c>
      <c r="M51" s="56">
        <f t="shared" si="35"/>
        <v>1815632.2916666667</v>
      </c>
      <c r="N51" s="56">
        <f t="shared" si="36"/>
        <v>18156.322916666668</v>
      </c>
      <c r="O51" s="56">
        <f t="shared" si="37"/>
        <v>181563.22916666669</v>
      </c>
      <c r="P51" s="56">
        <f t="shared" si="38"/>
        <v>34497.013541666667</v>
      </c>
      <c r="Q51" s="56">
        <f t="shared" si="39"/>
        <v>1868285.628125</v>
      </c>
      <c r="R51" s="59"/>
      <c r="S51" s="59"/>
      <c r="T51" s="59"/>
      <c r="U51" s="59"/>
      <c r="V51" s="59"/>
    </row>
    <row r="52" spans="1:22" s="58" customFormat="1" ht="28.5" customHeight="1" x14ac:dyDescent="0.2">
      <c r="A52" s="105"/>
      <c r="B52" s="106"/>
      <c r="C52" s="107"/>
      <c r="D52" s="106"/>
      <c r="E52" s="108" t="s">
        <v>90</v>
      </c>
      <c r="F52" s="54">
        <v>21816254</v>
      </c>
      <c r="G52" s="54" t="s">
        <v>91</v>
      </c>
      <c r="H52" s="60" t="s">
        <v>13</v>
      </c>
      <c r="I52" s="54" t="s">
        <v>20</v>
      </c>
      <c r="J52" s="54"/>
      <c r="K52" s="209">
        <v>25</v>
      </c>
      <c r="L52" s="55">
        <v>2178758.75</v>
      </c>
      <c r="M52" s="56">
        <f t="shared" si="35"/>
        <v>1815632.2916666667</v>
      </c>
      <c r="N52" s="56">
        <f t="shared" si="36"/>
        <v>18156.322916666668</v>
      </c>
      <c r="O52" s="56">
        <f t="shared" si="37"/>
        <v>181563.22916666669</v>
      </c>
      <c r="P52" s="56">
        <f t="shared" si="38"/>
        <v>34497.013541666667</v>
      </c>
      <c r="Q52" s="56">
        <f t="shared" si="39"/>
        <v>1868285.628125</v>
      </c>
      <c r="R52" s="61"/>
      <c r="S52" s="61"/>
      <c r="T52" s="61"/>
      <c r="U52" s="61"/>
      <c r="V52" s="61"/>
    </row>
    <row r="53" spans="1:22" s="34" customFormat="1" ht="30" customHeight="1" x14ac:dyDescent="0.2">
      <c r="A53" s="174" t="s">
        <v>374</v>
      </c>
      <c r="B53" s="175" t="s">
        <v>92</v>
      </c>
      <c r="C53" s="175">
        <v>5</v>
      </c>
      <c r="D53" s="175" t="s">
        <v>93</v>
      </c>
      <c r="E53" s="7" t="s">
        <v>94</v>
      </c>
      <c r="F53" s="30">
        <v>43713686</v>
      </c>
      <c r="G53" s="30" t="s">
        <v>95</v>
      </c>
      <c r="H53" s="31" t="s">
        <v>23</v>
      </c>
      <c r="I53" s="146">
        <v>44936</v>
      </c>
      <c r="J53" s="30"/>
      <c r="K53" s="213">
        <v>21</v>
      </c>
      <c r="L53" s="32">
        <v>2178758.75</v>
      </c>
      <c r="M53" s="33">
        <f>L53/30*K53</f>
        <v>1525131.125</v>
      </c>
      <c r="N53" s="33">
        <f>M53*1%</f>
        <v>15251.311250000001</v>
      </c>
      <c r="O53" s="33">
        <f>M53*10%</f>
        <v>152513.11250000002</v>
      </c>
      <c r="P53" s="33">
        <f>O53*19%</f>
        <v>28977.491375000005</v>
      </c>
      <c r="Q53" s="33">
        <f>P53+N53+M53</f>
        <v>1569359.927625</v>
      </c>
      <c r="R53" s="95">
        <f>SUM(M53:M57)</f>
        <v>4050542.9230000004</v>
      </c>
      <c r="S53" s="95">
        <f>R53*1%</f>
        <v>40505.429230000002</v>
      </c>
      <c r="T53" s="95">
        <f>R53*10%</f>
        <v>405054.29230000009</v>
      </c>
      <c r="U53" s="95">
        <f>T53*19%</f>
        <v>76960.315537000017</v>
      </c>
      <c r="V53" s="95">
        <f>U53+S53+R53</f>
        <v>4168008.6677670004</v>
      </c>
    </row>
    <row r="54" spans="1:22" s="34" customFormat="1" ht="27" customHeight="1" x14ac:dyDescent="0.2">
      <c r="A54" s="176"/>
      <c r="B54" s="177"/>
      <c r="C54" s="177"/>
      <c r="D54" s="177"/>
      <c r="E54" s="8"/>
      <c r="F54" s="30">
        <v>1036948001</v>
      </c>
      <c r="G54" s="30" t="s">
        <v>96</v>
      </c>
      <c r="H54" s="31" t="s">
        <v>34</v>
      </c>
      <c r="I54" s="30" t="s">
        <v>47</v>
      </c>
      <c r="J54" s="30"/>
      <c r="K54" s="213">
        <v>3</v>
      </c>
      <c r="L54" s="32">
        <v>2108158.42</v>
      </c>
      <c r="M54" s="33">
        <f>L54/30*K54</f>
        <v>210815.842</v>
      </c>
      <c r="N54" s="33">
        <f>M54*1%</f>
        <v>2108.1584200000002</v>
      </c>
      <c r="O54" s="33">
        <f>M54*10%</f>
        <v>21081.584200000001</v>
      </c>
      <c r="P54" s="33">
        <f>O54*19%</f>
        <v>4005.5009980000004</v>
      </c>
      <c r="Q54" s="33">
        <f>P54+N54+M54</f>
        <v>216929.501418</v>
      </c>
      <c r="R54" s="96"/>
      <c r="S54" s="96"/>
      <c r="T54" s="96"/>
      <c r="U54" s="96"/>
      <c r="V54" s="96"/>
    </row>
    <row r="55" spans="1:22" s="34" customFormat="1" ht="27" customHeight="1" x14ac:dyDescent="0.2">
      <c r="A55" s="176"/>
      <c r="B55" s="177"/>
      <c r="C55" s="177"/>
      <c r="D55" s="177"/>
      <c r="E55" s="8"/>
      <c r="F55" s="30">
        <v>39440938</v>
      </c>
      <c r="G55" s="30" t="s">
        <v>353</v>
      </c>
      <c r="H55" s="31" t="s">
        <v>23</v>
      </c>
      <c r="I55" s="30" t="s">
        <v>165</v>
      </c>
      <c r="J55" s="30" t="s">
        <v>354</v>
      </c>
      <c r="K55" s="213">
        <v>9</v>
      </c>
      <c r="L55" s="32">
        <v>2178758.75</v>
      </c>
      <c r="M55" s="33">
        <f>L55/30*K55</f>
        <v>653627.625</v>
      </c>
      <c r="N55" s="33">
        <f>M55*1%</f>
        <v>6536.2762499999999</v>
      </c>
      <c r="O55" s="33">
        <f>M55*10%</f>
        <v>65362.762500000004</v>
      </c>
      <c r="P55" s="33">
        <f>O55*19%</f>
        <v>12418.924875000001</v>
      </c>
      <c r="Q55" s="33">
        <f>P55+N55+M55</f>
        <v>672582.82612500002</v>
      </c>
      <c r="R55" s="96"/>
      <c r="S55" s="96"/>
      <c r="T55" s="96"/>
      <c r="U55" s="96"/>
      <c r="V55" s="96"/>
    </row>
    <row r="56" spans="1:22" s="34" customFormat="1" ht="27" customHeight="1" x14ac:dyDescent="0.2">
      <c r="A56" s="176"/>
      <c r="B56" s="177"/>
      <c r="C56" s="177"/>
      <c r="D56" s="177"/>
      <c r="E56" s="8"/>
      <c r="F56" s="30">
        <v>70905768</v>
      </c>
      <c r="G56" s="30" t="s">
        <v>355</v>
      </c>
      <c r="H56" s="31" t="s">
        <v>34</v>
      </c>
      <c r="I56" s="30" t="s">
        <v>80</v>
      </c>
      <c r="J56" s="30"/>
      <c r="K56" s="213">
        <v>4</v>
      </c>
      <c r="L56" s="32">
        <v>2108158.42</v>
      </c>
      <c r="M56" s="33">
        <f>L56/30*K56</f>
        <v>281087.78933333332</v>
      </c>
      <c r="N56" s="33">
        <f>M56*1%</f>
        <v>2810.8778933333333</v>
      </c>
      <c r="O56" s="33">
        <f>M56*10%</f>
        <v>28108.778933333335</v>
      </c>
      <c r="P56" s="33">
        <f>O56*19%</f>
        <v>5340.6679973333339</v>
      </c>
      <c r="Q56" s="33">
        <f>P56+N56+M56</f>
        <v>289239.33522399998</v>
      </c>
      <c r="R56" s="96"/>
      <c r="S56" s="96"/>
      <c r="T56" s="96"/>
      <c r="U56" s="96"/>
      <c r="V56" s="96"/>
    </row>
    <row r="57" spans="1:22" s="34" customFormat="1" ht="20.25" customHeight="1" x14ac:dyDescent="0.2">
      <c r="A57" s="178"/>
      <c r="B57" s="179"/>
      <c r="C57" s="179"/>
      <c r="D57" s="179"/>
      <c r="E57" s="8"/>
      <c r="F57" s="30">
        <v>22102490</v>
      </c>
      <c r="G57" s="30" t="s">
        <v>97</v>
      </c>
      <c r="H57" s="31" t="s">
        <v>23</v>
      </c>
      <c r="I57" s="30" t="s">
        <v>98</v>
      </c>
      <c r="J57" s="30"/>
      <c r="K57" s="213">
        <v>19</v>
      </c>
      <c r="L57" s="32">
        <v>2178758.75</v>
      </c>
      <c r="M57" s="33">
        <f>L57/30*K57</f>
        <v>1379880.5416666667</v>
      </c>
      <c r="N57" s="33">
        <f>M57*1%</f>
        <v>13798.805416666668</v>
      </c>
      <c r="O57" s="33">
        <f>M57*10%</f>
        <v>137988.05416666667</v>
      </c>
      <c r="P57" s="33">
        <f>O57*19%</f>
        <v>26217.730291666667</v>
      </c>
      <c r="Q57" s="33">
        <f>P57+N57+M57</f>
        <v>1419897.0773750001</v>
      </c>
      <c r="R57" s="97"/>
      <c r="S57" s="97"/>
      <c r="T57" s="97"/>
      <c r="U57" s="97"/>
      <c r="V57" s="97"/>
    </row>
    <row r="58" spans="1:22" s="47" customFormat="1" ht="23.25" customHeight="1" x14ac:dyDescent="0.2">
      <c r="A58" s="180" t="s">
        <v>99</v>
      </c>
      <c r="B58" s="181" t="s">
        <v>100</v>
      </c>
      <c r="C58" s="181">
        <v>4</v>
      </c>
      <c r="D58" s="181" t="s">
        <v>101</v>
      </c>
      <c r="E58" s="8"/>
      <c r="F58" s="44">
        <v>15433626</v>
      </c>
      <c r="G58" s="44" t="s">
        <v>102</v>
      </c>
      <c r="H58" s="49" t="s">
        <v>34</v>
      </c>
      <c r="I58" s="44" t="s">
        <v>45</v>
      </c>
      <c r="J58" s="44"/>
      <c r="K58" s="211">
        <v>5</v>
      </c>
      <c r="L58" s="45">
        <v>2108158.42</v>
      </c>
      <c r="M58" s="46">
        <f>L58/30*K58</f>
        <v>351359.73666666663</v>
      </c>
      <c r="N58" s="46">
        <f>M58*1%</f>
        <v>3513.5973666666664</v>
      </c>
      <c r="O58" s="46">
        <f>M58*10%</f>
        <v>35135.973666666665</v>
      </c>
      <c r="P58" s="46">
        <f>O58*19%</f>
        <v>6675.8349966666665</v>
      </c>
      <c r="Q58" s="46">
        <f>P58+N58+M58</f>
        <v>361549.16902999999</v>
      </c>
      <c r="R58" s="109">
        <f>SUM(M58:M61)</f>
        <v>1731240.2783333336</v>
      </c>
      <c r="S58" s="109">
        <f>R58*1%</f>
        <v>17312.402783333335</v>
      </c>
      <c r="T58" s="109">
        <f>R58*10%</f>
        <v>173124.02783333336</v>
      </c>
      <c r="U58" s="109">
        <f>T58*19%</f>
        <v>32893.565288333339</v>
      </c>
      <c r="V58" s="109">
        <f>U58+S58+R58</f>
        <v>1781446.2464050003</v>
      </c>
    </row>
    <row r="59" spans="1:22" s="47" customFormat="1" ht="20.25" customHeight="1" x14ac:dyDescent="0.2">
      <c r="A59" s="182"/>
      <c r="B59" s="183"/>
      <c r="C59" s="183"/>
      <c r="D59" s="183"/>
      <c r="E59" s="8"/>
      <c r="F59" s="44">
        <v>1001447418</v>
      </c>
      <c r="G59" s="44" t="s">
        <v>103</v>
      </c>
      <c r="H59" s="49" t="s">
        <v>23</v>
      </c>
      <c r="I59" s="44" t="s">
        <v>45</v>
      </c>
      <c r="J59" s="44"/>
      <c r="K59" s="211">
        <v>5</v>
      </c>
      <c r="L59" s="45">
        <v>2178758.75</v>
      </c>
      <c r="M59" s="46">
        <f t="shared" ref="M59:M73" si="40">L59/30*K59</f>
        <v>363126.45833333337</v>
      </c>
      <c r="N59" s="46">
        <f t="shared" ref="N59:N73" si="41">M59*1%</f>
        <v>3631.2645833333336</v>
      </c>
      <c r="O59" s="46">
        <f t="shared" ref="O59:O73" si="42">M59*10%</f>
        <v>36312.645833333336</v>
      </c>
      <c r="P59" s="46">
        <f t="shared" ref="P59:P73" si="43">O59*19%</f>
        <v>6899.402708333334</v>
      </c>
      <c r="Q59" s="46">
        <f t="shared" ref="Q59:Q73" si="44">P59+N59+M59</f>
        <v>373657.12562500004</v>
      </c>
      <c r="R59" s="48"/>
      <c r="S59" s="48"/>
      <c r="T59" s="48"/>
      <c r="U59" s="48"/>
      <c r="V59" s="48"/>
    </row>
    <row r="60" spans="1:22" s="47" customFormat="1" ht="22.5" customHeight="1" x14ac:dyDescent="0.2">
      <c r="A60" s="182"/>
      <c r="B60" s="183"/>
      <c r="C60" s="183"/>
      <c r="D60" s="183"/>
      <c r="E60" s="8"/>
      <c r="F60" s="44">
        <v>43442368</v>
      </c>
      <c r="G60" s="44" t="s">
        <v>104</v>
      </c>
      <c r="H60" s="49" t="s">
        <v>23</v>
      </c>
      <c r="I60" s="44" t="s">
        <v>105</v>
      </c>
      <c r="J60" s="44"/>
      <c r="K60" s="211">
        <v>7</v>
      </c>
      <c r="L60" s="45">
        <v>2178758.75</v>
      </c>
      <c r="M60" s="46">
        <f t="shared" si="40"/>
        <v>508377.04166666669</v>
      </c>
      <c r="N60" s="46">
        <f t="shared" si="41"/>
        <v>5083.7704166666672</v>
      </c>
      <c r="O60" s="46">
        <f t="shared" si="42"/>
        <v>50837.70416666667</v>
      </c>
      <c r="P60" s="46">
        <f t="shared" si="43"/>
        <v>9659.1637916666677</v>
      </c>
      <c r="Q60" s="46">
        <f t="shared" si="44"/>
        <v>523119.975875</v>
      </c>
      <c r="R60" s="48"/>
      <c r="S60" s="48"/>
      <c r="T60" s="48"/>
      <c r="U60" s="48"/>
      <c r="V60" s="48"/>
    </row>
    <row r="61" spans="1:22" s="47" customFormat="1" ht="23.25" customHeight="1" x14ac:dyDescent="0.2">
      <c r="A61" s="184"/>
      <c r="B61" s="185"/>
      <c r="C61" s="185"/>
      <c r="D61" s="185"/>
      <c r="E61" s="186"/>
      <c r="F61" s="44">
        <v>39187230</v>
      </c>
      <c r="G61" s="44" t="s">
        <v>106</v>
      </c>
      <c r="H61" s="49" t="s">
        <v>23</v>
      </c>
      <c r="I61" s="44" t="s">
        <v>105</v>
      </c>
      <c r="J61" s="44"/>
      <c r="K61" s="211">
        <v>7</v>
      </c>
      <c r="L61" s="45">
        <v>2178758.75</v>
      </c>
      <c r="M61" s="46">
        <f t="shared" si="40"/>
        <v>508377.04166666669</v>
      </c>
      <c r="N61" s="46">
        <f t="shared" si="41"/>
        <v>5083.7704166666672</v>
      </c>
      <c r="O61" s="46">
        <f t="shared" si="42"/>
        <v>50837.70416666667</v>
      </c>
      <c r="P61" s="46">
        <f t="shared" si="43"/>
        <v>9659.1637916666677</v>
      </c>
      <c r="Q61" s="46">
        <f t="shared" si="44"/>
        <v>523119.975875</v>
      </c>
      <c r="R61" s="50"/>
      <c r="S61" s="50"/>
      <c r="T61" s="50"/>
      <c r="U61" s="50"/>
      <c r="V61" s="50"/>
    </row>
    <row r="62" spans="1:22" s="127" customFormat="1" ht="27.75" customHeight="1" x14ac:dyDescent="0.2">
      <c r="A62" s="189" t="s">
        <v>107</v>
      </c>
      <c r="B62" s="190" t="s">
        <v>108</v>
      </c>
      <c r="C62" s="191">
        <v>1</v>
      </c>
      <c r="D62" s="190" t="s">
        <v>109</v>
      </c>
      <c r="E62" s="192" t="s">
        <v>110</v>
      </c>
      <c r="F62" s="123">
        <v>30689162</v>
      </c>
      <c r="G62" s="123" t="s">
        <v>111</v>
      </c>
      <c r="H62" s="124" t="s">
        <v>23</v>
      </c>
      <c r="I62" s="123" t="s">
        <v>14</v>
      </c>
      <c r="J62" s="123"/>
      <c r="K62" s="214">
        <v>21</v>
      </c>
      <c r="L62" s="125">
        <v>2178758.75</v>
      </c>
      <c r="M62" s="126">
        <f t="shared" si="40"/>
        <v>1525131.125</v>
      </c>
      <c r="N62" s="126">
        <f t="shared" si="41"/>
        <v>15251.311250000001</v>
      </c>
      <c r="O62" s="126">
        <f t="shared" si="42"/>
        <v>152513.11250000002</v>
      </c>
      <c r="P62" s="126">
        <f t="shared" si="43"/>
        <v>28977.491375000005</v>
      </c>
      <c r="Q62" s="126">
        <f t="shared" si="44"/>
        <v>1569359.927625</v>
      </c>
      <c r="R62" s="200">
        <f>SUM(M62)</f>
        <v>1525131.125</v>
      </c>
      <c r="S62" s="200">
        <f>R62*1%</f>
        <v>15251.311250000001</v>
      </c>
      <c r="T62" s="200">
        <f>R62*10%</f>
        <v>152513.11250000002</v>
      </c>
      <c r="U62" s="200">
        <f>T62*19%</f>
        <v>28977.491375000005</v>
      </c>
      <c r="V62" s="200">
        <f>U62+S62+R62</f>
        <v>1569359.927625</v>
      </c>
    </row>
    <row r="63" spans="1:22" s="34" customFormat="1" ht="25.5" customHeight="1" x14ac:dyDescent="0.2">
      <c r="A63" s="193" t="s">
        <v>112</v>
      </c>
      <c r="B63" s="194" t="s">
        <v>113</v>
      </c>
      <c r="C63" s="195">
        <v>1</v>
      </c>
      <c r="D63" s="194" t="s">
        <v>114</v>
      </c>
      <c r="E63" s="9" t="s">
        <v>115</v>
      </c>
      <c r="F63" s="30">
        <v>39445383</v>
      </c>
      <c r="G63" s="30" t="s">
        <v>116</v>
      </c>
      <c r="H63" s="31" t="s">
        <v>23</v>
      </c>
      <c r="I63" s="30" t="s">
        <v>14</v>
      </c>
      <c r="J63" s="30"/>
      <c r="K63" s="213">
        <v>21</v>
      </c>
      <c r="L63" s="32">
        <v>2178758.75</v>
      </c>
      <c r="M63" s="33">
        <f t="shared" si="40"/>
        <v>1525131.125</v>
      </c>
      <c r="N63" s="33">
        <f t="shared" si="41"/>
        <v>15251.311250000001</v>
      </c>
      <c r="O63" s="33">
        <f t="shared" si="42"/>
        <v>152513.11250000002</v>
      </c>
      <c r="P63" s="33">
        <f t="shared" si="43"/>
        <v>28977.491375000005</v>
      </c>
      <c r="Q63" s="33">
        <f t="shared" si="44"/>
        <v>1569359.927625</v>
      </c>
      <c r="R63" s="201">
        <f>SUM(M63)</f>
        <v>1525131.125</v>
      </c>
      <c r="S63" s="201">
        <f>R63*1%</f>
        <v>15251.311250000001</v>
      </c>
      <c r="T63" s="201">
        <f>R63*10%</f>
        <v>152513.11250000002</v>
      </c>
      <c r="U63" s="201">
        <f>T63*19%</f>
        <v>28977.491375000005</v>
      </c>
      <c r="V63" s="201">
        <f>U63+S63+R63</f>
        <v>1569359.927625</v>
      </c>
    </row>
    <row r="64" spans="1:22" s="41" customFormat="1" ht="24" customHeight="1" x14ac:dyDescent="0.2">
      <c r="A64" s="196" t="s">
        <v>117</v>
      </c>
      <c r="B64" s="197" t="s">
        <v>118</v>
      </c>
      <c r="C64" s="198">
        <v>1</v>
      </c>
      <c r="D64" s="197" t="s">
        <v>119</v>
      </c>
      <c r="E64" s="10"/>
      <c r="F64" s="37">
        <v>1038408473</v>
      </c>
      <c r="G64" s="37" t="s">
        <v>120</v>
      </c>
      <c r="H64" s="38" t="s">
        <v>23</v>
      </c>
      <c r="I64" s="37" t="s">
        <v>45</v>
      </c>
      <c r="J64" s="37"/>
      <c r="K64" s="215">
        <v>5</v>
      </c>
      <c r="L64" s="39">
        <v>2178758.75</v>
      </c>
      <c r="M64" s="40">
        <f t="shared" si="40"/>
        <v>363126.45833333337</v>
      </c>
      <c r="N64" s="40">
        <f t="shared" si="41"/>
        <v>3631.2645833333336</v>
      </c>
      <c r="O64" s="40">
        <f t="shared" si="42"/>
        <v>36312.645833333336</v>
      </c>
      <c r="P64" s="40">
        <f t="shared" si="43"/>
        <v>6899.402708333334</v>
      </c>
      <c r="Q64" s="40">
        <f t="shared" si="44"/>
        <v>373657.12562500004</v>
      </c>
      <c r="R64" s="202">
        <f>SUM(M64)</f>
        <v>363126.45833333337</v>
      </c>
      <c r="S64" s="202">
        <f>R64*1%</f>
        <v>3631.2645833333336</v>
      </c>
      <c r="T64" s="202">
        <f>R64*10%</f>
        <v>36312.645833333336</v>
      </c>
      <c r="U64" s="202">
        <f>T64*19%</f>
        <v>6899.402708333334</v>
      </c>
      <c r="V64" s="202">
        <f>U64+S64+R64</f>
        <v>373657.12562500004</v>
      </c>
    </row>
    <row r="65" spans="1:22" s="47" customFormat="1" ht="26.25" customHeight="1" x14ac:dyDescent="0.2">
      <c r="A65" s="164" t="s">
        <v>121</v>
      </c>
      <c r="B65" s="165" t="s">
        <v>122</v>
      </c>
      <c r="C65" s="199">
        <v>1</v>
      </c>
      <c r="D65" s="165" t="s">
        <v>123</v>
      </c>
      <c r="E65" s="165" t="s">
        <v>124</v>
      </c>
      <c r="F65" s="44">
        <v>1038334664</v>
      </c>
      <c r="G65" s="44" t="s">
        <v>125</v>
      </c>
      <c r="H65" s="49" t="s">
        <v>23</v>
      </c>
      <c r="I65" s="44" t="s">
        <v>45</v>
      </c>
      <c r="J65" s="44"/>
      <c r="K65" s="211">
        <v>5</v>
      </c>
      <c r="L65" s="45">
        <v>2178758.75</v>
      </c>
      <c r="M65" s="46">
        <f t="shared" si="40"/>
        <v>363126.45833333337</v>
      </c>
      <c r="N65" s="46">
        <f t="shared" si="41"/>
        <v>3631.2645833333336</v>
      </c>
      <c r="O65" s="46">
        <f t="shared" si="42"/>
        <v>36312.645833333336</v>
      </c>
      <c r="P65" s="46">
        <f t="shared" si="43"/>
        <v>6899.402708333334</v>
      </c>
      <c r="Q65" s="46">
        <f t="shared" si="44"/>
        <v>373657.12562500004</v>
      </c>
      <c r="R65" s="203">
        <f>SUM(M65)</f>
        <v>363126.45833333337</v>
      </c>
      <c r="S65" s="203">
        <f>R65*1%</f>
        <v>3631.2645833333336</v>
      </c>
      <c r="T65" s="203">
        <f>R65*10%</f>
        <v>36312.645833333336</v>
      </c>
      <c r="U65" s="203">
        <f>T65*19%</f>
        <v>6899.402708333334</v>
      </c>
      <c r="V65" s="203">
        <f>U65+S65+R65</f>
        <v>373657.12562500004</v>
      </c>
    </row>
    <row r="66" spans="1:22" s="58" customFormat="1" ht="31.5" customHeight="1" x14ac:dyDescent="0.2">
      <c r="A66" s="73" t="s">
        <v>126</v>
      </c>
      <c r="B66" s="92" t="s">
        <v>127</v>
      </c>
      <c r="C66" s="93">
        <v>12</v>
      </c>
      <c r="D66" s="92" t="s">
        <v>128</v>
      </c>
      <c r="E66" s="53" t="s">
        <v>129</v>
      </c>
      <c r="F66" s="54">
        <v>22657971</v>
      </c>
      <c r="G66" s="54" t="s">
        <v>130</v>
      </c>
      <c r="H66" s="60" t="s">
        <v>23</v>
      </c>
      <c r="I66" s="54" t="s">
        <v>18</v>
      </c>
      <c r="J66" s="54"/>
      <c r="K66" s="209">
        <v>14</v>
      </c>
      <c r="L66" s="55">
        <v>2178758.75</v>
      </c>
      <c r="M66" s="56">
        <f t="shared" si="40"/>
        <v>1016754.0833333334</v>
      </c>
      <c r="N66" s="56">
        <f t="shared" si="41"/>
        <v>10167.540833333334</v>
      </c>
      <c r="O66" s="56">
        <f t="shared" si="42"/>
        <v>101675.40833333334</v>
      </c>
      <c r="P66" s="56">
        <f t="shared" si="43"/>
        <v>19318.327583333335</v>
      </c>
      <c r="Q66" s="56">
        <f t="shared" si="44"/>
        <v>1046239.95175</v>
      </c>
      <c r="R66" s="94">
        <f>SUM(M66:M77)</f>
        <v>12196013.928666664</v>
      </c>
      <c r="S66" s="94">
        <f>R66*1%</f>
        <v>121960.13928666664</v>
      </c>
      <c r="T66" s="94">
        <f>R66*10%</f>
        <v>1219601.3928666664</v>
      </c>
      <c r="U66" s="94">
        <f>T66*19%</f>
        <v>231724.26464466663</v>
      </c>
      <c r="V66" s="94">
        <f>U66+S66+R66</f>
        <v>12549698.332597997</v>
      </c>
    </row>
    <row r="67" spans="1:22" s="58" customFormat="1" ht="25.5" customHeight="1" x14ac:dyDescent="0.2">
      <c r="A67" s="73"/>
      <c r="B67" s="92"/>
      <c r="C67" s="93"/>
      <c r="D67" s="92"/>
      <c r="E67" s="53"/>
      <c r="F67" s="54">
        <v>71240490</v>
      </c>
      <c r="G67" s="54" t="s">
        <v>131</v>
      </c>
      <c r="H67" s="60" t="s">
        <v>13</v>
      </c>
      <c r="I67" s="54" t="s">
        <v>18</v>
      </c>
      <c r="J67" s="54"/>
      <c r="K67" s="209">
        <v>15</v>
      </c>
      <c r="L67" s="55">
        <v>2178758.75</v>
      </c>
      <c r="M67" s="56">
        <f t="shared" si="40"/>
        <v>1089379.375</v>
      </c>
      <c r="N67" s="56">
        <f t="shared" si="41"/>
        <v>10893.793750000001</v>
      </c>
      <c r="O67" s="56">
        <f t="shared" si="42"/>
        <v>108937.9375</v>
      </c>
      <c r="P67" s="56">
        <f t="shared" si="43"/>
        <v>20698.208125000001</v>
      </c>
      <c r="Q67" s="56">
        <f t="shared" si="44"/>
        <v>1120971.3768750001</v>
      </c>
      <c r="R67" s="59"/>
      <c r="S67" s="59"/>
      <c r="T67" s="59"/>
      <c r="U67" s="59"/>
      <c r="V67" s="59"/>
    </row>
    <row r="68" spans="1:22" s="58" customFormat="1" ht="17.100000000000001" customHeight="1" x14ac:dyDescent="0.2">
      <c r="A68" s="73"/>
      <c r="B68" s="92"/>
      <c r="C68" s="93"/>
      <c r="D68" s="92"/>
      <c r="E68" s="53"/>
      <c r="F68" s="54">
        <v>39410811</v>
      </c>
      <c r="G68" s="54" t="s">
        <v>132</v>
      </c>
      <c r="H68" s="60" t="s">
        <v>13</v>
      </c>
      <c r="I68" s="54" t="s">
        <v>18</v>
      </c>
      <c r="J68" s="54"/>
      <c r="K68" s="209">
        <v>15</v>
      </c>
      <c r="L68" s="55">
        <v>2178758.75</v>
      </c>
      <c r="M68" s="56">
        <f t="shared" si="40"/>
        <v>1089379.375</v>
      </c>
      <c r="N68" s="56">
        <f t="shared" si="41"/>
        <v>10893.793750000001</v>
      </c>
      <c r="O68" s="56">
        <f t="shared" si="42"/>
        <v>108937.9375</v>
      </c>
      <c r="P68" s="56">
        <f t="shared" si="43"/>
        <v>20698.208125000001</v>
      </c>
      <c r="Q68" s="56">
        <f t="shared" si="44"/>
        <v>1120971.3768750001</v>
      </c>
      <c r="R68" s="59"/>
      <c r="S68" s="59"/>
      <c r="T68" s="59"/>
      <c r="U68" s="59"/>
      <c r="V68" s="59"/>
    </row>
    <row r="69" spans="1:22" s="58" customFormat="1" ht="17.100000000000001" customHeight="1" x14ac:dyDescent="0.2">
      <c r="A69" s="73"/>
      <c r="B69" s="92"/>
      <c r="C69" s="93"/>
      <c r="D69" s="92"/>
      <c r="E69" s="53"/>
      <c r="F69" s="54">
        <v>1027959752</v>
      </c>
      <c r="G69" s="54" t="s">
        <v>133</v>
      </c>
      <c r="H69" s="60" t="s">
        <v>23</v>
      </c>
      <c r="I69" s="54" t="s">
        <v>18</v>
      </c>
      <c r="J69" s="54"/>
      <c r="K69" s="209">
        <v>15</v>
      </c>
      <c r="L69" s="55">
        <v>2178758.75</v>
      </c>
      <c r="M69" s="56">
        <f t="shared" si="40"/>
        <v>1089379.375</v>
      </c>
      <c r="N69" s="56">
        <f t="shared" si="41"/>
        <v>10893.793750000001</v>
      </c>
      <c r="O69" s="56">
        <f t="shared" si="42"/>
        <v>108937.9375</v>
      </c>
      <c r="P69" s="56">
        <f t="shared" si="43"/>
        <v>20698.208125000001</v>
      </c>
      <c r="Q69" s="56">
        <f t="shared" si="44"/>
        <v>1120971.3768750001</v>
      </c>
      <c r="R69" s="59"/>
      <c r="S69" s="59"/>
      <c r="T69" s="59"/>
      <c r="U69" s="59"/>
      <c r="V69" s="59"/>
    </row>
    <row r="70" spans="1:22" s="58" customFormat="1" ht="17.100000000000001" customHeight="1" x14ac:dyDescent="0.2">
      <c r="A70" s="73"/>
      <c r="B70" s="92"/>
      <c r="C70" s="93"/>
      <c r="D70" s="92"/>
      <c r="E70" s="53"/>
      <c r="F70" s="54">
        <v>1121538728</v>
      </c>
      <c r="G70" s="54" t="s">
        <v>134</v>
      </c>
      <c r="H70" s="60" t="s">
        <v>13</v>
      </c>
      <c r="I70" s="54" t="s">
        <v>135</v>
      </c>
      <c r="J70" s="54"/>
      <c r="K70" s="209">
        <v>14</v>
      </c>
      <c r="L70" s="55">
        <v>2178758.75</v>
      </c>
      <c r="M70" s="56">
        <f t="shared" si="40"/>
        <v>1016754.0833333334</v>
      </c>
      <c r="N70" s="56">
        <f t="shared" si="41"/>
        <v>10167.540833333334</v>
      </c>
      <c r="O70" s="56">
        <f t="shared" si="42"/>
        <v>101675.40833333334</v>
      </c>
      <c r="P70" s="56">
        <f t="shared" si="43"/>
        <v>19318.327583333335</v>
      </c>
      <c r="Q70" s="56">
        <f t="shared" si="44"/>
        <v>1046239.95175</v>
      </c>
      <c r="R70" s="59"/>
      <c r="S70" s="59"/>
      <c r="T70" s="59"/>
      <c r="U70" s="59"/>
      <c r="V70" s="59"/>
    </row>
    <row r="71" spans="1:22" s="58" customFormat="1" ht="17.100000000000001" customHeight="1" x14ac:dyDescent="0.2">
      <c r="A71" s="73"/>
      <c r="B71" s="92"/>
      <c r="C71" s="93"/>
      <c r="D71" s="92"/>
      <c r="E71" s="53"/>
      <c r="F71" s="54">
        <v>1088251606</v>
      </c>
      <c r="G71" s="54" t="s">
        <v>136</v>
      </c>
      <c r="H71" s="60" t="s">
        <v>13</v>
      </c>
      <c r="I71" s="54" t="s">
        <v>137</v>
      </c>
      <c r="J71" s="54"/>
      <c r="K71" s="209">
        <v>11</v>
      </c>
      <c r="L71" s="55">
        <v>2178758.75</v>
      </c>
      <c r="M71" s="56">
        <f t="shared" si="40"/>
        <v>798878.20833333337</v>
      </c>
      <c r="N71" s="56">
        <f t="shared" si="41"/>
        <v>7988.7820833333335</v>
      </c>
      <c r="O71" s="56">
        <f t="shared" si="42"/>
        <v>79887.820833333346</v>
      </c>
      <c r="P71" s="56">
        <f t="shared" si="43"/>
        <v>15178.685958333335</v>
      </c>
      <c r="Q71" s="56">
        <f t="shared" si="44"/>
        <v>822045.67637500004</v>
      </c>
      <c r="R71" s="59"/>
      <c r="S71" s="59"/>
      <c r="T71" s="59"/>
      <c r="U71" s="59"/>
      <c r="V71" s="59"/>
    </row>
    <row r="72" spans="1:22" s="58" customFormat="1" ht="17.100000000000001" customHeight="1" x14ac:dyDescent="0.2">
      <c r="A72" s="73"/>
      <c r="B72" s="92"/>
      <c r="C72" s="93"/>
      <c r="D72" s="92"/>
      <c r="E72" s="53"/>
      <c r="F72" s="54">
        <v>1040377529</v>
      </c>
      <c r="G72" s="54" t="s">
        <v>360</v>
      </c>
      <c r="H72" s="60" t="s">
        <v>13</v>
      </c>
      <c r="I72" s="54" t="s">
        <v>18</v>
      </c>
      <c r="J72" s="54"/>
      <c r="K72" s="209">
        <v>15</v>
      </c>
      <c r="L72" s="55">
        <v>2178758.75</v>
      </c>
      <c r="M72" s="56">
        <f t="shared" si="40"/>
        <v>1089379.375</v>
      </c>
      <c r="N72" s="56">
        <f t="shared" si="41"/>
        <v>10893.793750000001</v>
      </c>
      <c r="O72" s="56">
        <f t="shared" si="42"/>
        <v>108937.9375</v>
      </c>
      <c r="P72" s="56">
        <f t="shared" si="43"/>
        <v>20698.208125000001</v>
      </c>
      <c r="Q72" s="56">
        <f t="shared" si="44"/>
        <v>1120971.3768750001</v>
      </c>
      <c r="R72" s="59"/>
      <c r="S72" s="59"/>
      <c r="T72" s="59"/>
      <c r="U72" s="59"/>
      <c r="V72" s="59"/>
    </row>
    <row r="73" spans="1:22" s="58" customFormat="1" ht="17.100000000000001" customHeight="1" x14ac:dyDescent="0.2">
      <c r="A73" s="73"/>
      <c r="B73" s="92"/>
      <c r="C73" s="93"/>
      <c r="D73" s="92"/>
      <c r="E73" s="53"/>
      <c r="F73" s="54">
        <v>70323178</v>
      </c>
      <c r="G73" s="54" t="s">
        <v>138</v>
      </c>
      <c r="H73" s="60" t="s">
        <v>13</v>
      </c>
      <c r="I73" s="54" t="s">
        <v>137</v>
      </c>
      <c r="J73" s="54"/>
      <c r="K73" s="209">
        <v>11</v>
      </c>
      <c r="L73" s="55">
        <v>2178758.75</v>
      </c>
      <c r="M73" s="56">
        <f t="shared" si="40"/>
        <v>798878.20833333337</v>
      </c>
      <c r="N73" s="56">
        <f t="shared" si="41"/>
        <v>7988.7820833333335</v>
      </c>
      <c r="O73" s="56">
        <f t="shared" si="42"/>
        <v>79887.820833333346</v>
      </c>
      <c r="P73" s="56">
        <f t="shared" si="43"/>
        <v>15178.685958333335</v>
      </c>
      <c r="Q73" s="56">
        <f t="shared" si="44"/>
        <v>822045.67637500004</v>
      </c>
      <c r="R73" s="59"/>
      <c r="S73" s="59"/>
      <c r="T73" s="59"/>
      <c r="U73" s="59"/>
      <c r="V73" s="59"/>
    </row>
    <row r="74" spans="1:22" s="58" customFormat="1" ht="21" customHeight="1" x14ac:dyDescent="0.2">
      <c r="A74" s="73"/>
      <c r="B74" s="92"/>
      <c r="C74" s="93"/>
      <c r="D74" s="92"/>
      <c r="E74" s="53"/>
      <c r="F74" s="54">
        <v>71940646</v>
      </c>
      <c r="G74" s="54" t="s">
        <v>139</v>
      </c>
      <c r="H74" s="60" t="s">
        <v>34</v>
      </c>
      <c r="I74" s="54" t="s">
        <v>135</v>
      </c>
      <c r="J74" s="54"/>
      <c r="K74" s="209">
        <v>14</v>
      </c>
      <c r="L74" s="55">
        <v>2108158.42</v>
      </c>
      <c r="M74" s="56">
        <f>L74/30*K74</f>
        <v>983807.26266666665</v>
      </c>
      <c r="N74" s="56">
        <f>M74*1%</f>
        <v>9838.0726266666661</v>
      </c>
      <c r="O74" s="56">
        <f>M74*10%</f>
        <v>98380.726266666665</v>
      </c>
      <c r="P74" s="56">
        <f>O74*19%</f>
        <v>18692.337990666667</v>
      </c>
      <c r="Q74" s="56">
        <f>P74+N74+M74</f>
        <v>1012337.673284</v>
      </c>
      <c r="R74" s="59"/>
      <c r="S74" s="59"/>
      <c r="T74" s="59"/>
      <c r="U74" s="59"/>
      <c r="V74" s="59"/>
    </row>
    <row r="75" spans="1:22" s="58" customFormat="1" ht="21.75" customHeight="1" x14ac:dyDescent="0.2">
      <c r="A75" s="73"/>
      <c r="B75" s="92"/>
      <c r="C75" s="93"/>
      <c r="D75" s="92"/>
      <c r="E75" s="53"/>
      <c r="F75" s="54">
        <v>39318263</v>
      </c>
      <c r="G75" s="54" t="s">
        <v>140</v>
      </c>
      <c r="H75" s="60" t="s">
        <v>23</v>
      </c>
      <c r="I75" s="54" t="s">
        <v>105</v>
      </c>
      <c r="J75" s="54"/>
      <c r="K75" s="209">
        <v>7</v>
      </c>
      <c r="L75" s="55">
        <v>2178758.75</v>
      </c>
      <c r="M75" s="56">
        <f>L75/30*K75</f>
        <v>508377.04166666669</v>
      </c>
      <c r="N75" s="56">
        <f>M75*1%</f>
        <v>5083.7704166666672</v>
      </c>
      <c r="O75" s="56">
        <f>M75*10%</f>
        <v>50837.70416666667</v>
      </c>
      <c r="P75" s="56">
        <f>O75*19%</f>
        <v>9659.1637916666677</v>
      </c>
      <c r="Q75" s="56">
        <f>P75+N75+M75</f>
        <v>523119.975875</v>
      </c>
      <c r="R75" s="59"/>
      <c r="S75" s="59"/>
      <c r="T75" s="59"/>
      <c r="U75" s="59"/>
      <c r="V75" s="59"/>
    </row>
    <row r="76" spans="1:22" s="58" customFormat="1" ht="17.100000000000001" customHeight="1" x14ac:dyDescent="0.2">
      <c r="A76" s="73"/>
      <c r="B76" s="92"/>
      <c r="C76" s="93"/>
      <c r="D76" s="92"/>
      <c r="E76" s="53" t="s">
        <v>141</v>
      </c>
      <c r="F76" s="54">
        <v>11792820</v>
      </c>
      <c r="G76" s="54" t="s">
        <v>142</v>
      </c>
      <c r="H76" s="60" t="s">
        <v>34</v>
      </c>
      <c r="I76" s="54" t="s">
        <v>98</v>
      </c>
      <c r="J76" s="54"/>
      <c r="K76" s="209">
        <v>19</v>
      </c>
      <c r="L76" s="55">
        <v>2108158.42</v>
      </c>
      <c r="M76" s="56">
        <f>L76/30*K76</f>
        <v>1335166.9993333332</v>
      </c>
      <c r="N76" s="56">
        <f>M76*1%</f>
        <v>13351.669993333333</v>
      </c>
      <c r="O76" s="56">
        <f>M76*10%</f>
        <v>133516.69993333332</v>
      </c>
      <c r="P76" s="56">
        <f>O76*19%</f>
        <v>25368.172987333332</v>
      </c>
      <c r="Q76" s="56">
        <f>P76+N76+M76</f>
        <v>1373886.8423139998</v>
      </c>
      <c r="R76" s="59"/>
      <c r="S76" s="59"/>
      <c r="T76" s="59"/>
      <c r="U76" s="59"/>
      <c r="V76" s="59"/>
    </row>
    <row r="77" spans="1:22" s="58" customFormat="1" ht="17.100000000000001" customHeight="1" x14ac:dyDescent="0.2">
      <c r="A77" s="73"/>
      <c r="B77" s="92"/>
      <c r="C77" s="93"/>
      <c r="D77" s="92"/>
      <c r="E77" s="53"/>
      <c r="F77" s="54">
        <v>39308378</v>
      </c>
      <c r="G77" s="54" t="s">
        <v>143</v>
      </c>
      <c r="H77" s="60" t="s">
        <v>23</v>
      </c>
      <c r="I77" s="54" t="s">
        <v>98</v>
      </c>
      <c r="J77" s="54"/>
      <c r="K77" s="209">
        <v>19</v>
      </c>
      <c r="L77" s="55">
        <v>2178758.75</v>
      </c>
      <c r="M77" s="56">
        <f t="shared" ref="M77:M82" si="45">L77/30*K77</f>
        <v>1379880.5416666667</v>
      </c>
      <c r="N77" s="56">
        <f t="shared" ref="N77:N82" si="46">M77*1%</f>
        <v>13798.805416666668</v>
      </c>
      <c r="O77" s="56">
        <f t="shared" ref="O77:O82" si="47">M77*10%</f>
        <v>137988.05416666667</v>
      </c>
      <c r="P77" s="56">
        <f t="shared" ref="P77:P82" si="48">O77*19%</f>
        <v>26217.730291666667</v>
      </c>
      <c r="Q77" s="56">
        <f t="shared" ref="Q77:Q82" si="49">P77+N77+M77</f>
        <v>1419897.0773750001</v>
      </c>
      <c r="R77" s="61"/>
      <c r="S77" s="61"/>
      <c r="T77" s="61"/>
      <c r="U77" s="61"/>
      <c r="V77" s="61"/>
    </row>
    <row r="78" spans="1:22" s="34" customFormat="1" ht="17.100000000000001" customHeight="1" x14ac:dyDescent="0.2">
      <c r="A78" s="27" t="s">
        <v>144</v>
      </c>
      <c r="B78" s="28" t="s">
        <v>145</v>
      </c>
      <c r="C78" s="29">
        <v>8</v>
      </c>
      <c r="D78" s="28" t="s">
        <v>146</v>
      </c>
      <c r="E78" s="11" t="s">
        <v>147</v>
      </c>
      <c r="F78" s="30">
        <v>39281299</v>
      </c>
      <c r="G78" s="30" t="s">
        <v>148</v>
      </c>
      <c r="H78" s="31" t="s">
        <v>23</v>
      </c>
      <c r="I78" s="30" t="s">
        <v>14</v>
      </c>
      <c r="J78" s="30"/>
      <c r="K78" s="213">
        <v>21</v>
      </c>
      <c r="L78" s="32">
        <v>2178758.75</v>
      </c>
      <c r="M78" s="33">
        <f t="shared" si="45"/>
        <v>1525131.125</v>
      </c>
      <c r="N78" s="33">
        <f t="shared" si="46"/>
        <v>15251.311250000001</v>
      </c>
      <c r="O78" s="33">
        <f t="shared" si="47"/>
        <v>152513.11250000002</v>
      </c>
      <c r="P78" s="33">
        <f t="shared" si="48"/>
        <v>28977.491375000005</v>
      </c>
      <c r="Q78" s="33">
        <f t="shared" si="49"/>
        <v>1569359.927625</v>
      </c>
      <c r="R78" s="95">
        <f>SUM(M78:M85)</f>
        <v>11907537.723666664</v>
      </c>
      <c r="S78" s="95">
        <f>R78*1%</f>
        <v>119075.37723666664</v>
      </c>
      <c r="T78" s="95">
        <f>R78*10%</f>
        <v>1190753.7723666665</v>
      </c>
      <c r="U78" s="95">
        <f>T78*19%</f>
        <v>226243.21674966664</v>
      </c>
      <c r="V78" s="95">
        <f>U78+S78+R78</f>
        <v>12252856.317652997</v>
      </c>
    </row>
    <row r="79" spans="1:22" s="34" customFormat="1" ht="17.100000000000001" customHeight="1" x14ac:dyDescent="0.2">
      <c r="A79" s="27"/>
      <c r="B79" s="28"/>
      <c r="C79" s="29"/>
      <c r="D79" s="28"/>
      <c r="E79" s="11"/>
      <c r="F79" s="30">
        <v>39284186</v>
      </c>
      <c r="G79" s="30" t="s">
        <v>149</v>
      </c>
      <c r="H79" s="31" t="s">
        <v>13</v>
      </c>
      <c r="I79" s="30" t="s">
        <v>14</v>
      </c>
      <c r="J79" s="30"/>
      <c r="K79" s="213">
        <v>21</v>
      </c>
      <c r="L79" s="32">
        <v>2178758.75</v>
      </c>
      <c r="M79" s="33">
        <f t="shared" si="45"/>
        <v>1525131.125</v>
      </c>
      <c r="N79" s="33">
        <f t="shared" si="46"/>
        <v>15251.311250000001</v>
      </c>
      <c r="O79" s="33">
        <f t="shared" si="47"/>
        <v>152513.11250000002</v>
      </c>
      <c r="P79" s="33">
        <f t="shared" si="48"/>
        <v>28977.491375000005</v>
      </c>
      <c r="Q79" s="33">
        <f t="shared" si="49"/>
        <v>1569359.927625</v>
      </c>
      <c r="R79" s="96"/>
      <c r="S79" s="96"/>
      <c r="T79" s="96"/>
      <c r="U79" s="96"/>
      <c r="V79" s="96"/>
    </row>
    <row r="80" spans="1:22" s="34" customFormat="1" ht="17.100000000000001" customHeight="1" x14ac:dyDescent="0.2">
      <c r="A80" s="27"/>
      <c r="B80" s="28"/>
      <c r="C80" s="29"/>
      <c r="D80" s="28"/>
      <c r="E80" s="11"/>
      <c r="F80" s="30">
        <v>11051770</v>
      </c>
      <c r="G80" s="30" t="s">
        <v>150</v>
      </c>
      <c r="H80" s="31" t="s">
        <v>34</v>
      </c>
      <c r="I80" s="30" t="s">
        <v>14</v>
      </c>
      <c r="J80" s="30"/>
      <c r="K80" s="213">
        <v>21</v>
      </c>
      <c r="L80" s="32">
        <v>2108158.42</v>
      </c>
      <c r="M80" s="33">
        <f t="shared" si="45"/>
        <v>1475710.8939999999</v>
      </c>
      <c r="N80" s="33">
        <f t="shared" si="46"/>
        <v>14757.108939999998</v>
      </c>
      <c r="O80" s="33">
        <f t="shared" si="47"/>
        <v>147571.0894</v>
      </c>
      <c r="P80" s="33">
        <f t="shared" si="48"/>
        <v>28038.506986</v>
      </c>
      <c r="Q80" s="33">
        <f t="shared" si="49"/>
        <v>1518506.5099259999</v>
      </c>
      <c r="R80" s="96"/>
      <c r="S80" s="96"/>
      <c r="T80" s="96"/>
      <c r="U80" s="96"/>
      <c r="V80" s="96"/>
    </row>
    <row r="81" spans="1:22" s="34" customFormat="1" ht="17.100000000000001" customHeight="1" x14ac:dyDescent="0.2">
      <c r="A81" s="27"/>
      <c r="B81" s="28"/>
      <c r="C81" s="29"/>
      <c r="D81" s="28"/>
      <c r="E81" s="11"/>
      <c r="F81" s="30">
        <v>92516480</v>
      </c>
      <c r="G81" s="30" t="s">
        <v>151</v>
      </c>
      <c r="H81" s="31" t="s">
        <v>34</v>
      </c>
      <c r="I81" s="30" t="s">
        <v>14</v>
      </c>
      <c r="J81" s="30"/>
      <c r="K81" s="213">
        <v>21</v>
      </c>
      <c r="L81" s="32">
        <v>2108158.42</v>
      </c>
      <c r="M81" s="33">
        <f t="shared" si="45"/>
        <v>1475710.8939999999</v>
      </c>
      <c r="N81" s="33">
        <f t="shared" si="46"/>
        <v>14757.108939999998</v>
      </c>
      <c r="O81" s="33">
        <f t="shared" si="47"/>
        <v>147571.0894</v>
      </c>
      <c r="P81" s="33">
        <f t="shared" si="48"/>
        <v>28038.506986</v>
      </c>
      <c r="Q81" s="33">
        <f t="shared" si="49"/>
        <v>1518506.5099259999</v>
      </c>
      <c r="R81" s="96"/>
      <c r="S81" s="96"/>
      <c r="T81" s="96"/>
      <c r="U81" s="96"/>
      <c r="V81" s="96"/>
    </row>
    <row r="82" spans="1:22" s="34" customFormat="1" ht="17.100000000000001" customHeight="1" x14ac:dyDescent="0.2">
      <c r="A82" s="27"/>
      <c r="B82" s="28"/>
      <c r="C82" s="29"/>
      <c r="D82" s="28"/>
      <c r="E82" s="11"/>
      <c r="F82" s="30">
        <v>8056318</v>
      </c>
      <c r="G82" s="30" t="s">
        <v>152</v>
      </c>
      <c r="H82" s="31" t="s">
        <v>34</v>
      </c>
      <c r="I82" s="30" t="s">
        <v>14</v>
      </c>
      <c r="J82" s="30"/>
      <c r="K82" s="213">
        <v>21</v>
      </c>
      <c r="L82" s="32">
        <v>2108158.42</v>
      </c>
      <c r="M82" s="33">
        <f t="shared" si="45"/>
        <v>1475710.8939999999</v>
      </c>
      <c r="N82" s="33">
        <f t="shared" si="46"/>
        <v>14757.108939999998</v>
      </c>
      <c r="O82" s="33">
        <f t="shared" si="47"/>
        <v>147571.0894</v>
      </c>
      <c r="P82" s="33">
        <f t="shared" si="48"/>
        <v>28038.506986</v>
      </c>
      <c r="Q82" s="33">
        <f t="shared" si="49"/>
        <v>1518506.5099259999</v>
      </c>
      <c r="R82" s="96"/>
      <c r="S82" s="96"/>
      <c r="T82" s="96"/>
      <c r="U82" s="96"/>
      <c r="V82" s="96"/>
    </row>
    <row r="83" spans="1:22" s="34" customFormat="1" ht="17.100000000000001" customHeight="1" x14ac:dyDescent="0.2">
      <c r="A83" s="27"/>
      <c r="B83" s="28"/>
      <c r="C83" s="29"/>
      <c r="D83" s="28"/>
      <c r="E83" s="11"/>
      <c r="F83" s="30">
        <v>34941309</v>
      </c>
      <c r="G83" s="30" t="s">
        <v>153</v>
      </c>
      <c r="H83" s="31" t="s">
        <v>23</v>
      </c>
      <c r="I83" s="30" t="s">
        <v>98</v>
      </c>
      <c r="J83" s="30"/>
      <c r="K83" s="213">
        <v>19</v>
      </c>
      <c r="L83" s="32">
        <v>2178758.75</v>
      </c>
      <c r="M83" s="33">
        <f t="shared" ref="M83:M89" si="50">L83/30*K83</f>
        <v>1379880.5416666667</v>
      </c>
      <c r="N83" s="33">
        <f t="shared" ref="N83:N89" si="51">M83*1%</f>
        <v>13798.805416666668</v>
      </c>
      <c r="O83" s="33">
        <f t="shared" ref="O83:O89" si="52">M83*10%</f>
        <v>137988.05416666667</v>
      </c>
      <c r="P83" s="33">
        <f t="shared" ref="P83:P89" si="53">O83*19%</f>
        <v>26217.730291666667</v>
      </c>
      <c r="Q83" s="33">
        <f t="shared" ref="Q83:Q89" si="54">P83+N83+M83</f>
        <v>1419897.0773750001</v>
      </c>
      <c r="R83" s="96"/>
      <c r="S83" s="96"/>
      <c r="T83" s="96"/>
      <c r="U83" s="96"/>
      <c r="V83" s="96"/>
    </row>
    <row r="84" spans="1:22" s="34" customFormat="1" ht="17.100000000000001" customHeight="1" x14ac:dyDescent="0.2">
      <c r="A84" s="27"/>
      <c r="B84" s="28"/>
      <c r="C84" s="29"/>
      <c r="D84" s="28"/>
      <c r="E84" s="11"/>
      <c r="F84" s="30">
        <v>39273266</v>
      </c>
      <c r="G84" s="30" t="s">
        <v>154</v>
      </c>
      <c r="H84" s="31" t="s">
        <v>23</v>
      </c>
      <c r="I84" s="30" t="s">
        <v>14</v>
      </c>
      <c r="J84" s="30"/>
      <c r="K84" s="213">
        <v>21</v>
      </c>
      <c r="L84" s="32">
        <v>2178758.75</v>
      </c>
      <c r="M84" s="33">
        <f t="shared" si="50"/>
        <v>1525131.125</v>
      </c>
      <c r="N84" s="33">
        <f t="shared" si="51"/>
        <v>15251.311250000001</v>
      </c>
      <c r="O84" s="33">
        <f t="shared" si="52"/>
        <v>152513.11250000002</v>
      </c>
      <c r="P84" s="33">
        <f t="shared" si="53"/>
        <v>28977.491375000005</v>
      </c>
      <c r="Q84" s="33">
        <f t="shared" si="54"/>
        <v>1569359.927625</v>
      </c>
      <c r="R84" s="96"/>
      <c r="S84" s="96"/>
      <c r="T84" s="96"/>
      <c r="U84" s="96"/>
      <c r="V84" s="96"/>
    </row>
    <row r="85" spans="1:22" s="34" customFormat="1" ht="17.100000000000001" customHeight="1" x14ac:dyDescent="0.2">
      <c r="A85" s="27"/>
      <c r="B85" s="28"/>
      <c r="C85" s="29"/>
      <c r="D85" s="28"/>
      <c r="E85" s="11"/>
      <c r="F85" s="30">
        <v>35697372</v>
      </c>
      <c r="G85" s="30" t="s">
        <v>155</v>
      </c>
      <c r="H85" s="31" t="s">
        <v>23</v>
      </c>
      <c r="I85" s="30" t="s">
        <v>14</v>
      </c>
      <c r="J85" s="30"/>
      <c r="K85" s="213">
        <v>21</v>
      </c>
      <c r="L85" s="32">
        <v>2178758.75</v>
      </c>
      <c r="M85" s="33">
        <f t="shared" si="50"/>
        <v>1525131.125</v>
      </c>
      <c r="N85" s="33">
        <f t="shared" si="51"/>
        <v>15251.311250000001</v>
      </c>
      <c r="O85" s="33">
        <f t="shared" si="52"/>
        <v>152513.11250000002</v>
      </c>
      <c r="P85" s="33">
        <f t="shared" si="53"/>
        <v>28977.491375000005</v>
      </c>
      <c r="Q85" s="33">
        <f t="shared" si="54"/>
        <v>1569359.927625</v>
      </c>
      <c r="R85" s="97"/>
      <c r="S85" s="97"/>
      <c r="T85" s="97"/>
      <c r="U85" s="97"/>
      <c r="V85" s="97"/>
    </row>
    <row r="86" spans="1:22" s="127" customFormat="1" ht="23.25" customHeight="1" x14ac:dyDescent="0.2">
      <c r="A86" s="119" t="s">
        <v>156</v>
      </c>
      <c r="B86" s="120" t="s">
        <v>157</v>
      </c>
      <c r="C86" s="204">
        <v>2</v>
      </c>
      <c r="D86" s="120" t="s">
        <v>158</v>
      </c>
      <c r="E86" s="11"/>
      <c r="F86" s="123">
        <v>39289198</v>
      </c>
      <c r="G86" s="123" t="s">
        <v>159</v>
      </c>
      <c r="H86" s="124" t="s">
        <v>23</v>
      </c>
      <c r="I86" s="123" t="s">
        <v>14</v>
      </c>
      <c r="J86" s="123"/>
      <c r="K86" s="214">
        <v>21</v>
      </c>
      <c r="L86" s="125">
        <v>2178758.75</v>
      </c>
      <c r="M86" s="126">
        <f t="shared" si="50"/>
        <v>1525131.125</v>
      </c>
      <c r="N86" s="126">
        <f t="shared" si="51"/>
        <v>15251.311250000001</v>
      </c>
      <c r="O86" s="126">
        <f t="shared" si="52"/>
        <v>152513.11250000002</v>
      </c>
      <c r="P86" s="126">
        <f t="shared" si="53"/>
        <v>28977.491375000005</v>
      </c>
      <c r="Q86" s="126">
        <f t="shared" si="54"/>
        <v>1569359.927625</v>
      </c>
      <c r="R86" s="128">
        <f>SUM(M86:M87)</f>
        <v>3050262.25</v>
      </c>
      <c r="S86" s="128">
        <f>R86*1%</f>
        <v>30502.622500000001</v>
      </c>
      <c r="T86" s="128">
        <f>R86*10%</f>
        <v>305026.22500000003</v>
      </c>
      <c r="U86" s="128">
        <f>T86*19%</f>
        <v>57954.98275000001</v>
      </c>
      <c r="V86" s="128">
        <f>U86+S86+R86</f>
        <v>3138719.85525</v>
      </c>
    </row>
    <row r="87" spans="1:22" s="127" customFormat="1" ht="33" customHeight="1" x14ac:dyDescent="0.2">
      <c r="A87" s="119"/>
      <c r="B87" s="120"/>
      <c r="C87" s="204"/>
      <c r="D87" s="120"/>
      <c r="E87" s="11"/>
      <c r="F87" s="123">
        <v>1038122028</v>
      </c>
      <c r="G87" s="123" t="s">
        <v>160</v>
      </c>
      <c r="H87" s="124" t="s">
        <v>13</v>
      </c>
      <c r="I87" s="123" t="s">
        <v>14</v>
      </c>
      <c r="J87" s="123"/>
      <c r="K87" s="214">
        <v>21</v>
      </c>
      <c r="L87" s="125">
        <v>2178758.75</v>
      </c>
      <c r="M87" s="126">
        <f t="shared" si="50"/>
        <v>1525131.125</v>
      </c>
      <c r="N87" s="126">
        <f t="shared" si="51"/>
        <v>15251.311250000001</v>
      </c>
      <c r="O87" s="126">
        <f t="shared" si="52"/>
        <v>152513.11250000002</v>
      </c>
      <c r="P87" s="126">
        <f t="shared" si="53"/>
        <v>28977.491375000005</v>
      </c>
      <c r="Q87" s="126">
        <f t="shared" si="54"/>
        <v>1569359.927625</v>
      </c>
      <c r="R87" s="130"/>
      <c r="S87" s="130"/>
      <c r="T87" s="130"/>
      <c r="U87" s="130"/>
      <c r="V87" s="130"/>
    </row>
    <row r="88" spans="1:22" s="47" customFormat="1" ht="51" customHeight="1" x14ac:dyDescent="0.2">
      <c r="A88" s="164" t="s">
        <v>161</v>
      </c>
      <c r="B88" s="165" t="s">
        <v>162</v>
      </c>
      <c r="C88" s="205">
        <v>1</v>
      </c>
      <c r="D88" s="206" t="s">
        <v>163</v>
      </c>
      <c r="E88" s="11"/>
      <c r="F88" s="44">
        <v>15665498</v>
      </c>
      <c r="G88" s="44" t="s">
        <v>164</v>
      </c>
      <c r="H88" s="49" t="s">
        <v>34</v>
      </c>
      <c r="I88" s="44" t="s">
        <v>165</v>
      </c>
      <c r="J88" s="44"/>
      <c r="K88" s="211">
        <v>13</v>
      </c>
      <c r="L88" s="45">
        <v>2108158.42</v>
      </c>
      <c r="M88" s="46">
        <f t="shared" si="50"/>
        <v>913535.31533333333</v>
      </c>
      <c r="N88" s="46">
        <f t="shared" si="51"/>
        <v>9135.3531533333335</v>
      </c>
      <c r="O88" s="46">
        <f t="shared" si="52"/>
        <v>91353.531533333342</v>
      </c>
      <c r="P88" s="46">
        <f t="shared" si="53"/>
        <v>17357.170991333336</v>
      </c>
      <c r="Q88" s="46">
        <f t="shared" si="54"/>
        <v>940027.83947799995</v>
      </c>
      <c r="R88" s="46">
        <f>SUM(M88)</f>
        <v>913535.31533333333</v>
      </c>
      <c r="S88" s="46">
        <f>R88*1%</f>
        <v>9135.3531533333335</v>
      </c>
      <c r="T88" s="46">
        <f>R88*10%</f>
        <v>91353.531533333342</v>
      </c>
      <c r="U88" s="46">
        <f>T88*19%</f>
        <v>17357.170991333336</v>
      </c>
      <c r="V88" s="46">
        <f>U88+S88+R88</f>
        <v>940027.83947799995</v>
      </c>
    </row>
    <row r="89" spans="1:22" s="58" customFormat="1" ht="30.75" customHeight="1" x14ac:dyDescent="0.2">
      <c r="A89" s="73" t="s">
        <v>166</v>
      </c>
      <c r="B89" s="92" t="s">
        <v>167</v>
      </c>
      <c r="C89" s="93">
        <v>3</v>
      </c>
      <c r="D89" s="92" t="s">
        <v>168</v>
      </c>
      <c r="E89" s="92" t="s">
        <v>169</v>
      </c>
      <c r="F89" s="54">
        <v>15403815</v>
      </c>
      <c r="G89" s="54" t="s">
        <v>170</v>
      </c>
      <c r="H89" s="60" t="s">
        <v>34</v>
      </c>
      <c r="I89" s="54" t="s">
        <v>14</v>
      </c>
      <c r="J89" s="54"/>
      <c r="K89" s="209">
        <v>21</v>
      </c>
      <c r="L89" s="55">
        <v>2108158.42</v>
      </c>
      <c r="M89" s="56">
        <f t="shared" si="50"/>
        <v>1475710.8939999999</v>
      </c>
      <c r="N89" s="56">
        <f t="shared" si="51"/>
        <v>14757.108939999998</v>
      </c>
      <c r="O89" s="56">
        <f t="shared" si="52"/>
        <v>147571.0894</v>
      </c>
      <c r="P89" s="56">
        <f t="shared" si="53"/>
        <v>28038.506986</v>
      </c>
      <c r="Q89" s="56">
        <f t="shared" si="54"/>
        <v>1518506.5099259999</v>
      </c>
      <c r="R89" s="94">
        <f>SUM(M89:M91)</f>
        <v>4090221.3939999999</v>
      </c>
      <c r="S89" s="94">
        <f>R89*1%</f>
        <v>40902.213940000001</v>
      </c>
      <c r="T89" s="94">
        <f>R89*10%</f>
        <v>409022.13939999999</v>
      </c>
      <c r="U89" s="94">
        <f>T89*19%</f>
        <v>77714.206485999995</v>
      </c>
      <c r="V89" s="94">
        <f>U89+S89+R89</f>
        <v>4208837.8144260002</v>
      </c>
    </row>
    <row r="90" spans="1:22" s="58" customFormat="1" ht="24.75" customHeight="1" x14ac:dyDescent="0.2">
      <c r="A90" s="73"/>
      <c r="B90" s="92"/>
      <c r="C90" s="93"/>
      <c r="D90" s="92"/>
      <c r="E90" s="92"/>
      <c r="F90" s="54">
        <v>1022092549</v>
      </c>
      <c r="G90" s="54" t="s">
        <v>171</v>
      </c>
      <c r="H90" s="60" t="s">
        <v>23</v>
      </c>
      <c r="I90" s="54" t="s">
        <v>14</v>
      </c>
      <c r="J90" s="54"/>
      <c r="K90" s="209">
        <v>21</v>
      </c>
      <c r="L90" s="55">
        <v>2178758.75</v>
      </c>
      <c r="M90" s="56">
        <f t="shared" ref="M90:M93" si="55">L90/30*K90</f>
        <v>1525131.125</v>
      </c>
      <c r="N90" s="56">
        <f t="shared" ref="N90:N93" si="56">M90*1%</f>
        <v>15251.311250000001</v>
      </c>
      <c r="O90" s="56">
        <f t="shared" ref="O90:O93" si="57">M90*10%</f>
        <v>152513.11250000002</v>
      </c>
      <c r="P90" s="56">
        <f t="shared" ref="P90:P93" si="58">O90*19%</f>
        <v>28977.491375000005</v>
      </c>
      <c r="Q90" s="56">
        <f t="shared" ref="Q90:Q93" si="59">P90+N90+M90</f>
        <v>1569359.927625</v>
      </c>
      <c r="R90" s="59"/>
      <c r="S90" s="59"/>
      <c r="T90" s="59"/>
      <c r="U90" s="59"/>
      <c r="V90" s="59"/>
    </row>
    <row r="91" spans="1:22" s="58" customFormat="1" ht="22.5" customHeight="1" x14ac:dyDescent="0.2">
      <c r="A91" s="73"/>
      <c r="B91" s="92"/>
      <c r="C91" s="93"/>
      <c r="D91" s="92"/>
      <c r="E91" s="92"/>
      <c r="F91" s="54">
        <v>43728771</v>
      </c>
      <c r="G91" s="54" t="s">
        <v>172</v>
      </c>
      <c r="H91" s="60" t="s">
        <v>23</v>
      </c>
      <c r="I91" s="54" t="s">
        <v>18</v>
      </c>
      <c r="J91" s="54"/>
      <c r="K91" s="209">
        <v>15</v>
      </c>
      <c r="L91" s="55">
        <v>2178758.75</v>
      </c>
      <c r="M91" s="56">
        <f t="shared" si="55"/>
        <v>1089379.375</v>
      </c>
      <c r="N91" s="56">
        <f t="shared" si="56"/>
        <v>10893.793750000001</v>
      </c>
      <c r="O91" s="56">
        <f t="shared" si="57"/>
        <v>108937.9375</v>
      </c>
      <c r="P91" s="56">
        <f t="shared" si="58"/>
        <v>20698.208125000001</v>
      </c>
      <c r="Q91" s="56">
        <f t="shared" si="59"/>
        <v>1120971.3768750001</v>
      </c>
      <c r="R91" s="61"/>
      <c r="S91" s="61"/>
      <c r="T91" s="61"/>
      <c r="U91" s="61"/>
      <c r="V91" s="61"/>
    </row>
    <row r="92" spans="1:22" s="26" customFormat="1" ht="58.5" customHeight="1" x14ac:dyDescent="0.2">
      <c r="A92" s="169" t="s">
        <v>173</v>
      </c>
      <c r="B92" s="170" t="s">
        <v>174</v>
      </c>
      <c r="C92" s="171">
        <v>1</v>
      </c>
      <c r="D92" s="172" t="s">
        <v>175</v>
      </c>
      <c r="E92" s="173" t="s">
        <v>175</v>
      </c>
      <c r="F92" s="22">
        <v>1193559095</v>
      </c>
      <c r="G92" s="22" t="s">
        <v>176</v>
      </c>
      <c r="H92" s="23" t="s">
        <v>23</v>
      </c>
      <c r="I92" s="22" t="s">
        <v>77</v>
      </c>
      <c r="J92" s="22"/>
      <c r="K92" s="216">
        <v>8</v>
      </c>
      <c r="L92" s="24">
        <v>2178758.75</v>
      </c>
      <c r="M92" s="25">
        <f t="shared" si="55"/>
        <v>581002.33333333337</v>
      </c>
      <c r="N92" s="25">
        <f t="shared" si="56"/>
        <v>5810.0233333333335</v>
      </c>
      <c r="O92" s="25">
        <f t="shared" si="57"/>
        <v>58100.233333333337</v>
      </c>
      <c r="P92" s="25">
        <f t="shared" si="58"/>
        <v>11039.044333333335</v>
      </c>
      <c r="Q92" s="25">
        <f t="shared" si="59"/>
        <v>597851.40100000007</v>
      </c>
      <c r="R92" s="188">
        <f>SUM(M92)</f>
        <v>581002.33333333337</v>
      </c>
      <c r="S92" s="188">
        <f>R92*1%</f>
        <v>5810.0233333333335</v>
      </c>
      <c r="T92" s="188">
        <f>R92*10%</f>
        <v>58100.233333333337</v>
      </c>
      <c r="U92" s="188">
        <f>T92*19%</f>
        <v>11039.044333333335</v>
      </c>
      <c r="V92" s="188">
        <f>U92+S92+R92</f>
        <v>597851.40100000007</v>
      </c>
    </row>
    <row r="93" spans="1:22" s="58" customFormat="1" ht="17.100000000000001" customHeight="1" x14ac:dyDescent="0.2">
      <c r="A93" s="73" t="s">
        <v>177</v>
      </c>
      <c r="B93" s="92" t="s">
        <v>178</v>
      </c>
      <c r="C93" s="52">
        <v>6</v>
      </c>
      <c r="D93" s="53" t="s">
        <v>179</v>
      </c>
      <c r="E93" s="92" t="s">
        <v>180</v>
      </c>
      <c r="F93" s="54">
        <v>43655562</v>
      </c>
      <c r="G93" s="54" t="s">
        <v>181</v>
      </c>
      <c r="H93" s="60" t="s">
        <v>23</v>
      </c>
      <c r="I93" s="54" t="s">
        <v>98</v>
      </c>
      <c r="J93" s="54"/>
      <c r="K93" s="209">
        <v>19</v>
      </c>
      <c r="L93" s="55">
        <v>2178758.75</v>
      </c>
      <c r="M93" s="56">
        <f t="shared" si="55"/>
        <v>1379880.5416666667</v>
      </c>
      <c r="N93" s="56">
        <f t="shared" si="56"/>
        <v>13798.805416666668</v>
      </c>
      <c r="O93" s="56">
        <f t="shared" si="57"/>
        <v>137988.05416666667</v>
      </c>
      <c r="P93" s="56">
        <f t="shared" si="58"/>
        <v>26217.730291666667</v>
      </c>
      <c r="Q93" s="56">
        <f t="shared" si="59"/>
        <v>1419897.0773750001</v>
      </c>
      <c r="R93" s="94">
        <f>SUM(M93:M98)</f>
        <v>7540935.2289999994</v>
      </c>
      <c r="S93" s="94">
        <f>R93*1%</f>
        <v>75409.352289999995</v>
      </c>
      <c r="T93" s="94">
        <f>R93*10%</f>
        <v>754093.52289999998</v>
      </c>
      <c r="U93" s="94">
        <f>T93*19%</f>
        <v>143277.769351</v>
      </c>
      <c r="V93" s="94">
        <f>U93+S93+R93</f>
        <v>7759622.3506409992</v>
      </c>
    </row>
    <row r="94" spans="1:22" s="58" customFormat="1" ht="17.100000000000001" customHeight="1" x14ac:dyDescent="0.2">
      <c r="A94" s="73"/>
      <c r="B94" s="92"/>
      <c r="C94" s="52"/>
      <c r="D94" s="53"/>
      <c r="E94" s="92"/>
      <c r="F94" s="54">
        <v>71184950</v>
      </c>
      <c r="G94" s="54" t="s">
        <v>182</v>
      </c>
      <c r="H94" s="60" t="s">
        <v>34</v>
      </c>
      <c r="I94" s="54" t="s">
        <v>18</v>
      </c>
      <c r="J94" s="54"/>
      <c r="K94" s="209">
        <v>15</v>
      </c>
      <c r="L94" s="55">
        <v>2108158.42</v>
      </c>
      <c r="M94" s="56">
        <f>L94/30*K94</f>
        <v>1054079.21</v>
      </c>
      <c r="N94" s="56">
        <f>M94*1%</f>
        <v>10540.792100000001</v>
      </c>
      <c r="O94" s="56">
        <f>M94*10%</f>
        <v>105407.921</v>
      </c>
      <c r="P94" s="56">
        <f>O94*19%</f>
        <v>20027.504990000001</v>
      </c>
      <c r="Q94" s="56">
        <f>P94+N94+M94</f>
        <v>1084647.50709</v>
      </c>
      <c r="R94" s="59"/>
      <c r="S94" s="59"/>
      <c r="T94" s="59"/>
      <c r="U94" s="59"/>
      <c r="V94" s="59"/>
    </row>
    <row r="95" spans="1:22" s="58" customFormat="1" ht="17.100000000000001" customHeight="1" x14ac:dyDescent="0.2">
      <c r="A95" s="73"/>
      <c r="B95" s="92"/>
      <c r="C95" s="52"/>
      <c r="D95" s="53"/>
      <c r="E95" s="92"/>
      <c r="F95" s="54">
        <v>71183940</v>
      </c>
      <c r="G95" s="54" t="s">
        <v>183</v>
      </c>
      <c r="H95" s="60" t="s">
        <v>13</v>
      </c>
      <c r="I95" s="54" t="s">
        <v>14</v>
      </c>
      <c r="J95" s="54"/>
      <c r="K95" s="209">
        <v>21</v>
      </c>
      <c r="L95" s="55">
        <v>2178758.75</v>
      </c>
      <c r="M95" s="56">
        <f>L95/30*K95</f>
        <v>1525131.125</v>
      </c>
      <c r="N95" s="56">
        <f>M95*1%</f>
        <v>15251.311250000001</v>
      </c>
      <c r="O95" s="56">
        <f>M95*10%</f>
        <v>152513.11250000002</v>
      </c>
      <c r="P95" s="56">
        <f>O95*19%</f>
        <v>28977.491375000005</v>
      </c>
      <c r="Q95" s="56">
        <f>P95+N95+M95</f>
        <v>1569359.927625</v>
      </c>
      <c r="R95" s="59"/>
      <c r="S95" s="59"/>
      <c r="T95" s="59"/>
      <c r="U95" s="59"/>
      <c r="V95" s="59"/>
    </row>
    <row r="96" spans="1:22" s="58" customFormat="1" ht="17.100000000000001" customHeight="1" x14ac:dyDescent="0.2">
      <c r="A96" s="73"/>
      <c r="B96" s="92"/>
      <c r="C96" s="52"/>
      <c r="D96" s="53"/>
      <c r="E96" s="92"/>
      <c r="F96" s="54">
        <v>71193371</v>
      </c>
      <c r="G96" s="54" t="s">
        <v>184</v>
      </c>
      <c r="H96" s="60" t="s">
        <v>34</v>
      </c>
      <c r="I96" s="54" t="s">
        <v>14</v>
      </c>
      <c r="J96" s="54"/>
      <c r="K96" s="209">
        <v>21</v>
      </c>
      <c r="L96" s="55">
        <v>2108158.42</v>
      </c>
      <c r="M96" s="56">
        <f>L96/30*K96</f>
        <v>1475710.8939999999</v>
      </c>
      <c r="N96" s="56">
        <f>M96*1%</f>
        <v>14757.108939999998</v>
      </c>
      <c r="O96" s="56">
        <f>M96*10%</f>
        <v>147571.0894</v>
      </c>
      <c r="P96" s="56">
        <f>O96*19%</f>
        <v>28038.506986</v>
      </c>
      <c r="Q96" s="56">
        <f>P96+N96+M96</f>
        <v>1518506.5099259999</v>
      </c>
      <c r="R96" s="59"/>
      <c r="S96" s="59"/>
      <c r="T96" s="59"/>
      <c r="U96" s="59"/>
      <c r="V96" s="59"/>
    </row>
    <row r="97" spans="1:22" s="58" customFormat="1" ht="17.100000000000001" customHeight="1" x14ac:dyDescent="0.2">
      <c r="A97" s="73"/>
      <c r="B97" s="92"/>
      <c r="C97" s="52"/>
      <c r="D97" s="53"/>
      <c r="E97" s="92"/>
      <c r="F97" s="54">
        <v>1098629705</v>
      </c>
      <c r="G97" s="54" t="s">
        <v>185</v>
      </c>
      <c r="H97" s="60" t="s">
        <v>23</v>
      </c>
      <c r="I97" s="54" t="s">
        <v>14</v>
      </c>
      <c r="J97" s="54"/>
      <c r="K97" s="209">
        <v>21</v>
      </c>
      <c r="L97" s="55">
        <v>2178758.75</v>
      </c>
      <c r="M97" s="56">
        <f t="shared" ref="M97:M98" si="60">L97/30*K97</f>
        <v>1525131.125</v>
      </c>
      <c r="N97" s="56">
        <f t="shared" ref="N97:N98" si="61">M97*1%</f>
        <v>15251.311250000001</v>
      </c>
      <c r="O97" s="56">
        <f t="shared" ref="O97:O98" si="62">M97*10%</f>
        <v>152513.11250000002</v>
      </c>
      <c r="P97" s="56">
        <f t="shared" ref="P97:P98" si="63">O97*19%</f>
        <v>28977.491375000005</v>
      </c>
      <c r="Q97" s="56">
        <f t="shared" ref="Q97:Q98" si="64">P97+N97+M97</f>
        <v>1569359.927625</v>
      </c>
      <c r="R97" s="59"/>
      <c r="S97" s="59"/>
      <c r="T97" s="59"/>
      <c r="U97" s="59"/>
      <c r="V97" s="59"/>
    </row>
    <row r="98" spans="1:22" s="58" customFormat="1" ht="17.100000000000001" customHeight="1" x14ac:dyDescent="0.2">
      <c r="A98" s="73"/>
      <c r="B98" s="92"/>
      <c r="C98" s="52"/>
      <c r="D98" s="53"/>
      <c r="E98" s="92"/>
      <c r="F98" s="54">
        <v>43654606</v>
      </c>
      <c r="G98" s="54" t="s">
        <v>186</v>
      </c>
      <c r="H98" s="60" t="s">
        <v>23</v>
      </c>
      <c r="I98" s="54" t="s">
        <v>77</v>
      </c>
      <c r="J98" s="54"/>
      <c r="K98" s="209">
        <v>8</v>
      </c>
      <c r="L98" s="55">
        <v>2178758.75</v>
      </c>
      <c r="M98" s="56">
        <f t="shared" si="60"/>
        <v>581002.33333333337</v>
      </c>
      <c r="N98" s="56">
        <f t="shared" si="61"/>
        <v>5810.0233333333335</v>
      </c>
      <c r="O98" s="56">
        <f t="shared" si="62"/>
        <v>58100.233333333337</v>
      </c>
      <c r="P98" s="56">
        <f t="shared" si="63"/>
        <v>11039.044333333335</v>
      </c>
      <c r="Q98" s="56">
        <f t="shared" si="64"/>
        <v>597851.40100000007</v>
      </c>
      <c r="R98" s="61"/>
      <c r="S98" s="61"/>
      <c r="T98" s="61"/>
      <c r="U98" s="61"/>
      <c r="V98" s="61"/>
    </row>
    <row r="99" spans="1:22" s="34" customFormat="1" ht="24.75" customHeight="1" x14ac:dyDescent="0.2">
      <c r="A99" s="27" t="s">
        <v>187</v>
      </c>
      <c r="B99" s="28" t="s">
        <v>188</v>
      </c>
      <c r="C99" s="144">
        <v>2</v>
      </c>
      <c r="D99" s="28" t="s">
        <v>189</v>
      </c>
      <c r="E99" s="145" t="s">
        <v>190</v>
      </c>
      <c r="F99" s="30">
        <v>71172911</v>
      </c>
      <c r="G99" s="30" t="s">
        <v>191</v>
      </c>
      <c r="H99" s="31" t="s">
        <v>34</v>
      </c>
      <c r="I99" s="30" t="s">
        <v>14</v>
      </c>
      <c r="J99" s="30"/>
      <c r="K99" s="213">
        <v>21</v>
      </c>
      <c r="L99" s="32">
        <v>2108158.42</v>
      </c>
      <c r="M99" s="33">
        <f>L99/30*K99</f>
        <v>1475710.8939999999</v>
      </c>
      <c r="N99" s="33">
        <f>M99*1%</f>
        <v>14757.108939999998</v>
      </c>
      <c r="O99" s="33">
        <f>M99*10%</f>
        <v>147571.0894</v>
      </c>
      <c r="P99" s="33">
        <f>O99*19%</f>
        <v>28038.506986</v>
      </c>
      <c r="Q99" s="33">
        <f>P99+N99+M99</f>
        <v>1518506.5099259999</v>
      </c>
      <c r="R99" s="95">
        <f>SUM(M99:M100)</f>
        <v>3000842.0189999999</v>
      </c>
      <c r="S99" s="95">
        <f>R99*1%</f>
        <v>30008.420190000001</v>
      </c>
      <c r="T99" s="95">
        <f>R99*10%</f>
        <v>300084.20189999999</v>
      </c>
      <c r="U99" s="95">
        <f>T99*19%</f>
        <v>57015.998360999998</v>
      </c>
      <c r="V99" s="95">
        <f>U99+S99+R99</f>
        <v>3087866.4375509997</v>
      </c>
    </row>
    <row r="100" spans="1:22" s="34" customFormat="1" ht="21.75" customHeight="1" x14ac:dyDescent="0.2">
      <c r="A100" s="27"/>
      <c r="B100" s="28"/>
      <c r="C100" s="144"/>
      <c r="D100" s="28"/>
      <c r="E100" s="145"/>
      <c r="F100" s="30">
        <v>43087168</v>
      </c>
      <c r="G100" s="30" t="s">
        <v>192</v>
      </c>
      <c r="H100" s="31" t="s">
        <v>23</v>
      </c>
      <c r="I100" s="30" t="s">
        <v>14</v>
      </c>
      <c r="J100" s="30"/>
      <c r="K100" s="213">
        <v>21</v>
      </c>
      <c r="L100" s="32">
        <v>2178758.75</v>
      </c>
      <c r="M100" s="33">
        <f t="shared" ref="M100:M107" si="65">L100/30*K100</f>
        <v>1525131.125</v>
      </c>
      <c r="N100" s="33">
        <f t="shared" ref="N100:N107" si="66">M100*1%</f>
        <v>15251.311250000001</v>
      </c>
      <c r="O100" s="33">
        <f t="shared" ref="O100:O107" si="67">M100*10%</f>
        <v>152513.11250000002</v>
      </c>
      <c r="P100" s="33">
        <f t="shared" ref="P100:P107" si="68">O100*19%</f>
        <v>28977.491375000005</v>
      </c>
      <c r="Q100" s="33">
        <f t="shared" ref="Q100:Q107" si="69">P100+N100+M100</f>
        <v>1569359.927625</v>
      </c>
      <c r="R100" s="97"/>
      <c r="S100" s="97"/>
      <c r="T100" s="97"/>
      <c r="U100" s="97"/>
      <c r="V100" s="97"/>
    </row>
    <row r="101" spans="1:22" s="47" customFormat="1" ht="48" x14ac:dyDescent="0.2">
      <c r="A101" s="164" t="s">
        <v>193</v>
      </c>
      <c r="B101" s="165" t="s">
        <v>194</v>
      </c>
      <c r="C101" s="166">
        <v>1</v>
      </c>
      <c r="D101" s="167" t="s">
        <v>195</v>
      </c>
      <c r="E101" s="168" t="s">
        <v>196</v>
      </c>
      <c r="F101" s="44">
        <v>32212098</v>
      </c>
      <c r="G101" s="44" t="s">
        <v>197</v>
      </c>
      <c r="H101" s="49" t="s">
        <v>23</v>
      </c>
      <c r="I101" s="44" t="s">
        <v>18</v>
      </c>
      <c r="J101" s="44"/>
      <c r="K101" s="211">
        <v>15</v>
      </c>
      <c r="L101" s="45">
        <v>2178758.75</v>
      </c>
      <c r="M101" s="46">
        <f t="shared" si="65"/>
        <v>1089379.375</v>
      </c>
      <c r="N101" s="46">
        <f t="shared" si="66"/>
        <v>10893.793750000001</v>
      </c>
      <c r="O101" s="46">
        <f t="shared" si="67"/>
        <v>108937.9375</v>
      </c>
      <c r="P101" s="46">
        <f t="shared" si="68"/>
        <v>20698.208125000001</v>
      </c>
      <c r="Q101" s="46">
        <f t="shared" si="69"/>
        <v>1120971.3768750001</v>
      </c>
      <c r="R101" s="46">
        <f>SUM(M101)</f>
        <v>1089379.375</v>
      </c>
      <c r="S101" s="46">
        <f>R101*1%</f>
        <v>10893.793750000001</v>
      </c>
      <c r="T101" s="46">
        <f>R101*10%</f>
        <v>108937.9375</v>
      </c>
      <c r="U101" s="46">
        <f>T101*19%</f>
        <v>20698.208125000001</v>
      </c>
      <c r="V101" s="46">
        <f>U101+S101+R101</f>
        <v>1120971.3768750001</v>
      </c>
    </row>
    <row r="102" spans="1:22" s="163" customFormat="1" ht="39.75" customHeight="1" x14ac:dyDescent="0.2">
      <c r="A102" s="154" t="s">
        <v>198</v>
      </c>
      <c r="B102" s="155" t="s">
        <v>199</v>
      </c>
      <c r="C102" s="156">
        <v>1</v>
      </c>
      <c r="D102" s="157" t="s">
        <v>200</v>
      </c>
      <c r="E102" s="158" t="s">
        <v>201</v>
      </c>
      <c r="F102" s="159">
        <v>42939755</v>
      </c>
      <c r="G102" s="159" t="s">
        <v>202</v>
      </c>
      <c r="H102" s="160" t="s">
        <v>23</v>
      </c>
      <c r="I102" s="159" t="s">
        <v>14</v>
      </c>
      <c r="J102" s="159"/>
      <c r="K102" s="217">
        <v>21</v>
      </c>
      <c r="L102" s="161">
        <v>2178758.75</v>
      </c>
      <c r="M102" s="162">
        <f t="shared" si="65"/>
        <v>1525131.125</v>
      </c>
      <c r="N102" s="162">
        <f t="shared" si="66"/>
        <v>15251.311250000001</v>
      </c>
      <c r="O102" s="162">
        <f t="shared" si="67"/>
        <v>152513.11250000002</v>
      </c>
      <c r="P102" s="162">
        <f t="shared" si="68"/>
        <v>28977.491375000005</v>
      </c>
      <c r="Q102" s="162">
        <f t="shared" si="69"/>
        <v>1569359.927625</v>
      </c>
      <c r="R102" s="187">
        <f>SUM(M102)</f>
        <v>1525131.125</v>
      </c>
      <c r="S102" s="187">
        <f>R102*1%</f>
        <v>15251.311250000001</v>
      </c>
      <c r="T102" s="187">
        <f>R102*10%</f>
        <v>152513.11250000002</v>
      </c>
      <c r="U102" s="187">
        <f>T102*19%</f>
        <v>28977.491375000005</v>
      </c>
      <c r="V102" s="187">
        <f>U102+S102+R102</f>
        <v>1569359.927625</v>
      </c>
    </row>
    <row r="103" spans="1:22" s="58" customFormat="1" ht="28.5" customHeight="1" x14ac:dyDescent="0.2">
      <c r="A103" s="99" t="s">
        <v>203</v>
      </c>
      <c r="B103" s="151" t="s">
        <v>204</v>
      </c>
      <c r="C103" s="101">
        <v>19</v>
      </c>
      <c r="D103" s="101" t="s">
        <v>205</v>
      </c>
      <c r="E103" s="1" t="s">
        <v>206</v>
      </c>
      <c r="F103" s="54">
        <v>43733569</v>
      </c>
      <c r="G103" s="54" t="s">
        <v>207</v>
      </c>
      <c r="H103" s="60" t="s">
        <v>23</v>
      </c>
      <c r="I103" s="54" t="s">
        <v>16</v>
      </c>
      <c r="J103" s="54"/>
      <c r="K103" s="209">
        <v>27</v>
      </c>
      <c r="L103" s="55">
        <v>2178758.75</v>
      </c>
      <c r="M103" s="56">
        <f t="shared" si="65"/>
        <v>1960882.8750000002</v>
      </c>
      <c r="N103" s="56">
        <f t="shared" si="66"/>
        <v>19608.828750000004</v>
      </c>
      <c r="O103" s="56">
        <f t="shared" si="67"/>
        <v>196088.28750000003</v>
      </c>
      <c r="P103" s="56">
        <f t="shared" si="68"/>
        <v>37256.774625000005</v>
      </c>
      <c r="Q103" s="56">
        <f t="shared" si="69"/>
        <v>2017748.4783750002</v>
      </c>
      <c r="R103" s="94">
        <f>SUM(M103:M121)</f>
        <v>34522243.564000003</v>
      </c>
      <c r="S103" s="94">
        <f>R103*1%</f>
        <v>345222.43564000004</v>
      </c>
      <c r="T103" s="94">
        <f>R103*10%</f>
        <v>3452224.3564000004</v>
      </c>
      <c r="U103" s="94">
        <f>T103*19%</f>
        <v>655922.62771600008</v>
      </c>
      <c r="V103" s="94">
        <f>U103+S103+R103</f>
        <v>35523388.627356</v>
      </c>
    </row>
    <row r="104" spans="1:22" s="58" customFormat="1" ht="20.100000000000001" customHeight="1" x14ac:dyDescent="0.2">
      <c r="A104" s="102"/>
      <c r="B104" s="152"/>
      <c r="C104" s="104"/>
      <c r="D104" s="104"/>
      <c r="E104" s="1"/>
      <c r="F104" s="54">
        <v>1214718293</v>
      </c>
      <c r="G104" s="54" t="s">
        <v>208</v>
      </c>
      <c r="H104" s="60" t="s">
        <v>13</v>
      </c>
      <c r="I104" s="54" t="s">
        <v>57</v>
      </c>
      <c r="J104" s="54"/>
      <c r="K104" s="209">
        <v>26</v>
      </c>
      <c r="L104" s="55">
        <v>2178758.75</v>
      </c>
      <c r="M104" s="56">
        <f t="shared" si="65"/>
        <v>1888257.5833333335</v>
      </c>
      <c r="N104" s="56">
        <f t="shared" si="66"/>
        <v>18882.575833333336</v>
      </c>
      <c r="O104" s="56">
        <f t="shared" si="67"/>
        <v>188825.75833333336</v>
      </c>
      <c r="P104" s="56">
        <f t="shared" si="68"/>
        <v>35876.89408333334</v>
      </c>
      <c r="Q104" s="56">
        <f t="shared" si="69"/>
        <v>1943017.0532500001</v>
      </c>
      <c r="R104" s="59"/>
      <c r="S104" s="59"/>
      <c r="T104" s="59"/>
      <c r="U104" s="59"/>
      <c r="V104" s="59"/>
    </row>
    <row r="105" spans="1:22" s="58" customFormat="1" ht="20.100000000000001" customHeight="1" x14ac:dyDescent="0.2">
      <c r="A105" s="102"/>
      <c r="B105" s="152"/>
      <c r="C105" s="104"/>
      <c r="D105" s="104"/>
      <c r="E105" s="1"/>
      <c r="F105" s="54">
        <v>42114057</v>
      </c>
      <c r="G105" s="54" t="s">
        <v>209</v>
      </c>
      <c r="H105" s="60" t="s">
        <v>23</v>
      </c>
      <c r="I105" s="54" t="s">
        <v>16</v>
      </c>
      <c r="J105" s="54"/>
      <c r="K105" s="209">
        <v>27</v>
      </c>
      <c r="L105" s="55">
        <v>2178758.75</v>
      </c>
      <c r="M105" s="56">
        <f t="shared" si="65"/>
        <v>1960882.8750000002</v>
      </c>
      <c r="N105" s="56">
        <f t="shared" si="66"/>
        <v>19608.828750000004</v>
      </c>
      <c r="O105" s="56">
        <f t="shared" si="67"/>
        <v>196088.28750000003</v>
      </c>
      <c r="P105" s="56">
        <f t="shared" si="68"/>
        <v>37256.774625000005</v>
      </c>
      <c r="Q105" s="56">
        <f t="shared" si="69"/>
        <v>2017748.4783750002</v>
      </c>
      <c r="R105" s="59"/>
      <c r="S105" s="59"/>
      <c r="T105" s="59"/>
      <c r="U105" s="59"/>
      <c r="V105" s="59"/>
    </row>
    <row r="106" spans="1:22" s="58" customFormat="1" ht="20.100000000000001" customHeight="1" x14ac:dyDescent="0.2">
      <c r="A106" s="102"/>
      <c r="B106" s="152"/>
      <c r="C106" s="104"/>
      <c r="D106" s="104"/>
      <c r="E106" s="1"/>
      <c r="F106" s="54">
        <v>42901905</v>
      </c>
      <c r="G106" s="54" t="s">
        <v>210</v>
      </c>
      <c r="H106" s="60" t="s">
        <v>13</v>
      </c>
      <c r="I106" s="54" t="s">
        <v>16</v>
      </c>
      <c r="J106" s="54"/>
      <c r="K106" s="209">
        <v>27</v>
      </c>
      <c r="L106" s="55">
        <v>2178758.75</v>
      </c>
      <c r="M106" s="56">
        <f t="shared" si="65"/>
        <v>1960882.8750000002</v>
      </c>
      <c r="N106" s="56">
        <f t="shared" si="66"/>
        <v>19608.828750000004</v>
      </c>
      <c r="O106" s="56">
        <f t="shared" si="67"/>
        <v>196088.28750000003</v>
      </c>
      <c r="P106" s="56">
        <f t="shared" si="68"/>
        <v>37256.774625000005</v>
      </c>
      <c r="Q106" s="56">
        <f t="shared" si="69"/>
        <v>2017748.4783750002</v>
      </c>
      <c r="R106" s="59"/>
      <c r="S106" s="59"/>
      <c r="T106" s="59"/>
      <c r="U106" s="59"/>
      <c r="V106" s="59"/>
    </row>
    <row r="107" spans="1:22" s="58" customFormat="1" ht="20.100000000000001" customHeight="1" x14ac:dyDescent="0.2">
      <c r="A107" s="102"/>
      <c r="B107" s="152"/>
      <c r="C107" s="104"/>
      <c r="D107" s="104"/>
      <c r="E107" s="1"/>
      <c r="F107" s="54">
        <v>43743093</v>
      </c>
      <c r="G107" s="54" t="s">
        <v>211</v>
      </c>
      <c r="H107" s="60" t="s">
        <v>23</v>
      </c>
      <c r="I107" s="54" t="s">
        <v>14</v>
      </c>
      <c r="J107" s="54"/>
      <c r="K107" s="209">
        <v>21</v>
      </c>
      <c r="L107" s="55">
        <v>2178758.75</v>
      </c>
      <c r="M107" s="56">
        <f t="shared" si="65"/>
        <v>1525131.125</v>
      </c>
      <c r="N107" s="56">
        <f t="shared" si="66"/>
        <v>15251.311250000001</v>
      </c>
      <c r="O107" s="56">
        <f t="shared" si="67"/>
        <v>152513.11250000002</v>
      </c>
      <c r="P107" s="56">
        <f t="shared" si="68"/>
        <v>28977.491375000005</v>
      </c>
      <c r="Q107" s="56">
        <f t="shared" si="69"/>
        <v>1569359.927625</v>
      </c>
      <c r="R107" s="59"/>
      <c r="S107" s="59"/>
      <c r="T107" s="59"/>
      <c r="U107" s="59"/>
      <c r="V107" s="59"/>
    </row>
    <row r="108" spans="1:22" s="58" customFormat="1" ht="20.100000000000001" customHeight="1" x14ac:dyDescent="0.2">
      <c r="A108" s="102"/>
      <c r="B108" s="152"/>
      <c r="C108" s="104"/>
      <c r="D108" s="104"/>
      <c r="E108" s="1"/>
      <c r="F108" s="54">
        <v>98465168</v>
      </c>
      <c r="G108" s="54" t="s">
        <v>212</v>
      </c>
      <c r="H108" s="60" t="s">
        <v>34</v>
      </c>
      <c r="I108" s="54" t="s">
        <v>20</v>
      </c>
      <c r="J108" s="54"/>
      <c r="K108" s="209">
        <v>25</v>
      </c>
      <c r="L108" s="55">
        <v>2108158.42</v>
      </c>
      <c r="M108" s="56">
        <f>L108/30*K108</f>
        <v>1756798.6833333333</v>
      </c>
      <c r="N108" s="56">
        <f>M108*1%</f>
        <v>17567.986833333332</v>
      </c>
      <c r="O108" s="56">
        <f>M108*10%</f>
        <v>175679.86833333335</v>
      </c>
      <c r="P108" s="56">
        <f>O108*19%</f>
        <v>33379.174983333338</v>
      </c>
      <c r="Q108" s="56">
        <f>P108+N108+M108</f>
        <v>1807745.84515</v>
      </c>
      <c r="R108" s="59"/>
      <c r="S108" s="59"/>
      <c r="T108" s="59"/>
      <c r="U108" s="59"/>
      <c r="V108" s="59"/>
    </row>
    <row r="109" spans="1:22" s="58" customFormat="1" ht="20.100000000000001" customHeight="1" x14ac:dyDescent="0.2">
      <c r="A109" s="102"/>
      <c r="B109" s="152"/>
      <c r="C109" s="104"/>
      <c r="D109" s="104"/>
      <c r="E109" s="1"/>
      <c r="F109" s="54">
        <v>3929022</v>
      </c>
      <c r="G109" s="54" t="s">
        <v>213</v>
      </c>
      <c r="H109" s="60" t="s">
        <v>13</v>
      </c>
      <c r="I109" s="54" t="s">
        <v>16</v>
      </c>
      <c r="J109" s="54"/>
      <c r="K109" s="209">
        <v>27</v>
      </c>
      <c r="L109" s="55">
        <v>2178758.75</v>
      </c>
      <c r="M109" s="56">
        <f t="shared" ref="M109:M112" si="70">L109/30*K109</f>
        <v>1960882.8750000002</v>
      </c>
      <c r="N109" s="56">
        <f t="shared" ref="N109:N112" si="71">M109*1%</f>
        <v>19608.828750000004</v>
      </c>
      <c r="O109" s="56">
        <f t="shared" ref="O109:O112" si="72">M109*10%</f>
        <v>196088.28750000003</v>
      </c>
      <c r="P109" s="56">
        <f t="shared" ref="P109:P112" si="73">O109*19%</f>
        <v>37256.774625000005</v>
      </c>
      <c r="Q109" s="56">
        <f t="shared" ref="Q109:Q112" si="74">P109+N109+M109</f>
        <v>2017748.4783750002</v>
      </c>
      <c r="R109" s="59"/>
      <c r="S109" s="59"/>
      <c r="T109" s="59"/>
      <c r="U109" s="59"/>
      <c r="V109" s="59"/>
    </row>
    <row r="110" spans="1:22" s="58" customFormat="1" ht="20.100000000000001" customHeight="1" x14ac:dyDescent="0.2">
      <c r="A110" s="102"/>
      <c r="B110" s="152"/>
      <c r="C110" s="104"/>
      <c r="D110" s="104"/>
      <c r="E110" s="1"/>
      <c r="F110" s="54">
        <v>98451360</v>
      </c>
      <c r="G110" s="54" t="s">
        <v>214</v>
      </c>
      <c r="H110" s="60" t="s">
        <v>13</v>
      </c>
      <c r="I110" s="54" t="s">
        <v>16</v>
      </c>
      <c r="J110" s="54"/>
      <c r="K110" s="209">
        <v>27</v>
      </c>
      <c r="L110" s="55">
        <v>2178758.75</v>
      </c>
      <c r="M110" s="56">
        <f t="shared" si="70"/>
        <v>1960882.8750000002</v>
      </c>
      <c r="N110" s="56">
        <f t="shared" si="71"/>
        <v>19608.828750000004</v>
      </c>
      <c r="O110" s="56">
        <f t="shared" si="72"/>
        <v>196088.28750000003</v>
      </c>
      <c r="P110" s="56">
        <f t="shared" si="73"/>
        <v>37256.774625000005</v>
      </c>
      <c r="Q110" s="56">
        <f t="shared" si="74"/>
        <v>2017748.4783750002</v>
      </c>
      <c r="R110" s="59"/>
      <c r="S110" s="59"/>
      <c r="T110" s="59"/>
      <c r="U110" s="59"/>
      <c r="V110" s="59"/>
    </row>
    <row r="111" spans="1:22" s="58" customFormat="1" ht="20.100000000000001" customHeight="1" x14ac:dyDescent="0.2">
      <c r="A111" s="102"/>
      <c r="B111" s="152"/>
      <c r="C111" s="104"/>
      <c r="D111" s="104"/>
      <c r="E111" s="1"/>
      <c r="F111" s="54">
        <v>42107538</v>
      </c>
      <c r="G111" s="54" t="s">
        <v>215</v>
      </c>
      <c r="H111" s="60" t="s">
        <v>13</v>
      </c>
      <c r="I111" s="54" t="s">
        <v>57</v>
      </c>
      <c r="J111" s="54"/>
      <c r="K111" s="209">
        <v>26</v>
      </c>
      <c r="L111" s="55">
        <v>2178758.75</v>
      </c>
      <c r="M111" s="56">
        <f t="shared" si="70"/>
        <v>1888257.5833333335</v>
      </c>
      <c r="N111" s="56">
        <f t="shared" si="71"/>
        <v>18882.575833333336</v>
      </c>
      <c r="O111" s="56">
        <f t="shared" si="72"/>
        <v>188825.75833333336</v>
      </c>
      <c r="P111" s="56">
        <f t="shared" si="73"/>
        <v>35876.89408333334</v>
      </c>
      <c r="Q111" s="56">
        <f t="shared" si="74"/>
        <v>1943017.0532500001</v>
      </c>
      <c r="R111" s="59"/>
      <c r="S111" s="59"/>
      <c r="T111" s="59"/>
      <c r="U111" s="59"/>
      <c r="V111" s="59"/>
    </row>
    <row r="112" spans="1:22" s="58" customFormat="1" ht="20.100000000000001" customHeight="1" x14ac:dyDescent="0.2">
      <c r="A112" s="102"/>
      <c r="B112" s="152"/>
      <c r="C112" s="104"/>
      <c r="D112" s="104"/>
      <c r="E112" s="1"/>
      <c r="F112" s="54">
        <v>22117695</v>
      </c>
      <c r="G112" s="54" t="s">
        <v>216</v>
      </c>
      <c r="H112" s="60" t="s">
        <v>23</v>
      </c>
      <c r="I112" s="54" t="s">
        <v>66</v>
      </c>
      <c r="J112" s="54"/>
      <c r="K112" s="209">
        <v>20</v>
      </c>
      <c r="L112" s="55">
        <v>2178758.75</v>
      </c>
      <c r="M112" s="56">
        <f t="shared" si="70"/>
        <v>1452505.8333333335</v>
      </c>
      <c r="N112" s="56">
        <f t="shared" si="71"/>
        <v>14525.058333333334</v>
      </c>
      <c r="O112" s="56">
        <f t="shared" si="72"/>
        <v>145250.58333333334</v>
      </c>
      <c r="P112" s="56">
        <f t="shared" si="73"/>
        <v>27597.610833333336</v>
      </c>
      <c r="Q112" s="56">
        <f t="shared" si="74"/>
        <v>1494628.5025000002</v>
      </c>
      <c r="R112" s="59"/>
      <c r="S112" s="59"/>
      <c r="T112" s="59"/>
      <c r="U112" s="59"/>
      <c r="V112" s="59"/>
    </row>
    <row r="113" spans="1:22" s="58" customFormat="1" ht="20.100000000000001" customHeight="1" x14ac:dyDescent="0.2">
      <c r="A113" s="102"/>
      <c r="B113" s="152"/>
      <c r="C113" s="104"/>
      <c r="D113" s="104"/>
      <c r="E113" s="1"/>
      <c r="F113" s="54">
        <v>1033346167</v>
      </c>
      <c r="G113" s="54" t="s">
        <v>217</v>
      </c>
      <c r="H113" s="60" t="s">
        <v>34</v>
      </c>
      <c r="I113" s="54" t="s">
        <v>57</v>
      </c>
      <c r="J113" s="54"/>
      <c r="K113" s="209">
        <v>26</v>
      </c>
      <c r="L113" s="55">
        <v>2108158.42</v>
      </c>
      <c r="M113" s="56">
        <f>L113/30*K113</f>
        <v>1827070.6306666667</v>
      </c>
      <c r="N113" s="56">
        <f>M113*1%</f>
        <v>18270.706306666667</v>
      </c>
      <c r="O113" s="56">
        <f>M113*10%</f>
        <v>182707.06306666668</v>
      </c>
      <c r="P113" s="56">
        <f>O113*19%</f>
        <v>34714.341982666672</v>
      </c>
      <c r="Q113" s="56">
        <f>P113+N113+M113</f>
        <v>1880055.6789559999</v>
      </c>
      <c r="R113" s="59"/>
      <c r="S113" s="59"/>
      <c r="T113" s="59"/>
      <c r="U113" s="59"/>
      <c r="V113" s="59"/>
    </row>
    <row r="114" spans="1:22" s="58" customFormat="1" ht="20.100000000000001" customHeight="1" x14ac:dyDescent="0.2">
      <c r="A114" s="102"/>
      <c r="B114" s="152"/>
      <c r="C114" s="104"/>
      <c r="D114" s="104"/>
      <c r="E114" s="1"/>
      <c r="F114" s="54">
        <v>42899961</v>
      </c>
      <c r="G114" s="54" t="s">
        <v>218</v>
      </c>
      <c r="H114" s="60" t="s">
        <v>23</v>
      </c>
      <c r="I114" s="54" t="s">
        <v>16</v>
      </c>
      <c r="J114" s="54"/>
      <c r="K114" s="209">
        <v>27</v>
      </c>
      <c r="L114" s="55">
        <v>2178758.75</v>
      </c>
      <c r="M114" s="56">
        <f t="shared" ref="M114:M126" si="75">L114/30*K114</f>
        <v>1960882.8750000002</v>
      </c>
      <c r="N114" s="56">
        <f t="shared" ref="N114:N126" si="76">M114*1%</f>
        <v>19608.828750000004</v>
      </c>
      <c r="O114" s="56">
        <f t="shared" ref="O114:O126" si="77">M114*10%</f>
        <v>196088.28750000003</v>
      </c>
      <c r="P114" s="56">
        <f t="shared" ref="P114:P126" si="78">O114*19%</f>
        <v>37256.774625000005</v>
      </c>
      <c r="Q114" s="56">
        <f t="shared" ref="Q114:Q126" si="79">P114+N114+M114</f>
        <v>2017748.4783750002</v>
      </c>
      <c r="R114" s="59"/>
      <c r="S114" s="59"/>
      <c r="T114" s="59"/>
      <c r="U114" s="59"/>
      <c r="V114" s="59"/>
    </row>
    <row r="115" spans="1:22" s="58" customFormat="1" ht="20.100000000000001" customHeight="1" x14ac:dyDescent="0.2">
      <c r="A115" s="102"/>
      <c r="B115" s="152"/>
      <c r="C115" s="104"/>
      <c r="D115" s="104"/>
      <c r="E115" s="1"/>
      <c r="F115" s="54">
        <v>43576931</v>
      </c>
      <c r="G115" s="54" t="s">
        <v>219</v>
      </c>
      <c r="H115" s="60" t="s">
        <v>13</v>
      </c>
      <c r="I115" s="54" t="s">
        <v>16</v>
      </c>
      <c r="J115" s="54"/>
      <c r="K115" s="209">
        <v>27</v>
      </c>
      <c r="L115" s="55">
        <v>2178758.75</v>
      </c>
      <c r="M115" s="56">
        <f t="shared" si="75"/>
        <v>1960882.8750000002</v>
      </c>
      <c r="N115" s="56">
        <f t="shared" si="76"/>
        <v>19608.828750000004</v>
      </c>
      <c r="O115" s="56">
        <f t="shared" si="77"/>
        <v>196088.28750000003</v>
      </c>
      <c r="P115" s="56">
        <f t="shared" si="78"/>
        <v>37256.774625000005</v>
      </c>
      <c r="Q115" s="56">
        <f t="shared" si="79"/>
        <v>2017748.4783750002</v>
      </c>
      <c r="R115" s="59"/>
      <c r="S115" s="59"/>
      <c r="T115" s="59"/>
      <c r="U115" s="59"/>
      <c r="V115" s="59"/>
    </row>
    <row r="116" spans="1:22" s="58" customFormat="1" ht="20.100000000000001" customHeight="1" x14ac:dyDescent="0.2">
      <c r="A116" s="102"/>
      <c r="B116" s="152"/>
      <c r="C116" s="104"/>
      <c r="D116" s="104"/>
      <c r="E116" s="1"/>
      <c r="F116" s="54">
        <v>39177389</v>
      </c>
      <c r="G116" s="54" t="s">
        <v>220</v>
      </c>
      <c r="H116" s="60" t="s">
        <v>13</v>
      </c>
      <c r="I116" s="54" t="s">
        <v>20</v>
      </c>
      <c r="J116" s="54"/>
      <c r="K116" s="209">
        <v>25</v>
      </c>
      <c r="L116" s="55">
        <v>2178758.75</v>
      </c>
      <c r="M116" s="56">
        <f t="shared" si="75"/>
        <v>1815632.2916666667</v>
      </c>
      <c r="N116" s="56">
        <f t="shared" si="76"/>
        <v>18156.322916666668</v>
      </c>
      <c r="O116" s="56">
        <f t="shared" si="77"/>
        <v>181563.22916666669</v>
      </c>
      <c r="P116" s="56">
        <f t="shared" si="78"/>
        <v>34497.013541666667</v>
      </c>
      <c r="Q116" s="56">
        <f t="shared" si="79"/>
        <v>1868285.628125</v>
      </c>
      <c r="R116" s="59"/>
      <c r="S116" s="59"/>
      <c r="T116" s="59"/>
      <c r="U116" s="59"/>
      <c r="V116" s="59"/>
    </row>
    <row r="117" spans="1:22" s="58" customFormat="1" ht="24" customHeight="1" x14ac:dyDescent="0.2">
      <c r="A117" s="102"/>
      <c r="B117" s="152"/>
      <c r="C117" s="104"/>
      <c r="D117" s="104"/>
      <c r="E117" s="1"/>
      <c r="F117" s="54">
        <v>43708759</v>
      </c>
      <c r="G117" s="54" t="s">
        <v>221</v>
      </c>
      <c r="H117" s="60" t="s">
        <v>13</v>
      </c>
      <c r="I117" s="54" t="s">
        <v>14</v>
      </c>
      <c r="J117" s="54"/>
      <c r="K117" s="209">
        <v>21</v>
      </c>
      <c r="L117" s="55">
        <v>2178758.75</v>
      </c>
      <c r="M117" s="56">
        <f t="shared" si="75"/>
        <v>1525131.125</v>
      </c>
      <c r="N117" s="56">
        <f t="shared" si="76"/>
        <v>15251.311250000001</v>
      </c>
      <c r="O117" s="56">
        <f t="shared" si="77"/>
        <v>152513.11250000002</v>
      </c>
      <c r="P117" s="56">
        <f t="shared" si="78"/>
        <v>28977.491375000005</v>
      </c>
      <c r="Q117" s="56">
        <f t="shared" si="79"/>
        <v>1569359.927625</v>
      </c>
      <c r="R117" s="59"/>
      <c r="S117" s="59"/>
      <c r="T117" s="59"/>
      <c r="U117" s="59"/>
      <c r="V117" s="59"/>
    </row>
    <row r="118" spans="1:22" s="58" customFormat="1" ht="20.100000000000001" customHeight="1" x14ac:dyDescent="0.2">
      <c r="A118" s="102"/>
      <c r="B118" s="152"/>
      <c r="C118" s="104"/>
      <c r="D118" s="104"/>
      <c r="E118" s="1"/>
      <c r="F118" s="54">
        <v>42685403</v>
      </c>
      <c r="G118" s="54" t="s">
        <v>222</v>
      </c>
      <c r="H118" s="60" t="s">
        <v>23</v>
      </c>
      <c r="I118" s="54" t="s">
        <v>14</v>
      </c>
      <c r="J118" s="54"/>
      <c r="K118" s="209">
        <v>21</v>
      </c>
      <c r="L118" s="55">
        <v>2178758.75</v>
      </c>
      <c r="M118" s="56">
        <f t="shared" si="75"/>
        <v>1525131.125</v>
      </c>
      <c r="N118" s="56">
        <f t="shared" si="76"/>
        <v>15251.311250000001</v>
      </c>
      <c r="O118" s="56">
        <f t="shared" si="77"/>
        <v>152513.11250000002</v>
      </c>
      <c r="P118" s="56">
        <f t="shared" si="78"/>
        <v>28977.491375000005</v>
      </c>
      <c r="Q118" s="56">
        <f t="shared" si="79"/>
        <v>1569359.927625</v>
      </c>
      <c r="R118" s="59"/>
      <c r="S118" s="59"/>
      <c r="T118" s="59"/>
      <c r="U118" s="59"/>
      <c r="V118" s="59"/>
    </row>
    <row r="119" spans="1:22" s="58" customFormat="1" ht="20.100000000000001" customHeight="1" x14ac:dyDescent="0.2">
      <c r="A119" s="102"/>
      <c r="B119" s="152"/>
      <c r="C119" s="104"/>
      <c r="D119" s="104"/>
      <c r="E119" s="1"/>
      <c r="F119" s="54">
        <v>43638190</v>
      </c>
      <c r="G119" s="54" t="s">
        <v>223</v>
      </c>
      <c r="H119" s="60" t="s">
        <v>23</v>
      </c>
      <c r="I119" s="54" t="s">
        <v>16</v>
      </c>
      <c r="J119" s="54"/>
      <c r="K119" s="209">
        <v>27</v>
      </c>
      <c r="L119" s="55">
        <v>2178758.75</v>
      </c>
      <c r="M119" s="56">
        <f t="shared" si="75"/>
        <v>1960882.8750000002</v>
      </c>
      <c r="N119" s="56">
        <f t="shared" si="76"/>
        <v>19608.828750000004</v>
      </c>
      <c r="O119" s="56">
        <f t="shared" si="77"/>
        <v>196088.28750000003</v>
      </c>
      <c r="P119" s="56">
        <f t="shared" si="78"/>
        <v>37256.774625000005</v>
      </c>
      <c r="Q119" s="56">
        <f t="shared" si="79"/>
        <v>2017748.4783750002</v>
      </c>
      <c r="R119" s="59"/>
      <c r="S119" s="59"/>
      <c r="T119" s="59"/>
      <c r="U119" s="59"/>
      <c r="V119" s="59"/>
    </row>
    <row r="120" spans="1:22" s="58" customFormat="1" ht="20.100000000000001" customHeight="1" x14ac:dyDescent="0.2">
      <c r="A120" s="102"/>
      <c r="B120" s="152"/>
      <c r="C120" s="104"/>
      <c r="D120" s="104"/>
      <c r="E120" s="1"/>
      <c r="F120" s="54">
        <v>21548571</v>
      </c>
      <c r="G120" s="54" t="s">
        <v>224</v>
      </c>
      <c r="H120" s="60" t="s">
        <v>23</v>
      </c>
      <c r="I120" s="54" t="s">
        <v>14</v>
      </c>
      <c r="J120" s="54"/>
      <c r="K120" s="209">
        <v>21</v>
      </c>
      <c r="L120" s="55">
        <v>2178758.75</v>
      </c>
      <c r="M120" s="56">
        <f t="shared" si="75"/>
        <v>1525131.125</v>
      </c>
      <c r="N120" s="56">
        <f t="shared" si="76"/>
        <v>15251.311250000001</v>
      </c>
      <c r="O120" s="56">
        <f t="shared" si="77"/>
        <v>152513.11250000002</v>
      </c>
      <c r="P120" s="56">
        <f t="shared" si="78"/>
        <v>28977.491375000005</v>
      </c>
      <c r="Q120" s="56">
        <f t="shared" si="79"/>
        <v>1569359.927625</v>
      </c>
      <c r="R120" s="59"/>
      <c r="S120" s="59"/>
      <c r="T120" s="59"/>
      <c r="U120" s="59"/>
      <c r="V120" s="59"/>
    </row>
    <row r="121" spans="1:22" s="58" customFormat="1" ht="20.100000000000001" customHeight="1" x14ac:dyDescent="0.2">
      <c r="A121" s="105"/>
      <c r="B121" s="153"/>
      <c r="C121" s="107"/>
      <c r="D121" s="107"/>
      <c r="E121" s="1"/>
      <c r="F121" s="54">
        <v>43481638</v>
      </c>
      <c r="G121" s="54" t="s">
        <v>349</v>
      </c>
      <c r="H121" s="60" t="s">
        <v>350</v>
      </c>
      <c r="I121" s="54" t="s">
        <v>351</v>
      </c>
      <c r="J121" s="54"/>
      <c r="K121" s="209">
        <v>29</v>
      </c>
      <c r="L121" s="55">
        <v>2178758.75</v>
      </c>
      <c r="M121" s="56">
        <f>L121/30*K121</f>
        <v>2106133.4583333335</v>
      </c>
      <c r="N121" s="56">
        <f>M121*1%</f>
        <v>21061.334583333337</v>
      </c>
      <c r="O121" s="56">
        <f>M121*10%</f>
        <v>210613.34583333335</v>
      </c>
      <c r="P121" s="56">
        <f>O121*19%</f>
        <v>40016.535708333337</v>
      </c>
      <c r="Q121" s="56">
        <f>P121+N121+M121</f>
        <v>2167211.3286250001</v>
      </c>
      <c r="R121" s="61"/>
      <c r="S121" s="61"/>
      <c r="T121" s="61"/>
      <c r="U121" s="61"/>
      <c r="V121" s="61"/>
    </row>
    <row r="122" spans="1:22" s="26" customFormat="1" ht="20.100000000000001" customHeight="1" x14ac:dyDescent="0.2">
      <c r="A122" s="19" t="s">
        <v>225</v>
      </c>
      <c r="B122" s="20" t="s">
        <v>226</v>
      </c>
      <c r="C122" s="147">
        <v>14</v>
      </c>
      <c r="D122" s="21" t="s">
        <v>205</v>
      </c>
      <c r="E122" s="1"/>
      <c r="F122" s="22">
        <v>22029114</v>
      </c>
      <c r="G122" s="22" t="s">
        <v>227</v>
      </c>
      <c r="H122" s="23" t="s">
        <v>23</v>
      </c>
      <c r="I122" s="22" t="s">
        <v>16</v>
      </c>
      <c r="J122" s="22"/>
      <c r="K122" s="216">
        <v>27</v>
      </c>
      <c r="L122" s="24">
        <v>2178758.75</v>
      </c>
      <c r="M122" s="25">
        <f t="shared" si="75"/>
        <v>1960882.8750000002</v>
      </c>
      <c r="N122" s="25">
        <f t="shared" si="76"/>
        <v>19608.828750000004</v>
      </c>
      <c r="O122" s="25">
        <f t="shared" si="77"/>
        <v>196088.28750000003</v>
      </c>
      <c r="P122" s="25">
        <f t="shared" si="78"/>
        <v>37256.774625000005</v>
      </c>
      <c r="Q122" s="25">
        <f t="shared" si="79"/>
        <v>2017748.4783750002</v>
      </c>
      <c r="R122" s="148">
        <f>SUM(M122:M135)</f>
        <v>24761885.966000006</v>
      </c>
      <c r="S122" s="148">
        <f>R122*1%</f>
        <v>247618.85966000007</v>
      </c>
      <c r="T122" s="148">
        <f>R122*10%</f>
        <v>2476188.5966000007</v>
      </c>
      <c r="U122" s="148">
        <f>T122*19%</f>
        <v>470475.83335400012</v>
      </c>
      <c r="V122" s="148">
        <f>U122+S122+R122</f>
        <v>25479980.659014005</v>
      </c>
    </row>
    <row r="123" spans="1:22" s="26" customFormat="1" ht="20.100000000000001" customHeight="1" x14ac:dyDescent="0.2">
      <c r="A123" s="19"/>
      <c r="B123" s="20"/>
      <c r="C123" s="147"/>
      <c r="D123" s="21"/>
      <c r="E123" s="1"/>
      <c r="F123" s="22">
        <v>32181722</v>
      </c>
      <c r="G123" s="22" t="s">
        <v>228</v>
      </c>
      <c r="H123" s="23" t="s">
        <v>13</v>
      </c>
      <c r="I123" s="22" t="s">
        <v>14</v>
      </c>
      <c r="J123" s="22"/>
      <c r="K123" s="216">
        <v>21</v>
      </c>
      <c r="L123" s="24">
        <v>2178758.75</v>
      </c>
      <c r="M123" s="25">
        <f t="shared" si="75"/>
        <v>1525131.125</v>
      </c>
      <c r="N123" s="25">
        <f t="shared" si="76"/>
        <v>15251.311250000001</v>
      </c>
      <c r="O123" s="25">
        <f t="shared" si="77"/>
        <v>152513.11250000002</v>
      </c>
      <c r="P123" s="25">
        <f t="shared" si="78"/>
        <v>28977.491375000005</v>
      </c>
      <c r="Q123" s="25">
        <f t="shared" si="79"/>
        <v>1569359.927625</v>
      </c>
      <c r="R123" s="149"/>
      <c r="S123" s="149"/>
      <c r="T123" s="149"/>
      <c r="U123" s="149"/>
      <c r="V123" s="149"/>
    </row>
    <row r="124" spans="1:22" s="26" customFormat="1" ht="20.100000000000001" customHeight="1" x14ac:dyDescent="0.2">
      <c r="A124" s="19"/>
      <c r="B124" s="20"/>
      <c r="C124" s="147"/>
      <c r="D124" s="21"/>
      <c r="E124" s="1"/>
      <c r="F124" s="22">
        <v>43504072</v>
      </c>
      <c r="G124" s="22" t="s">
        <v>229</v>
      </c>
      <c r="H124" s="23" t="s">
        <v>13</v>
      </c>
      <c r="I124" s="22" t="s">
        <v>57</v>
      </c>
      <c r="J124" s="22"/>
      <c r="K124" s="216">
        <v>26</v>
      </c>
      <c r="L124" s="24">
        <v>2178758.75</v>
      </c>
      <c r="M124" s="25">
        <f t="shared" si="75"/>
        <v>1888257.5833333335</v>
      </c>
      <c r="N124" s="25">
        <f t="shared" si="76"/>
        <v>18882.575833333336</v>
      </c>
      <c r="O124" s="25">
        <f t="shared" si="77"/>
        <v>188825.75833333336</v>
      </c>
      <c r="P124" s="25">
        <f t="shared" si="78"/>
        <v>35876.89408333334</v>
      </c>
      <c r="Q124" s="25">
        <f t="shared" si="79"/>
        <v>1943017.0532500001</v>
      </c>
      <c r="R124" s="149"/>
      <c r="S124" s="149"/>
      <c r="T124" s="149"/>
      <c r="U124" s="149"/>
      <c r="V124" s="149"/>
    </row>
    <row r="125" spans="1:22" s="26" customFormat="1" ht="20.25" customHeight="1" x14ac:dyDescent="0.2">
      <c r="A125" s="19"/>
      <c r="B125" s="20"/>
      <c r="C125" s="147"/>
      <c r="D125" s="21"/>
      <c r="E125" s="1"/>
      <c r="F125" s="22">
        <v>1017130001</v>
      </c>
      <c r="G125" s="22" t="s">
        <v>230</v>
      </c>
      <c r="H125" s="23" t="s">
        <v>13</v>
      </c>
      <c r="I125" s="22" t="s">
        <v>57</v>
      </c>
      <c r="J125" s="22"/>
      <c r="K125" s="216">
        <v>26</v>
      </c>
      <c r="L125" s="24">
        <v>2178758.75</v>
      </c>
      <c r="M125" s="25">
        <f t="shared" si="75"/>
        <v>1888257.5833333335</v>
      </c>
      <c r="N125" s="25">
        <f t="shared" si="76"/>
        <v>18882.575833333336</v>
      </c>
      <c r="O125" s="25">
        <f t="shared" si="77"/>
        <v>188825.75833333336</v>
      </c>
      <c r="P125" s="25">
        <f t="shared" si="78"/>
        <v>35876.89408333334</v>
      </c>
      <c r="Q125" s="25">
        <f t="shared" si="79"/>
        <v>1943017.0532500001</v>
      </c>
      <c r="R125" s="149"/>
      <c r="S125" s="149"/>
      <c r="T125" s="149"/>
      <c r="U125" s="149"/>
      <c r="V125" s="149"/>
    </row>
    <row r="126" spans="1:22" s="26" customFormat="1" ht="21.75" customHeight="1" x14ac:dyDescent="0.2">
      <c r="A126" s="19"/>
      <c r="B126" s="20"/>
      <c r="C126" s="147"/>
      <c r="D126" s="21"/>
      <c r="E126" s="1"/>
      <c r="F126" s="22">
        <v>1122808758</v>
      </c>
      <c r="G126" s="22" t="s">
        <v>231</v>
      </c>
      <c r="H126" s="23" t="s">
        <v>23</v>
      </c>
      <c r="I126" s="22" t="s">
        <v>16</v>
      </c>
      <c r="J126" s="22"/>
      <c r="K126" s="216">
        <v>27</v>
      </c>
      <c r="L126" s="24">
        <v>2178758.75</v>
      </c>
      <c r="M126" s="25">
        <f t="shared" si="75"/>
        <v>1960882.8750000002</v>
      </c>
      <c r="N126" s="25">
        <f t="shared" si="76"/>
        <v>19608.828750000004</v>
      </c>
      <c r="O126" s="25">
        <f t="shared" si="77"/>
        <v>196088.28750000003</v>
      </c>
      <c r="P126" s="25">
        <f t="shared" si="78"/>
        <v>37256.774625000005</v>
      </c>
      <c r="Q126" s="25">
        <f t="shared" si="79"/>
        <v>2017748.4783750002</v>
      </c>
      <c r="R126" s="149"/>
      <c r="S126" s="149"/>
      <c r="T126" s="149"/>
      <c r="U126" s="149"/>
      <c r="V126" s="149"/>
    </row>
    <row r="127" spans="1:22" s="26" customFormat="1" ht="20.100000000000001" customHeight="1" x14ac:dyDescent="0.2">
      <c r="A127" s="19"/>
      <c r="B127" s="20"/>
      <c r="C127" s="147"/>
      <c r="D127" s="21"/>
      <c r="E127" s="1"/>
      <c r="F127" s="22">
        <v>92033487</v>
      </c>
      <c r="G127" s="22" t="s">
        <v>232</v>
      </c>
      <c r="H127" s="23" t="s">
        <v>34</v>
      </c>
      <c r="I127" s="22" t="s">
        <v>14</v>
      </c>
      <c r="J127" s="22"/>
      <c r="K127" s="216">
        <v>21</v>
      </c>
      <c r="L127" s="24">
        <v>2108158.42</v>
      </c>
      <c r="M127" s="25">
        <f>L127/30*K127</f>
        <v>1475710.8939999999</v>
      </c>
      <c r="N127" s="25">
        <f>M127*1%</f>
        <v>14757.108939999998</v>
      </c>
      <c r="O127" s="25">
        <f>M127*10%</f>
        <v>147571.0894</v>
      </c>
      <c r="P127" s="25">
        <f>O127*19%</f>
        <v>28038.506986</v>
      </c>
      <c r="Q127" s="25">
        <f>P127+N127+M127</f>
        <v>1518506.5099259999</v>
      </c>
      <c r="R127" s="149"/>
      <c r="S127" s="149"/>
      <c r="T127" s="149"/>
      <c r="U127" s="149"/>
      <c r="V127" s="149"/>
    </row>
    <row r="128" spans="1:22" s="26" customFormat="1" ht="20.100000000000001" customHeight="1" x14ac:dyDescent="0.2">
      <c r="A128" s="19"/>
      <c r="B128" s="20"/>
      <c r="C128" s="147"/>
      <c r="D128" s="21"/>
      <c r="E128" s="1"/>
      <c r="F128" s="22">
        <v>1063946437</v>
      </c>
      <c r="G128" s="22" t="s">
        <v>233</v>
      </c>
      <c r="H128" s="23" t="s">
        <v>13</v>
      </c>
      <c r="I128" s="22" t="s">
        <v>20</v>
      </c>
      <c r="J128" s="22"/>
      <c r="K128" s="216">
        <v>25</v>
      </c>
      <c r="L128" s="24">
        <v>2178758.75</v>
      </c>
      <c r="M128" s="25">
        <f t="shared" ref="M128:M129" si="80">L128/30*K128</f>
        <v>1815632.2916666667</v>
      </c>
      <c r="N128" s="25">
        <f t="shared" ref="N128:N129" si="81">M128*1%</f>
        <v>18156.322916666668</v>
      </c>
      <c r="O128" s="25">
        <f t="shared" ref="O128:O129" si="82">M128*10%</f>
        <v>181563.22916666669</v>
      </c>
      <c r="P128" s="25">
        <f t="shared" ref="P128:P129" si="83">O128*19%</f>
        <v>34497.013541666667</v>
      </c>
      <c r="Q128" s="25">
        <f t="shared" ref="Q128:Q129" si="84">P128+N128+M128</f>
        <v>1868285.628125</v>
      </c>
      <c r="R128" s="149"/>
      <c r="S128" s="149"/>
      <c r="T128" s="149"/>
      <c r="U128" s="149"/>
      <c r="V128" s="149"/>
    </row>
    <row r="129" spans="1:22" s="26" customFormat="1" ht="20.100000000000001" customHeight="1" x14ac:dyDescent="0.2">
      <c r="A129" s="19"/>
      <c r="B129" s="20"/>
      <c r="C129" s="147"/>
      <c r="D129" s="21"/>
      <c r="E129" s="1"/>
      <c r="F129" s="22">
        <v>1128399464</v>
      </c>
      <c r="G129" s="22" t="s">
        <v>234</v>
      </c>
      <c r="H129" s="23" t="s">
        <v>13</v>
      </c>
      <c r="I129" s="22" t="s">
        <v>14</v>
      </c>
      <c r="J129" s="22"/>
      <c r="K129" s="216">
        <v>21</v>
      </c>
      <c r="L129" s="24">
        <v>2178758.75</v>
      </c>
      <c r="M129" s="25">
        <f t="shared" si="80"/>
        <v>1525131.125</v>
      </c>
      <c r="N129" s="25">
        <f t="shared" si="81"/>
        <v>15251.311250000001</v>
      </c>
      <c r="O129" s="25">
        <f t="shared" si="82"/>
        <v>152513.11250000002</v>
      </c>
      <c r="P129" s="25">
        <f t="shared" si="83"/>
        <v>28977.491375000005</v>
      </c>
      <c r="Q129" s="25">
        <f t="shared" si="84"/>
        <v>1569359.927625</v>
      </c>
      <c r="R129" s="149"/>
      <c r="S129" s="149"/>
      <c r="T129" s="149"/>
      <c r="U129" s="149"/>
      <c r="V129" s="149"/>
    </row>
    <row r="130" spans="1:22" s="26" customFormat="1" ht="20.100000000000001" customHeight="1" x14ac:dyDescent="0.2">
      <c r="A130" s="19"/>
      <c r="B130" s="20"/>
      <c r="C130" s="147"/>
      <c r="D130" s="21"/>
      <c r="E130" s="1"/>
      <c r="F130" s="22">
        <v>98491060</v>
      </c>
      <c r="G130" s="22" t="s">
        <v>235</v>
      </c>
      <c r="H130" s="23" t="s">
        <v>34</v>
      </c>
      <c r="I130" s="22" t="s">
        <v>14</v>
      </c>
      <c r="J130" s="22"/>
      <c r="K130" s="216">
        <v>21</v>
      </c>
      <c r="L130" s="24">
        <v>2108158.42</v>
      </c>
      <c r="M130" s="25">
        <f>L130/30*K130</f>
        <v>1475710.8939999999</v>
      </c>
      <c r="N130" s="25">
        <f>M130*1%</f>
        <v>14757.108939999998</v>
      </c>
      <c r="O130" s="25">
        <f>M130*10%</f>
        <v>147571.0894</v>
      </c>
      <c r="P130" s="25">
        <f>O130*19%</f>
        <v>28038.506986</v>
      </c>
      <c r="Q130" s="25">
        <f>P130+N130+M130</f>
        <v>1518506.5099259999</v>
      </c>
      <c r="R130" s="149"/>
      <c r="S130" s="149"/>
      <c r="T130" s="149"/>
      <c r="U130" s="149"/>
      <c r="V130" s="149"/>
    </row>
    <row r="131" spans="1:22" s="26" customFormat="1" ht="20.100000000000001" customHeight="1" x14ac:dyDescent="0.2">
      <c r="A131" s="19"/>
      <c r="B131" s="20"/>
      <c r="C131" s="147"/>
      <c r="D131" s="21"/>
      <c r="E131" s="1"/>
      <c r="F131" s="22">
        <v>21466521</v>
      </c>
      <c r="G131" s="22" t="s">
        <v>236</v>
      </c>
      <c r="H131" s="23" t="s">
        <v>13</v>
      </c>
      <c r="I131" s="22" t="s">
        <v>16</v>
      </c>
      <c r="J131" s="22"/>
      <c r="K131" s="216">
        <v>27</v>
      </c>
      <c r="L131" s="24">
        <v>2178758.75</v>
      </c>
      <c r="M131" s="25">
        <f t="shared" ref="M131:M135" si="85">L131/30*K131</f>
        <v>1960882.8750000002</v>
      </c>
      <c r="N131" s="25">
        <f t="shared" ref="N131:N135" si="86">M131*1%</f>
        <v>19608.828750000004</v>
      </c>
      <c r="O131" s="25">
        <f t="shared" ref="O131:O135" si="87">M131*10%</f>
        <v>196088.28750000003</v>
      </c>
      <c r="P131" s="25">
        <f t="shared" ref="P131:P135" si="88">O131*19%</f>
        <v>37256.774625000005</v>
      </c>
      <c r="Q131" s="25">
        <f t="shared" ref="Q131:Q135" si="89">P131+N131+M131</f>
        <v>2017748.4783750002</v>
      </c>
      <c r="R131" s="149"/>
      <c r="S131" s="149"/>
      <c r="T131" s="149"/>
      <c r="U131" s="149"/>
      <c r="V131" s="149"/>
    </row>
    <row r="132" spans="1:22" s="26" customFormat="1" ht="20.100000000000001" customHeight="1" x14ac:dyDescent="0.2">
      <c r="A132" s="19"/>
      <c r="B132" s="20"/>
      <c r="C132" s="147"/>
      <c r="D132" s="21"/>
      <c r="E132" s="1"/>
      <c r="F132" s="22">
        <v>43730600</v>
      </c>
      <c r="G132" s="22" t="s">
        <v>237</v>
      </c>
      <c r="H132" s="23" t="s">
        <v>13</v>
      </c>
      <c r="I132" s="22" t="s">
        <v>20</v>
      </c>
      <c r="J132" s="22"/>
      <c r="K132" s="216">
        <v>25</v>
      </c>
      <c r="L132" s="24">
        <v>2178758.75</v>
      </c>
      <c r="M132" s="25">
        <f t="shared" si="85"/>
        <v>1815632.2916666667</v>
      </c>
      <c r="N132" s="25">
        <f t="shared" si="86"/>
        <v>18156.322916666668</v>
      </c>
      <c r="O132" s="25">
        <f t="shared" si="87"/>
        <v>181563.22916666669</v>
      </c>
      <c r="P132" s="25">
        <f t="shared" si="88"/>
        <v>34497.013541666667</v>
      </c>
      <c r="Q132" s="25">
        <f t="shared" si="89"/>
        <v>1868285.628125</v>
      </c>
      <c r="R132" s="149"/>
      <c r="S132" s="149"/>
      <c r="T132" s="149"/>
      <c r="U132" s="149"/>
      <c r="V132" s="149"/>
    </row>
    <row r="133" spans="1:22" s="26" customFormat="1" ht="20.100000000000001" customHeight="1" x14ac:dyDescent="0.2">
      <c r="A133" s="19"/>
      <c r="B133" s="20"/>
      <c r="C133" s="147"/>
      <c r="D133" s="21"/>
      <c r="E133" s="1"/>
      <c r="F133" s="22">
        <v>1090390206</v>
      </c>
      <c r="G133" s="22" t="s">
        <v>238</v>
      </c>
      <c r="H133" s="23" t="s">
        <v>23</v>
      </c>
      <c r="I133" s="22" t="s">
        <v>20</v>
      </c>
      <c r="J133" s="22"/>
      <c r="K133" s="216">
        <v>25</v>
      </c>
      <c r="L133" s="24">
        <v>2178758.75</v>
      </c>
      <c r="M133" s="25">
        <f t="shared" si="85"/>
        <v>1815632.2916666667</v>
      </c>
      <c r="N133" s="25">
        <f t="shared" si="86"/>
        <v>18156.322916666668</v>
      </c>
      <c r="O133" s="25">
        <f t="shared" si="87"/>
        <v>181563.22916666669</v>
      </c>
      <c r="P133" s="25">
        <f t="shared" si="88"/>
        <v>34497.013541666667</v>
      </c>
      <c r="Q133" s="25">
        <f t="shared" si="89"/>
        <v>1868285.628125</v>
      </c>
      <c r="R133" s="149"/>
      <c r="S133" s="149"/>
      <c r="T133" s="149"/>
      <c r="U133" s="149"/>
      <c r="V133" s="149"/>
    </row>
    <row r="134" spans="1:22" s="26" customFormat="1" ht="20.100000000000001" customHeight="1" x14ac:dyDescent="0.2">
      <c r="A134" s="19"/>
      <c r="B134" s="20"/>
      <c r="C134" s="147"/>
      <c r="D134" s="21"/>
      <c r="E134" s="1"/>
      <c r="F134" s="22">
        <v>1000567121</v>
      </c>
      <c r="G134" s="22" t="s">
        <v>239</v>
      </c>
      <c r="H134" s="23" t="s">
        <v>34</v>
      </c>
      <c r="I134" s="22" t="s">
        <v>57</v>
      </c>
      <c r="J134" s="22"/>
      <c r="K134" s="216">
        <v>25</v>
      </c>
      <c r="L134" s="24">
        <v>2108158.42</v>
      </c>
      <c r="M134" s="25">
        <f t="shared" si="85"/>
        <v>1756798.6833333333</v>
      </c>
      <c r="N134" s="25">
        <f t="shared" si="86"/>
        <v>17567.986833333332</v>
      </c>
      <c r="O134" s="25">
        <f t="shared" si="87"/>
        <v>175679.86833333335</v>
      </c>
      <c r="P134" s="25">
        <f t="shared" si="88"/>
        <v>33379.174983333338</v>
      </c>
      <c r="Q134" s="25">
        <f t="shared" si="89"/>
        <v>1807745.84515</v>
      </c>
      <c r="R134" s="149"/>
      <c r="S134" s="149"/>
      <c r="T134" s="149"/>
      <c r="U134" s="149"/>
      <c r="V134" s="149"/>
    </row>
    <row r="135" spans="1:22" s="26" customFormat="1" ht="20.100000000000001" customHeight="1" x14ac:dyDescent="0.2">
      <c r="A135" s="19"/>
      <c r="B135" s="20"/>
      <c r="C135" s="147"/>
      <c r="D135" s="21"/>
      <c r="E135" s="1"/>
      <c r="F135" s="22">
        <v>98695717</v>
      </c>
      <c r="G135" s="22" t="s">
        <v>240</v>
      </c>
      <c r="H135" s="23" t="s">
        <v>34</v>
      </c>
      <c r="I135" s="22" t="s">
        <v>16</v>
      </c>
      <c r="J135" s="22"/>
      <c r="K135" s="216">
        <v>27</v>
      </c>
      <c r="L135" s="24">
        <v>2108158.42</v>
      </c>
      <c r="M135" s="25">
        <f t="shared" si="85"/>
        <v>1897342.578</v>
      </c>
      <c r="N135" s="25">
        <f t="shared" si="86"/>
        <v>18973.425780000001</v>
      </c>
      <c r="O135" s="25">
        <f t="shared" si="87"/>
        <v>189734.25780000002</v>
      </c>
      <c r="P135" s="25">
        <f t="shared" si="88"/>
        <v>36049.508982000007</v>
      </c>
      <c r="Q135" s="25">
        <f t="shared" si="89"/>
        <v>1952365.5127620001</v>
      </c>
      <c r="R135" s="150"/>
      <c r="S135" s="150"/>
      <c r="T135" s="150"/>
      <c r="U135" s="150"/>
      <c r="V135" s="150"/>
    </row>
    <row r="136" spans="1:22" s="58" customFormat="1" ht="20.100000000000001" customHeight="1" x14ac:dyDescent="0.2">
      <c r="A136" s="73" t="s">
        <v>241</v>
      </c>
      <c r="B136" s="92" t="s">
        <v>242</v>
      </c>
      <c r="C136" s="52">
        <v>19</v>
      </c>
      <c r="D136" s="53" t="s">
        <v>243</v>
      </c>
      <c r="E136" s="1"/>
      <c r="F136" s="54">
        <v>1100402274</v>
      </c>
      <c r="G136" s="54" t="s">
        <v>244</v>
      </c>
      <c r="H136" s="60" t="s">
        <v>13</v>
      </c>
      <c r="I136" s="54" t="s">
        <v>16</v>
      </c>
      <c r="J136" s="54"/>
      <c r="K136" s="209">
        <v>27</v>
      </c>
      <c r="L136" s="55">
        <v>2178758.75</v>
      </c>
      <c r="M136" s="56">
        <f t="shared" ref="M136:M158" si="90">L136/30*K136</f>
        <v>1960882.8750000002</v>
      </c>
      <c r="N136" s="56">
        <f t="shared" ref="N136:N158" si="91">M136*1%</f>
        <v>19608.828750000004</v>
      </c>
      <c r="O136" s="56">
        <f t="shared" ref="O136:O158" si="92">M136*10%</f>
        <v>196088.28750000003</v>
      </c>
      <c r="P136" s="56">
        <f t="shared" ref="P136:P158" si="93">O136*19%</f>
        <v>37256.774625000005</v>
      </c>
      <c r="Q136" s="56">
        <f t="shared" ref="Q136:Q158" si="94">P136+N136+M136</f>
        <v>2017748.4783750002</v>
      </c>
      <c r="R136" s="94">
        <f>SUM(M136:M154)</f>
        <v>30575247.791666672</v>
      </c>
      <c r="S136" s="94">
        <f>R136*1%</f>
        <v>305752.47791666671</v>
      </c>
      <c r="T136" s="94">
        <f>R136*10%</f>
        <v>3057524.7791666673</v>
      </c>
      <c r="U136" s="94">
        <f>T136*19%</f>
        <v>580929.70804166677</v>
      </c>
      <c r="V136" s="94">
        <f>U136+S136+R136</f>
        <v>31461929.977625005</v>
      </c>
    </row>
    <row r="137" spans="1:22" s="58" customFormat="1" ht="20.100000000000001" customHeight="1" x14ac:dyDescent="0.2">
      <c r="A137" s="73"/>
      <c r="B137" s="92"/>
      <c r="C137" s="52"/>
      <c r="D137" s="53"/>
      <c r="E137" s="1"/>
      <c r="F137" s="54">
        <v>43678036</v>
      </c>
      <c r="G137" s="54" t="s">
        <v>245</v>
      </c>
      <c r="H137" s="60" t="s">
        <v>13</v>
      </c>
      <c r="I137" s="54" t="s">
        <v>16</v>
      </c>
      <c r="J137" s="54"/>
      <c r="K137" s="209">
        <v>27</v>
      </c>
      <c r="L137" s="55">
        <v>2178758.75</v>
      </c>
      <c r="M137" s="56">
        <f t="shared" si="90"/>
        <v>1960882.8750000002</v>
      </c>
      <c r="N137" s="56">
        <f t="shared" si="91"/>
        <v>19608.828750000004</v>
      </c>
      <c r="O137" s="56">
        <f t="shared" si="92"/>
        <v>196088.28750000003</v>
      </c>
      <c r="P137" s="56">
        <f t="shared" si="93"/>
        <v>37256.774625000005</v>
      </c>
      <c r="Q137" s="56">
        <f t="shared" si="94"/>
        <v>2017748.4783750002</v>
      </c>
      <c r="R137" s="59"/>
      <c r="S137" s="59"/>
      <c r="T137" s="59"/>
      <c r="U137" s="59"/>
      <c r="V137" s="59"/>
    </row>
    <row r="138" spans="1:22" s="58" customFormat="1" ht="20.100000000000001" customHeight="1" x14ac:dyDescent="0.2">
      <c r="A138" s="73"/>
      <c r="B138" s="92"/>
      <c r="C138" s="52"/>
      <c r="D138" s="53"/>
      <c r="E138" s="1"/>
      <c r="F138" s="54">
        <v>42794608</v>
      </c>
      <c r="G138" s="54" t="s">
        <v>246</v>
      </c>
      <c r="H138" s="60" t="s">
        <v>23</v>
      </c>
      <c r="I138" s="54" t="s">
        <v>16</v>
      </c>
      <c r="J138" s="54"/>
      <c r="K138" s="209">
        <v>27</v>
      </c>
      <c r="L138" s="55">
        <v>2178758.75</v>
      </c>
      <c r="M138" s="56">
        <f t="shared" si="90"/>
        <v>1960882.8750000002</v>
      </c>
      <c r="N138" s="56">
        <f t="shared" si="91"/>
        <v>19608.828750000004</v>
      </c>
      <c r="O138" s="56">
        <f t="shared" si="92"/>
        <v>196088.28750000003</v>
      </c>
      <c r="P138" s="56">
        <f t="shared" si="93"/>
        <v>37256.774625000005</v>
      </c>
      <c r="Q138" s="56">
        <f t="shared" si="94"/>
        <v>2017748.4783750002</v>
      </c>
      <c r="R138" s="59"/>
      <c r="S138" s="59"/>
      <c r="T138" s="59"/>
      <c r="U138" s="59"/>
      <c r="V138" s="59"/>
    </row>
    <row r="139" spans="1:22" s="58" customFormat="1" ht="20.100000000000001" customHeight="1" x14ac:dyDescent="0.2">
      <c r="A139" s="73"/>
      <c r="B139" s="92"/>
      <c r="C139" s="52"/>
      <c r="D139" s="53"/>
      <c r="E139" s="1"/>
      <c r="F139" s="54">
        <v>1128429631</v>
      </c>
      <c r="G139" s="54" t="s">
        <v>247</v>
      </c>
      <c r="H139" s="60" t="s">
        <v>13</v>
      </c>
      <c r="I139" s="54" t="s">
        <v>20</v>
      </c>
      <c r="J139" s="54"/>
      <c r="K139" s="209">
        <v>25</v>
      </c>
      <c r="L139" s="55">
        <v>2178758.75</v>
      </c>
      <c r="M139" s="56">
        <f t="shared" si="90"/>
        <v>1815632.2916666667</v>
      </c>
      <c r="N139" s="56">
        <f t="shared" si="91"/>
        <v>18156.322916666668</v>
      </c>
      <c r="O139" s="56">
        <f t="shared" si="92"/>
        <v>181563.22916666669</v>
      </c>
      <c r="P139" s="56">
        <f t="shared" si="93"/>
        <v>34497.013541666667</v>
      </c>
      <c r="Q139" s="56">
        <f t="shared" si="94"/>
        <v>1868285.628125</v>
      </c>
      <c r="R139" s="59"/>
      <c r="S139" s="59"/>
      <c r="T139" s="59"/>
      <c r="U139" s="59"/>
      <c r="V139" s="59"/>
    </row>
    <row r="140" spans="1:22" s="58" customFormat="1" ht="20.100000000000001" customHeight="1" x14ac:dyDescent="0.2">
      <c r="A140" s="73"/>
      <c r="B140" s="92"/>
      <c r="C140" s="52"/>
      <c r="D140" s="53"/>
      <c r="E140" s="1"/>
      <c r="F140" s="54">
        <v>43203490</v>
      </c>
      <c r="G140" s="54" t="s">
        <v>248</v>
      </c>
      <c r="H140" s="60" t="s">
        <v>13</v>
      </c>
      <c r="I140" s="54" t="s">
        <v>14</v>
      </c>
      <c r="J140" s="54"/>
      <c r="K140" s="209">
        <v>21</v>
      </c>
      <c r="L140" s="55">
        <v>2178758.75</v>
      </c>
      <c r="M140" s="56">
        <f t="shared" si="90"/>
        <v>1525131.125</v>
      </c>
      <c r="N140" s="56">
        <f t="shared" si="91"/>
        <v>15251.311250000001</v>
      </c>
      <c r="O140" s="56">
        <f t="shared" si="92"/>
        <v>152513.11250000002</v>
      </c>
      <c r="P140" s="56">
        <f t="shared" si="93"/>
        <v>28977.491375000005</v>
      </c>
      <c r="Q140" s="56">
        <f t="shared" si="94"/>
        <v>1569359.927625</v>
      </c>
      <c r="R140" s="59"/>
      <c r="S140" s="59"/>
      <c r="T140" s="59"/>
      <c r="U140" s="59"/>
      <c r="V140" s="59"/>
    </row>
    <row r="141" spans="1:22" s="58" customFormat="1" ht="20.100000000000001" customHeight="1" x14ac:dyDescent="0.2">
      <c r="A141" s="73"/>
      <c r="B141" s="92"/>
      <c r="C141" s="52"/>
      <c r="D141" s="53"/>
      <c r="E141" s="1"/>
      <c r="F141" s="54">
        <v>1001164978</v>
      </c>
      <c r="G141" s="54" t="s">
        <v>249</v>
      </c>
      <c r="H141" s="60" t="s">
        <v>13</v>
      </c>
      <c r="I141" s="54" t="s">
        <v>20</v>
      </c>
      <c r="J141" s="54"/>
      <c r="K141" s="209">
        <v>25</v>
      </c>
      <c r="L141" s="55">
        <v>2178758.75</v>
      </c>
      <c r="M141" s="56">
        <f t="shared" si="90"/>
        <v>1815632.2916666667</v>
      </c>
      <c r="N141" s="56">
        <f t="shared" si="91"/>
        <v>18156.322916666668</v>
      </c>
      <c r="O141" s="56">
        <f t="shared" si="92"/>
        <v>181563.22916666669</v>
      </c>
      <c r="P141" s="56">
        <f t="shared" si="93"/>
        <v>34497.013541666667</v>
      </c>
      <c r="Q141" s="56">
        <f t="shared" si="94"/>
        <v>1868285.628125</v>
      </c>
      <c r="R141" s="59"/>
      <c r="S141" s="59"/>
      <c r="T141" s="59"/>
      <c r="U141" s="59"/>
      <c r="V141" s="59"/>
    </row>
    <row r="142" spans="1:22" s="58" customFormat="1" ht="20.100000000000001" customHeight="1" x14ac:dyDescent="0.2">
      <c r="A142" s="73"/>
      <c r="B142" s="92"/>
      <c r="C142" s="52"/>
      <c r="D142" s="53"/>
      <c r="E142" s="1"/>
      <c r="F142" s="54">
        <v>43155250</v>
      </c>
      <c r="G142" s="54" t="s">
        <v>250</v>
      </c>
      <c r="H142" s="60" t="s">
        <v>23</v>
      </c>
      <c r="I142" s="54" t="s">
        <v>57</v>
      </c>
      <c r="J142" s="54"/>
      <c r="K142" s="209">
        <v>26</v>
      </c>
      <c r="L142" s="55">
        <v>2178758.75</v>
      </c>
      <c r="M142" s="56">
        <f t="shared" si="90"/>
        <v>1888257.5833333335</v>
      </c>
      <c r="N142" s="56">
        <f t="shared" si="91"/>
        <v>18882.575833333336</v>
      </c>
      <c r="O142" s="56">
        <f t="shared" si="92"/>
        <v>188825.75833333336</v>
      </c>
      <c r="P142" s="56">
        <f t="shared" si="93"/>
        <v>35876.89408333334</v>
      </c>
      <c r="Q142" s="56">
        <f t="shared" si="94"/>
        <v>1943017.0532500001</v>
      </c>
      <c r="R142" s="59"/>
      <c r="S142" s="59"/>
      <c r="T142" s="59"/>
      <c r="U142" s="59"/>
      <c r="V142" s="59"/>
    </row>
    <row r="143" spans="1:22" s="58" customFormat="1" ht="20.100000000000001" customHeight="1" x14ac:dyDescent="0.2">
      <c r="A143" s="73"/>
      <c r="B143" s="92"/>
      <c r="C143" s="52"/>
      <c r="D143" s="53"/>
      <c r="E143" s="1"/>
      <c r="F143" s="54">
        <v>1036653319</v>
      </c>
      <c r="G143" s="54" t="s">
        <v>251</v>
      </c>
      <c r="H143" s="60" t="s">
        <v>13</v>
      </c>
      <c r="I143" s="54" t="s">
        <v>57</v>
      </c>
      <c r="J143" s="54"/>
      <c r="K143" s="209">
        <v>25</v>
      </c>
      <c r="L143" s="55">
        <v>2178758.75</v>
      </c>
      <c r="M143" s="56">
        <f t="shared" si="90"/>
        <v>1815632.2916666667</v>
      </c>
      <c r="N143" s="56">
        <f t="shared" si="91"/>
        <v>18156.322916666668</v>
      </c>
      <c r="O143" s="56">
        <f t="shared" si="92"/>
        <v>181563.22916666669</v>
      </c>
      <c r="P143" s="56">
        <f t="shared" si="93"/>
        <v>34497.013541666667</v>
      </c>
      <c r="Q143" s="56">
        <f t="shared" si="94"/>
        <v>1868285.628125</v>
      </c>
      <c r="R143" s="59"/>
      <c r="S143" s="59"/>
      <c r="T143" s="59"/>
      <c r="U143" s="59"/>
      <c r="V143" s="59"/>
    </row>
    <row r="144" spans="1:22" s="58" customFormat="1" ht="20.100000000000001" customHeight="1" x14ac:dyDescent="0.2">
      <c r="A144" s="73"/>
      <c r="B144" s="92"/>
      <c r="C144" s="52"/>
      <c r="D144" s="53"/>
      <c r="E144" s="1"/>
      <c r="F144" s="54">
        <v>1001988073</v>
      </c>
      <c r="G144" s="54" t="s">
        <v>252</v>
      </c>
      <c r="H144" s="60" t="s">
        <v>23</v>
      </c>
      <c r="I144" s="54" t="s">
        <v>16</v>
      </c>
      <c r="J144" s="54"/>
      <c r="K144" s="209">
        <v>27</v>
      </c>
      <c r="L144" s="55">
        <v>2178758.75</v>
      </c>
      <c r="M144" s="56">
        <f t="shared" si="90"/>
        <v>1960882.8750000002</v>
      </c>
      <c r="N144" s="56">
        <f t="shared" si="91"/>
        <v>19608.828750000004</v>
      </c>
      <c r="O144" s="56">
        <f t="shared" si="92"/>
        <v>196088.28750000003</v>
      </c>
      <c r="P144" s="56">
        <f t="shared" si="93"/>
        <v>37256.774625000005</v>
      </c>
      <c r="Q144" s="56">
        <f t="shared" si="94"/>
        <v>2017748.4783750002</v>
      </c>
      <c r="R144" s="59"/>
      <c r="S144" s="59"/>
      <c r="T144" s="59"/>
      <c r="U144" s="59"/>
      <c r="V144" s="59"/>
    </row>
    <row r="145" spans="1:22" s="58" customFormat="1" ht="20.100000000000001" customHeight="1" x14ac:dyDescent="0.2">
      <c r="A145" s="73"/>
      <c r="B145" s="92"/>
      <c r="C145" s="52"/>
      <c r="D145" s="53"/>
      <c r="E145" s="1"/>
      <c r="F145" s="54">
        <v>43098509</v>
      </c>
      <c r="G145" s="54" t="s">
        <v>253</v>
      </c>
      <c r="H145" s="60" t="s">
        <v>13</v>
      </c>
      <c r="I145" s="54" t="s">
        <v>14</v>
      </c>
      <c r="J145" s="54"/>
      <c r="K145" s="209">
        <v>21</v>
      </c>
      <c r="L145" s="55">
        <v>2178758.75</v>
      </c>
      <c r="M145" s="56">
        <f t="shared" si="90"/>
        <v>1525131.125</v>
      </c>
      <c r="N145" s="56">
        <f t="shared" si="91"/>
        <v>15251.311250000001</v>
      </c>
      <c r="O145" s="56">
        <f t="shared" si="92"/>
        <v>152513.11250000002</v>
      </c>
      <c r="P145" s="56">
        <f t="shared" si="93"/>
        <v>28977.491375000005</v>
      </c>
      <c r="Q145" s="56">
        <f t="shared" si="94"/>
        <v>1569359.927625</v>
      </c>
      <c r="R145" s="59"/>
      <c r="S145" s="59"/>
      <c r="T145" s="59"/>
      <c r="U145" s="59"/>
      <c r="V145" s="59"/>
    </row>
    <row r="146" spans="1:22" s="58" customFormat="1" ht="19.5" customHeight="1" x14ac:dyDescent="0.2">
      <c r="A146" s="73"/>
      <c r="B146" s="92"/>
      <c r="C146" s="52"/>
      <c r="D146" s="53"/>
      <c r="E146" s="1"/>
      <c r="F146" s="54">
        <v>32207075</v>
      </c>
      <c r="G146" s="54" t="s">
        <v>254</v>
      </c>
      <c r="H146" s="60" t="s">
        <v>23</v>
      </c>
      <c r="I146" s="54" t="s">
        <v>20</v>
      </c>
      <c r="J146" s="54"/>
      <c r="K146" s="209">
        <v>25</v>
      </c>
      <c r="L146" s="55">
        <v>2178758.75</v>
      </c>
      <c r="M146" s="56">
        <f t="shared" si="90"/>
        <v>1815632.2916666667</v>
      </c>
      <c r="N146" s="56">
        <f t="shared" si="91"/>
        <v>18156.322916666668</v>
      </c>
      <c r="O146" s="56">
        <f t="shared" si="92"/>
        <v>181563.22916666669</v>
      </c>
      <c r="P146" s="56">
        <f t="shared" si="93"/>
        <v>34497.013541666667</v>
      </c>
      <c r="Q146" s="56">
        <f t="shared" si="94"/>
        <v>1868285.628125</v>
      </c>
      <c r="R146" s="59"/>
      <c r="S146" s="59"/>
      <c r="T146" s="59"/>
      <c r="U146" s="59"/>
      <c r="V146" s="59"/>
    </row>
    <row r="147" spans="1:22" s="58" customFormat="1" ht="20.100000000000001" customHeight="1" x14ac:dyDescent="0.2">
      <c r="A147" s="73"/>
      <c r="B147" s="92"/>
      <c r="C147" s="52"/>
      <c r="D147" s="53"/>
      <c r="E147" s="1"/>
      <c r="F147" s="54">
        <v>32351060</v>
      </c>
      <c r="G147" s="54" t="s">
        <v>255</v>
      </c>
      <c r="H147" s="60" t="s">
        <v>23</v>
      </c>
      <c r="I147" s="54" t="s">
        <v>57</v>
      </c>
      <c r="J147" s="54"/>
      <c r="K147" s="209">
        <v>25</v>
      </c>
      <c r="L147" s="55">
        <v>2178758.75</v>
      </c>
      <c r="M147" s="56">
        <f t="shared" si="90"/>
        <v>1815632.2916666667</v>
      </c>
      <c r="N147" s="56">
        <f t="shared" si="91"/>
        <v>18156.322916666668</v>
      </c>
      <c r="O147" s="56">
        <f t="shared" si="92"/>
        <v>181563.22916666669</v>
      </c>
      <c r="P147" s="56">
        <f t="shared" si="93"/>
        <v>34497.013541666667</v>
      </c>
      <c r="Q147" s="56">
        <f t="shared" si="94"/>
        <v>1868285.628125</v>
      </c>
      <c r="R147" s="59"/>
      <c r="S147" s="59"/>
      <c r="T147" s="59"/>
      <c r="U147" s="59"/>
      <c r="V147" s="59"/>
    </row>
    <row r="148" spans="1:22" s="58" customFormat="1" ht="20.100000000000001" customHeight="1" x14ac:dyDescent="0.2">
      <c r="A148" s="73"/>
      <c r="B148" s="92"/>
      <c r="C148" s="52"/>
      <c r="D148" s="53"/>
      <c r="E148" s="1"/>
      <c r="F148" s="54">
        <v>1035580673</v>
      </c>
      <c r="G148" s="54" t="s">
        <v>256</v>
      </c>
      <c r="H148" s="60" t="s">
        <v>23</v>
      </c>
      <c r="I148" s="54" t="s">
        <v>20</v>
      </c>
      <c r="J148" s="54"/>
      <c r="K148" s="209">
        <v>25</v>
      </c>
      <c r="L148" s="55">
        <v>2178758.75</v>
      </c>
      <c r="M148" s="56">
        <f t="shared" si="90"/>
        <v>1815632.2916666667</v>
      </c>
      <c r="N148" s="56">
        <f t="shared" si="91"/>
        <v>18156.322916666668</v>
      </c>
      <c r="O148" s="56">
        <f t="shared" si="92"/>
        <v>181563.22916666669</v>
      </c>
      <c r="P148" s="56">
        <f t="shared" si="93"/>
        <v>34497.013541666667</v>
      </c>
      <c r="Q148" s="56">
        <f t="shared" si="94"/>
        <v>1868285.628125</v>
      </c>
      <c r="R148" s="59"/>
      <c r="S148" s="59"/>
      <c r="T148" s="59"/>
      <c r="U148" s="59"/>
      <c r="V148" s="59"/>
    </row>
    <row r="149" spans="1:22" s="58" customFormat="1" ht="20.100000000000001" customHeight="1" x14ac:dyDescent="0.2">
      <c r="A149" s="73"/>
      <c r="B149" s="92"/>
      <c r="C149" s="52"/>
      <c r="D149" s="53"/>
      <c r="E149" s="1"/>
      <c r="F149" s="54">
        <v>1037470114</v>
      </c>
      <c r="G149" s="54" t="s">
        <v>257</v>
      </c>
      <c r="H149" s="60" t="s">
        <v>13</v>
      </c>
      <c r="I149" s="54" t="s">
        <v>20</v>
      </c>
      <c r="J149" s="54"/>
      <c r="K149" s="209">
        <v>24</v>
      </c>
      <c r="L149" s="55">
        <v>2178758.75</v>
      </c>
      <c r="M149" s="56">
        <f t="shared" si="90"/>
        <v>1743007</v>
      </c>
      <c r="N149" s="56">
        <f t="shared" si="91"/>
        <v>17430.07</v>
      </c>
      <c r="O149" s="56">
        <f t="shared" si="92"/>
        <v>174300.7</v>
      </c>
      <c r="P149" s="56">
        <f t="shared" si="93"/>
        <v>33117.133000000002</v>
      </c>
      <c r="Q149" s="56">
        <f t="shared" si="94"/>
        <v>1793554.203</v>
      </c>
      <c r="R149" s="59"/>
      <c r="S149" s="59"/>
      <c r="T149" s="59"/>
      <c r="U149" s="59"/>
      <c r="V149" s="59"/>
    </row>
    <row r="150" spans="1:22" s="58" customFormat="1" ht="20.100000000000001" customHeight="1" x14ac:dyDescent="0.2">
      <c r="A150" s="73"/>
      <c r="B150" s="92"/>
      <c r="C150" s="52"/>
      <c r="D150" s="53"/>
      <c r="E150" s="1"/>
      <c r="F150" s="54">
        <v>43802137</v>
      </c>
      <c r="G150" s="54" t="s">
        <v>258</v>
      </c>
      <c r="H150" s="60" t="s">
        <v>23</v>
      </c>
      <c r="I150" s="54" t="s">
        <v>18</v>
      </c>
      <c r="J150" s="54"/>
      <c r="K150" s="209">
        <v>15</v>
      </c>
      <c r="L150" s="55">
        <v>2178758.75</v>
      </c>
      <c r="M150" s="56">
        <f t="shared" si="90"/>
        <v>1089379.375</v>
      </c>
      <c r="N150" s="56">
        <f t="shared" si="91"/>
        <v>10893.793750000001</v>
      </c>
      <c r="O150" s="56">
        <f t="shared" si="92"/>
        <v>108937.9375</v>
      </c>
      <c r="P150" s="56">
        <f t="shared" si="93"/>
        <v>20698.208125000001</v>
      </c>
      <c r="Q150" s="56">
        <f t="shared" si="94"/>
        <v>1120971.3768750001</v>
      </c>
      <c r="R150" s="59"/>
      <c r="S150" s="59"/>
      <c r="T150" s="59"/>
      <c r="U150" s="59"/>
      <c r="V150" s="59"/>
    </row>
    <row r="151" spans="1:22" s="58" customFormat="1" ht="20.100000000000001" customHeight="1" x14ac:dyDescent="0.2">
      <c r="A151" s="73"/>
      <c r="B151" s="92"/>
      <c r="C151" s="52"/>
      <c r="D151" s="53"/>
      <c r="E151" s="1"/>
      <c r="F151" s="54">
        <v>43876459</v>
      </c>
      <c r="G151" s="54" t="s">
        <v>259</v>
      </c>
      <c r="H151" s="60" t="s">
        <v>23</v>
      </c>
      <c r="I151" s="54" t="s">
        <v>18</v>
      </c>
      <c r="J151" s="54"/>
      <c r="K151" s="209">
        <v>15</v>
      </c>
      <c r="L151" s="55">
        <v>2178758.75</v>
      </c>
      <c r="M151" s="56">
        <f t="shared" si="90"/>
        <v>1089379.375</v>
      </c>
      <c r="N151" s="56">
        <f t="shared" si="91"/>
        <v>10893.793750000001</v>
      </c>
      <c r="O151" s="56">
        <f t="shared" si="92"/>
        <v>108937.9375</v>
      </c>
      <c r="P151" s="56">
        <f t="shared" si="93"/>
        <v>20698.208125000001</v>
      </c>
      <c r="Q151" s="56">
        <f t="shared" si="94"/>
        <v>1120971.3768750001</v>
      </c>
      <c r="R151" s="59"/>
      <c r="S151" s="59"/>
      <c r="T151" s="59"/>
      <c r="U151" s="59"/>
      <c r="V151" s="59"/>
    </row>
    <row r="152" spans="1:22" s="58" customFormat="1" ht="20.100000000000001" customHeight="1" x14ac:dyDescent="0.2">
      <c r="A152" s="73"/>
      <c r="B152" s="92"/>
      <c r="C152" s="52"/>
      <c r="D152" s="53"/>
      <c r="E152" s="1"/>
      <c r="F152" s="54">
        <v>43634169</v>
      </c>
      <c r="G152" s="54" t="s">
        <v>260</v>
      </c>
      <c r="H152" s="60" t="s">
        <v>23</v>
      </c>
      <c r="I152" s="54" t="s">
        <v>18</v>
      </c>
      <c r="J152" s="54"/>
      <c r="K152" s="209">
        <v>15</v>
      </c>
      <c r="L152" s="55">
        <v>2178758.75</v>
      </c>
      <c r="M152" s="56">
        <f t="shared" si="90"/>
        <v>1089379.375</v>
      </c>
      <c r="N152" s="56">
        <f t="shared" si="91"/>
        <v>10893.793750000001</v>
      </c>
      <c r="O152" s="56">
        <f t="shared" si="92"/>
        <v>108937.9375</v>
      </c>
      <c r="P152" s="56">
        <f t="shared" si="93"/>
        <v>20698.208125000001</v>
      </c>
      <c r="Q152" s="56">
        <f t="shared" si="94"/>
        <v>1120971.3768750001</v>
      </c>
      <c r="R152" s="59"/>
      <c r="S152" s="59"/>
      <c r="T152" s="59"/>
      <c r="U152" s="59"/>
      <c r="V152" s="59"/>
    </row>
    <row r="153" spans="1:22" s="58" customFormat="1" ht="33" customHeight="1" x14ac:dyDescent="0.2">
      <c r="A153" s="73"/>
      <c r="B153" s="92"/>
      <c r="C153" s="52"/>
      <c r="D153" s="53"/>
      <c r="E153" s="1"/>
      <c r="F153" s="54">
        <v>1000645796</v>
      </c>
      <c r="G153" s="54" t="s">
        <v>261</v>
      </c>
      <c r="H153" s="60" t="s">
        <v>23</v>
      </c>
      <c r="I153" s="54" t="s">
        <v>18</v>
      </c>
      <c r="J153" s="54"/>
      <c r="K153" s="209">
        <v>15</v>
      </c>
      <c r="L153" s="55">
        <v>2178758.75</v>
      </c>
      <c r="M153" s="56">
        <f t="shared" si="90"/>
        <v>1089379.375</v>
      </c>
      <c r="N153" s="56">
        <f t="shared" si="91"/>
        <v>10893.793750000001</v>
      </c>
      <c r="O153" s="56">
        <f t="shared" si="92"/>
        <v>108937.9375</v>
      </c>
      <c r="P153" s="56">
        <f t="shared" si="93"/>
        <v>20698.208125000001</v>
      </c>
      <c r="Q153" s="56">
        <f t="shared" si="94"/>
        <v>1120971.3768750001</v>
      </c>
      <c r="R153" s="59"/>
      <c r="S153" s="59"/>
      <c r="T153" s="59"/>
      <c r="U153" s="59"/>
      <c r="V153" s="59"/>
    </row>
    <row r="154" spans="1:22" s="58" customFormat="1" ht="20.100000000000001" customHeight="1" x14ac:dyDescent="0.2">
      <c r="A154" s="73"/>
      <c r="B154" s="92"/>
      <c r="C154" s="52"/>
      <c r="D154" s="53"/>
      <c r="E154" s="1"/>
      <c r="F154" s="54">
        <v>43323206</v>
      </c>
      <c r="G154" s="54" t="s">
        <v>262</v>
      </c>
      <c r="H154" s="60" t="s">
        <v>23</v>
      </c>
      <c r="I154" s="54" t="s">
        <v>137</v>
      </c>
      <c r="J154" s="54"/>
      <c r="K154" s="209">
        <v>11</v>
      </c>
      <c r="L154" s="55">
        <v>2178758.75</v>
      </c>
      <c r="M154" s="56">
        <f t="shared" si="90"/>
        <v>798878.20833333337</v>
      </c>
      <c r="N154" s="56">
        <f t="shared" si="91"/>
        <v>7988.7820833333335</v>
      </c>
      <c r="O154" s="56">
        <f t="shared" si="92"/>
        <v>79887.820833333346</v>
      </c>
      <c r="P154" s="56">
        <f t="shared" si="93"/>
        <v>15178.685958333335</v>
      </c>
      <c r="Q154" s="56">
        <f t="shared" si="94"/>
        <v>822045.67637500004</v>
      </c>
      <c r="R154" s="61"/>
      <c r="S154" s="61"/>
      <c r="T154" s="61"/>
      <c r="U154" s="61"/>
      <c r="V154" s="61"/>
    </row>
    <row r="155" spans="1:22" s="34" customFormat="1" ht="20.100000000000001" customHeight="1" x14ac:dyDescent="0.2">
      <c r="A155" s="27" t="s">
        <v>263</v>
      </c>
      <c r="B155" s="28" t="s">
        <v>264</v>
      </c>
      <c r="C155" s="144">
        <v>17</v>
      </c>
      <c r="D155" s="145" t="s">
        <v>243</v>
      </c>
      <c r="E155" s="1"/>
      <c r="F155" s="30">
        <v>1017143282</v>
      </c>
      <c r="G155" s="30" t="s">
        <v>265</v>
      </c>
      <c r="H155" s="31" t="s">
        <v>23</v>
      </c>
      <c r="I155" s="30" t="s">
        <v>18</v>
      </c>
      <c r="J155" s="30"/>
      <c r="K155" s="213">
        <v>15</v>
      </c>
      <c r="L155" s="32">
        <v>2178758.75</v>
      </c>
      <c r="M155" s="33">
        <f t="shared" si="90"/>
        <v>1089379.375</v>
      </c>
      <c r="N155" s="33">
        <f t="shared" si="91"/>
        <v>10893.793750000001</v>
      </c>
      <c r="O155" s="33">
        <f t="shared" si="92"/>
        <v>108937.9375</v>
      </c>
      <c r="P155" s="33">
        <f t="shared" si="93"/>
        <v>20698.208125000001</v>
      </c>
      <c r="Q155" s="33">
        <f t="shared" si="94"/>
        <v>1120971.3768750001</v>
      </c>
      <c r="R155" s="95">
        <f>SUM(M155:M171)</f>
        <v>10740826.368333336</v>
      </c>
      <c r="S155" s="95">
        <f>R155*1%</f>
        <v>107408.26368333337</v>
      </c>
      <c r="T155" s="95">
        <f>R155*10%</f>
        <v>1074082.6368333336</v>
      </c>
      <c r="U155" s="95">
        <f>T155*19%</f>
        <v>204075.7009983334</v>
      </c>
      <c r="V155" s="95">
        <f>U155+S155+R155</f>
        <v>11052310.333015002</v>
      </c>
    </row>
    <row r="156" spans="1:22" s="34" customFormat="1" ht="29.25" customHeight="1" x14ac:dyDescent="0.2">
      <c r="A156" s="27"/>
      <c r="B156" s="28"/>
      <c r="C156" s="144"/>
      <c r="D156" s="145"/>
      <c r="E156" s="1"/>
      <c r="F156" s="30">
        <v>43546897</v>
      </c>
      <c r="G156" s="30" t="s">
        <v>266</v>
      </c>
      <c r="H156" s="31" t="s">
        <v>23</v>
      </c>
      <c r="I156" s="30" t="s">
        <v>267</v>
      </c>
      <c r="J156" s="30"/>
      <c r="K156" s="213">
        <v>12</v>
      </c>
      <c r="L156" s="32">
        <v>2178758.75</v>
      </c>
      <c r="M156" s="33">
        <f t="shared" si="90"/>
        <v>871503.5</v>
      </c>
      <c r="N156" s="33">
        <f t="shared" si="91"/>
        <v>8715.0349999999999</v>
      </c>
      <c r="O156" s="33">
        <f t="shared" si="92"/>
        <v>87150.35</v>
      </c>
      <c r="P156" s="33">
        <f t="shared" si="93"/>
        <v>16558.566500000001</v>
      </c>
      <c r="Q156" s="33">
        <f t="shared" si="94"/>
        <v>896777.10149999999</v>
      </c>
      <c r="R156" s="96"/>
      <c r="S156" s="96"/>
      <c r="T156" s="96"/>
      <c r="U156" s="96"/>
      <c r="V156" s="96"/>
    </row>
    <row r="157" spans="1:22" s="34" customFormat="1" ht="28.5" customHeight="1" x14ac:dyDescent="0.2">
      <c r="A157" s="27"/>
      <c r="B157" s="28"/>
      <c r="C157" s="144"/>
      <c r="D157" s="145"/>
      <c r="E157" s="1"/>
      <c r="F157" s="30">
        <v>8060482</v>
      </c>
      <c r="G157" s="30" t="s">
        <v>268</v>
      </c>
      <c r="H157" s="31" t="s">
        <v>34</v>
      </c>
      <c r="I157" s="30" t="s">
        <v>18</v>
      </c>
      <c r="J157" s="30"/>
      <c r="K157" s="213">
        <v>15</v>
      </c>
      <c r="L157" s="32">
        <v>2108158.42</v>
      </c>
      <c r="M157" s="33">
        <f t="shared" si="90"/>
        <v>1054079.21</v>
      </c>
      <c r="N157" s="33">
        <f t="shared" si="91"/>
        <v>10540.792100000001</v>
      </c>
      <c r="O157" s="33">
        <f t="shared" si="92"/>
        <v>105407.921</v>
      </c>
      <c r="P157" s="33">
        <f t="shared" si="93"/>
        <v>20027.504990000001</v>
      </c>
      <c r="Q157" s="33">
        <f t="shared" si="94"/>
        <v>1084647.50709</v>
      </c>
      <c r="R157" s="96"/>
      <c r="S157" s="96"/>
      <c r="T157" s="96"/>
      <c r="U157" s="96"/>
      <c r="V157" s="96"/>
    </row>
    <row r="158" spans="1:22" s="34" customFormat="1" ht="20.100000000000001" customHeight="1" x14ac:dyDescent="0.2">
      <c r="A158" s="27"/>
      <c r="B158" s="28"/>
      <c r="C158" s="144"/>
      <c r="D158" s="145"/>
      <c r="E158" s="1"/>
      <c r="F158" s="30">
        <v>1146439902</v>
      </c>
      <c r="G158" s="30" t="s">
        <v>269</v>
      </c>
      <c r="H158" s="31" t="s">
        <v>34</v>
      </c>
      <c r="I158" s="30" t="s">
        <v>18</v>
      </c>
      <c r="J158" s="30"/>
      <c r="K158" s="213">
        <v>15</v>
      </c>
      <c r="L158" s="32">
        <v>2108158.42</v>
      </c>
      <c r="M158" s="33">
        <f t="shared" si="90"/>
        <v>1054079.21</v>
      </c>
      <c r="N158" s="33">
        <f t="shared" si="91"/>
        <v>10540.792100000001</v>
      </c>
      <c r="O158" s="33">
        <f t="shared" si="92"/>
        <v>105407.921</v>
      </c>
      <c r="P158" s="33">
        <f t="shared" si="93"/>
        <v>20027.504990000001</v>
      </c>
      <c r="Q158" s="33">
        <f t="shared" si="94"/>
        <v>1084647.50709</v>
      </c>
      <c r="R158" s="96"/>
      <c r="S158" s="96"/>
      <c r="T158" s="96"/>
      <c r="U158" s="96"/>
      <c r="V158" s="96"/>
    </row>
    <row r="159" spans="1:22" s="34" customFormat="1" ht="20.100000000000001" customHeight="1" x14ac:dyDescent="0.2">
      <c r="A159" s="27"/>
      <c r="B159" s="28"/>
      <c r="C159" s="144"/>
      <c r="D159" s="145"/>
      <c r="E159" s="1"/>
      <c r="F159" s="30">
        <v>42152131</v>
      </c>
      <c r="G159" s="30" t="s">
        <v>270</v>
      </c>
      <c r="H159" s="31" t="s">
        <v>13</v>
      </c>
      <c r="I159" s="30" t="s">
        <v>77</v>
      </c>
      <c r="J159" s="30"/>
      <c r="K159" s="213">
        <v>8</v>
      </c>
      <c r="L159" s="32">
        <v>2178758.75</v>
      </c>
      <c r="M159" s="33">
        <f t="shared" ref="M159:M165" si="95">L159/30*K159</f>
        <v>581002.33333333337</v>
      </c>
      <c r="N159" s="33">
        <f t="shared" ref="N159:N165" si="96">M159*1%</f>
        <v>5810.0233333333335</v>
      </c>
      <c r="O159" s="33">
        <f t="shared" ref="O159:O165" si="97">M159*10%</f>
        <v>58100.233333333337</v>
      </c>
      <c r="P159" s="33">
        <f t="shared" ref="P159:P165" si="98">O159*19%</f>
        <v>11039.044333333335</v>
      </c>
      <c r="Q159" s="33">
        <f t="shared" ref="Q159:Q165" si="99">P159+N159+M159</f>
        <v>597851.40100000007</v>
      </c>
      <c r="R159" s="96"/>
      <c r="S159" s="96"/>
      <c r="T159" s="96"/>
      <c r="U159" s="96"/>
      <c r="V159" s="96"/>
    </row>
    <row r="160" spans="1:22" s="34" customFormat="1" ht="20.100000000000001" customHeight="1" x14ac:dyDescent="0.2">
      <c r="A160" s="27"/>
      <c r="B160" s="28"/>
      <c r="C160" s="144"/>
      <c r="D160" s="145"/>
      <c r="E160" s="1"/>
      <c r="F160" s="30">
        <v>43742716</v>
      </c>
      <c r="G160" s="30" t="s">
        <v>363</v>
      </c>
      <c r="H160" s="31" t="s">
        <v>13</v>
      </c>
      <c r="I160" s="30" t="s">
        <v>14</v>
      </c>
      <c r="J160" s="30"/>
      <c r="K160" s="213">
        <v>21</v>
      </c>
      <c r="L160" s="32">
        <v>2178758.75</v>
      </c>
      <c r="M160" s="33">
        <f t="shared" si="95"/>
        <v>1525131.125</v>
      </c>
      <c r="N160" s="33">
        <f t="shared" si="96"/>
        <v>15251.311250000001</v>
      </c>
      <c r="O160" s="33">
        <f t="shared" si="97"/>
        <v>152513.11250000002</v>
      </c>
      <c r="P160" s="33">
        <f t="shared" si="98"/>
        <v>28977.491375000005</v>
      </c>
      <c r="Q160" s="33">
        <f t="shared" si="99"/>
        <v>1569359.927625</v>
      </c>
      <c r="R160" s="96"/>
      <c r="S160" s="96"/>
      <c r="T160" s="96"/>
      <c r="U160" s="96"/>
      <c r="V160" s="96"/>
    </row>
    <row r="161" spans="1:22" s="34" customFormat="1" ht="20.100000000000001" customHeight="1" x14ac:dyDescent="0.2">
      <c r="A161" s="27"/>
      <c r="B161" s="28"/>
      <c r="C161" s="144"/>
      <c r="D161" s="145"/>
      <c r="E161" s="1"/>
      <c r="F161" s="30">
        <v>43811354</v>
      </c>
      <c r="G161" s="30" t="s">
        <v>271</v>
      </c>
      <c r="H161" s="31" t="s">
        <v>23</v>
      </c>
      <c r="I161" s="30" t="s">
        <v>77</v>
      </c>
      <c r="J161" s="30"/>
      <c r="K161" s="213">
        <v>8</v>
      </c>
      <c r="L161" s="32">
        <v>2178758.75</v>
      </c>
      <c r="M161" s="33">
        <f t="shared" si="95"/>
        <v>581002.33333333337</v>
      </c>
      <c r="N161" s="33">
        <f t="shared" si="96"/>
        <v>5810.0233333333335</v>
      </c>
      <c r="O161" s="33">
        <f t="shared" si="97"/>
        <v>58100.233333333337</v>
      </c>
      <c r="P161" s="33">
        <f t="shared" si="98"/>
        <v>11039.044333333335</v>
      </c>
      <c r="Q161" s="33">
        <f t="shared" si="99"/>
        <v>597851.40100000007</v>
      </c>
      <c r="R161" s="96"/>
      <c r="S161" s="96"/>
      <c r="T161" s="96"/>
      <c r="U161" s="96"/>
      <c r="V161" s="96"/>
    </row>
    <row r="162" spans="1:22" s="34" customFormat="1" ht="20.100000000000001" customHeight="1" x14ac:dyDescent="0.2">
      <c r="A162" s="27"/>
      <c r="B162" s="28"/>
      <c r="C162" s="144"/>
      <c r="D162" s="145"/>
      <c r="E162" s="1"/>
      <c r="F162" s="30">
        <v>1001469597</v>
      </c>
      <c r="G162" s="30" t="s">
        <v>272</v>
      </c>
      <c r="H162" s="31" t="s">
        <v>23</v>
      </c>
      <c r="I162" s="30" t="s">
        <v>77</v>
      </c>
      <c r="J162" s="30"/>
      <c r="K162" s="213">
        <v>8</v>
      </c>
      <c r="L162" s="32">
        <v>2178758.75</v>
      </c>
      <c r="M162" s="33">
        <f t="shared" si="95"/>
        <v>581002.33333333337</v>
      </c>
      <c r="N162" s="33">
        <f t="shared" si="96"/>
        <v>5810.0233333333335</v>
      </c>
      <c r="O162" s="33">
        <f t="shared" si="97"/>
        <v>58100.233333333337</v>
      </c>
      <c r="P162" s="33">
        <f t="shared" si="98"/>
        <v>11039.044333333335</v>
      </c>
      <c r="Q162" s="33">
        <f t="shared" si="99"/>
        <v>597851.40100000007</v>
      </c>
      <c r="R162" s="96"/>
      <c r="S162" s="96"/>
      <c r="T162" s="96"/>
      <c r="U162" s="96"/>
      <c r="V162" s="96"/>
    </row>
    <row r="163" spans="1:22" s="34" customFormat="1" ht="20.100000000000001" customHeight="1" x14ac:dyDescent="0.2">
      <c r="A163" s="27"/>
      <c r="B163" s="28"/>
      <c r="C163" s="144"/>
      <c r="D163" s="145"/>
      <c r="E163" s="1"/>
      <c r="F163" s="30">
        <v>1020401366</v>
      </c>
      <c r="G163" s="30" t="s">
        <v>273</v>
      </c>
      <c r="H163" s="31" t="s">
        <v>34</v>
      </c>
      <c r="I163" s="30" t="s">
        <v>45</v>
      </c>
      <c r="J163" s="30"/>
      <c r="K163" s="213">
        <v>5</v>
      </c>
      <c r="L163" s="32">
        <v>2108158.42</v>
      </c>
      <c r="M163" s="33">
        <f t="shared" si="95"/>
        <v>351359.73666666663</v>
      </c>
      <c r="N163" s="33">
        <f t="shared" si="96"/>
        <v>3513.5973666666664</v>
      </c>
      <c r="O163" s="33">
        <f t="shared" si="97"/>
        <v>35135.973666666665</v>
      </c>
      <c r="P163" s="33">
        <f t="shared" si="98"/>
        <v>6675.8349966666665</v>
      </c>
      <c r="Q163" s="33">
        <f t="shared" si="99"/>
        <v>361549.16902999999</v>
      </c>
      <c r="R163" s="96"/>
      <c r="S163" s="96"/>
      <c r="T163" s="96"/>
      <c r="U163" s="96"/>
      <c r="V163" s="96"/>
    </row>
    <row r="164" spans="1:22" s="34" customFormat="1" ht="20.100000000000001" customHeight="1" x14ac:dyDescent="0.2">
      <c r="A164" s="27"/>
      <c r="B164" s="28"/>
      <c r="C164" s="144"/>
      <c r="D164" s="145"/>
      <c r="E164" s="1"/>
      <c r="F164" s="30">
        <v>1035880219</v>
      </c>
      <c r="G164" s="30" t="s">
        <v>274</v>
      </c>
      <c r="H164" s="31" t="s">
        <v>34</v>
      </c>
      <c r="I164" s="30" t="s">
        <v>45</v>
      </c>
      <c r="J164" s="30"/>
      <c r="K164" s="213">
        <v>5</v>
      </c>
      <c r="L164" s="32">
        <v>2108158.42</v>
      </c>
      <c r="M164" s="33">
        <f t="shared" si="95"/>
        <v>351359.73666666663</v>
      </c>
      <c r="N164" s="33">
        <f t="shared" si="96"/>
        <v>3513.5973666666664</v>
      </c>
      <c r="O164" s="33">
        <f t="shared" si="97"/>
        <v>35135.973666666665</v>
      </c>
      <c r="P164" s="33">
        <f t="shared" si="98"/>
        <v>6675.8349966666665</v>
      </c>
      <c r="Q164" s="33">
        <f t="shared" si="99"/>
        <v>361549.16902999999</v>
      </c>
      <c r="R164" s="96"/>
      <c r="S164" s="96"/>
      <c r="T164" s="96"/>
      <c r="U164" s="96"/>
      <c r="V164" s="96"/>
    </row>
    <row r="165" spans="1:22" s="34" customFormat="1" ht="20.100000000000001" customHeight="1" x14ac:dyDescent="0.2">
      <c r="A165" s="27"/>
      <c r="B165" s="28"/>
      <c r="C165" s="144"/>
      <c r="D165" s="145"/>
      <c r="E165" s="1"/>
      <c r="F165" s="30">
        <v>1047231916</v>
      </c>
      <c r="G165" s="30" t="s">
        <v>275</v>
      </c>
      <c r="H165" s="31" t="s">
        <v>34</v>
      </c>
      <c r="I165" s="30" t="s">
        <v>45</v>
      </c>
      <c r="J165" s="30"/>
      <c r="K165" s="213">
        <v>5</v>
      </c>
      <c r="L165" s="32">
        <v>2108158.42</v>
      </c>
      <c r="M165" s="33">
        <f t="shared" si="95"/>
        <v>351359.73666666663</v>
      </c>
      <c r="N165" s="33">
        <f t="shared" si="96"/>
        <v>3513.5973666666664</v>
      </c>
      <c r="O165" s="33">
        <f t="shared" si="97"/>
        <v>35135.973666666665</v>
      </c>
      <c r="P165" s="33">
        <f t="shared" si="98"/>
        <v>6675.8349966666665</v>
      </c>
      <c r="Q165" s="33">
        <f t="shared" si="99"/>
        <v>361549.16902999999</v>
      </c>
      <c r="R165" s="96"/>
      <c r="S165" s="96"/>
      <c r="T165" s="96"/>
      <c r="U165" s="96"/>
      <c r="V165" s="96"/>
    </row>
    <row r="166" spans="1:22" s="34" customFormat="1" ht="20.100000000000001" customHeight="1" x14ac:dyDescent="0.2">
      <c r="A166" s="27"/>
      <c r="B166" s="28"/>
      <c r="C166" s="144"/>
      <c r="D166" s="145"/>
      <c r="E166" s="1"/>
      <c r="F166" s="30">
        <v>1039698269</v>
      </c>
      <c r="G166" s="30" t="s">
        <v>365</v>
      </c>
      <c r="H166" s="31" t="s">
        <v>23</v>
      </c>
      <c r="I166" s="146">
        <v>44944</v>
      </c>
      <c r="J166" s="30"/>
      <c r="K166" s="213">
        <v>13</v>
      </c>
      <c r="L166" s="32">
        <v>2178758.75</v>
      </c>
      <c r="M166" s="33">
        <f>L166/30*K166</f>
        <v>944128.79166666674</v>
      </c>
      <c r="N166" s="33">
        <f>M166*1%</f>
        <v>9441.287916666668</v>
      </c>
      <c r="O166" s="33">
        <f>M166*10%</f>
        <v>94412.87916666668</v>
      </c>
      <c r="P166" s="33">
        <f>O166*19%</f>
        <v>17938.44704166667</v>
      </c>
      <c r="Q166" s="33">
        <f>P166+N166+M166</f>
        <v>971508.52662500006</v>
      </c>
      <c r="R166" s="96"/>
      <c r="S166" s="96"/>
      <c r="T166" s="96"/>
      <c r="U166" s="96"/>
      <c r="V166" s="96"/>
    </row>
    <row r="167" spans="1:22" s="34" customFormat="1" ht="20.100000000000001" customHeight="1" x14ac:dyDescent="0.2">
      <c r="A167" s="27"/>
      <c r="B167" s="28"/>
      <c r="C167" s="144"/>
      <c r="D167" s="145"/>
      <c r="E167" s="1"/>
      <c r="F167" s="30">
        <v>1033177599</v>
      </c>
      <c r="G167" s="30" t="s">
        <v>276</v>
      </c>
      <c r="H167" s="31" t="s">
        <v>34</v>
      </c>
      <c r="I167" s="30" t="s">
        <v>80</v>
      </c>
      <c r="J167" s="30"/>
      <c r="K167" s="213">
        <v>4</v>
      </c>
      <c r="L167" s="32">
        <v>2108158.42</v>
      </c>
      <c r="M167" s="33">
        <f t="shared" ref="M167:M171" si="100">L167/30*K167</f>
        <v>281087.78933333332</v>
      </c>
      <c r="N167" s="33">
        <f t="shared" ref="N167:N171" si="101">M167*1%</f>
        <v>2810.8778933333333</v>
      </c>
      <c r="O167" s="33">
        <f t="shared" ref="O167:O171" si="102">M167*10%</f>
        <v>28108.778933333335</v>
      </c>
      <c r="P167" s="33">
        <f t="shared" ref="P167:P171" si="103">O167*19%</f>
        <v>5340.6679973333339</v>
      </c>
      <c r="Q167" s="33">
        <f t="shared" ref="Q167:Q171" si="104">P167+N167+M167</f>
        <v>289239.33522399998</v>
      </c>
      <c r="R167" s="96"/>
      <c r="S167" s="96"/>
      <c r="T167" s="96"/>
      <c r="U167" s="96"/>
      <c r="V167" s="96"/>
    </row>
    <row r="168" spans="1:22" s="34" customFormat="1" ht="20.100000000000001" customHeight="1" x14ac:dyDescent="0.2">
      <c r="A168" s="27"/>
      <c r="B168" s="28"/>
      <c r="C168" s="144"/>
      <c r="D168" s="145"/>
      <c r="E168" s="1"/>
      <c r="F168" s="30">
        <v>71385568</v>
      </c>
      <c r="G168" s="30" t="s">
        <v>277</v>
      </c>
      <c r="H168" s="31" t="s">
        <v>34</v>
      </c>
      <c r="I168" s="30" t="s">
        <v>80</v>
      </c>
      <c r="J168" s="30"/>
      <c r="K168" s="213">
        <v>4</v>
      </c>
      <c r="L168" s="32">
        <v>2108158.42</v>
      </c>
      <c r="M168" s="33">
        <f t="shared" si="100"/>
        <v>281087.78933333332</v>
      </c>
      <c r="N168" s="33">
        <f t="shared" si="101"/>
        <v>2810.8778933333333</v>
      </c>
      <c r="O168" s="33">
        <f t="shared" si="102"/>
        <v>28108.778933333335</v>
      </c>
      <c r="P168" s="33">
        <f t="shared" si="103"/>
        <v>5340.6679973333339</v>
      </c>
      <c r="Q168" s="33">
        <f t="shared" si="104"/>
        <v>289239.33522399998</v>
      </c>
      <c r="R168" s="96"/>
      <c r="S168" s="96"/>
      <c r="T168" s="96"/>
      <c r="U168" s="96"/>
      <c r="V168" s="96"/>
    </row>
    <row r="169" spans="1:22" s="34" customFormat="1" ht="20.100000000000001" customHeight="1" x14ac:dyDescent="0.2">
      <c r="A169" s="27"/>
      <c r="B169" s="28"/>
      <c r="C169" s="144"/>
      <c r="D169" s="145"/>
      <c r="E169" s="1"/>
      <c r="F169" s="30">
        <v>98590933</v>
      </c>
      <c r="G169" s="30" t="s">
        <v>278</v>
      </c>
      <c r="H169" s="31" t="s">
        <v>34</v>
      </c>
      <c r="I169" s="30" t="s">
        <v>80</v>
      </c>
      <c r="J169" s="30"/>
      <c r="K169" s="213">
        <v>4</v>
      </c>
      <c r="L169" s="32">
        <v>2108158.42</v>
      </c>
      <c r="M169" s="33">
        <f t="shared" si="100"/>
        <v>281087.78933333332</v>
      </c>
      <c r="N169" s="33">
        <f t="shared" si="101"/>
        <v>2810.8778933333333</v>
      </c>
      <c r="O169" s="33">
        <f t="shared" si="102"/>
        <v>28108.778933333335</v>
      </c>
      <c r="P169" s="33">
        <f t="shared" si="103"/>
        <v>5340.6679973333339</v>
      </c>
      <c r="Q169" s="33">
        <f t="shared" si="104"/>
        <v>289239.33522399998</v>
      </c>
      <c r="R169" s="96"/>
      <c r="S169" s="96"/>
      <c r="T169" s="96"/>
      <c r="U169" s="96"/>
      <c r="V169" s="96"/>
    </row>
    <row r="170" spans="1:22" s="34" customFormat="1" ht="20.100000000000001" customHeight="1" x14ac:dyDescent="0.2">
      <c r="A170" s="27"/>
      <c r="B170" s="28"/>
      <c r="C170" s="144"/>
      <c r="D170" s="145"/>
      <c r="E170" s="1"/>
      <c r="F170" s="30">
        <v>71313321</v>
      </c>
      <c r="G170" s="30" t="s">
        <v>279</v>
      </c>
      <c r="H170" s="31" t="s">
        <v>34</v>
      </c>
      <c r="I170" s="30" t="s">
        <v>80</v>
      </c>
      <c r="J170" s="30"/>
      <c r="K170" s="213">
        <v>4</v>
      </c>
      <c r="L170" s="32">
        <v>2108158.42</v>
      </c>
      <c r="M170" s="33">
        <f t="shared" si="100"/>
        <v>281087.78933333332</v>
      </c>
      <c r="N170" s="33">
        <f t="shared" si="101"/>
        <v>2810.8778933333333</v>
      </c>
      <c r="O170" s="33">
        <f t="shared" si="102"/>
        <v>28108.778933333335</v>
      </c>
      <c r="P170" s="33">
        <f t="shared" si="103"/>
        <v>5340.6679973333339</v>
      </c>
      <c r="Q170" s="33">
        <f t="shared" si="104"/>
        <v>289239.33522399998</v>
      </c>
      <c r="R170" s="96"/>
      <c r="S170" s="96"/>
      <c r="T170" s="96"/>
      <c r="U170" s="96"/>
      <c r="V170" s="96"/>
    </row>
    <row r="171" spans="1:22" s="34" customFormat="1" ht="20.100000000000001" customHeight="1" x14ac:dyDescent="0.2">
      <c r="A171" s="27"/>
      <c r="B171" s="28"/>
      <c r="C171" s="144"/>
      <c r="D171" s="145"/>
      <c r="E171" s="1"/>
      <c r="F171" s="30">
        <v>1002184482</v>
      </c>
      <c r="G171" s="30" t="s">
        <v>280</v>
      </c>
      <c r="H171" s="31" t="s">
        <v>34</v>
      </c>
      <c r="I171" s="30" t="s">
        <v>80</v>
      </c>
      <c r="J171" s="30"/>
      <c r="K171" s="213">
        <v>4</v>
      </c>
      <c r="L171" s="32">
        <v>2108158.42</v>
      </c>
      <c r="M171" s="33">
        <f t="shared" si="100"/>
        <v>281087.78933333332</v>
      </c>
      <c r="N171" s="33">
        <f t="shared" si="101"/>
        <v>2810.8778933333333</v>
      </c>
      <c r="O171" s="33">
        <f t="shared" si="102"/>
        <v>28108.778933333335</v>
      </c>
      <c r="P171" s="33">
        <f t="shared" si="103"/>
        <v>5340.6679973333339</v>
      </c>
      <c r="Q171" s="33">
        <f t="shared" si="104"/>
        <v>289239.33522399998</v>
      </c>
      <c r="R171" s="97"/>
      <c r="S171" s="97"/>
      <c r="T171" s="97"/>
      <c r="U171" s="97"/>
      <c r="V171" s="97"/>
    </row>
    <row r="172" spans="1:22" s="127" customFormat="1" ht="25.5" customHeight="1" x14ac:dyDescent="0.2">
      <c r="A172" s="119" t="s">
        <v>281</v>
      </c>
      <c r="B172" s="122" t="s">
        <v>282</v>
      </c>
      <c r="C172" s="121">
        <v>2</v>
      </c>
      <c r="D172" s="122" t="s">
        <v>283</v>
      </c>
      <c r="E172" s="120" t="s">
        <v>284</v>
      </c>
      <c r="F172" s="123">
        <v>43627644</v>
      </c>
      <c r="G172" s="123" t="s">
        <v>285</v>
      </c>
      <c r="H172" s="124" t="s">
        <v>23</v>
      </c>
      <c r="I172" s="123" t="s">
        <v>20</v>
      </c>
      <c r="J172" s="123"/>
      <c r="K172" s="214">
        <v>25</v>
      </c>
      <c r="L172" s="125">
        <v>2178758.75</v>
      </c>
      <c r="M172" s="126">
        <f>L172/30*K172</f>
        <v>1815632.2916666667</v>
      </c>
      <c r="N172" s="126">
        <f>M172*1%</f>
        <v>18156.322916666668</v>
      </c>
      <c r="O172" s="126">
        <f>M172*10%</f>
        <v>181563.22916666669</v>
      </c>
      <c r="P172" s="126">
        <f>O172*19%</f>
        <v>34497.013541666667</v>
      </c>
      <c r="Q172" s="126">
        <f>P172+N172+M172</f>
        <v>1868285.628125</v>
      </c>
      <c r="R172" s="128">
        <f>SUM(M172:M173)</f>
        <v>3572430.9750000001</v>
      </c>
      <c r="S172" s="128">
        <f>R172*1%</f>
        <v>35724.30975</v>
      </c>
      <c r="T172" s="128">
        <f>R172*10%</f>
        <v>357243.09750000003</v>
      </c>
      <c r="U172" s="128">
        <f>T172*19%</f>
        <v>67876.188525000005</v>
      </c>
      <c r="V172" s="128">
        <f>U172+S172+R172</f>
        <v>3676031.4732750002</v>
      </c>
    </row>
    <row r="173" spans="1:22" s="127" customFormat="1" ht="22.5" customHeight="1" x14ac:dyDescent="0.2">
      <c r="A173" s="119"/>
      <c r="B173" s="122"/>
      <c r="C173" s="121"/>
      <c r="D173" s="122"/>
      <c r="E173" s="120"/>
      <c r="F173" s="123">
        <v>1193201947</v>
      </c>
      <c r="G173" s="123" t="s">
        <v>286</v>
      </c>
      <c r="H173" s="124" t="s">
        <v>34</v>
      </c>
      <c r="I173" s="123" t="s">
        <v>20</v>
      </c>
      <c r="J173" s="123"/>
      <c r="K173" s="214">
        <v>25</v>
      </c>
      <c r="L173" s="125">
        <v>2108158.42</v>
      </c>
      <c r="M173" s="126">
        <f>L173/30*K173</f>
        <v>1756798.6833333333</v>
      </c>
      <c r="N173" s="126">
        <f>M173*1%</f>
        <v>17567.986833333332</v>
      </c>
      <c r="O173" s="126">
        <f>M173*10%</f>
        <v>175679.86833333335</v>
      </c>
      <c r="P173" s="126">
        <f>O173*19%</f>
        <v>33379.174983333338</v>
      </c>
      <c r="Q173" s="126">
        <f>P173+N173+M173</f>
        <v>1807745.84515</v>
      </c>
      <c r="R173" s="130"/>
      <c r="S173" s="130"/>
      <c r="T173" s="130"/>
      <c r="U173" s="130"/>
      <c r="V173" s="130"/>
    </row>
    <row r="174" spans="1:22" s="141" customFormat="1" ht="22.5" customHeight="1" x14ac:dyDescent="0.2">
      <c r="A174" s="91" t="s">
        <v>287</v>
      </c>
      <c r="B174" s="135" t="s">
        <v>288</v>
      </c>
      <c r="C174" s="136">
        <v>2</v>
      </c>
      <c r="D174" s="135" t="s">
        <v>289</v>
      </c>
      <c r="E174" s="135" t="s">
        <v>290</v>
      </c>
      <c r="F174" s="137">
        <v>66915690</v>
      </c>
      <c r="G174" s="137" t="s">
        <v>291</v>
      </c>
      <c r="H174" s="138" t="s">
        <v>23</v>
      </c>
      <c r="I174" s="137" t="s">
        <v>14</v>
      </c>
      <c r="J174" s="137"/>
      <c r="K174" s="218">
        <v>21</v>
      </c>
      <c r="L174" s="139">
        <v>2178758.75</v>
      </c>
      <c r="M174" s="140">
        <f t="shared" ref="M174:M186" si="105">L174/30*K174</f>
        <v>1525131.125</v>
      </c>
      <c r="N174" s="140">
        <f t="shared" ref="N174:N186" si="106">M174*1%</f>
        <v>15251.311250000001</v>
      </c>
      <c r="O174" s="140">
        <f t="shared" ref="O174:O186" si="107">M174*10%</f>
        <v>152513.11250000002</v>
      </c>
      <c r="P174" s="140">
        <f t="shared" ref="P174:P186" si="108">O174*19%</f>
        <v>28977.491375000005</v>
      </c>
      <c r="Q174" s="140">
        <f t="shared" ref="Q174:Q186" si="109">P174+N174+M174</f>
        <v>1569359.927625</v>
      </c>
      <c r="R174" s="142">
        <f>SUM(M174:M175)</f>
        <v>3050262.25</v>
      </c>
      <c r="S174" s="142">
        <f>R174*1%</f>
        <v>30502.622500000001</v>
      </c>
      <c r="T174" s="142">
        <f>R174*10%</f>
        <v>305026.22500000003</v>
      </c>
      <c r="U174" s="142">
        <f>T174*19%</f>
        <v>57954.98275000001</v>
      </c>
      <c r="V174" s="142">
        <f>U174+S174+R174</f>
        <v>3138719.85525</v>
      </c>
    </row>
    <row r="175" spans="1:22" s="141" customFormat="1" ht="22.5" customHeight="1" x14ac:dyDescent="0.2">
      <c r="A175" s="91"/>
      <c r="B175" s="135"/>
      <c r="C175" s="136"/>
      <c r="D175" s="135"/>
      <c r="E175" s="135"/>
      <c r="F175" s="137">
        <v>43453077</v>
      </c>
      <c r="G175" s="137" t="s">
        <v>292</v>
      </c>
      <c r="H175" s="138" t="s">
        <v>23</v>
      </c>
      <c r="I175" s="137" t="s">
        <v>14</v>
      </c>
      <c r="J175" s="137"/>
      <c r="K175" s="218">
        <v>21</v>
      </c>
      <c r="L175" s="139">
        <v>2178758.75</v>
      </c>
      <c r="M175" s="140">
        <f t="shared" si="105"/>
        <v>1525131.125</v>
      </c>
      <c r="N175" s="140">
        <f t="shared" si="106"/>
        <v>15251.311250000001</v>
      </c>
      <c r="O175" s="140">
        <f t="shared" si="107"/>
        <v>152513.11250000002</v>
      </c>
      <c r="P175" s="140">
        <f t="shared" si="108"/>
        <v>28977.491375000005</v>
      </c>
      <c r="Q175" s="140">
        <f t="shared" si="109"/>
        <v>1569359.927625</v>
      </c>
      <c r="R175" s="143"/>
      <c r="S175" s="143"/>
      <c r="T175" s="143"/>
      <c r="U175" s="143"/>
      <c r="V175" s="143"/>
    </row>
    <row r="176" spans="1:22" s="41" customFormat="1" ht="17.100000000000001" customHeight="1" x14ac:dyDescent="0.2">
      <c r="A176" s="35" t="s">
        <v>293</v>
      </c>
      <c r="B176" s="36" t="s">
        <v>294</v>
      </c>
      <c r="C176" s="131">
        <v>10</v>
      </c>
      <c r="D176" s="36" t="s">
        <v>295</v>
      </c>
      <c r="E176" s="36" t="s">
        <v>296</v>
      </c>
      <c r="F176" s="37">
        <v>43549606</v>
      </c>
      <c r="G176" s="37" t="s">
        <v>297</v>
      </c>
      <c r="H176" s="38" t="s">
        <v>23</v>
      </c>
      <c r="I176" s="37" t="s">
        <v>57</v>
      </c>
      <c r="J176" s="37"/>
      <c r="K176" s="215">
        <v>26</v>
      </c>
      <c r="L176" s="39">
        <v>2178758.75</v>
      </c>
      <c r="M176" s="40">
        <f t="shared" si="105"/>
        <v>1888257.5833333335</v>
      </c>
      <c r="N176" s="40">
        <f t="shared" si="106"/>
        <v>18882.575833333336</v>
      </c>
      <c r="O176" s="40">
        <f t="shared" si="107"/>
        <v>188825.75833333336</v>
      </c>
      <c r="P176" s="40">
        <f t="shared" si="108"/>
        <v>35876.89408333334</v>
      </c>
      <c r="Q176" s="40">
        <f t="shared" si="109"/>
        <v>1943017.0532500001</v>
      </c>
      <c r="R176" s="132">
        <f>SUM(M176:M185)</f>
        <v>18204757.999666668</v>
      </c>
      <c r="S176" s="132">
        <f>R176*1%</f>
        <v>182047.5799966667</v>
      </c>
      <c r="T176" s="132">
        <f>R176*10%</f>
        <v>1820475.7999666668</v>
      </c>
      <c r="U176" s="132">
        <f>T176*19%</f>
        <v>345890.40199366672</v>
      </c>
      <c r="V176" s="132">
        <f>U176+S176+R176</f>
        <v>18732695.981657002</v>
      </c>
    </row>
    <row r="177" spans="1:22" s="41" customFormat="1" ht="17.100000000000001" customHeight="1" x14ac:dyDescent="0.2">
      <c r="A177" s="35"/>
      <c r="B177" s="36"/>
      <c r="C177" s="131"/>
      <c r="D177" s="36"/>
      <c r="E177" s="36"/>
      <c r="F177" s="37">
        <v>98677843</v>
      </c>
      <c r="G177" s="37" t="s">
        <v>298</v>
      </c>
      <c r="H177" s="38" t="s">
        <v>13</v>
      </c>
      <c r="I177" s="37" t="s">
        <v>57</v>
      </c>
      <c r="J177" s="37"/>
      <c r="K177" s="215">
        <v>26</v>
      </c>
      <c r="L177" s="39">
        <v>2178758.75</v>
      </c>
      <c r="M177" s="40">
        <f t="shared" si="105"/>
        <v>1888257.5833333335</v>
      </c>
      <c r="N177" s="40">
        <f t="shared" si="106"/>
        <v>18882.575833333336</v>
      </c>
      <c r="O177" s="40">
        <f t="shared" si="107"/>
        <v>188825.75833333336</v>
      </c>
      <c r="P177" s="40">
        <f t="shared" si="108"/>
        <v>35876.89408333334</v>
      </c>
      <c r="Q177" s="40">
        <f t="shared" si="109"/>
        <v>1943017.0532500001</v>
      </c>
      <c r="R177" s="133"/>
      <c r="S177" s="133"/>
      <c r="T177" s="133"/>
      <c r="U177" s="133"/>
      <c r="V177" s="133"/>
    </row>
    <row r="178" spans="1:22" s="41" customFormat="1" ht="17.100000000000001" customHeight="1" x14ac:dyDescent="0.2">
      <c r="A178" s="35"/>
      <c r="B178" s="36"/>
      <c r="C178" s="131"/>
      <c r="D178" s="36"/>
      <c r="E178" s="36"/>
      <c r="F178" s="37">
        <v>43798582</v>
      </c>
      <c r="G178" s="37" t="s">
        <v>299</v>
      </c>
      <c r="H178" s="38" t="s">
        <v>23</v>
      </c>
      <c r="I178" s="37" t="s">
        <v>57</v>
      </c>
      <c r="J178" s="37"/>
      <c r="K178" s="215">
        <v>26</v>
      </c>
      <c r="L178" s="39">
        <v>2178758.75</v>
      </c>
      <c r="M178" s="40">
        <f t="shared" si="105"/>
        <v>1888257.5833333335</v>
      </c>
      <c r="N178" s="40">
        <f t="shared" si="106"/>
        <v>18882.575833333336</v>
      </c>
      <c r="O178" s="40">
        <f t="shared" si="107"/>
        <v>188825.75833333336</v>
      </c>
      <c r="P178" s="40">
        <f t="shared" si="108"/>
        <v>35876.89408333334</v>
      </c>
      <c r="Q178" s="40">
        <f t="shared" si="109"/>
        <v>1943017.0532500001</v>
      </c>
      <c r="R178" s="133"/>
      <c r="S178" s="133"/>
      <c r="T178" s="133"/>
      <c r="U178" s="133"/>
      <c r="V178" s="133"/>
    </row>
    <row r="179" spans="1:22" s="41" customFormat="1" ht="17.100000000000001" customHeight="1" x14ac:dyDescent="0.2">
      <c r="A179" s="35"/>
      <c r="B179" s="36"/>
      <c r="C179" s="131"/>
      <c r="D179" s="36"/>
      <c r="E179" s="36"/>
      <c r="F179" s="37">
        <v>43926686</v>
      </c>
      <c r="G179" s="37" t="s">
        <v>300</v>
      </c>
      <c r="H179" s="38" t="s">
        <v>23</v>
      </c>
      <c r="I179" s="37" t="s">
        <v>57</v>
      </c>
      <c r="J179" s="37"/>
      <c r="K179" s="215">
        <v>26</v>
      </c>
      <c r="L179" s="39">
        <v>2178758.75</v>
      </c>
      <c r="M179" s="40">
        <f t="shared" si="105"/>
        <v>1888257.5833333335</v>
      </c>
      <c r="N179" s="40">
        <f t="shared" si="106"/>
        <v>18882.575833333336</v>
      </c>
      <c r="O179" s="40">
        <f t="shared" si="107"/>
        <v>188825.75833333336</v>
      </c>
      <c r="P179" s="40">
        <f t="shared" si="108"/>
        <v>35876.89408333334</v>
      </c>
      <c r="Q179" s="40">
        <f t="shared" si="109"/>
        <v>1943017.0532500001</v>
      </c>
      <c r="R179" s="133"/>
      <c r="S179" s="133"/>
      <c r="T179" s="133"/>
      <c r="U179" s="133"/>
      <c r="V179" s="133"/>
    </row>
    <row r="180" spans="1:22" s="41" customFormat="1" ht="17.100000000000001" customHeight="1" x14ac:dyDescent="0.2">
      <c r="A180" s="35"/>
      <c r="B180" s="36"/>
      <c r="C180" s="131"/>
      <c r="D180" s="36"/>
      <c r="E180" s="36"/>
      <c r="F180" s="37">
        <v>43418212</v>
      </c>
      <c r="G180" s="37" t="s">
        <v>301</v>
      </c>
      <c r="H180" s="38" t="s">
        <v>23</v>
      </c>
      <c r="I180" s="37" t="s">
        <v>57</v>
      </c>
      <c r="J180" s="37"/>
      <c r="K180" s="215">
        <v>26</v>
      </c>
      <c r="L180" s="39">
        <v>2178758.75</v>
      </c>
      <c r="M180" s="40">
        <f t="shared" si="105"/>
        <v>1888257.5833333335</v>
      </c>
      <c r="N180" s="40">
        <f t="shared" si="106"/>
        <v>18882.575833333336</v>
      </c>
      <c r="O180" s="40">
        <f t="shared" si="107"/>
        <v>188825.75833333336</v>
      </c>
      <c r="P180" s="40">
        <f t="shared" si="108"/>
        <v>35876.89408333334</v>
      </c>
      <c r="Q180" s="40">
        <f t="shared" si="109"/>
        <v>1943017.0532500001</v>
      </c>
      <c r="R180" s="133"/>
      <c r="S180" s="133"/>
      <c r="T180" s="133"/>
      <c r="U180" s="133"/>
      <c r="V180" s="133"/>
    </row>
    <row r="181" spans="1:22" s="41" customFormat="1" ht="17.100000000000001" customHeight="1" x14ac:dyDescent="0.2">
      <c r="A181" s="35"/>
      <c r="B181" s="36"/>
      <c r="C181" s="131"/>
      <c r="D181" s="36"/>
      <c r="E181" s="36"/>
      <c r="F181" s="37">
        <v>43490148</v>
      </c>
      <c r="G181" s="37" t="s">
        <v>302</v>
      </c>
      <c r="H181" s="38" t="s">
        <v>23</v>
      </c>
      <c r="I181" s="37" t="s">
        <v>20</v>
      </c>
      <c r="J181" s="37"/>
      <c r="K181" s="215">
        <v>25</v>
      </c>
      <c r="L181" s="39">
        <v>2178758.75</v>
      </c>
      <c r="M181" s="40">
        <f t="shared" si="105"/>
        <v>1815632.2916666667</v>
      </c>
      <c r="N181" s="40">
        <f t="shared" si="106"/>
        <v>18156.322916666668</v>
      </c>
      <c r="O181" s="40">
        <f t="shared" si="107"/>
        <v>181563.22916666669</v>
      </c>
      <c r="P181" s="40">
        <f t="shared" si="108"/>
        <v>34497.013541666667</v>
      </c>
      <c r="Q181" s="40">
        <f t="shared" si="109"/>
        <v>1868285.628125</v>
      </c>
      <c r="R181" s="133"/>
      <c r="S181" s="133"/>
      <c r="T181" s="133"/>
      <c r="U181" s="133"/>
      <c r="V181" s="133"/>
    </row>
    <row r="182" spans="1:22" s="41" customFormat="1" ht="17.100000000000001" customHeight="1" x14ac:dyDescent="0.2">
      <c r="A182" s="35"/>
      <c r="B182" s="36"/>
      <c r="C182" s="131"/>
      <c r="D182" s="36"/>
      <c r="E182" s="36"/>
      <c r="F182" s="37">
        <v>43417172</v>
      </c>
      <c r="G182" s="37" t="s">
        <v>364</v>
      </c>
      <c r="H182" s="38" t="s">
        <v>23</v>
      </c>
      <c r="I182" s="37" t="s">
        <v>57</v>
      </c>
      <c r="J182" s="37"/>
      <c r="K182" s="215">
        <v>26</v>
      </c>
      <c r="L182" s="39">
        <v>2178758.75</v>
      </c>
      <c r="M182" s="40">
        <f t="shared" si="105"/>
        <v>1888257.5833333335</v>
      </c>
      <c r="N182" s="40">
        <f t="shared" si="106"/>
        <v>18882.575833333336</v>
      </c>
      <c r="O182" s="40">
        <f t="shared" si="107"/>
        <v>188825.75833333336</v>
      </c>
      <c r="P182" s="40">
        <f t="shared" si="108"/>
        <v>35876.89408333334</v>
      </c>
      <c r="Q182" s="40">
        <f t="shared" si="109"/>
        <v>1943017.0532500001</v>
      </c>
      <c r="R182" s="133"/>
      <c r="S182" s="133"/>
      <c r="T182" s="133"/>
      <c r="U182" s="133"/>
      <c r="V182" s="133"/>
    </row>
    <row r="183" spans="1:22" s="41" customFormat="1" ht="17.100000000000001" customHeight="1" x14ac:dyDescent="0.2">
      <c r="A183" s="35"/>
      <c r="B183" s="36"/>
      <c r="C183" s="131"/>
      <c r="D183" s="36"/>
      <c r="E183" s="36"/>
      <c r="F183" s="37">
        <v>98526601</v>
      </c>
      <c r="G183" s="37" t="s">
        <v>303</v>
      </c>
      <c r="H183" s="38" t="s">
        <v>34</v>
      </c>
      <c r="I183" s="37" t="s">
        <v>20</v>
      </c>
      <c r="J183" s="37"/>
      <c r="K183" s="215">
        <v>25</v>
      </c>
      <c r="L183" s="39">
        <v>2108158.42</v>
      </c>
      <c r="M183" s="40">
        <f t="shared" si="105"/>
        <v>1756798.6833333333</v>
      </c>
      <c r="N183" s="40">
        <f t="shared" si="106"/>
        <v>17567.986833333332</v>
      </c>
      <c r="O183" s="40">
        <f t="shared" si="107"/>
        <v>175679.86833333335</v>
      </c>
      <c r="P183" s="40">
        <f t="shared" si="108"/>
        <v>33379.174983333338</v>
      </c>
      <c r="Q183" s="40">
        <f t="shared" si="109"/>
        <v>1807745.84515</v>
      </c>
      <c r="R183" s="133"/>
      <c r="S183" s="133"/>
      <c r="T183" s="133"/>
      <c r="U183" s="133"/>
      <c r="V183" s="133"/>
    </row>
    <row r="184" spans="1:22" s="41" customFormat="1" ht="17.100000000000001" customHeight="1" x14ac:dyDescent="0.2">
      <c r="A184" s="35"/>
      <c r="B184" s="36"/>
      <c r="C184" s="131"/>
      <c r="D184" s="36"/>
      <c r="E184" s="36"/>
      <c r="F184" s="37">
        <v>1214722118</v>
      </c>
      <c r="G184" s="37" t="s">
        <v>304</v>
      </c>
      <c r="H184" s="38" t="s">
        <v>34</v>
      </c>
      <c r="I184" s="37" t="s">
        <v>57</v>
      </c>
      <c r="J184" s="37"/>
      <c r="K184" s="215">
        <v>26</v>
      </c>
      <c r="L184" s="39">
        <v>2108158.42</v>
      </c>
      <c r="M184" s="40">
        <f t="shared" si="105"/>
        <v>1827070.6306666667</v>
      </c>
      <c r="N184" s="40">
        <f t="shared" si="106"/>
        <v>18270.706306666667</v>
      </c>
      <c r="O184" s="40">
        <f t="shared" si="107"/>
        <v>182707.06306666668</v>
      </c>
      <c r="P184" s="40">
        <f t="shared" si="108"/>
        <v>34714.341982666672</v>
      </c>
      <c r="Q184" s="40">
        <f t="shared" si="109"/>
        <v>1880055.6789559999</v>
      </c>
      <c r="R184" s="133"/>
      <c r="S184" s="133"/>
      <c r="T184" s="133"/>
      <c r="U184" s="133"/>
      <c r="V184" s="133"/>
    </row>
    <row r="185" spans="1:22" s="41" customFormat="1" ht="17.100000000000001" customHeight="1" x14ac:dyDescent="0.2">
      <c r="A185" s="35"/>
      <c r="B185" s="36"/>
      <c r="C185" s="131"/>
      <c r="D185" s="36"/>
      <c r="E185" s="36"/>
      <c r="F185" s="37">
        <v>1100394070</v>
      </c>
      <c r="G185" s="37" t="s">
        <v>305</v>
      </c>
      <c r="H185" s="38" t="s">
        <v>34</v>
      </c>
      <c r="I185" s="37" t="s">
        <v>14</v>
      </c>
      <c r="J185" s="37"/>
      <c r="K185" s="215">
        <v>21</v>
      </c>
      <c r="L185" s="39">
        <v>2108158.42</v>
      </c>
      <c r="M185" s="40">
        <f t="shared" si="105"/>
        <v>1475710.8939999999</v>
      </c>
      <c r="N185" s="40">
        <f t="shared" si="106"/>
        <v>14757.108939999998</v>
      </c>
      <c r="O185" s="40">
        <f t="shared" si="107"/>
        <v>147571.0894</v>
      </c>
      <c r="P185" s="40">
        <f t="shared" si="108"/>
        <v>28038.506986</v>
      </c>
      <c r="Q185" s="40">
        <f t="shared" si="109"/>
        <v>1518506.5099259999</v>
      </c>
      <c r="R185" s="134"/>
      <c r="S185" s="134"/>
      <c r="T185" s="134"/>
      <c r="U185" s="134"/>
      <c r="V185" s="134"/>
    </row>
    <row r="186" spans="1:22" s="127" customFormat="1" ht="18" customHeight="1" x14ac:dyDescent="0.2">
      <c r="A186" s="119" t="s">
        <v>306</v>
      </c>
      <c r="B186" s="120" t="s">
        <v>307</v>
      </c>
      <c r="C186" s="121">
        <v>10</v>
      </c>
      <c r="D186" s="122" t="s">
        <v>308</v>
      </c>
      <c r="E186" s="120" t="s">
        <v>309</v>
      </c>
      <c r="F186" s="123">
        <v>98554646</v>
      </c>
      <c r="G186" s="123" t="s">
        <v>310</v>
      </c>
      <c r="H186" s="124" t="s">
        <v>34</v>
      </c>
      <c r="I186" s="123" t="s">
        <v>57</v>
      </c>
      <c r="J186" s="123"/>
      <c r="K186" s="214">
        <v>26</v>
      </c>
      <c r="L186" s="125">
        <v>2108158.42</v>
      </c>
      <c r="M186" s="126">
        <f t="shared" si="105"/>
        <v>1827070.6306666667</v>
      </c>
      <c r="N186" s="126">
        <f t="shared" si="106"/>
        <v>18270.706306666667</v>
      </c>
      <c r="O186" s="126">
        <f t="shared" si="107"/>
        <v>182707.06306666668</v>
      </c>
      <c r="P186" s="126">
        <f t="shared" si="108"/>
        <v>34714.341982666672</v>
      </c>
      <c r="Q186" s="126">
        <f t="shared" si="109"/>
        <v>1880055.6789559999</v>
      </c>
      <c r="R186" s="128">
        <f>SUM(M186:M195)</f>
        <v>13840508.849333335</v>
      </c>
      <c r="S186" s="128">
        <f>R186*1%</f>
        <v>138405.08849333334</v>
      </c>
      <c r="T186" s="128">
        <f>R186*10%</f>
        <v>1384050.8849333336</v>
      </c>
      <c r="U186" s="128">
        <f>T186*19%</f>
        <v>262969.66813733341</v>
      </c>
      <c r="V186" s="128">
        <f>U186+S186+R186</f>
        <v>14241883.605964001</v>
      </c>
    </row>
    <row r="187" spans="1:22" s="127" customFormat="1" ht="17.100000000000001" customHeight="1" x14ac:dyDescent="0.2">
      <c r="A187" s="119"/>
      <c r="B187" s="120"/>
      <c r="C187" s="121"/>
      <c r="D187" s="122"/>
      <c r="E187" s="120"/>
      <c r="F187" s="123">
        <v>43538340</v>
      </c>
      <c r="G187" s="123" t="s">
        <v>311</v>
      </c>
      <c r="H187" s="124" t="s">
        <v>23</v>
      </c>
      <c r="I187" s="123" t="s">
        <v>57</v>
      </c>
      <c r="J187" s="123"/>
      <c r="K187" s="214">
        <v>26</v>
      </c>
      <c r="L187" s="125">
        <v>2178758.75</v>
      </c>
      <c r="M187" s="126">
        <f t="shared" ref="M187:M195" si="110">L187/30*K187</f>
        <v>1888257.5833333335</v>
      </c>
      <c r="N187" s="126">
        <f t="shared" ref="N187:N195" si="111">M187*1%</f>
        <v>18882.575833333336</v>
      </c>
      <c r="O187" s="126">
        <f t="shared" ref="O187:O195" si="112">M187*10%</f>
        <v>188825.75833333336</v>
      </c>
      <c r="P187" s="126">
        <f t="shared" ref="P187:P195" si="113">O187*19%</f>
        <v>35876.89408333334</v>
      </c>
      <c r="Q187" s="126">
        <f t="shared" ref="Q187:Q195" si="114">P187+N187+M187</f>
        <v>1943017.0532500001</v>
      </c>
      <c r="R187" s="129"/>
      <c r="S187" s="129"/>
      <c r="T187" s="129"/>
      <c r="U187" s="129"/>
      <c r="V187" s="129"/>
    </row>
    <row r="188" spans="1:22" s="127" customFormat="1" ht="20.25" customHeight="1" x14ac:dyDescent="0.2">
      <c r="A188" s="119"/>
      <c r="B188" s="120"/>
      <c r="C188" s="121"/>
      <c r="D188" s="122"/>
      <c r="E188" s="120"/>
      <c r="F188" s="123">
        <v>85373537</v>
      </c>
      <c r="G188" s="123" t="s">
        <v>312</v>
      </c>
      <c r="H188" s="124" t="s">
        <v>13</v>
      </c>
      <c r="I188" s="123" t="s">
        <v>20</v>
      </c>
      <c r="J188" s="123"/>
      <c r="K188" s="214">
        <v>25</v>
      </c>
      <c r="L188" s="125">
        <v>2178758.75</v>
      </c>
      <c r="M188" s="126">
        <f t="shared" si="110"/>
        <v>1815632.2916666667</v>
      </c>
      <c r="N188" s="126">
        <f t="shared" si="111"/>
        <v>18156.322916666668</v>
      </c>
      <c r="O188" s="126">
        <f t="shared" si="112"/>
        <v>181563.22916666669</v>
      </c>
      <c r="P188" s="126">
        <f t="shared" si="113"/>
        <v>34497.013541666667</v>
      </c>
      <c r="Q188" s="126">
        <f t="shared" si="114"/>
        <v>1868285.628125</v>
      </c>
      <c r="R188" s="129"/>
      <c r="S188" s="129"/>
      <c r="T188" s="129"/>
      <c r="U188" s="129"/>
      <c r="V188" s="129"/>
    </row>
    <row r="189" spans="1:22" s="127" customFormat="1" ht="17.100000000000001" customHeight="1" x14ac:dyDescent="0.2">
      <c r="A189" s="119"/>
      <c r="B189" s="120"/>
      <c r="C189" s="121"/>
      <c r="D189" s="122"/>
      <c r="E189" s="120"/>
      <c r="F189" s="123">
        <v>1037598665</v>
      </c>
      <c r="G189" s="123" t="s">
        <v>313</v>
      </c>
      <c r="H189" s="124" t="s">
        <v>23</v>
      </c>
      <c r="I189" s="123" t="s">
        <v>14</v>
      </c>
      <c r="J189" s="123"/>
      <c r="K189" s="214">
        <v>21</v>
      </c>
      <c r="L189" s="125">
        <v>2178758.75</v>
      </c>
      <c r="M189" s="126">
        <f t="shared" si="110"/>
        <v>1525131.125</v>
      </c>
      <c r="N189" s="126">
        <f t="shared" si="111"/>
        <v>15251.311250000001</v>
      </c>
      <c r="O189" s="126">
        <f t="shared" si="112"/>
        <v>152513.11250000002</v>
      </c>
      <c r="P189" s="126">
        <f t="shared" si="113"/>
        <v>28977.491375000005</v>
      </c>
      <c r="Q189" s="126">
        <f t="shared" si="114"/>
        <v>1569359.927625</v>
      </c>
      <c r="R189" s="129"/>
      <c r="S189" s="129"/>
      <c r="T189" s="129"/>
      <c r="U189" s="129"/>
      <c r="V189" s="129"/>
    </row>
    <row r="190" spans="1:22" s="127" customFormat="1" ht="21.75" customHeight="1" x14ac:dyDescent="0.2">
      <c r="A190" s="119"/>
      <c r="B190" s="120"/>
      <c r="C190" s="121"/>
      <c r="D190" s="122"/>
      <c r="E190" s="120"/>
      <c r="F190" s="123">
        <v>1001498235</v>
      </c>
      <c r="G190" s="123" t="s">
        <v>314</v>
      </c>
      <c r="H190" s="124" t="s">
        <v>13</v>
      </c>
      <c r="I190" s="123" t="s">
        <v>57</v>
      </c>
      <c r="J190" s="123"/>
      <c r="K190" s="214">
        <v>26</v>
      </c>
      <c r="L190" s="125">
        <v>2178758.75</v>
      </c>
      <c r="M190" s="126">
        <f t="shared" si="110"/>
        <v>1888257.5833333335</v>
      </c>
      <c r="N190" s="126">
        <f t="shared" si="111"/>
        <v>18882.575833333336</v>
      </c>
      <c r="O190" s="126">
        <f t="shared" si="112"/>
        <v>188825.75833333336</v>
      </c>
      <c r="P190" s="126">
        <f t="shared" si="113"/>
        <v>35876.89408333334</v>
      </c>
      <c r="Q190" s="126">
        <f t="shared" si="114"/>
        <v>1943017.0532500001</v>
      </c>
      <c r="R190" s="129"/>
      <c r="S190" s="129"/>
      <c r="T190" s="129"/>
      <c r="U190" s="129"/>
      <c r="V190" s="129"/>
    </row>
    <row r="191" spans="1:22" s="127" customFormat="1" ht="21.75" customHeight="1" x14ac:dyDescent="0.2">
      <c r="A191" s="119"/>
      <c r="B191" s="120"/>
      <c r="C191" s="121"/>
      <c r="D191" s="122"/>
      <c r="E191" s="120"/>
      <c r="F191" s="123">
        <v>43509876</v>
      </c>
      <c r="G191" s="123" t="s">
        <v>359</v>
      </c>
      <c r="H191" s="124" t="s">
        <v>13</v>
      </c>
      <c r="I191" s="123" t="s">
        <v>14</v>
      </c>
      <c r="J191" s="123"/>
      <c r="K191" s="214">
        <v>21</v>
      </c>
      <c r="L191" s="125">
        <v>2178758.75</v>
      </c>
      <c r="M191" s="126">
        <f t="shared" si="110"/>
        <v>1525131.125</v>
      </c>
      <c r="N191" s="126">
        <f t="shared" si="111"/>
        <v>15251.311250000001</v>
      </c>
      <c r="O191" s="126">
        <f t="shared" si="112"/>
        <v>152513.11250000002</v>
      </c>
      <c r="P191" s="126">
        <f t="shared" si="113"/>
        <v>28977.491375000005</v>
      </c>
      <c r="Q191" s="126">
        <f t="shared" si="114"/>
        <v>1569359.927625</v>
      </c>
      <c r="R191" s="129"/>
      <c r="S191" s="129"/>
      <c r="T191" s="129"/>
      <c r="U191" s="129"/>
      <c r="V191" s="129"/>
    </row>
    <row r="192" spans="1:22" s="127" customFormat="1" ht="17.100000000000001" customHeight="1" x14ac:dyDescent="0.2">
      <c r="A192" s="119"/>
      <c r="B192" s="120"/>
      <c r="C192" s="121"/>
      <c r="D192" s="122"/>
      <c r="E192" s="120"/>
      <c r="F192" s="123">
        <v>32141582</v>
      </c>
      <c r="G192" s="123" t="s">
        <v>315</v>
      </c>
      <c r="H192" s="124" t="s">
        <v>13</v>
      </c>
      <c r="I192" s="123" t="s">
        <v>135</v>
      </c>
      <c r="J192" s="123"/>
      <c r="K192" s="214">
        <v>14</v>
      </c>
      <c r="L192" s="125">
        <v>2178758.75</v>
      </c>
      <c r="M192" s="126">
        <f t="shared" si="110"/>
        <v>1016754.0833333334</v>
      </c>
      <c r="N192" s="126">
        <f t="shared" si="111"/>
        <v>10167.540833333334</v>
      </c>
      <c r="O192" s="126">
        <f t="shared" si="112"/>
        <v>101675.40833333334</v>
      </c>
      <c r="P192" s="126">
        <f t="shared" si="113"/>
        <v>19318.327583333335</v>
      </c>
      <c r="Q192" s="126">
        <f t="shared" si="114"/>
        <v>1046239.95175</v>
      </c>
      <c r="R192" s="129"/>
      <c r="S192" s="129"/>
      <c r="T192" s="129"/>
      <c r="U192" s="129"/>
      <c r="V192" s="129"/>
    </row>
    <row r="193" spans="1:22" s="127" customFormat="1" ht="19.5" customHeight="1" x14ac:dyDescent="0.2">
      <c r="A193" s="119"/>
      <c r="B193" s="120"/>
      <c r="C193" s="121"/>
      <c r="D193" s="122"/>
      <c r="E193" s="120"/>
      <c r="F193" s="123">
        <v>1040749018</v>
      </c>
      <c r="G193" s="123" t="s">
        <v>316</v>
      </c>
      <c r="H193" s="124" t="s">
        <v>23</v>
      </c>
      <c r="I193" s="123" t="s">
        <v>18</v>
      </c>
      <c r="J193" s="123"/>
      <c r="K193" s="214">
        <v>15</v>
      </c>
      <c r="L193" s="125">
        <v>2178758.75</v>
      </c>
      <c r="M193" s="126">
        <f t="shared" si="110"/>
        <v>1089379.375</v>
      </c>
      <c r="N193" s="126">
        <f t="shared" si="111"/>
        <v>10893.793750000001</v>
      </c>
      <c r="O193" s="126">
        <f t="shared" si="112"/>
        <v>108937.9375</v>
      </c>
      <c r="P193" s="126">
        <f t="shared" si="113"/>
        <v>20698.208125000001</v>
      </c>
      <c r="Q193" s="126">
        <f t="shared" si="114"/>
        <v>1120971.3768750001</v>
      </c>
      <c r="R193" s="129"/>
      <c r="S193" s="129"/>
      <c r="T193" s="129"/>
      <c r="U193" s="129"/>
      <c r="V193" s="129"/>
    </row>
    <row r="194" spans="1:22" s="127" customFormat="1" ht="17.100000000000001" customHeight="1" x14ac:dyDescent="0.2">
      <c r="A194" s="119"/>
      <c r="B194" s="120"/>
      <c r="C194" s="121"/>
      <c r="D194" s="122"/>
      <c r="E194" s="120"/>
      <c r="F194" s="123">
        <v>98716396</v>
      </c>
      <c r="G194" s="123" t="s">
        <v>317</v>
      </c>
      <c r="H194" s="124" t="s">
        <v>34</v>
      </c>
      <c r="I194" s="123" t="s">
        <v>18</v>
      </c>
      <c r="J194" s="123"/>
      <c r="K194" s="214">
        <v>15</v>
      </c>
      <c r="L194" s="125">
        <v>2108158.42</v>
      </c>
      <c r="M194" s="126">
        <f t="shared" si="110"/>
        <v>1054079.21</v>
      </c>
      <c r="N194" s="126">
        <f t="shared" si="111"/>
        <v>10540.792100000001</v>
      </c>
      <c r="O194" s="126">
        <f t="shared" si="112"/>
        <v>105407.921</v>
      </c>
      <c r="P194" s="126">
        <f t="shared" si="113"/>
        <v>20027.504990000001</v>
      </c>
      <c r="Q194" s="126">
        <f t="shared" si="114"/>
        <v>1084647.50709</v>
      </c>
      <c r="R194" s="129"/>
      <c r="S194" s="129"/>
      <c r="T194" s="129"/>
      <c r="U194" s="129"/>
      <c r="V194" s="129"/>
    </row>
    <row r="195" spans="1:22" s="127" customFormat="1" ht="20.25" customHeight="1" x14ac:dyDescent="0.2">
      <c r="A195" s="119"/>
      <c r="B195" s="120"/>
      <c r="C195" s="121"/>
      <c r="D195" s="122"/>
      <c r="E195" s="120"/>
      <c r="F195" s="123">
        <v>1044434247</v>
      </c>
      <c r="G195" s="123" t="s">
        <v>318</v>
      </c>
      <c r="H195" s="124" t="s">
        <v>34</v>
      </c>
      <c r="I195" s="123" t="s">
        <v>47</v>
      </c>
      <c r="J195" s="123"/>
      <c r="K195" s="214">
        <v>3</v>
      </c>
      <c r="L195" s="125">
        <v>2108158.42</v>
      </c>
      <c r="M195" s="126">
        <f t="shared" si="110"/>
        <v>210815.842</v>
      </c>
      <c r="N195" s="126">
        <f t="shared" si="111"/>
        <v>2108.1584200000002</v>
      </c>
      <c r="O195" s="126">
        <f t="shared" si="112"/>
        <v>21081.584200000001</v>
      </c>
      <c r="P195" s="126">
        <f t="shared" si="113"/>
        <v>4005.5009980000004</v>
      </c>
      <c r="Q195" s="126">
        <f t="shared" si="114"/>
        <v>216929.501418</v>
      </c>
      <c r="R195" s="130"/>
      <c r="S195" s="130"/>
      <c r="T195" s="130"/>
      <c r="U195" s="130"/>
      <c r="V195" s="130"/>
    </row>
    <row r="196" spans="1:22" s="34" customFormat="1" ht="17.100000000000001" customHeight="1" x14ac:dyDescent="0.2">
      <c r="A196" s="27" t="s">
        <v>366</v>
      </c>
      <c r="B196" s="110" t="s">
        <v>319</v>
      </c>
      <c r="C196" s="111">
        <v>15</v>
      </c>
      <c r="D196" s="110" t="s">
        <v>320</v>
      </c>
      <c r="E196" s="112" t="s">
        <v>321</v>
      </c>
      <c r="F196" s="30">
        <v>43687190</v>
      </c>
      <c r="G196" s="30" t="s">
        <v>322</v>
      </c>
      <c r="H196" s="31" t="s">
        <v>23</v>
      </c>
      <c r="I196" s="30" t="s">
        <v>57</v>
      </c>
      <c r="J196" s="30"/>
      <c r="K196" s="213">
        <v>26</v>
      </c>
      <c r="L196" s="32">
        <v>2178758.75</v>
      </c>
      <c r="M196" s="33">
        <f>L196/30*K196</f>
        <v>1888257.5833333335</v>
      </c>
      <c r="N196" s="33">
        <f>M196*1%</f>
        <v>18882.575833333336</v>
      </c>
      <c r="O196" s="33">
        <f>M196*10%</f>
        <v>188825.75833333336</v>
      </c>
      <c r="P196" s="33">
        <f>O196*19%</f>
        <v>35876.89408333334</v>
      </c>
      <c r="Q196" s="33">
        <f>P196+N196+M196</f>
        <v>1943017.0532500001</v>
      </c>
      <c r="R196" s="95">
        <f>SUM(M196:M210)</f>
        <v>21950679.690000005</v>
      </c>
      <c r="S196" s="95">
        <f>R196*1%</f>
        <v>219506.79690000004</v>
      </c>
      <c r="T196" s="95">
        <f>R196*10%</f>
        <v>2195067.9690000005</v>
      </c>
      <c r="U196" s="95">
        <f>T196*19%</f>
        <v>417062.91411000013</v>
      </c>
      <c r="V196" s="95">
        <f>U196+S196+R196</f>
        <v>22587249.401010007</v>
      </c>
    </row>
    <row r="197" spans="1:22" s="34" customFormat="1" ht="17.100000000000001" customHeight="1" x14ac:dyDescent="0.2">
      <c r="A197" s="27"/>
      <c r="B197" s="113"/>
      <c r="C197" s="114"/>
      <c r="D197" s="113"/>
      <c r="E197" s="115"/>
      <c r="F197" s="30">
        <v>15354536</v>
      </c>
      <c r="G197" s="30" t="s">
        <v>323</v>
      </c>
      <c r="H197" s="31" t="s">
        <v>34</v>
      </c>
      <c r="I197" s="30" t="s">
        <v>57</v>
      </c>
      <c r="J197" s="30"/>
      <c r="K197" s="213">
        <v>26</v>
      </c>
      <c r="L197" s="32">
        <v>2108158.42</v>
      </c>
      <c r="M197" s="33">
        <f>L197/30*K197</f>
        <v>1827070.6306666667</v>
      </c>
      <c r="N197" s="33">
        <f>M197*1%</f>
        <v>18270.706306666667</v>
      </c>
      <c r="O197" s="33">
        <f>M197*10%</f>
        <v>182707.06306666668</v>
      </c>
      <c r="P197" s="33">
        <f>O197*19%</f>
        <v>34714.341982666672</v>
      </c>
      <c r="Q197" s="33">
        <f>P197+N197+M197</f>
        <v>1880055.6789559999</v>
      </c>
      <c r="R197" s="96"/>
      <c r="S197" s="96"/>
      <c r="T197" s="96"/>
      <c r="U197" s="96"/>
      <c r="V197" s="96"/>
    </row>
    <row r="198" spans="1:22" s="34" customFormat="1" ht="17.100000000000001" customHeight="1" x14ac:dyDescent="0.2">
      <c r="A198" s="27"/>
      <c r="B198" s="113"/>
      <c r="C198" s="114"/>
      <c r="D198" s="113"/>
      <c r="E198" s="115"/>
      <c r="F198" s="30">
        <v>15257170</v>
      </c>
      <c r="G198" s="30" t="s">
        <v>324</v>
      </c>
      <c r="H198" s="31" t="s">
        <v>13</v>
      </c>
      <c r="I198" s="30" t="s">
        <v>57</v>
      </c>
      <c r="J198" s="30"/>
      <c r="K198" s="213">
        <v>26</v>
      </c>
      <c r="L198" s="32">
        <v>2178758.75</v>
      </c>
      <c r="M198" s="33">
        <f>L198/30*K198</f>
        <v>1888257.5833333335</v>
      </c>
      <c r="N198" s="33">
        <f>M198*1%</f>
        <v>18882.575833333336</v>
      </c>
      <c r="O198" s="33">
        <f>M198*10%</f>
        <v>188825.75833333336</v>
      </c>
      <c r="P198" s="33">
        <f>O198*19%</f>
        <v>35876.89408333334</v>
      </c>
      <c r="Q198" s="33">
        <f>P198+N198+M198</f>
        <v>1943017.0532500001</v>
      </c>
      <c r="R198" s="96"/>
      <c r="S198" s="96"/>
      <c r="T198" s="96"/>
      <c r="U198" s="96"/>
      <c r="V198" s="96"/>
    </row>
    <row r="199" spans="1:22" s="34" customFormat="1" ht="17.100000000000001" customHeight="1" x14ac:dyDescent="0.2">
      <c r="A199" s="27"/>
      <c r="B199" s="113"/>
      <c r="C199" s="114"/>
      <c r="D199" s="113"/>
      <c r="E199" s="115"/>
      <c r="F199" s="30">
        <v>1059785183</v>
      </c>
      <c r="G199" s="30" t="s">
        <v>325</v>
      </c>
      <c r="H199" s="31" t="s">
        <v>34</v>
      </c>
      <c r="I199" s="30" t="s">
        <v>57</v>
      </c>
      <c r="J199" s="30"/>
      <c r="K199" s="213">
        <v>26</v>
      </c>
      <c r="L199" s="32">
        <v>2108158.42</v>
      </c>
      <c r="M199" s="33">
        <f>L199/30*K199</f>
        <v>1827070.6306666667</v>
      </c>
      <c r="N199" s="33">
        <f>M199*1%</f>
        <v>18270.706306666667</v>
      </c>
      <c r="O199" s="33">
        <f>M199*10%</f>
        <v>182707.06306666668</v>
      </c>
      <c r="P199" s="33">
        <f>O199*19%</f>
        <v>34714.341982666672</v>
      </c>
      <c r="Q199" s="33">
        <f>P199+N199+M199</f>
        <v>1880055.6789559999</v>
      </c>
      <c r="R199" s="96"/>
      <c r="S199" s="96"/>
      <c r="T199" s="96"/>
      <c r="U199" s="96"/>
      <c r="V199" s="96"/>
    </row>
    <row r="200" spans="1:22" s="34" customFormat="1" ht="19.5" customHeight="1" x14ac:dyDescent="0.2">
      <c r="A200" s="27"/>
      <c r="B200" s="113"/>
      <c r="C200" s="114"/>
      <c r="D200" s="113"/>
      <c r="E200" s="115"/>
      <c r="F200" s="30">
        <v>43685414</v>
      </c>
      <c r="G200" s="30" t="s">
        <v>326</v>
      </c>
      <c r="H200" s="31" t="s">
        <v>23</v>
      </c>
      <c r="I200" s="30" t="s">
        <v>57</v>
      </c>
      <c r="J200" s="30"/>
      <c r="K200" s="213">
        <v>26</v>
      </c>
      <c r="L200" s="32">
        <v>2178758.75</v>
      </c>
      <c r="M200" s="33">
        <f t="shared" ref="M200:M205" si="115">L200/30*K200</f>
        <v>1888257.5833333335</v>
      </c>
      <c r="N200" s="33">
        <f t="shared" ref="N200:N205" si="116">M200*1%</f>
        <v>18882.575833333336</v>
      </c>
      <c r="O200" s="33">
        <f t="shared" ref="O200:O205" si="117">M200*10%</f>
        <v>188825.75833333336</v>
      </c>
      <c r="P200" s="33">
        <f t="shared" ref="P200:P205" si="118">O200*19%</f>
        <v>35876.89408333334</v>
      </c>
      <c r="Q200" s="33">
        <f t="shared" ref="Q200:Q205" si="119">P200+N200+M200</f>
        <v>1943017.0532500001</v>
      </c>
      <c r="R200" s="96"/>
      <c r="S200" s="96"/>
      <c r="T200" s="96"/>
      <c r="U200" s="96"/>
      <c r="V200" s="96"/>
    </row>
    <row r="201" spans="1:22" s="34" customFormat="1" ht="17.100000000000001" customHeight="1" x14ac:dyDescent="0.2">
      <c r="A201" s="27"/>
      <c r="B201" s="113"/>
      <c r="C201" s="114"/>
      <c r="D201" s="113"/>
      <c r="E201" s="115"/>
      <c r="F201" s="30">
        <v>43400165</v>
      </c>
      <c r="G201" s="30" t="s">
        <v>327</v>
      </c>
      <c r="H201" s="31" t="s">
        <v>13</v>
      </c>
      <c r="I201" s="30" t="s">
        <v>57</v>
      </c>
      <c r="J201" s="30"/>
      <c r="K201" s="213">
        <v>26</v>
      </c>
      <c r="L201" s="32">
        <v>2178758.75</v>
      </c>
      <c r="M201" s="33">
        <f t="shared" si="115"/>
        <v>1888257.5833333335</v>
      </c>
      <c r="N201" s="33">
        <f t="shared" si="116"/>
        <v>18882.575833333336</v>
      </c>
      <c r="O201" s="33">
        <f t="shared" si="117"/>
        <v>188825.75833333336</v>
      </c>
      <c r="P201" s="33">
        <f t="shared" si="118"/>
        <v>35876.89408333334</v>
      </c>
      <c r="Q201" s="33">
        <f t="shared" si="119"/>
        <v>1943017.0532500001</v>
      </c>
      <c r="R201" s="96"/>
      <c r="S201" s="96"/>
      <c r="T201" s="96"/>
      <c r="U201" s="96"/>
      <c r="V201" s="96"/>
    </row>
    <row r="202" spans="1:22" s="34" customFormat="1" ht="17.100000000000001" customHeight="1" x14ac:dyDescent="0.2">
      <c r="A202" s="27"/>
      <c r="B202" s="113"/>
      <c r="C202" s="114"/>
      <c r="D202" s="113"/>
      <c r="E202" s="115"/>
      <c r="F202" s="30">
        <v>1036613758</v>
      </c>
      <c r="G202" s="30" t="s">
        <v>328</v>
      </c>
      <c r="H202" s="31" t="s">
        <v>13</v>
      </c>
      <c r="I202" s="30" t="s">
        <v>57</v>
      </c>
      <c r="J202" s="30"/>
      <c r="K202" s="213">
        <v>26</v>
      </c>
      <c r="L202" s="32">
        <v>2178758.75</v>
      </c>
      <c r="M202" s="33">
        <f t="shared" si="115"/>
        <v>1888257.5833333335</v>
      </c>
      <c r="N202" s="33">
        <f t="shared" si="116"/>
        <v>18882.575833333336</v>
      </c>
      <c r="O202" s="33">
        <f t="shared" si="117"/>
        <v>188825.75833333336</v>
      </c>
      <c r="P202" s="33">
        <f t="shared" si="118"/>
        <v>35876.89408333334</v>
      </c>
      <c r="Q202" s="33">
        <f t="shared" si="119"/>
        <v>1943017.0532500001</v>
      </c>
      <c r="R202" s="96"/>
      <c r="S202" s="96"/>
      <c r="T202" s="96"/>
      <c r="U202" s="96"/>
      <c r="V202" s="96"/>
    </row>
    <row r="203" spans="1:22" s="34" customFormat="1" ht="17.100000000000001" customHeight="1" x14ac:dyDescent="0.2">
      <c r="A203" s="27"/>
      <c r="B203" s="113"/>
      <c r="C203" s="114"/>
      <c r="D203" s="113"/>
      <c r="E203" s="115"/>
      <c r="F203" s="30">
        <v>1127654547</v>
      </c>
      <c r="G203" s="30" t="s">
        <v>329</v>
      </c>
      <c r="H203" s="31" t="s">
        <v>13</v>
      </c>
      <c r="I203" s="30" t="s">
        <v>57</v>
      </c>
      <c r="J203" s="30"/>
      <c r="K203" s="213">
        <v>26</v>
      </c>
      <c r="L203" s="32">
        <v>2178758.75</v>
      </c>
      <c r="M203" s="33">
        <f t="shared" si="115"/>
        <v>1888257.5833333335</v>
      </c>
      <c r="N203" s="33">
        <f t="shared" si="116"/>
        <v>18882.575833333336</v>
      </c>
      <c r="O203" s="33">
        <f t="shared" si="117"/>
        <v>188825.75833333336</v>
      </c>
      <c r="P203" s="33">
        <f t="shared" si="118"/>
        <v>35876.89408333334</v>
      </c>
      <c r="Q203" s="33">
        <f t="shared" si="119"/>
        <v>1943017.0532500001</v>
      </c>
      <c r="R203" s="96"/>
      <c r="S203" s="96"/>
      <c r="T203" s="96"/>
      <c r="U203" s="96"/>
      <c r="V203" s="96"/>
    </row>
    <row r="204" spans="1:22" s="34" customFormat="1" ht="17.100000000000001" customHeight="1" x14ac:dyDescent="0.2">
      <c r="A204" s="27"/>
      <c r="B204" s="113"/>
      <c r="C204" s="114"/>
      <c r="D204" s="113"/>
      <c r="E204" s="115"/>
      <c r="F204" s="30">
        <v>43700972</v>
      </c>
      <c r="G204" s="30" t="s">
        <v>330</v>
      </c>
      <c r="H204" s="31" t="s">
        <v>13</v>
      </c>
      <c r="I204" s="30" t="s">
        <v>57</v>
      </c>
      <c r="J204" s="30"/>
      <c r="K204" s="213">
        <v>26</v>
      </c>
      <c r="L204" s="32">
        <v>2178758.75</v>
      </c>
      <c r="M204" s="33">
        <f t="shared" si="115"/>
        <v>1888257.5833333335</v>
      </c>
      <c r="N204" s="33">
        <f t="shared" si="116"/>
        <v>18882.575833333336</v>
      </c>
      <c r="O204" s="33">
        <f t="shared" si="117"/>
        <v>188825.75833333336</v>
      </c>
      <c r="P204" s="33">
        <f t="shared" si="118"/>
        <v>35876.89408333334</v>
      </c>
      <c r="Q204" s="33">
        <f t="shared" si="119"/>
        <v>1943017.0532500001</v>
      </c>
      <c r="R204" s="96"/>
      <c r="S204" s="96"/>
      <c r="T204" s="96"/>
      <c r="U204" s="96"/>
      <c r="V204" s="96"/>
    </row>
    <row r="205" spans="1:22" s="34" customFormat="1" ht="17.100000000000001" customHeight="1" x14ac:dyDescent="0.2">
      <c r="A205" s="27"/>
      <c r="B205" s="113"/>
      <c r="C205" s="114"/>
      <c r="D205" s="113"/>
      <c r="E205" s="115"/>
      <c r="F205" s="30">
        <v>43710915</v>
      </c>
      <c r="G205" s="30" t="s">
        <v>331</v>
      </c>
      <c r="H205" s="31" t="s">
        <v>13</v>
      </c>
      <c r="I205" s="30" t="s">
        <v>98</v>
      </c>
      <c r="J205" s="30"/>
      <c r="K205" s="213">
        <v>19</v>
      </c>
      <c r="L205" s="32">
        <v>2178758.75</v>
      </c>
      <c r="M205" s="33">
        <f t="shared" si="115"/>
        <v>1379880.5416666667</v>
      </c>
      <c r="N205" s="33">
        <f t="shared" si="116"/>
        <v>13798.805416666668</v>
      </c>
      <c r="O205" s="33">
        <f t="shared" si="117"/>
        <v>137988.05416666667</v>
      </c>
      <c r="P205" s="33">
        <f t="shared" si="118"/>
        <v>26217.730291666667</v>
      </c>
      <c r="Q205" s="33">
        <f t="shared" si="119"/>
        <v>1419897.0773750001</v>
      </c>
      <c r="R205" s="96"/>
      <c r="S205" s="96"/>
      <c r="T205" s="96"/>
      <c r="U205" s="96"/>
      <c r="V205" s="96"/>
    </row>
    <row r="206" spans="1:22" s="34" customFormat="1" ht="17.100000000000001" customHeight="1" x14ac:dyDescent="0.2">
      <c r="A206" s="27"/>
      <c r="B206" s="113"/>
      <c r="C206" s="114"/>
      <c r="D206" s="113"/>
      <c r="E206" s="115"/>
      <c r="F206" s="30">
        <v>1026133871</v>
      </c>
      <c r="G206" s="30" t="s">
        <v>357</v>
      </c>
      <c r="H206" s="31" t="s">
        <v>34</v>
      </c>
      <c r="I206" s="30" t="s">
        <v>16</v>
      </c>
      <c r="J206" s="30"/>
      <c r="K206" s="213">
        <v>27</v>
      </c>
      <c r="L206" s="32">
        <v>2108158.42</v>
      </c>
      <c r="M206" s="33">
        <f>L206/30*K206</f>
        <v>1897342.578</v>
      </c>
      <c r="N206" s="33">
        <f>M206*1%</f>
        <v>18973.425780000001</v>
      </c>
      <c r="O206" s="33">
        <f>M206*10%</f>
        <v>189734.25780000002</v>
      </c>
      <c r="P206" s="33">
        <f>O206*19%</f>
        <v>36049.508982000007</v>
      </c>
      <c r="Q206" s="33">
        <f>P206+N206+M206</f>
        <v>1952365.5127620001</v>
      </c>
      <c r="R206" s="96"/>
      <c r="S206" s="96"/>
      <c r="T206" s="96"/>
      <c r="U206" s="96"/>
      <c r="V206" s="96"/>
    </row>
    <row r="207" spans="1:22" s="34" customFormat="1" ht="17.100000000000001" customHeight="1" x14ac:dyDescent="0.2">
      <c r="A207" s="27"/>
      <c r="B207" s="113"/>
      <c r="C207" s="114"/>
      <c r="D207" s="113"/>
      <c r="E207" s="115"/>
      <c r="F207" s="30">
        <v>1033336173</v>
      </c>
      <c r="G207" s="30" t="s">
        <v>332</v>
      </c>
      <c r="H207" s="31" t="s">
        <v>23</v>
      </c>
      <c r="I207" s="30" t="s">
        <v>77</v>
      </c>
      <c r="J207" s="30"/>
      <c r="K207" s="213">
        <v>8</v>
      </c>
      <c r="L207" s="32">
        <v>2178758.75</v>
      </c>
      <c r="M207" s="33">
        <f t="shared" ref="M207:M208" si="120">L207/30*K207</f>
        <v>581002.33333333337</v>
      </c>
      <c r="N207" s="33">
        <f t="shared" ref="N207:N208" si="121">M207*1%</f>
        <v>5810.0233333333335</v>
      </c>
      <c r="O207" s="33">
        <f t="shared" ref="O207:O208" si="122">M207*10%</f>
        <v>58100.233333333337</v>
      </c>
      <c r="P207" s="33">
        <f t="shared" ref="P207:P208" si="123">O207*19%</f>
        <v>11039.044333333335</v>
      </c>
      <c r="Q207" s="33">
        <f t="shared" ref="Q207:Q208" si="124">P207+N207+M207</f>
        <v>597851.40100000007</v>
      </c>
      <c r="R207" s="96"/>
      <c r="S207" s="96"/>
      <c r="T207" s="96"/>
      <c r="U207" s="96"/>
      <c r="V207" s="96"/>
    </row>
    <row r="208" spans="1:22" s="34" customFormat="1" ht="20.25" customHeight="1" x14ac:dyDescent="0.2">
      <c r="A208" s="27"/>
      <c r="B208" s="113"/>
      <c r="C208" s="114"/>
      <c r="D208" s="113"/>
      <c r="E208" s="115"/>
      <c r="F208" s="30">
        <v>1001501104</v>
      </c>
      <c r="G208" s="30" t="s">
        <v>333</v>
      </c>
      <c r="H208" s="31" t="s">
        <v>23</v>
      </c>
      <c r="I208" s="30" t="s">
        <v>105</v>
      </c>
      <c r="J208" s="30"/>
      <c r="K208" s="213">
        <v>7</v>
      </c>
      <c r="L208" s="32">
        <v>2178758.75</v>
      </c>
      <c r="M208" s="33">
        <f t="shared" si="120"/>
        <v>508377.04166666669</v>
      </c>
      <c r="N208" s="33">
        <f t="shared" si="121"/>
        <v>5083.7704166666672</v>
      </c>
      <c r="O208" s="33">
        <f t="shared" si="122"/>
        <v>50837.70416666667</v>
      </c>
      <c r="P208" s="33">
        <f t="shared" si="123"/>
        <v>9659.1637916666677</v>
      </c>
      <c r="Q208" s="33">
        <f t="shared" si="124"/>
        <v>523119.975875</v>
      </c>
      <c r="R208" s="96"/>
      <c r="S208" s="96"/>
      <c r="T208" s="96"/>
      <c r="U208" s="96"/>
      <c r="V208" s="96"/>
    </row>
    <row r="209" spans="1:22" s="34" customFormat="1" ht="17.100000000000001" customHeight="1" x14ac:dyDescent="0.2">
      <c r="A209" s="27"/>
      <c r="B209" s="113"/>
      <c r="C209" s="114"/>
      <c r="D209" s="113"/>
      <c r="E209" s="115"/>
      <c r="F209" s="30">
        <v>1033338857</v>
      </c>
      <c r="G209" s="30" t="s">
        <v>334</v>
      </c>
      <c r="H209" s="31" t="s">
        <v>34</v>
      </c>
      <c r="I209" s="30" t="s">
        <v>43</v>
      </c>
      <c r="J209" s="30"/>
      <c r="K209" s="213">
        <v>6</v>
      </c>
      <c r="L209" s="32">
        <v>2108158.42</v>
      </c>
      <c r="M209" s="33">
        <f>L209/30*K209</f>
        <v>421631.68400000001</v>
      </c>
      <c r="N209" s="33">
        <f>M209*1%</f>
        <v>4216.3168400000004</v>
      </c>
      <c r="O209" s="33">
        <f>M209*10%</f>
        <v>42163.168400000002</v>
      </c>
      <c r="P209" s="33">
        <f>O209*19%</f>
        <v>8011.0019960000009</v>
      </c>
      <c r="Q209" s="33">
        <f>P209+N209+M209</f>
        <v>433859.002836</v>
      </c>
      <c r="R209" s="96"/>
      <c r="S209" s="96"/>
      <c r="T209" s="96"/>
      <c r="U209" s="96"/>
      <c r="V209" s="96"/>
    </row>
    <row r="210" spans="1:22" s="34" customFormat="1" ht="19.5" customHeight="1" x14ac:dyDescent="0.2">
      <c r="A210" s="27"/>
      <c r="B210" s="116"/>
      <c r="C210" s="117"/>
      <c r="D210" s="116"/>
      <c r="E210" s="118"/>
      <c r="F210" s="30">
        <v>98603070</v>
      </c>
      <c r="G210" s="30" t="s">
        <v>335</v>
      </c>
      <c r="H210" s="31" t="s">
        <v>23</v>
      </c>
      <c r="I210" s="30" t="s">
        <v>80</v>
      </c>
      <c r="J210" s="30"/>
      <c r="K210" s="213">
        <v>4</v>
      </c>
      <c r="L210" s="32">
        <v>2178758.75</v>
      </c>
      <c r="M210" s="33">
        <f>L210/30*K210</f>
        <v>290501.16666666669</v>
      </c>
      <c r="N210" s="33">
        <f t="shared" ref="N210:N211" si="125">M210*1%</f>
        <v>2905.0116666666668</v>
      </c>
      <c r="O210" s="33">
        <f t="shared" ref="O210:O211" si="126">M210*10%</f>
        <v>29050.116666666669</v>
      </c>
      <c r="P210" s="33">
        <f t="shared" ref="P210:P211" si="127">O210*19%</f>
        <v>5519.5221666666675</v>
      </c>
      <c r="Q210" s="33">
        <f t="shared" ref="Q210:Q211" si="128">P210+N210+M210</f>
        <v>298925.70050000004</v>
      </c>
      <c r="R210" s="97"/>
      <c r="S210" s="97"/>
      <c r="T210" s="97"/>
      <c r="U210" s="97"/>
      <c r="V210" s="97"/>
    </row>
    <row r="211" spans="1:22" s="58" customFormat="1" ht="21.75" customHeight="1" x14ac:dyDescent="0.2">
      <c r="A211" s="73" t="s">
        <v>336</v>
      </c>
      <c r="B211" s="92" t="s">
        <v>337</v>
      </c>
      <c r="C211" s="52">
        <v>3</v>
      </c>
      <c r="D211" s="100" t="s">
        <v>338</v>
      </c>
      <c r="E211" s="12" t="s">
        <v>339</v>
      </c>
      <c r="F211" s="54">
        <v>1007350885</v>
      </c>
      <c r="G211" s="54" t="s">
        <v>340</v>
      </c>
      <c r="H211" s="60" t="s">
        <v>23</v>
      </c>
      <c r="I211" s="54" t="s">
        <v>14</v>
      </c>
      <c r="J211" s="54"/>
      <c r="K211" s="209">
        <v>21</v>
      </c>
      <c r="L211" s="55">
        <v>2178758.75</v>
      </c>
      <c r="M211" s="56">
        <f t="shared" ref="M211" si="129">L211/30*K211</f>
        <v>1525131.125</v>
      </c>
      <c r="N211" s="56">
        <f t="shared" si="125"/>
        <v>15251.311250000001</v>
      </c>
      <c r="O211" s="56">
        <f t="shared" si="126"/>
        <v>152513.11250000002</v>
      </c>
      <c r="P211" s="56">
        <f t="shared" si="127"/>
        <v>28977.491375000005</v>
      </c>
      <c r="Q211" s="56">
        <f t="shared" si="128"/>
        <v>1569359.927625</v>
      </c>
      <c r="R211" s="94">
        <f>SUM(M211:M213)</f>
        <v>4525973.1439999994</v>
      </c>
      <c r="S211" s="94">
        <f>R211*1%</f>
        <v>45259.731439999996</v>
      </c>
      <c r="T211" s="94">
        <f>R211*10%</f>
        <v>452597.31439999997</v>
      </c>
      <c r="U211" s="94">
        <f>T211*19%</f>
        <v>85993.489736000003</v>
      </c>
      <c r="V211" s="94">
        <f>U211+S211+R211</f>
        <v>4657226.3651759997</v>
      </c>
    </row>
    <row r="212" spans="1:22" s="58" customFormat="1" ht="21.75" customHeight="1" x14ac:dyDescent="0.2">
      <c r="A212" s="73"/>
      <c r="B212" s="92"/>
      <c r="C212" s="52"/>
      <c r="D212" s="103"/>
      <c r="E212" s="12"/>
      <c r="F212" s="54">
        <v>1073976622</v>
      </c>
      <c r="G212" s="54" t="s">
        <v>341</v>
      </c>
      <c r="H212" s="60" t="s">
        <v>34</v>
      </c>
      <c r="I212" s="54" t="s">
        <v>14</v>
      </c>
      <c r="J212" s="54"/>
      <c r="K212" s="209">
        <v>21</v>
      </c>
      <c r="L212" s="55">
        <v>2108158.42</v>
      </c>
      <c r="M212" s="56">
        <f>L212/30*K212</f>
        <v>1475710.8939999999</v>
      </c>
      <c r="N212" s="56">
        <f>M212*1%</f>
        <v>14757.108939999998</v>
      </c>
      <c r="O212" s="56">
        <f>M212*10%</f>
        <v>147571.0894</v>
      </c>
      <c r="P212" s="56">
        <f>O212*19%</f>
        <v>28038.506986</v>
      </c>
      <c r="Q212" s="56">
        <f>P212+N212+M212</f>
        <v>1518506.5099259999</v>
      </c>
      <c r="R212" s="59"/>
      <c r="S212" s="59"/>
      <c r="T212" s="59"/>
      <c r="U212" s="59"/>
      <c r="V212" s="59"/>
    </row>
    <row r="213" spans="1:22" s="58" customFormat="1" ht="21.75" customHeight="1" x14ac:dyDescent="0.2">
      <c r="A213" s="73"/>
      <c r="B213" s="92"/>
      <c r="C213" s="52"/>
      <c r="D213" s="106"/>
      <c r="E213" s="12"/>
      <c r="F213" s="54">
        <v>1040490940</v>
      </c>
      <c r="G213" s="54" t="s">
        <v>342</v>
      </c>
      <c r="H213" s="60" t="s">
        <v>13</v>
      </c>
      <c r="I213" s="54" t="s">
        <v>14</v>
      </c>
      <c r="J213" s="54"/>
      <c r="K213" s="209">
        <v>21</v>
      </c>
      <c r="L213" s="55">
        <v>2178758.75</v>
      </c>
      <c r="M213" s="56">
        <f t="shared" ref="M213:M215" si="130">L213/30*K213</f>
        <v>1525131.125</v>
      </c>
      <c r="N213" s="56">
        <f t="shared" ref="N213:N215" si="131">M213*1%</f>
        <v>15251.311250000001</v>
      </c>
      <c r="O213" s="56">
        <f t="shared" ref="O213:O215" si="132">M213*10%</f>
        <v>152513.11250000002</v>
      </c>
      <c r="P213" s="56">
        <f t="shared" ref="P213:P215" si="133">O213*19%</f>
        <v>28977.491375000005</v>
      </c>
      <c r="Q213" s="56">
        <f t="shared" ref="Q213:Q216" si="134">P213+N213+M213</f>
        <v>1569359.927625</v>
      </c>
      <c r="R213" s="61"/>
      <c r="S213" s="61"/>
      <c r="T213" s="61"/>
      <c r="U213" s="61"/>
      <c r="V213" s="61"/>
    </row>
    <row r="214" spans="1:22" s="47" customFormat="1" ht="17.100000000000001" customHeight="1" x14ac:dyDescent="0.2">
      <c r="A214" s="91" t="s">
        <v>343</v>
      </c>
      <c r="B214" s="75" t="s">
        <v>344</v>
      </c>
      <c r="C214" s="42">
        <v>3</v>
      </c>
      <c r="D214" s="75" t="s">
        <v>345</v>
      </c>
      <c r="E214" s="12"/>
      <c r="F214" s="44">
        <v>43897057</v>
      </c>
      <c r="G214" s="44" t="s">
        <v>346</v>
      </c>
      <c r="H214" s="49" t="s">
        <v>23</v>
      </c>
      <c r="I214" s="44" t="s">
        <v>14</v>
      </c>
      <c r="J214" s="44"/>
      <c r="K214" s="211">
        <v>21</v>
      </c>
      <c r="L214" s="45">
        <v>2178758.75</v>
      </c>
      <c r="M214" s="46">
        <f t="shared" si="130"/>
        <v>1525131.125</v>
      </c>
      <c r="N214" s="46">
        <f t="shared" si="131"/>
        <v>15251.311250000001</v>
      </c>
      <c r="O214" s="46">
        <f t="shared" si="132"/>
        <v>152513.11250000002</v>
      </c>
      <c r="P214" s="46">
        <f t="shared" si="133"/>
        <v>28977.491375000005</v>
      </c>
      <c r="Q214" s="46">
        <f t="shared" si="134"/>
        <v>1569359.927625</v>
      </c>
      <c r="R214" s="109">
        <f>SUM(M214:M216)</f>
        <v>4525973.5199999996</v>
      </c>
      <c r="S214" s="109">
        <f>R214*1%</f>
        <v>45259.735199999996</v>
      </c>
      <c r="T214" s="109">
        <f>R214*10%</f>
        <v>452597.35199999996</v>
      </c>
      <c r="U214" s="109">
        <f>T214*19%</f>
        <v>85993.496879999992</v>
      </c>
      <c r="V214" s="109">
        <f>U214+S214+R214</f>
        <v>4657226.7520799991</v>
      </c>
    </row>
    <row r="215" spans="1:22" s="47" customFormat="1" ht="17.100000000000001" customHeight="1" x14ac:dyDescent="0.2">
      <c r="A215" s="91"/>
      <c r="B215" s="75"/>
      <c r="C215" s="42"/>
      <c r="D215" s="75"/>
      <c r="E215" s="12"/>
      <c r="F215" s="44">
        <v>43893879</v>
      </c>
      <c r="G215" s="44" t="s">
        <v>347</v>
      </c>
      <c r="H215" s="49" t="s">
        <v>13</v>
      </c>
      <c r="I215" s="44" t="s">
        <v>14</v>
      </c>
      <c r="J215" s="44"/>
      <c r="K215" s="211">
        <v>21</v>
      </c>
      <c r="L215" s="45">
        <v>2178758.75</v>
      </c>
      <c r="M215" s="46">
        <f t="shared" si="130"/>
        <v>1525131.125</v>
      </c>
      <c r="N215" s="46">
        <f t="shared" si="131"/>
        <v>15251.311250000001</v>
      </c>
      <c r="O215" s="46">
        <f t="shared" si="132"/>
        <v>152513.11250000002</v>
      </c>
      <c r="P215" s="46">
        <f t="shared" si="133"/>
        <v>28977.491375000005</v>
      </c>
      <c r="Q215" s="46">
        <f t="shared" si="134"/>
        <v>1569359.927625</v>
      </c>
      <c r="R215" s="48"/>
      <c r="S215" s="48"/>
      <c r="T215" s="48"/>
      <c r="U215" s="48"/>
      <c r="V215" s="48"/>
    </row>
    <row r="216" spans="1:22" s="47" customFormat="1" ht="17.100000000000001" customHeight="1" x14ac:dyDescent="0.2">
      <c r="A216" s="91"/>
      <c r="B216" s="75"/>
      <c r="C216" s="42"/>
      <c r="D216" s="75"/>
      <c r="E216" s="12"/>
      <c r="F216" s="44">
        <v>1040513154</v>
      </c>
      <c r="G216" s="44" t="s">
        <v>348</v>
      </c>
      <c r="H216" s="49" t="s">
        <v>34</v>
      </c>
      <c r="I216" s="44" t="s">
        <v>14</v>
      </c>
      <c r="J216" s="44"/>
      <c r="K216" s="211">
        <v>21</v>
      </c>
      <c r="L216" s="45">
        <v>2108158.42</v>
      </c>
      <c r="M216" s="46">
        <v>1475711.27</v>
      </c>
      <c r="N216" s="46">
        <f>M216*1%</f>
        <v>14757.1127</v>
      </c>
      <c r="O216" s="46">
        <f>M216*10%</f>
        <v>147571.12700000001</v>
      </c>
      <c r="P216" s="46">
        <f>O216*19%</f>
        <v>28038.514130000003</v>
      </c>
      <c r="Q216" s="46">
        <f t="shared" si="134"/>
        <v>1518506.89683</v>
      </c>
      <c r="R216" s="48"/>
      <c r="S216" s="48"/>
      <c r="T216" s="48"/>
      <c r="U216" s="48"/>
      <c r="V216" s="48"/>
    </row>
    <row r="217" spans="1:22" ht="15" x14ac:dyDescent="0.25">
      <c r="Q217" s="14">
        <f>SUM(Q2:Q216)</f>
        <v>307347768.89075029</v>
      </c>
      <c r="R217" s="207" t="s">
        <v>382</v>
      </c>
      <c r="S217" s="207"/>
      <c r="T217" s="207"/>
      <c r="U217" s="207"/>
      <c r="V217" s="208">
        <f>SUM(V2:V216)</f>
        <v>307347768.89075005</v>
      </c>
    </row>
    <row r="218" spans="1:22" x14ac:dyDescent="0.2">
      <c r="Q218" s="15"/>
      <c r="T218" s="15"/>
    </row>
  </sheetData>
  <autoFilter ref="A1:Q217">
    <filterColumn colId="4" showButton="0"/>
  </autoFilter>
  <mergeCells count="263">
    <mergeCell ref="R217:U217"/>
    <mergeCell ref="V93:V98"/>
    <mergeCell ref="R66:R77"/>
    <mergeCell ref="S66:S77"/>
    <mergeCell ref="T66:T77"/>
    <mergeCell ref="U66:U77"/>
    <mergeCell ref="V66:V77"/>
    <mergeCell ref="R78:R85"/>
    <mergeCell ref="S78:S85"/>
    <mergeCell ref="T78:T85"/>
    <mergeCell ref="U78:U85"/>
    <mergeCell ref="V78:V85"/>
    <mergeCell ref="R89:R91"/>
    <mergeCell ref="S89:S91"/>
    <mergeCell ref="T89:T91"/>
    <mergeCell ref="U89:U91"/>
    <mergeCell ref="V89:V91"/>
    <mergeCell ref="R86:R87"/>
    <mergeCell ref="S86:S87"/>
    <mergeCell ref="T86:T87"/>
    <mergeCell ref="U86:U87"/>
    <mergeCell ref="V86:V87"/>
    <mergeCell ref="R103:R121"/>
    <mergeCell ref="S103:S121"/>
    <mergeCell ref="T103:T121"/>
    <mergeCell ref="U103:U121"/>
    <mergeCell ref="V103:V121"/>
    <mergeCell ref="R53:R57"/>
    <mergeCell ref="S53:S57"/>
    <mergeCell ref="T53:T57"/>
    <mergeCell ref="U53:U57"/>
    <mergeCell ref="V53:V57"/>
    <mergeCell ref="R58:R61"/>
    <mergeCell ref="S58:S61"/>
    <mergeCell ref="T58:T61"/>
    <mergeCell ref="U58:U61"/>
    <mergeCell ref="V58:V61"/>
    <mergeCell ref="R99:R100"/>
    <mergeCell ref="S99:S100"/>
    <mergeCell ref="T99:T100"/>
    <mergeCell ref="U99:U100"/>
    <mergeCell ref="V99:V100"/>
    <mergeCell ref="R93:R98"/>
    <mergeCell ref="S93:S98"/>
    <mergeCell ref="T93:T98"/>
    <mergeCell ref="U93:U98"/>
    <mergeCell ref="R136:R154"/>
    <mergeCell ref="S136:S154"/>
    <mergeCell ref="T136:T154"/>
    <mergeCell ref="U136:U154"/>
    <mergeCell ref="V136:V154"/>
    <mergeCell ref="R122:R135"/>
    <mergeCell ref="S122:S135"/>
    <mergeCell ref="T122:T135"/>
    <mergeCell ref="U122:U135"/>
    <mergeCell ref="V122:V135"/>
    <mergeCell ref="R172:R173"/>
    <mergeCell ref="S172:S173"/>
    <mergeCell ref="T172:T173"/>
    <mergeCell ref="U172:U173"/>
    <mergeCell ref="V172:V173"/>
    <mergeCell ref="R155:R171"/>
    <mergeCell ref="S155:S171"/>
    <mergeCell ref="T155:T171"/>
    <mergeCell ref="U155:U171"/>
    <mergeCell ref="V155:V171"/>
    <mergeCell ref="R176:R185"/>
    <mergeCell ref="S176:S185"/>
    <mergeCell ref="T176:T185"/>
    <mergeCell ref="U176:U185"/>
    <mergeCell ref="V176:V185"/>
    <mergeCell ref="R174:R175"/>
    <mergeCell ref="S174:S175"/>
    <mergeCell ref="T174:T175"/>
    <mergeCell ref="U174:U175"/>
    <mergeCell ref="V174:V175"/>
    <mergeCell ref="R196:R210"/>
    <mergeCell ref="S196:S210"/>
    <mergeCell ref="T196:T210"/>
    <mergeCell ref="U196:U210"/>
    <mergeCell ref="V196:V210"/>
    <mergeCell ref="R186:R195"/>
    <mergeCell ref="S186:S195"/>
    <mergeCell ref="T186:T195"/>
    <mergeCell ref="U186:U195"/>
    <mergeCell ref="V186:V195"/>
    <mergeCell ref="R211:R213"/>
    <mergeCell ref="S211:S213"/>
    <mergeCell ref="T211:T213"/>
    <mergeCell ref="U211:U213"/>
    <mergeCell ref="V211:V213"/>
    <mergeCell ref="R214:R216"/>
    <mergeCell ref="S214:S216"/>
    <mergeCell ref="T214:T216"/>
    <mergeCell ref="U214:U216"/>
    <mergeCell ref="V214:V216"/>
    <mergeCell ref="R40:R45"/>
    <mergeCell ref="S40:S45"/>
    <mergeCell ref="T40:T45"/>
    <mergeCell ref="U40:U45"/>
    <mergeCell ref="V40:V45"/>
    <mergeCell ref="R46:R52"/>
    <mergeCell ref="S46:S52"/>
    <mergeCell ref="T46:T52"/>
    <mergeCell ref="U46:U52"/>
    <mergeCell ref="V46:V52"/>
    <mergeCell ref="R24:R33"/>
    <mergeCell ref="S24:S33"/>
    <mergeCell ref="T24:T33"/>
    <mergeCell ref="U24:U33"/>
    <mergeCell ref="V24:V33"/>
    <mergeCell ref="R34:R39"/>
    <mergeCell ref="S34:S39"/>
    <mergeCell ref="T34:T39"/>
    <mergeCell ref="U34:U39"/>
    <mergeCell ref="V34:V39"/>
    <mergeCell ref="R12:R14"/>
    <mergeCell ref="S12:S14"/>
    <mergeCell ref="T12:T14"/>
    <mergeCell ref="U12:U14"/>
    <mergeCell ref="V12:V14"/>
    <mergeCell ref="R15:R23"/>
    <mergeCell ref="S15:S23"/>
    <mergeCell ref="T15:T23"/>
    <mergeCell ref="U15:U23"/>
    <mergeCell ref="V15:V23"/>
    <mergeCell ref="V2:V7"/>
    <mergeCell ref="R2:R7"/>
    <mergeCell ref="S2:S7"/>
    <mergeCell ref="T2:T7"/>
    <mergeCell ref="U2:U7"/>
    <mergeCell ref="R8:R11"/>
    <mergeCell ref="S8:S11"/>
    <mergeCell ref="T8:T11"/>
    <mergeCell ref="U8:U11"/>
    <mergeCell ref="V8:V11"/>
    <mergeCell ref="A53:A57"/>
    <mergeCell ref="B53:B57"/>
    <mergeCell ref="D53:D57"/>
    <mergeCell ref="C53:C57"/>
    <mergeCell ref="A58:A61"/>
    <mergeCell ref="B58:B61"/>
    <mergeCell ref="C58:C61"/>
    <mergeCell ref="D58:D61"/>
    <mergeCell ref="A2:A7"/>
    <mergeCell ref="B2:B7"/>
    <mergeCell ref="C2:C7"/>
    <mergeCell ref="D2:D7"/>
    <mergeCell ref="E2:E23"/>
    <mergeCell ref="A8:A11"/>
    <mergeCell ref="B8:B11"/>
    <mergeCell ref="C8:C11"/>
    <mergeCell ref="D8:D11"/>
    <mergeCell ref="A12:A14"/>
    <mergeCell ref="B12:B14"/>
    <mergeCell ref="C12:C14"/>
    <mergeCell ref="D12:D14"/>
    <mergeCell ref="A15:A23"/>
    <mergeCell ref="B15:B23"/>
    <mergeCell ref="C15:C23"/>
    <mergeCell ref="D15:D23"/>
    <mergeCell ref="E24:E45"/>
    <mergeCell ref="E53:E60"/>
    <mergeCell ref="A34:A39"/>
    <mergeCell ref="B34:B39"/>
    <mergeCell ref="C34:C39"/>
    <mergeCell ref="D34:D39"/>
    <mergeCell ref="A40:A45"/>
    <mergeCell ref="B40:B45"/>
    <mergeCell ref="C40:C45"/>
    <mergeCell ref="D40:D45"/>
    <mergeCell ref="A24:A33"/>
    <mergeCell ref="B24:B33"/>
    <mergeCell ref="C24:C33"/>
    <mergeCell ref="D24:D33"/>
    <mergeCell ref="E46:E49"/>
    <mergeCell ref="E50:E51"/>
    <mergeCell ref="E63:E64"/>
    <mergeCell ref="A66:A77"/>
    <mergeCell ref="B66:B77"/>
    <mergeCell ref="C66:C77"/>
    <mergeCell ref="D66:D77"/>
    <mergeCell ref="E66:E75"/>
    <mergeCell ref="A46:A52"/>
    <mergeCell ref="B46:B52"/>
    <mergeCell ref="C46:C52"/>
    <mergeCell ref="D46:D52"/>
    <mergeCell ref="C86:C87"/>
    <mergeCell ref="D86:D87"/>
    <mergeCell ref="A89:A91"/>
    <mergeCell ref="B89:B91"/>
    <mergeCell ref="C89:C91"/>
    <mergeCell ref="D89:D91"/>
    <mergeCell ref="E76:E77"/>
    <mergeCell ref="A78:A85"/>
    <mergeCell ref="B78:B85"/>
    <mergeCell ref="C78:C85"/>
    <mergeCell ref="D78:D85"/>
    <mergeCell ref="E78:E88"/>
    <mergeCell ref="A86:A87"/>
    <mergeCell ref="B86:B87"/>
    <mergeCell ref="E89:E91"/>
    <mergeCell ref="A93:A98"/>
    <mergeCell ref="B93:B98"/>
    <mergeCell ref="C93:C98"/>
    <mergeCell ref="D93:D98"/>
    <mergeCell ref="E93:E98"/>
    <mergeCell ref="A99:A100"/>
    <mergeCell ref="B99:B100"/>
    <mergeCell ref="C99:C100"/>
    <mergeCell ref="D99:D100"/>
    <mergeCell ref="E99:E100"/>
    <mergeCell ref="A122:A135"/>
    <mergeCell ref="B122:B135"/>
    <mergeCell ref="C122:C135"/>
    <mergeCell ref="D122:D135"/>
    <mergeCell ref="A136:A154"/>
    <mergeCell ref="B136:B154"/>
    <mergeCell ref="C136:C154"/>
    <mergeCell ref="D136:D154"/>
    <mergeCell ref="A155:A171"/>
    <mergeCell ref="E103:E171"/>
    <mergeCell ref="B155:B171"/>
    <mergeCell ref="C155:C171"/>
    <mergeCell ref="D155:D171"/>
    <mergeCell ref="A103:A121"/>
    <mergeCell ref="B103:B121"/>
    <mergeCell ref="C103:C121"/>
    <mergeCell ref="D103:D121"/>
    <mergeCell ref="A176:A185"/>
    <mergeCell ref="B176:B185"/>
    <mergeCell ref="C176:C185"/>
    <mergeCell ref="D176:D185"/>
    <mergeCell ref="E176:E185"/>
    <mergeCell ref="A174:A175"/>
    <mergeCell ref="B174:B175"/>
    <mergeCell ref="C174:C175"/>
    <mergeCell ref="D174:D175"/>
    <mergeCell ref="E174:E175"/>
    <mergeCell ref="A172:A173"/>
    <mergeCell ref="B172:B173"/>
    <mergeCell ref="C172:C173"/>
    <mergeCell ref="D172:D173"/>
    <mergeCell ref="E172:E173"/>
    <mergeCell ref="A211:A213"/>
    <mergeCell ref="B211:B213"/>
    <mergeCell ref="C211:C213"/>
    <mergeCell ref="D211:D213"/>
    <mergeCell ref="E211:E216"/>
    <mergeCell ref="A214:A216"/>
    <mergeCell ref="B214:B216"/>
    <mergeCell ref="C214:C216"/>
    <mergeCell ref="D214:D216"/>
    <mergeCell ref="A196:A210"/>
    <mergeCell ref="B196:B210"/>
    <mergeCell ref="C196:C210"/>
    <mergeCell ref="D196:D210"/>
    <mergeCell ref="E196:E210"/>
    <mergeCell ref="A186:A195"/>
    <mergeCell ref="B186:B195"/>
    <mergeCell ref="C186:C195"/>
    <mergeCell ref="D186:D195"/>
    <mergeCell ref="E186:E195"/>
  </mergeCells>
  <conditionalFormatting sqref="G212:G1048576 G121 G24:G42 G11:G17 G1:G9 G19:G22">
    <cfRule type="duplicateValues" dxfId="6" priority="21"/>
  </conditionalFormatting>
  <conditionalFormatting sqref="G10">
    <cfRule type="duplicateValues" dxfId="5" priority="20"/>
  </conditionalFormatting>
  <conditionalFormatting sqref="G23">
    <cfRule type="duplicateValues" dxfId="4" priority="19"/>
  </conditionalFormatting>
  <conditionalFormatting sqref="G168:G211">
    <cfRule type="duplicateValues" dxfId="3" priority="9"/>
  </conditionalFormatting>
  <conditionalFormatting sqref="G18">
    <cfRule type="duplicateValues" dxfId="2" priority="5"/>
  </conditionalFormatting>
  <conditionalFormatting sqref="G57:G120 G43:G55 G122:G167">
    <cfRule type="duplicateValues" dxfId="1" priority="26"/>
  </conditionalFormatting>
  <conditionalFormatting sqref="G56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Yeraldin Monsalve González</cp:lastModifiedBy>
  <dcterms:created xsi:type="dcterms:W3CDTF">2023-04-17T11:33:08Z</dcterms:created>
  <dcterms:modified xsi:type="dcterms:W3CDTF">2023-04-24T22:48:25Z</dcterms:modified>
</cp:coreProperties>
</file>