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 defaultThemeVersion="124226"/>
  <xr:revisionPtr revIDLastSave="0" documentId="13_ncr:1_{547F77BB-E8D4-4105-9F0F-5C1DA44A0C76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Bienes de aseo y cafetería" sheetId="1" r:id="rId1"/>
    <sheet name="Resumen" sheetId="2" r:id="rId2"/>
  </sheets>
  <externalReferences>
    <externalReference r:id="rId3"/>
  </externalReferences>
  <definedNames>
    <definedName name="Confirmacion">[1]Listas!$E$2:$E$3</definedName>
  </definedNames>
  <calcPr calcId="191029"/>
</workbook>
</file>

<file path=xl/calcChain.xml><?xml version="1.0" encoding="utf-8"?>
<calcChain xmlns="http://schemas.openxmlformats.org/spreadsheetml/2006/main">
  <c r="X19" i="2" l="1"/>
  <c r="X18" i="2"/>
  <c r="X17" i="2"/>
  <c r="X9" i="2"/>
  <c r="X10" i="2"/>
  <c r="X11" i="2"/>
  <c r="X12" i="2"/>
  <c r="X13" i="2"/>
  <c r="X8" i="2"/>
  <c r="W12" i="2"/>
  <c r="V18" i="2"/>
  <c r="V17" i="2"/>
  <c r="U13" i="2"/>
  <c r="V13" i="2" s="1"/>
  <c r="W13" i="2" s="1"/>
  <c r="V12" i="2"/>
  <c r="U12" i="2"/>
  <c r="W9" i="2"/>
  <c r="W10" i="2"/>
  <c r="W11" i="2"/>
  <c r="V9" i="2"/>
  <c r="V10" i="2"/>
  <c r="V11" i="2"/>
  <c r="U9" i="2"/>
  <c r="U10" i="2"/>
  <c r="U11" i="2"/>
  <c r="V8" i="2"/>
  <c r="W8" i="2" s="1"/>
  <c r="U8" i="2"/>
  <c r="L13" i="2" l="1"/>
  <c r="M13" i="2" s="1"/>
  <c r="M11" i="2"/>
  <c r="M12" i="2"/>
  <c r="M9" i="2"/>
  <c r="M10" i="2"/>
  <c r="M8" i="2"/>
  <c r="N8" i="2"/>
  <c r="O8" i="2" s="1"/>
  <c r="Q8" i="2" s="1"/>
  <c r="S8" i="2" s="1"/>
  <c r="N12" i="2" l="1"/>
  <c r="O12" i="2" s="1"/>
  <c r="Q12" i="2" s="1"/>
  <c r="S12" i="2" s="1"/>
  <c r="N9" i="2"/>
  <c r="N10" i="2"/>
  <c r="O10" i="2" s="1"/>
  <c r="Q10" i="2" s="1"/>
  <c r="S10" i="2" s="1"/>
  <c r="I255" i="1"/>
  <c r="J255" i="1" s="1"/>
  <c r="K255" i="1" s="1"/>
  <c r="I256" i="1"/>
  <c r="J256" i="1" s="1"/>
  <c r="K256" i="1" s="1"/>
  <c r="I257" i="1"/>
  <c r="J257" i="1" s="1"/>
  <c r="K257" i="1" s="1"/>
  <c r="I258" i="1"/>
  <c r="J258" i="1" s="1"/>
  <c r="K258" i="1" s="1"/>
  <c r="I259" i="1"/>
  <c r="J259" i="1" s="1"/>
  <c r="K259" i="1" s="1"/>
  <c r="I260" i="1"/>
  <c r="J260" i="1" s="1"/>
  <c r="K260" i="1" s="1"/>
  <c r="I261" i="1"/>
  <c r="J261" i="1" s="1"/>
  <c r="K261" i="1" s="1"/>
  <c r="I262" i="1"/>
  <c r="J262" i="1" s="1"/>
  <c r="K262" i="1" s="1"/>
  <c r="I263" i="1"/>
  <c r="J263" i="1" s="1"/>
  <c r="K263" i="1" s="1"/>
  <c r="I264" i="1"/>
  <c r="J264" i="1" s="1"/>
  <c r="K264" i="1" s="1"/>
  <c r="I265" i="1"/>
  <c r="J265" i="1" s="1"/>
  <c r="K265" i="1" s="1"/>
  <c r="I266" i="1"/>
  <c r="J266" i="1" s="1"/>
  <c r="K266" i="1" s="1"/>
  <c r="I267" i="1"/>
  <c r="J267" i="1" s="1"/>
  <c r="K267" i="1" s="1"/>
  <c r="I268" i="1"/>
  <c r="J268" i="1" s="1"/>
  <c r="K268" i="1" s="1"/>
  <c r="I269" i="1"/>
  <c r="J269" i="1" s="1"/>
  <c r="K269" i="1" s="1"/>
  <c r="I270" i="1"/>
  <c r="J270" i="1" s="1"/>
  <c r="K270" i="1" s="1"/>
  <c r="I271" i="1"/>
  <c r="J271" i="1" s="1"/>
  <c r="K271" i="1" s="1"/>
  <c r="I272" i="1"/>
  <c r="J272" i="1" s="1"/>
  <c r="K272" i="1" s="1"/>
  <c r="I273" i="1"/>
  <c r="J273" i="1" s="1"/>
  <c r="K273" i="1" s="1"/>
  <c r="I274" i="1"/>
  <c r="J274" i="1" s="1"/>
  <c r="K274" i="1" s="1"/>
  <c r="I275" i="1"/>
  <c r="J275" i="1" s="1"/>
  <c r="K275" i="1" s="1"/>
  <c r="I276" i="1"/>
  <c r="J276" i="1" s="1"/>
  <c r="K276" i="1" s="1"/>
  <c r="I277" i="1"/>
  <c r="J277" i="1" s="1"/>
  <c r="K277" i="1" s="1"/>
  <c r="I278" i="1"/>
  <c r="J278" i="1" s="1"/>
  <c r="K278" i="1" s="1"/>
  <c r="I279" i="1"/>
  <c r="J279" i="1" s="1"/>
  <c r="K279" i="1" s="1"/>
  <c r="I280" i="1"/>
  <c r="J280" i="1" s="1"/>
  <c r="K280" i="1" s="1"/>
  <c r="I281" i="1"/>
  <c r="J281" i="1" s="1"/>
  <c r="K281" i="1" s="1"/>
  <c r="I282" i="1"/>
  <c r="J282" i="1" s="1"/>
  <c r="K282" i="1" s="1"/>
  <c r="I283" i="1"/>
  <c r="J283" i="1" s="1"/>
  <c r="K283" i="1" s="1"/>
  <c r="I284" i="1"/>
  <c r="J284" i="1" s="1"/>
  <c r="K284" i="1" s="1"/>
  <c r="I285" i="1"/>
  <c r="J285" i="1" s="1"/>
  <c r="K285" i="1" s="1"/>
  <c r="I286" i="1"/>
  <c r="J286" i="1" s="1"/>
  <c r="K286" i="1" s="1"/>
  <c r="I287" i="1"/>
  <c r="J287" i="1" s="1"/>
  <c r="K287" i="1" s="1"/>
  <c r="I288" i="1"/>
  <c r="J288" i="1" s="1"/>
  <c r="K288" i="1" s="1"/>
  <c r="I289" i="1"/>
  <c r="J289" i="1" s="1"/>
  <c r="K289" i="1" s="1"/>
  <c r="I290" i="1"/>
  <c r="J290" i="1" s="1"/>
  <c r="K290" i="1" s="1"/>
  <c r="I291" i="1"/>
  <c r="J291" i="1" s="1"/>
  <c r="K291" i="1" s="1"/>
  <c r="I292" i="1"/>
  <c r="J292" i="1" s="1"/>
  <c r="K292" i="1" s="1"/>
  <c r="I293" i="1"/>
  <c r="J293" i="1" s="1"/>
  <c r="K293" i="1" s="1"/>
  <c r="I294" i="1"/>
  <c r="J294" i="1" s="1"/>
  <c r="K294" i="1" s="1"/>
  <c r="I295" i="1"/>
  <c r="J295" i="1" s="1"/>
  <c r="K295" i="1" s="1"/>
  <c r="I296" i="1"/>
  <c r="J296" i="1" s="1"/>
  <c r="K296" i="1" s="1"/>
  <c r="I297" i="1"/>
  <c r="J297" i="1" s="1"/>
  <c r="K297" i="1" s="1"/>
  <c r="I298" i="1"/>
  <c r="J298" i="1" s="1"/>
  <c r="K298" i="1" s="1"/>
  <c r="I299" i="1"/>
  <c r="J299" i="1" s="1"/>
  <c r="K299" i="1" s="1"/>
  <c r="I300" i="1"/>
  <c r="J300" i="1" s="1"/>
  <c r="K300" i="1" s="1"/>
  <c r="I301" i="1"/>
  <c r="J301" i="1" s="1"/>
  <c r="K301" i="1" s="1"/>
  <c r="I302" i="1"/>
  <c r="J302" i="1" s="1"/>
  <c r="K302" i="1" s="1"/>
  <c r="I303" i="1"/>
  <c r="J303" i="1" s="1"/>
  <c r="K303" i="1" s="1"/>
  <c r="I304" i="1"/>
  <c r="J304" i="1" s="1"/>
  <c r="K304" i="1" s="1"/>
  <c r="I305" i="1"/>
  <c r="J305" i="1" s="1"/>
  <c r="K305" i="1" s="1"/>
  <c r="I306" i="1"/>
  <c r="J306" i="1" s="1"/>
  <c r="K306" i="1" s="1"/>
  <c r="I307" i="1"/>
  <c r="J307" i="1" s="1"/>
  <c r="K307" i="1" s="1"/>
  <c r="I308" i="1"/>
  <c r="J308" i="1" s="1"/>
  <c r="K308" i="1" s="1"/>
  <c r="I309" i="1"/>
  <c r="J309" i="1" s="1"/>
  <c r="K309" i="1" s="1"/>
  <c r="I310" i="1"/>
  <c r="J310" i="1" s="1"/>
  <c r="K310" i="1" s="1"/>
  <c r="I311" i="1"/>
  <c r="J311" i="1" s="1"/>
  <c r="K311" i="1" s="1"/>
  <c r="I312" i="1"/>
  <c r="J312" i="1" s="1"/>
  <c r="K312" i="1" s="1"/>
  <c r="I313" i="1"/>
  <c r="J313" i="1" s="1"/>
  <c r="K313" i="1" s="1"/>
  <c r="I314" i="1"/>
  <c r="J314" i="1" s="1"/>
  <c r="K314" i="1" s="1"/>
  <c r="I315" i="1"/>
  <c r="J315" i="1" s="1"/>
  <c r="K315" i="1" s="1"/>
  <c r="I316" i="1"/>
  <c r="J316" i="1" s="1"/>
  <c r="K316" i="1" s="1"/>
  <c r="I317" i="1"/>
  <c r="J317" i="1" s="1"/>
  <c r="K317" i="1" s="1"/>
  <c r="I318" i="1"/>
  <c r="J318" i="1" s="1"/>
  <c r="K318" i="1" s="1"/>
  <c r="I319" i="1"/>
  <c r="J319" i="1" s="1"/>
  <c r="K319" i="1" s="1"/>
  <c r="I320" i="1"/>
  <c r="J320" i="1" s="1"/>
  <c r="K320" i="1" s="1"/>
  <c r="I321" i="1"/>
  <c r="J321" i="1" s="1"/>
  <c r="K321" i="1" s="1"/>
  <c r="I322" i="1"/>
  <c r="J322" i="1" s="1"/>
  <c r="K322" i="1" s="1"/>
  <c r="I323" i="1"/>
  <c r="J323" i="1" s="1"/>
  <c r="K323" i="1" s="1"/>
  <c r="I324" i="1"/>
  <c r="J324" i="1" s="1"/>
  <c r="K324" i="1" s="1"/>
  <c r="I325" i="1"/>
  <c r="J325" i="1" s="1"/>
  <c r="K325" i="1" s="1"/>
  <c r="I326" i="1"/>
  <c r="J326" i="1" s="1"/>
  <c r="K326" i="1" s="1"/>
  <c r="I327" i="1"/>
  <c r="J327" i="1" s="1"/>
  <c r="K327" i="1" s="1"/>
  <c r="I328" i="1"/>
  <c r="J328" i="1" s="1"/>
  <c r="K328" i="1" s="1"/>
  <c r="I329" i="1"/>
  <c r="J329" i="1" s="1"/>
  <c r="K329" i="1" s="1"/>
  <c r="I330" i="1"/>
  <c r="J330" i="1" s="1"/>
  <c r="K330" i="1" s="1"/>
  <c r="I331" i="1"/>
  <c r="J331" i="1" s="1"/>
  <c r="K331" i="1" s="1"/>
  <c r="I332" i="1"/>
  <c r="J332" i="1" s="1"/>
  <c r="K332" i="1" s="1"/>
  <c r="I333" i="1"/>
  <c r="J333" i="1" s="1"/>
  <c r="K333" i="1" s="1"/>
  <c r="I334" i="1"/>
  <c r="J334" i="1" s="1"/>
  <c r="K334" i="1" s="1"/>
  <c r="I335" i="1"/>
  <c r="J335" i="1" s="1"/>
  <c r="K335" i="1" s="1"/>
  <c r="I336" i="1"/>
  <c r="J336" i="1" s="1"/>
  <c r="K336" i="1" s="1"/>
  <c r="I337" i="1"/>
  <c r="J337" i="1" s="1"/>
  <c r="K337" i="1" s="1"/>
  <c r="I338" i="1"/>
  <c r="J338" i="1" s="1"/>
  <c r="K338" i="1" s="1"/>
  <c r="I339" i="1"/>
  <c r="J339" i="1" s="1"/>
  <c r="K339" i="1" s="1"/>
  <c r="I340" i="1"/>
  <c r="J340" i="1" s="1"/>
  <c r="K340" i="1" s="1"/>
  <c r="I341" i="1"/>
  <c r="J341" i="1" s="1"/>
  <c r="K341" i="1" s="1"/>
  <c r="I342" i="1"/>
  <c r="J342" i="1" s="1"/>
  <c r="K342" i="1" s="1"/>
  <c r="I343" i="1"/>
  <c r="J343" i="1" s="1"/>
  <c r="K343" i="1" s="1"/>
  <c r="I344" i="1"/>
  <c r="J344" i="1" s="1"/>
  <c r="K344" i="1" s="1"/>
  <c r="I345" i="1"/>
  <c r="J345" i="1" s="1"/>
  <c r="K345" i="1" s="1"/>
  <c r="I346" i="1"/>
  <c r="J346" i="1" s="1"/>
  <c r="K346" i="1" s="1"/>
  <c r="I347" i="1"/>
  <c r="J347" i="1" s="1"/>
  <c r="K347" i="1" s="1"/>
  <c r="I348" i="1"/>
  <c r="J348" i="1" s="1"/>
  <c r="K348" i="1" s="1"/>
  <c r="I349" i="1"/>
  <c r="J349" i="1" s="1"/>
  <c r="K349" i="1" s="1"/>
  <c r="I350" i="1"/>
  <c r="J350" i="1" s="1"/>
  <c r="K350" i="1" s="1"/>
  <c r="I351" i="1"/>
  <c r="J351" i="1" s="1"/>
  <c r="K351" i="1" s="1"/>
  <c r="I352" i="1"/>
  <c r="J352" i="1" s="1"/>
  <c r="K352" i="1" s="1"/>
  <c r="I353" i="1"/>
  <c r="J353" i="1" s="1"/>
  <c r="K353" i="1" s="1"/>
  <c r="I354" i="1"/>
  <c r="J354" i="1" s="1"/>
  <c r="K354" i="1" s="1"/>
  <c r="I355" i="1"/>
  <c r="J355" i="1" s="1"/>
  <c r="K355" i="1" s="1"/>
  <c r="I356" i="1"/>
  <c r="J356" i="1" s="1"/>
  <c r="K356" i="1" s="1"/>
  <c r="I357" i="1"/>
  <c r="J357" i="1" s="1"/>
  <c r="K357" i="1" s="1"/>
  <c r="I358" i="1"/>
  <c r="J358" i="1" s="1"/>
  <c r="K358" i="1" s="1"/>
  <c r="I359" i="1"/>
  <c r="J359" i="1" s="1"/>
  <c r="K359" i="1" s="1"/>
  <c r="I360" i="1"/>
  <c r="J360" i="1" s="1"/>
  <c r="K360" i="1" s="1"/>
  <c r="I361" i="1"/>
  <c r="J361" i="1" s="1"/>
  <c r="K361" i="1" s="1"/>
  <c r="I362" i="1"/>
  <c r="J362" i="1" s="1"/>
  <c r="K362" i="1" s="1"/>
  <c r="I363" i="1"/>
  <c r="J363" i="1" s="1"/>
  <c r="K363" i="1" s="1"/>
  <c r="I364" i="1"/>
  <c r="J364" i="1" s="1"/>
  <c r="K364" i="1" s="1"/>
  <c r="I365" i="1"/>
  <c r="J365" i="1" s="1"/>
  <c r="K365" i="1" s="1"/>
  <c r="I366" i="1"/>
  <c r="J366" i="1" s="1"/>
  <c r="K366" i="1" s="1"/>
  <c r="I367" i="1"/>
  <c r="J367" i="1" s="1"/>
  <c r="K367" i="1" s="1"/>
  <c r="I368" i="1"/>
  <c r="J368" i="1" s="1"/>
  <c r="K368" i="1" s="1"/>
  <c r="I369" i="1"/>
  <c r="J369" i="1" s="1"/>
  <c r="K369" i="1" s="1"/>
  <c r="I370" i="1"/>
  <c r="J370" i="1" s="1"/>
  <c r="K370" i="1" s="1"/>
  <c r="I371" i="1"/>
  <c r="J371" i="1" s="1"/>
  <c r="K371" i="1" s="1"/>
  <c r="I372" i="1"/>
  <c r="J372" i="1" s="1"/>
  <c r="K372" i="1" s="1"/>
  <c r="I373" i="1"/>
  <c r="J373" i="1" s="1"/>
  <c r="K373" i="1" s="1"/>
  <c r="I374" i="1"/>
  <c r="J374" i="1" s="1"/>
  <c r="K374" i="1" s="1"/>
  <c r="I375" i="1"/>
  <c r="J375" i="1" s="1"/>
  <c r="K375" i="1" s="1"/>
  <c r="I376" i="1"/>
  <c r="J376" i="1" s="1"/>
  <c r="K376" i="1" s="1"/>
  <c r="I377" i="1"/>
  <c r="J377" i="1" s="1"/>
  <c r="K377" i="1" s="1"/>
  <c r="I378" i="1"/>
  <c r="J378" i="1" s="1"/>
  <c r="K378" i="1" s="1"/>
  <c r="I379" i="1"/>
  <c r="J379" i="1" s="1"/>
  <c r="K379" i="1" s="1"/>
  <c r="I254" i="1"/>
  <c r="J254" i="1" s="1"/>
  <c r="K254" i="1" s="1"/>
  <c r="I15" i="1"/>
  <c r="J15" i="1" s="1"/>
  <c r="K15" i="1" s="1"/>
  <c r="I16" i="1"/>
  <c r="J16" i="1" s="1"/>
  <c r="K16" i="1" s="1"/>
  <c r="I17" i="1"/>
  <c r="J17" i="1" s="1"/>
  <c r="K17" i="1" s="1"/>
  <c r="I18" i="1"/>
  <c r="J18" i="1" s="1"/>
  <c r="K18" i="1" s="1"/>
  <c r="I19" i="1"/>
  <c r="J19" i="1" s="1"/>
  <c r="K19" i="1" s="1"/>
  <c r="I20" i="1"/>
  <c r="J20" i="1" s="1"/>
  <c r="K20" i="1" s="1"/>
  <c r="I21" i="1"/>
  <c r="J21" i="1" s="1"/>
  <c r="K21" i="1" s="1"/>
  <c r="I22" i="1"/>
  <c r="J22" i="1" s="1"/>
  <c r="K22" i="1" s="1"/>
  <c r="I23" i="1"/>
  <c r="J23" i="1" s="1"/>
  <c r="K23" i="1" s="1"/>
  <c r="I24" i="1"/>
  <c r="J24" i="1" s="1"/>
  <c r="K24" i="1" s="1"/>
  <c r="I25" i="1"/>
  <c r="J25" i="1" s="1"/>
  <c r="K25" i="1" s="1"/>
  <c r="I26" i="1"/>
  <c r="J26" i="1" s="1"/>
  <c r="K26" i="1" s="1"/>
  <c r="I27" i="1"/>
  <c r="J27" i="1" s="1"/>
  <c r="K27" i="1" s="1"/>
  <c r="I28" i="1"/>
  <c r="J28" i="1" s="1"/>
  <c r="K28" i="1" s="1"/>
  <c r="I29" i="1"/>
  <c r="J29" i="1" s="1"/>
  <c r="K29" i="1" s="1"/>
  <c r="I30" i="1"/>
  <c r="J30" i="1" s="1"/>
  <c r="K30" i="1" s="1"/>
  <c r="I31" i="1"/>
  <c r="J31" i="1" s="1"/>
  <c r="K31" i="1" s="1"/>
  <c r="I32" i="1"/>
  <c r="J32" i="1" s="1"/>
  <c r="K32" i="1" s="1"/>
  <c r="I33" i="1"/>
  <c r="J33" i="1" s="1"/>
  <c r="K33" i="1" s="1"/>
  <c r="I34" i="1"/>
  <c r="J34" i="1" s="1"/>
  <c r="K34" i="1" s="1"/>
  <c r="I35" i="1"/>
  <c r="J35" i="1" s="1"/>
  <c r="K35" i="1" s="1"/>
  <c r="I36" i="1"/>
  <c r="J36" i="1" s="1"/>
  <c r="K36" i="1" s="1"/>
  <c r="I37" i="1"/>
  <c r="J37" i="1" s="1"/>
  <c r="K37" i="1" s="1"/>
  <c r="I38" i="1"/>
  <c r="J38" i="1" s="1"/>
  <c r="K38" i="1" s="1"/>
  <c r="I39" i="1"/>
  <c r="J39" i="1" s="1"/>
  <c r="K39" i="1" s="1"/>
  <c r="I40" i="1"/>
  <c r="J40" i="1" s="1"/>
  <c r="K40" i="1" s="1"/>
  <c r="I41" i="1"/>
  <c r="J41" i="1" s="1"/>
  <c r="K41" i="1" s="1"/>
  <c r="I42" i="1"/>
  <c r="J42" i="1" s="1"/>
  <c r="K42" i="1" s="1"/>
  <c r="I43" i="1"/>
  <c r="J43" i="1" s="1"/>
  <c r="K43" i="1" s="1"/>
  <c r="I44" i="1"/>
  <c r="J44" i="1" s="1"/>
  <c r="K44" i="1" s="1"/>
  <c r="I45" i="1"/>
  <c r="J45" i="1" s="1"/>
  <c r="K45" i="1" s="1"/>
  <c r="I46" i="1"/>
  <c r="J46" i="1" s="1"/>
  <c r="K46" i="1" s="1"/>
  <c r="I47" i="1"/>
  <c r="J47" i="1" s="1"/>
  <c r="K47" i="1" s="1"/>
  <c r="I48" i="1"/>
  <c r="J48" i="1" s="1"/>
  <c r="K48" i="1" s="1"/>
  <c r="I49" i="1"/>
  <c r="J49" i="1" s="1"/>
  <c r="K49" i="1" s="1"/>
  <c r="I50" i="1"/>
  <c r="J50" i="1" s="1"/>
  <c r="K50" i="1" s="1"/>
  <c r="I51" i="1"/>
  <c r="J51" i="1" s="1"/>
  <c r="K51" i="1" s="1"/>
  <c r="I52" i="1"/>
  <c r="J52" i="1" s="1"/>
  <c r="K52" i="1" s="1"/>
  <c r="I53" i="1"/>
  <c r="J53" i="1" s="1"/>
  <c r="K53" i="1" s="1"/>
  <c r="I54" i="1"/>
  <c r="J54" i="1" s="1"/>
  <c r="K54" i="1" s="1"/>
  <c r="I55" i="1"/>
  <c r="J55" i="1" s="1"/>
  <c r="K55" i="1" s="1"/>
  <c r="I56" i="1"/>
  <c r="J56" i="1" s="1"/>
  <c r="K56" i="1" s="1"/>
  <c r="I57" i="1"/>
  <c r="J57" i="1" s="1"/>
  <c r="K57" i="1" s="1"/>
  <c r="I58" i="1"/>
  <c r="J58" i="1" s="1"/>
  <c r="K58" i="1" s="1"/>
  <c r="I59" i="1"/>
  <c r="J59" i="1" s="1"/>
  <c r="K59" i="1" s="1"/>
  <c r="I60" i="1"/>
  <c r="J60" i="1" s="1"/>
  <c r="K60" i="1" s="1"/>
  <c r="I61" i="1"/>
  <c r="J61" i="1" s="1"/>
  <c r="K61" i="1" s="1"/>
  <c r="I62" i="1"/>
  <c r="J62" i="1" s="1"/>
  <c r="K62" i="1" s="1"/>
  <c r="I63" i="1"/>
  <c r="J63" i="1" s="1"/>
  <c r="K63" i="1" s="1"/>
  <c r="I64" i="1"/>
  <c r="J64" i="1" s="1"/>
  <c r="K64" i="1" s="1"/>
  <c r="I65" i="1"/>
  <c r="J65" i="1" s="1"/>
  <c r="K65" i="1" s="1"/>
  <c r="I66" i="1"/>
  <c r="J66" i="1" s="1"/>
  <c r="K66" i="1" s="1"/>
  <c r="I67" i="1"/>
  <c r="J67" i="1" s="1"/>
  <c r="K67" i="1" s="1"/>
  <c r="I68" i="1"/>
  <c r="J68" i="1" s="1"/>
  <c r="K68" i="1" s="1"/>
  <c r="I69" i="1"/>
  <c r="J69" i="1" s="1"/>
  <c r="K69" i="1" s="1"/>
  <c r="I70" i="1"/>
  <c r="J70" i="1" s="1"/>
  <c r="K70" i="1" s="1"/>
  <c r="I71" i="1"/>
  <c r="J71" i="1" s="1"/>
  <c r="K71" i="1" s="1"/>
  <c r="I72" i="1"/>
  <c r="J72" i="1" s="1"/>
  <c r="K72" i="1" s="1"/>
  <c r="I73" i="1"/>
  <c r="J73" i="1" s="1"/>
  <c r="K73" i="1" s="1"/>
  <c r="I74" i="1"/>
  <c r="J74" i="1" s="1"/>
  <c r="K74" i="1" s="1"/>
  <c r="I75" i="1"/>
  <c r="J75" i="1" s="1"/>
  <c r="K75" i="1" s="1"/>
  <c r="I76" i="1"/>
  <c r="J76" i="1" s="1"/>
  <c r="K76" i="1" s="1"/>
  <c r="I77" i="1"/>
  <c r="J77" i="1" s="1"/>
  <c r="K77" i="1" s="1"/>
  <c r="I78" i="1"/>
  <c r="J78" i="1" s="1"/>
  <c r="K78" i="1" s="1"/>
  <c r="I79" i="1"/>
  <c r="J79" i="1" s="1"/>
  <c r="K79" i="1" s="1"/>
  <c r="I80" i="1"/>
  <c r="J80" i="1" s="1"/>
  <c r="K80" i="1" s="1"/>
  <c r="I81" i="1"/>
  <c r="J81" i="1" s="1"/>
  <c r="K81" i="1" s="1"/>
  <c r="I82" i="1"/>
  <c r="J82" i="1" s="1"/>
  <c r="K82" i="1" s="1"/>
  <c r="I83" i="1"/>
  <c r="J83" i="1" s="1"/>
  <c r="K83" i="1" s="1"/>
  <c r="I84" i="1"/>
  <c r="J84" i="1" s="1"/>
  <c r="K84" i="1" s="1"/>
  <c r="I85" i="1"/>
  <c r="J85" i="1" s="1"/>
  <c r="K85" i="1" s="1"/>
  <c r="I86" i="1"/>
  <c r="J86" i="1" s="1"/>
  <c r="K86" i="1" s="1"/>
  <c r="I87" i="1"/>
  <c r="J87" i="1" s="1"/>
  <c r="K87" i="1" s="1"/>
  <c r="I88" i="1"/>
  <c r="J88" i="1" s="1"/>
  <c r="K88" i="1" s="1"/>
  <c r="I89" i="1"/>
  <c r="J89" i="1" s="1"/>
  <c r="K89" i="1" s="1"/>
  <c r="I90" i="1"/>
  <c r="J90" i="1" s="1"/>
  <c r="K90" i="1" s="1"/>
  <c r="I91" i="1"/>
  <c r="J91" i="1" s="1"/>
  <c r="K91" i="1" s="1"/>
  <c r="I92" i="1"/>
  <c r="J92" i="1" s="1"/>
  <c r="K92" i="1" s="1"/>
  <c r="I93" i="1"/>
  <c r="J93" i="1" s="1"/>
  <c r="K93" i="1" s="1"/>
  <c r="I94" i="1"/>
  <c r="J94" i="1" s="1"/>
  <c r="K94" i="1" s="1"/>
  <c r="I95" i="1"/>
  <c r="J95" i="1" s="1"/>
  <c r="K95" i="1" s="1"/>
  <c r="I96" i="1"/>
  <c r="J96" i="1" s="1"/>
  <c r="K96" i="1" s="1"/>
  <c r="I97" i="1"/>
  <c r="J97" i="1" s="1"/>
  <c r="K97" i="1" s="1"/>
  <c r="I98" i="1"/>
  <c r="J98" i="1" s="1"/>
  <c r="K98" i="1" s="1"/>
  <c r="I99" i="1"/>
  <c r="J99" i="1" s="1"/>
  <c r="K99" i="1" s="1"/>
  <c r="I100" i="1"/>
  <c r="J100" i="1" s="1"/>
  <c r="K100" i="1" s="1"/>
  <c r="I101" i="1"/>
  <c r="J101" i="1" s="1"/>
  <c r="K101" i="1" s="1"/>
  <c r="I102" i="1"/>
  <c r="J102" i="1" s="1"/>
  <c r="K102" i="1" s="1"/>
  <c r="I103" i="1"/>
  <c r="J103" i="1" s="1"/>
  <c r="K103" i="1" s="1"/>
  <c r="I104" i="1"/>
  <c r="J104" i="1" s="1"/>
  <c r="K104" i="1" s="1"/>
  <c r="I105" i="1"/>
  <c r="J105" i="1" s="1"/>
  <c r="K105" i="1" s="1"/>
  <c r="I106" i="1"/>
  <c r="J106" i="1" s="1"/>
  <c r="K106" i="1" s="1"/>
  <c r="I107" i="1"/>
  <c r="J107" i="1" s="1"/>
  <c r="K107" i="1" s="1"/>
  <c r="I108" i="1"/>
  <c r="J108" i="1" s="1"/>
  <c r="K108" i="1" s="1"/>
  <c r="I109" i="1"/>
  <c r="J109" i="1" s="1"/>
  <c r="K109" i="1" s="1"/>
  <c r="I110" i="1"/>
  <c r="J110" i="1" s="1"/>
  <c r="K110" i="1" s="1"/>
  <c r="I111" i="1"/>
  <c r="J111" i="1" s="1"/>
  <c r="K111" i="1" s="1"/>
  <c r="I112" i="1"/>
  <c r="J112" i="1" s="1"/>
  <c r="K112" i="1" s="1"/>
  <c r="I113" i="1"/>
  <c r="J113" i="1" s="1"/>
  <c r="K113" i="1" s="1"/>
  <c r="I114" i="1"/>
  <c r="J114" i="1" s="1"/>
  <c r="K114" i="1" s="1"/>
  <c r="I115" i="1"/>
  <c r="J115" i="1" s="1"/>
  <c r="K115" i="1" s="1"/>
  <c r="I116" i="1"/>
  <c r="J116" i="1" s="1"/>
  <c r="K116" i="1" s="1"/>
  <c r="I117" i="1"/>
  <c r="J117" i="1" s="1"/>
  <c r="K117" i="1" s="1"/>
  <c r="I118" i="1"/>
  <c r="J118" i="1" s="1"/>
  <c r="K118" i="1" s="1"/>
  <c r="I119" i="1"/>
  <c r="J119" i="1" s="1"/>
  <c r="K119" i="1" s="1"/>
  <c r="I120" i="1"/>
  <c r="J120" i="1" s="1"/>
  <c r="K120" i="1" s="1"/>
  <c r="I121" i="1"/>
  <c r="J121" i="1" s="1"/>
  <c r="K121" i="1" s="1"/>
  <c r="I122" i="1"/>
  <c r="J122" i="1" s="1"/>
  <c r="K122" i="1" s="1"/>
  <c r="I123" i="1"/>
  <c r="J123" i="1" s="1"/>
  <c r="K123" i="1" s="1"/>
  <c r="I124" i="1"/>
  <c r="J124" i="1" s="1"/>
  <c r="K124" i="1" s="1"/>
  <c r="I125" i="1"/>
  <c r="J125" i="1" s="1"/>
  <c r="K125" i="1" s="1"/>
  <c r="I126" i="1"/>
  <c r="J126" i="1" s="1"/>
  <c r="K126" i="1" s="1"/>
  <c r="I127" i="1"/>
  <c r="J127" i="1" s="1"/>
  <c r="K127" i="1" s="1"/>
  <c r="I128" i="1"/>
  <c r="J128" i="1" s="1"/>
  <c r="K128" i="1" s="1"/>
  <c r="I129" i="1"/>
  <c r="J129" i="1" s="1"/>
  <c r="K129" i="1" s="1"/>
  <c r="I130" i="1"/>
  <c r="J130" i="1" s="1"/>
  <c r="K130" i="1" s="1"/>
  <c r="I131" i="1"/>
  <c r="J131" i="1" s="1"/>
  <c r="K131" i="1" s="1"/>
  <c r="I132" i="1"/>
  <c r="J132" i="1" s="1"/>
  <c r="K132" i="1" s="1"/>
  <c r="I133" i="1"/>
  <c r="J133" i="1" s="1"/>
  <c r="K133" i="1" s="1"/>
  <c r="I134" i="1"/>
  <c r="J134" i="1" s="1"/>
  <c r="K134" i="1" s="1"/>
  <c r="I135" i="1"/>
  <c r="J135" i="1" s="1"/>
  <c r="K135" i="1" s="1"/>
  <c r="I136" i="1"/>
  <c r="J136" i="1" s="1"/>
  <c r="K136" i="1" s="1"/>
  <c r="I137" i="1"/>
  <c r="J137" i="1" s="1"/>
  <c r="K137" i="1" s="1"/>
  <c r="I138" i="1"/>
  <c r="J138" i="1" s="1"/>
  <c r="K138" i="1" s="1"/>
  <c r="I139" i="1"/>
  <c r="J139" i="1" s="1"/>
  <c r="K139" i="1" s="1"/>
  <c r="I140" i="1"/>
  <c r="J140" i="1" s="1"/>
  <c r="K140" i="1" s="1"/>
  <c r="I141" i="1"/>
  <c r="J141" i="1" s="1"/>
  <c r="K141" i="1" s="1"/>
  <c r="I142" i="1"/>
  <c r="J142" i="1" s="1"/>
  <c r="K142" i="1" s="1"/>
  <c r="I143" i="1"/>
  <c r="J143" i="1" s="1"/>
  <c r="K143" i="1" s="1"/>
  <c r="I144" i="1"/>
  <c r="J144" i="1" s="1"/>
  <c r="K144" i="1" s="1"/>
  <c r="I145" i="1"/>
  <c r="J145" i="1" s="1"/>
  <c r="K145" i="1" s="1"/>
  <c r="I146" i="1"/>
  <c r="J146" i="1" s="1"/>
  <c r="K146" i="1" s="1"/>
  <c r="I147" i="1"/>
  <c r="J147" i="1" s="1"/>
  <c r="K147" i="1" s="1"/>
  <c r="I148" i="1"/>
  <c r="J148" i="1" s="1"/>
  <c r="K148" i="1" s="1"/>
  <c r="I149" i="1"/>
  <c r="J149" i="1" s="1"/>
  <c r="K149" i="1" s="1"/>
  <c r="I150" i="1"/>
  <c r="J150" i="1" s="1"/>
  <c r="K150" i="1" s="1"/>
  <c r="I151" i="1"/>
  <c r="J151" i="1" s="1"/>
  <c r="K151" i="1" s="1"/>
  <c r="I152" i="1"/>
  <c r="J152" i="1" s="1"/>
  <c r="K152" i="1" s="1"/>
  <c r="I153" i="1"/>
  <c r="J153" i="1" s="1"/>
  <c r="K153" i="1" s="1"/>
  <c r="I154" i="1"/>
  <c r="J154" i="1" s="1"/>
  <c r="K154" i="1" s="1"/>
  <c r="I155" i="1"/>
  <c r="J155" i="1" s="1"/>
  <c r="K155" i="1" s="1"/>
  <c r="I156" i="1"/>
  <c r="J156" i="1" s="1"/>
  <c r="K156" i="1" s="1"/>
  <c r="I157" i="1"/>
  <c r="J157" i="1" s="1"/>
  <c r="K157" i="1" s="1"/>
  <c r="I158" i="1"/>
  <c r="J158" i="1" s="1"/>
  <c r="K158" i="1" s="1"/>
  <c r="I159" i="1"/>
  <c r="J159" i="1" s="1"/>
  <c r="K159" i="1" s="1"/>
  <c r="I160" i="1"/>
  <c r="J160" i="1" s="1"/>
  <c r="K160" i="1" s="1"/>
  <c r="I161" i="1"/>
  <c r="J161" i="1" s="1"/>
  <c r="K161" i="1" s="1"/>
  <c r="I162" i="1"/>
  <c r="J162" i="1" s="1"/>
  <c r="K162" i="1" s="1"/>
  <c r="I163" i="1"/>
  <c r="J163" i="1" s="1"/>
  <c r="K163" i="1" s="1"/>
  <c r="I164" i="1"/>
  <c r="J164" i="1" s="1"/>
  <c r="K164" i="1" s="1"/>
  <c r="I165" i="1"/>
  <c r="J165" i="1" s="1"/>
  <c r="K165" i="1" s="1"/>
  <c r="I166" i="1"/>
  <c r="J166" i="1" s="1"/>
  <c r="K166" i="1" s="1"/>
  <c r="I167" i="1"/>
  <c r="J167" i="1" s="1"/>
  <c r="K167" i="1" s="1"/>
  <c r="I168" i="1"/>
  <c r="J168" i="1" s="1"/>
  <c r="K168" i="1" s="1"/>
  <c r="I169" i="1"/>
  <c r="J169" i="1" s="1"/>
  <c r="K169" i="1" s="1"/>
  <c r="I170" i="1"/>
  <c r="J170" i="1" s="1"/>
  <c r="K170" i="1" s="1"/>
  <c r="I171" i="1"/>
  <c r="J171" i="1" s="1"/>
  <c r="K171" i="1" s="1"/>
  <c r="I172" i="1"/>
  <c r="J172" i="1" s="1"/>
  <c r="K172" i="1" s="1"/>
  <c r="I173" i="1"/>
  <c r="J173" i="1" s="1"/>
  <c r="K173" i="1" s="1"/>
  <c r="I174" i="1"/>
  <c r="J174" i="1" s="1"/>
  <c r="K174" i="1" s="1"/>
  <c r="I175" i="1"/>
  <c r="J175" i="1" s="1"/>
  <c r="K175" i="1" s="1"/>
  <c r="I176" i="1"/>
  <c r="J176" i="1" s="1"/>
  <c r="K176" i="1" s="1"/>
  <c r="I177" i="1"/>
  <c r="J177" i="1" s="1"/>
  <c r="K177" i="1" s="1"/>
  <c r="I178" i="1"/>
  <c r="J178" i="1" s="1"/>
  <c r="K178" i="1" s="1"/>
  <c r="I179" i="1"/>
  <c r="J179" i="1" s="1"/>
  <c r="K179" i="1" s="1"/>
  <c r="I180" i="1"/>
  <c r="J180" i="1" s="1"/>
  <c r="K180" i="1" s="1"/>
  <c r="I181" i="1"/>
  <c r="J181" i="1" s="1"/>
  <c r="K181" i="1" s="1"/>
  <c r="I182" i="1"/>
  <c r="J182" i="1" s="1"/>
  <c r="K182" i="1" s="1"/>
  <c r="I183" i="1"/>
  <c r="J183" i="1" s="1"/>
  <c r="K183" i="1" s="1"/>
  <c r="I184" i="1"/>
  <c r="J184" i="1" s="1"/>
  <c r="K184" i="1" s="1"/>
  <c r="I185" i="1"/>
  <c r="J185" i="1" s="1"/>
  <c r="K185" i="1" s="1"/>
  <c r="I186" i="1"/>
  <c r="J186" i="1" s="1"/>
  <c r="K186" i="1" s="1"/>
  <c r="I187" i="1"/>
  <c r="J187" i="1" s="1"/>
  <c r="K187" i="1" s="1"/>
  <c r="I188" i="1"/>
  <c r="J188" i="1" s="1"/>
  <c r="K188" i="1" s="1"/>
  <c r="I189" i="1"/>
  <c r="J189" i="1" s="1"/>
  <c r="K189" i="1" s="1"/>
  <c r="I190" i="1"/>
  <c r="J190" i="1" s="1"/>
  <c r="K190" i="1" s="1"/>
  <c r="I191" i="1"/>
  <c r="J191" i="1" s="1"/>
  <c r="K191" i="1" s="1"/>
  <c r="I192" i="1"/>
  <c r="J192" i="1" s="1"/>
  <c r="K192" i="1" s="1"/>
  <c r="I193" i="1"/>
  <c r="J193" i="1" s="1"/>
  <c r="K193" i="1" s="1"/>
  <c r="I194" i="1"/>
  <c r="J194" i="1" s="1"/>
  <c r="K194" i="1" s="1"/>
  <c r="I195" i="1"/>
  <c r="J195" i="1" s="1"/>
  <c r="K195" i="1" s="1"/>
  <c r="I196" i="1"/>
  <c r="J196" i="1" s="1"/>
  <c r="K196" i="1" s="1"/>
  <c r="I197" i="1"/>
  <c r="J197" i="1" s="1"/>
  <c r="K197" i="1" s="1"/>
  <c r="I198" i="1"/>
  <c r="J198" i="1" s="1"/>
  <c r="K198" i="1" s="1"/>
  <c r="I199" i="1"/>
  <c r="J199" i="1" s="1"/>
  <c r="K199" i="1" s="1"/>
  <c r="I200" i="1"/>
  <c r="J200" i="1" s="1"/>
  <c r="K200" i="1" s="1"/>
  <c r="I201" i="1"/>
  <c r="J201" i="1" s="1"/>
  <c r="K201" i="1" s="1"/>
  <c r="I202" i="1"/>
  <c r="J202" i="1" s="1"/>
  <c r="K202" i="1" s="1"/>
  <c r="I203" i="1"/>
  <c r="J203" i="1" s="1"/>
  <c r="K203" i="1" s="1"/>
  <c r="I204" i="1"/>
  <c r="J204" i="1" s="1"/>
  <c r="K204" i="1" s="1"/>
  <c r="I205" i="1"/>
  <c r="J205" i="1" s="1"/>
  <c r="K205" i="1" s="1"/>
  <c r="I206" i="1"/>
  <c r="J206" i="1" s="1"/>
  <c r="K206" i="1" s="1"/>
  <c r="I207" i="1"/>
  <c r="J207" i="1" s="1"/>
  <c r="K207" i="1" s="1"/>
  <c r="I208" i="1"/>
  <c r="J208" i="1" s="1"/>
  <c r="K208" i="1" s="1"/>
  <c r="I209" i="1"/>
  <c r="J209" i="1" s="1"/>
  <c r="K209" i="1" s="1"/>
  <c r="I210" i="1"/>
  <c r="J210" i="1" s="1"/>
  <c r="K210" i="1" s="1"/>
  <c r="I211" i="1"/>
  <c r="J211" i="1" s="1"/>
  <c r="K211" i="1" s="1"/>
  <c r="I212" i="1"/>
  <c r="J212" i="1" s="1"/>
  <c r="K212" i="1" s="1"/>
  <c r="I213" i="1"/>
  <c r="J213" i="1" s="1"/>
  <c r="K213" i="1" s="1"/>
  <c r="I214" i="1"/>
  <c r="J214" i="1" s="1"/>
  <c r="K214" i="1" s="1"/>
  <c r="I215" i="1"/>
  <c r="J215" i="1" s="1"/>
  <c r="K215" i="1" s="1"/>
  <c r="I216" i="1"/>
  <c r="J216" i="1" s="1"/>
  <c r="K216" i="1" s="1"/>
  <c r="I217" i="1"/>
  <c r="J217" i="1" s="1"/>
  <c r="K217" i="1" s="1"/>
  <c r="I218" i="1"/>
  <c r="J218" i="1" s="1"/>
  <c r="K218" i="1" s="1"/>
  <c r="I219" i="1"/>
  <c r="J219" i="1" s="1"/>
  <c r="K219" i="1" s="1"/>
  <c r="I220" i="1"/>
  <c r="J220" i="1" s="1"/>
  <c r="K220" i="1" s="1"/>
  <c r="I221" i="1"/>
  <c r="J221" i="1" s="1"/>
  <c r="K221" i="1" s="1"/>
  <c r="I222" i="1"/>
  <c r="J222" i="1" s="1"/>
  <c r="K222" i="1" s="1"/>
  <c r="I223" i="1"/>
  <c r="J223" i="1" s="1"/>
  <c r="K223" i="1" s="1"/>
  <c r="I224" i="1"/>
  <c r="J224" i="1" s="1"/>
  <c r="K224" i="1" s="1"/>
  <c r="I225" i="1"/>
  <c r="J225" i="1" s="1"/>
  <c r="K225" i="1" s="1"/>
  <c r="I226" i="1"/>
  <c r="J226" i="1" s="1"/>
  <c r="K226" i="1" s="1"/>
  <c r="I227" i="1"/>
  <c r="J227" i="1" s="1"/>
  <c r="K227" i="1" s="1"/>
  <c r="I228" i="1"/>
  <c r="J228" i="1" s="1"/>
  <c r="K228" i="1" s="1"/>
  <c r="I229" i="1"/>
  <c r="J229" i="1" s="1"/>
  <c r="K229" i="1" s="1"/>
  <c r="I230" i="1"/>
  <c r="J230" i="1" s="1"/>
  <c r="K230" i="1" s="1"/>
  <c r="I231" i="1"/>
  <c r="J231" i="1" s="1"/>
  <c r="K231" i="1" s="1"/>
  <c r="I232" i="1"/>
  <c r="J232" i="1" s="1"/>
  <c r="K232" i="1" s="1"/>
  <c r="I233" i="1"/>
  <c r="J233" i="1" s="1"/>
  <c r="K233" i="1" s="1"/>
  <c r="I234" i="1"/>
  <c r="J234" i="1" s="1"/>
  <c r="K234" i="1" s="1"/>
  <c r="I235" i="1"/>
  <c r="J235" i="1" s="1"/>
  <c r="K235" i="1" s="1"/>
  <c r="I236" i="1"/>
  <c r="J236" i="1" s="1"/>
  <c r="K236" i="1" s="1"/>
  <c r="I237" i="1"/>
  <c r="J237" i="1" s="1"/>
  <c r="K237" i="1" s="1"/>
  <c r="I238" i="1"/>
  <c r="J238" i="1" s="1"/>
  <c r="K238" i="1" s="1"/>
  <c r="I239" i="1"/>
  <c r="J239" i="1" s="1"/>
  <c r="K239" i="1" s="1"/>
  <c r="I240" i="1"/>
  <c r="J240" i="1" s="1"/>
  <c r="K240" i="1" s="1"/>
  <c r="I241" i="1"/>
  <c r="J241" i="1" s="1"/>
  <c r="K241" i="1" s="1"/>
  <c r="I242" i="1"/>
  <c r="J242" i="1" s="1"/>
  <c r="K242" i="1" s="1"/>
  <c r="I243" i="1"/>
  <c r="J243" i="1" s="1"/>
  <c r="K243" i="1" s="1"/>
  <c r="I244" i="1"/>
  <c r="J244" i="1" s="1"/>
  <c r="K244" i="1" s="1"/>
  <c r="I245" i="1"/>
  <c r="J245" i="1" s="1"/>
  <c r="K245" i="1" s="1"/>
  <c r="I246" i="1"/>
  <c r="J246" i="1" s="1"/>
  <c r="K246" i="1" s="1"/>
  <c r="I247" i="1"/>
  <c r="J247" i="1" s="1"/>
  <c r="K247" i="1" s="1"/>
  <c r="I14" i="1"/>
  <c r="J14" i="1" s="1"/>
  <c r="K14" i="1" s="1"/>
  <c r="K249" i="1" s="1"/>
  <c r="C3" i="2"/>
  <c r="K381" i="1" l="1"/>
  <c r="K382" i="1" s="1"/>
  <c r="N11" i="2" s="1"/>
  <c r="O11" i="2" s="1"/>
  <c r="Q11" i="2" s="1"/>
  <c r="S11" i="2" s="1"/>
  <c r="O9" i="2"/>
  <c r="Q9" i="2" s="1"/>
  <c r="S9" i="2" s="1"/>
  <c r="N13" i="2"/>
  <c r="O13" i="2" s="1"/>
  <c r="Q13" i="2" s="1"/>
  <c r="S13" i="2" s="1"/>
  <c r="O16" i="2" l="1"/>
  <c r="S16" i="2"/>
  <c r="S18" i="2" l="1"/>
  <c r="S17" i="2"/>
  <c r="S19" i="2"/>
  <c r="O17" i="2"/>
  <c r="O18" i="2"/>
  <c r="O19" i="2" l="1"/>
</calcChain>
</file>

<file path=xl/sharedStrings.xml><?xml version="1.0" encoding="utf-8"?>
<sst xmlns="http://schemas.openxmlformats.org/spreadsheetml/2006/main" count="1262" uniqueCount="886">
  <si>
    <t>Formato de cotización</t>
  </si>
  <si>
    <t>3. Bienes de Aseo y Cafetería</t>
  </si>
  <si>
    <t>Regional</t>
  </si>
  <si>
    <t>Proveedor</t>
  </si>
  <si>
    <t>Easyclean G&amp;E</t>
  </si>
  <si>
    <t>Observaciones</t>
  </si>
  <si>
    <t>A. Insumos</t>
  </si>
  <si>
    <t>Detalle Sede</t>
  </si>
  <si>
    <t>No.</t>
  </si>
  <si>
    <t>Bien</t>
  </si>
  <si>
    <t xml:space="preserve">Especificación </t>
  </si>
  <si>
    <t xml:space="preserve">Presentación </t>
  </si>
  <si>
    <t>Cantidad Mensual</t>
  </si>
  <si>
    <t>Precio unitario</t>
  </si>
  <si>
    <t>Descuento %</t>
  </si>
  <si>
    <t>Precio Unitario con Descuento</t>
  </si>
  <si>
    <t>Total</t>
  </si>
  <si>
    <t>Minimo</t>
  </si>
  <si>
    <t>Sede 1</t>
  </si>
  <si>
    <t>Sede 2</t>
  </si>
  <si>
    <t>Sede 3</t>
  </si>
  <si>
    <t>Sede 4</t>
  </si>
  <si>
    <t>Sede 5</t>
  </si>
  <si>
    <t>Sede 6</t>
  </si>
  <si>
    <t>Sede 7</t>
  </si>
  <si>
    <t>Sede 8</t>
  </si>
  <si>
    <t>Sede 9</t>
  </si>
  <si>
    <t>Sede 10</t>
  </si>
  <si>
    <t>Sede 11</t>
  </si>
  <si>
    <t>Sede 12</t>
  </si>
  <si>
    <t>Sede 13</t>
  </si>
  <si>
    <t>Sede 14</t>
  </si>
  <si>
    <t>Sede 15</t>
  </si>
  <si>
    <t>Sede 16</t>
  </si>
  <si>
    <t>Sede 17</t>
  </si>
  <si>
    <t>Sede 18</t>
  </si>
  <si>
    <t>Sede 19</t>
  </si>
  <si>
    <t>Sede 20</t>
  </si>
  <si>
    <t>Sede 21</t>
  </si>
  <si>
    <t>Sede 22</t>
  </si>
  <si>
    <t>Sede 23</t>
  </si>
  <si>
    <t>Sede 24</t>
  </si>
  <si>
    <t>Sede 25</t>
  </si>
  <si>
    <t>Sede 26</t>
  </si>
  <si>
    <t>Jabón para loza 1</t>
  </si>
  <si>
    <r>
      <rPr>
        <sz val="10"/>
        <rFont val="Arial"/>
        <family val="2"/>
      </rPr>
      <t>- Con agente(s) tensoactivo(s) principal(es) con efecto limpiador y desengrasante en una concentración mínima del 8%.
- Disponible en mínimo (2) dos fragancias</t>
    </r>
    <r>
      <rPr>
        <sz val="10"/>
        <color rgb="FF000000"/>
        <rFont val="Arial"/>
        <family val="2"/>
      </rPr>
      <t xml:space="preserve">
 - El  envase del producto deberá estar correctamente etiquetado bajo los parámetros establecidos en el sistema globalmente armonizado, indicando: nombre comercial del producto, pictogramas de los compuestos peligrosos e instrucciones de uso</t>
    </r>
  </si>
  <si>
    <t>Líquido, en recipiente plástico con capacidad mínima de 3.785 cc</t>
  </si>
  <si>
    <t>Jabón para loza 2</t>
  </si>
  <si>
    <r>
      <rPr>
        <sz val="10"/>
        <rFont val="Arial"/>
        <family val="2"/>
      </rPr>
      <t>- Con agente(s) C35tensoactivo(s) principal(es) con efecto limpiador y desengrasante en una concentración mínima del 8%.
- Disponible en mínimo (2) dos fragancias</t>
    </r>
    <r>
      <rPr>
        <sz val="10"/>
        <color rgb="FF000000"/>
        <rFont val="Arial"/>
        <family val="2"/>
      </rPr>
      <t xml:space="preserve">
 -  El  envase del producto deberá estar correctamente etiquetado bajo los parámetros establecidos en el sistema globalmente armonizado, indicando: nombre comercial del producto, pictogramas de los compuestos peligrosos e instrucciones de uso</t>
    </r>
  </si>
  <si>
    <t>Líquido, en recipiente plástico de mínimo 500 cc</t>
  </si>
  <si>
    <t>Jabón para loza 3</t>
  </si>
  <si>
    <r>
      <rPr>
        <sz val="10"/>
        <rFont val="Arial"/>
        <family val="2"/>
      </rPr>
      <t xml:space="preserve"> - Con agente(s) tensoactivo(s) principal(es) con efecto limpiador y desengrasante en una concentración mínima del 15%.
 - Disponible en mínimo (2) dos fragancias</t>
    </r>
    <r>
      <rPr>
        <sz val="10"/>
        <color rgb="FF000000"/>
        <rFont val="Arial"/>
        <family val="2"/>
      </rPr>
      <t xml:space="preserve">
 -  El  envase del producto deberá estar correctamente etiquetado, indicando: nombre comercial del producto, pictogramas de los compuestos peligrosos si aplica e instrucciones de uso.</t>
    </r>
  </si>
  <si>
    <t>Crema, en recipiente plástico de mínimo 900 gr</t>
  </si>
  <si>
    <t>Jabón en barra</t>
  </si>
  <si>
    <t>-Composición de ácidos grasos de mínimo 50%.</t>
  </si>
  <si>
    <r>
      <rPr>
        <sz val="10"/>
        <rFont val="Arial"/>
        <family val="2"/>
      </rPr>
      <t>Barra, unidad con peso mínimo de 250 gr en
envoltura individual</t>
    </r>
  </si>
  <si>
    <t>Jabón abrasivo</t>
  </si>
  <si>
    <r>
      <rPr>
        <sz val="10"/>
        <rFont val="Arial"/>
        <family val="2"/>
      </rPr>
      <t>-Con agente(s) tensoactivo(s) pincipal(es) con efecto limpiador, pulidor y desengrasante
- Con agente activo mínimo del 5%</t>
    </r>
  </si>
  <si>
    <t>En polvo, en tarro de mínimo 500 gr</t>
  </si>
  <si>
    <t>Jabón de tocador</t>
  </si>
  <si>
    <r>
      <t xml:space="preserve"> - Elaborado con grasas vegetales
 - Con agente humectante
 - pH </t>
    </r>
    <r>
      <rPr>
        <sz val="10"/>
        <color theme="1" tint="4.9989318521683403E-2"/>
        <rFont val="Arial"/>
        <family val="2"/>
      </rPr>
      <t>modificar entre PH 5,5 a 7</t>
    </r>
    <r>
      <rPr>
        <sz val="10"/>
        <rFont val="Arial"/>
        <family val="2"/>
      </rPr>
      <t xml:space="preserve">
 - Disponible en mínimo (2) dos fragancias</t>
    </r>
    <r>
      <rPr>
        <sz val="10"/>
        <color rgb="FF000000"/>
        <rFont val="Arial"/>
        <family val="2"/>
      </rPr>
      <t xml:space="preserve">
 -  Debe estar  correctamente etiquetados bajo los parámetros indicando: nombre comercial del producto, pictogramas de los compuestos peligrosos e instrucciones de uso</t>
    </r>
  </si>
  <si>
    <t>Barra, unidad con peso mínimo de 125 gr en envoltura individual</t>
  </si>
  <si>
    <t>Jabón de dispensador para manos 1</t>
  </si>
  <si>
    <t>- Con agente limpiador en una concentración mínima del 6%
- Con agente humectante en una concentración mínima del 3%
- pH entre 5,5 a 7
- Disponible en mínimo (2) dos fragancias</t>
  </si>
  <si>
    <t>Líquido, en recipiente plástico con dispensador y capacidad mínima de 500 ml.</t>
  </si>
  <si>
    <t>Jabón de dispensador para manos 2</t>
  </si>
  <si>
    <t>Jabón de dispensador para manos 3</t>
  </si>
  <si>
    <t>- Con agente limpiador en una concentración mínima del 6%.
- Con agente antibacterial en una concentración mínima del 0,2%
- Con agente humectante en una concentración mínima del 3%
- pH entre 5,5 a 7
- Disponible en mínimo (2) dos fragancias</t>
  </si>
  <si>
    <t>Gel antibacterial para manos</t>
  </si>
  <si>
    <t>- Con agente antibacterial en una concentración mínima del 0,2%
- Con agente humectante
- pH entre 5, 5 a 7
- Con fragancia</t>
  </si>
  <si>
    <t>Gel, en recipiente plástico con capacidad mínima de 3.785 cc</t>
  </si>
  <si>
    <t>Limpiador multiusos 1</t>
  </si>
  <si>
    <r>
      <rPr>
        <sz val="10"/>
        <rFont val="Arial"/>
        <family val="2"/>
      </rPr>
      <t>- Con agente(s) tensoactivo(s) principal(es) con efecto limpiador en una concentración mínima del 8%
- Disponible en mínimo (2) dos fragancias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</si>
  <si>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 xml:space="preserve">Líquido, en recipiente plástico con capacidad mínima de 3.785 cc </t>
  </si>
  <si>
    <t>Limpiador multiusos 2</t>
  </si>
  <si>
    <t>- Con agente(s) tensoactivo(s) principal(es) con efecto limpiador y desengrasante en una concentración mínima del 8%
- Disponible en mínimo (2) dos fragancias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</si>
  <si>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cc, con
atomizador de pistola.</t>
  </si>
  <si>
    <t>Limpiador multiusos 3</t>
  </si>
  <si>
    <r>
      <rPr>
        <sz val="10"/>
        <rFont val="Arial"/>
        <family val="2"/>
      </rPr>
      <t>- Con agente(s) tensoactivo(s) principal(es) con efecto limpiador y desengrasante en una concentración mínima del 8%
- Disponible en mínimo (2) dos fragancias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</si>
  <si>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Líquido, en recipiente plástico de repuesto  con capacidad mínima de 500 cc</t>
  </si>
  <si>
    <t>Líquido desengrasante</t>
  </si>
  <si>
    <t xml:space="preserve"> - Con agente(s) tensoactivo(s) principal(es) con efecto limpiador y desengrasante en una concentración mínima del 10%
 - El envase debe estar  correctamente etiquetados bajo los parámetros establecidos en el sistema globalmente armonizado indicando: nombre comercial del producto, pictogramas de los compuestos peligrosos e instrucciones de uso
</t>
  </si>
  <si>
    <t>Detergente multiusos en polvo</t>
  </si>
  <si>
    <r>
      <rPr>
        <sz val="10"/>
        <rFont val="Arial"/>
        <family val="2"/>
      </rPr>
      <t xml:space="preserve"> - Con agente tensoactivo de mínimo 60% de biodegradabilidad
  -Con efecto limpiador de mínimo 9%.</t>
    </r>
    <r>
      <rPr>
        <sz val="10"/>
        <color rgb="FF000000"/>
        <rFont val="Arial"/>
        <family val="2"/>
      </rPr>
      <t xml:space="preserve">
 -  El  envase del producto deberá estar correctamente etiquetado bajo los parámetros: nombre comercial del producto, pictogramas de los compuestos peligrosos e instrucciones de uso
</t>
    </r>
  </si>
  <si>
    <t>Polvo, en bolsa plástica o recipiente plástico
con un peso de 1.000 gr</t>
  </si>
  <si>
    <t>Desinfectante para uso general 1</t>
  </si>
  <si>
    <r>
      <rPr>
        <sz val="10"/>
        <rFont val="Arial"/>
        <family val="2"/>
      </rPr>
      <t>- Con agente(s) tensoactivo(s) con efecto antibacterial en una concentración mínima del 0,2%
- Con agente(s) tensoactivo(s) con efecto limpiador y desengrasante en una concentración mínima del 1,5%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</si>
  <si>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Desinfectante para uso general 2</t>
  </si>
  <si>
    <t>Líquido, en recipiente plástico con capacidad mínima de 500 cc, con atomizador de pistola.</t>
  </si>
  <si>
    <t>Desinfectante para uso general 3</t>
  </si>
  <si>
    <t>- Con agente(s) tensoactivo(s) con efecto antibacterial en una concentración mínima del 0,2%
- Con agente(s) tensoactivo(s) con efecto limpiador y desengrasante en una concentración mínima del 1,5%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</si>
  <si>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</t>
  </si>
  <si>
    <t>Desinfectante de alto nivel de desinfección para uso
hospitalario</t>
  </si>
  <si>
    <t xml:space="preserve"> - Con agentes bactericidas, fungicidas, tubercolicidas, esporicidas y virucidas.
 - Sin fragacia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</si>
  <si>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
mínima de 3.785 cc</t>
  </si>
  <si>
    <t>Pastilla desinfectante para sanitario</t>
  </si>
  <si>
    <t>- Con agentes bactericidas, fungicidas y virucidas.</t>
  </si>
  <si>
    <t>Unidad con peso mínimo de 45 gr</t>
  </si>
  <si>
    <t>Líquido para limpiar vidrios 1</t>
  </si>
  <si>
    <r>
      <rPr>
        <sz val="10"/>
        <rFont val="Arial"/>
        <family val="2"/>
      </rPr>
      <t>- Con agente(s) principal(es) con efecto limpiador y desengrasante en una concentración mínima del 4%
- Disponible mínimo en dos (2) fragancias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</si>
  <si>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Líquido para limpiar vidrios 2</t>
  </si>
  <si>
    <r>
      <rPr>
        <sz val="10"/>
        <rFont val="Arial"/>
        <family val="2"/>
      </rPr>
      <t>Líquido, en recipiente plástico con capacidad mínima de 500 cc, con
atomizador de pistola.</t>
    </r>
  </si>
  <si>
    <t>Líquido para limpiar vidrios 3</t>
  </si>
  <si>
    <t>Líquido, en recipiente plástico de repuesto con capacidad mínima
de 500 cc</t>
  </si>
  <si>
    <t>Blanqueador o hipoclorito 1</t>
  </si>
  <si>
    <t>- Solución con una concentración mínima del 5%
 - El  envase del producto deberá estar correctamente etiquetado, indicando: nombre comercial del producto, pictogramas de los compuestos peligrosos e instrucciones de uso
 -  El  envase del producto deberá estar correctamente etiquetado bajo los parámetros establecidos en el sistema globalmente armonizado, indicando: nombre comercial del producto, pictogramas de los compuestos peligrosos e instrucciones de uso</t>
  </si>
  <si>
    <t>Blanqueador o hipoclorito 2</t>
  </si>
  <si>
    <r>
      <rPr>
        <sz val="10"/>
        <rFont val="Arial"/>
        <family val="2"/>
      </rPr>
      <t>Líquido, en recipiente plástico con capacidad
mínima de 1.000 cc</t>
    </r>
  </si>
  <si>
    <t>Blanqueador o hipoclorito 3</t>
  </si>
  <si>
    <t>- Granulado con una concentración mínima del 90%
 - El  envase del producto deberá estar correctamente etiquetado, indicando: nombre comercial del producto, pictogramas de los compuestos peligrosos e instrucciones de uso
 -  El  envase del producto deberá estar correctamente etiquetado bajo los parámetros establecidos en el sistema globalmente armonizado, indicando: nombre comercial del producto, pictogramas de los compuestos peligrosos e instrucciones de uso</t>
  </si>
  <si>
    <t>Granulado, en bolsa plástica de mínimo
1.000 g</t>
  </si>
  <si>
    <t>Alcohol industrial 1</t>
  </si>
  <si>
    <r>
      <t xml:space="preserve"> - Solución acuosa de alcohol etílico desnaturalizado con una concentración mínima de </t>
    </r>
    <r>
      <rPr>
        <sz val="10"/>
        <color theme="1" tint="4.9989318521683403E-2"/>
        <rFont val="Arial"/>
        <family val="2"/>
      </rPr>
      <t>70%</t>
    </r>
    <r>
      <rPr>
        <sz val="10"/>
        <rFont val="Arial"/>
        <family val="2"/>
      </rPr>
      <t xml:space="preserve">
 - Desnaturalizado</t>
    </r>
  </si>
  <si>
    <t>Alcohol industrial 2</t>
  </si>
  <si>
    <t>- Solución acuosa de alcohol etílico desnaturalizado con una concentración mínima de 70%
- Desnaturalizado</t>
  </si>
  <si>
    <r>
      <t xml:space="preserve">Líquido, en recipiente plástico con capacidad mínima de </t>
    </r>
    <r>
      <rPr>
        <sz val="10"/>
        <color theme="1" tint="4.9989318521683403E-2"/>
        <rFont val="Arial"/>
        <family val="2"/>
      </rPr>
      <t>1000cc</t>
    </r>
  </si>
  <si>
    <t>Creolina 1</t>
  </si>
  <si>
    <t>- Solución con una concentración mínima de fenoles de 4%</t>
  </si>
  <si>
    <r>
      <rPr>
        <sz val="10"/>
        <rFont val="Arial"/>
        <family val="2"/>
      </rPr>
      <t>Líquido, en recipiente
plástico con capacidad mínima de 500 cc</t>
    </r>
  </si>
  <si>
    <t>Creolina 2</t>
  </si>
  <si>
    <t>Líquido para limpiar equipos de oficina 1</t>
  </si>
  <si>
    <t xml:space="preserve"> - Con agente(s) principal(es) con efecto limpiador, desengrasante y desinfectante en una concentración mínima del 4%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</si>
  <si>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 con
atomizador</t>
  </si>
  <si>
    <t>Líquido para limpiar equipos de oficina 2</t>
  </si>
  <si>
    <r>
      <rPr>
        <sz val="10"/>
        <rFont val="Arial"/>
        <family val="2"/>
      </rPr>
      <t>Líquido, en recipiente plástico con capacidad
mínima de 500 cc</t>
    </r>
  </si>
  <si>
    <t>Champú para alfombras y tapizados 1</t>
  </si>
  <si>
    <t>- Con agente(s) principal(es) con efecto limpiador en una concentración mínima del 8%
 - El envase debe estar  correctamente etiquetado: nombre comercial del producto, pictogramas de los compuestos peligrosos e instrucciones de uso</t>
  </si>
  <si>
    <t>Champú para alfombras y tapizados 2</t>
  </si>
  <si>
    <r>
      <rPr>
        <sz val="10"/>
        <rFont val="Arial"/>
        <family val="2"/>
      </rPr>
      <t>- Con agente(s) principal(es) con efecto limpiador en una concentración mínima del 8%
- Con agente espumante para la generación de
espuma seca</t>
    </r>
    <r>
      <rPr>
        <sz val="10"/>
        <color rgb="FF000000"/>
        <rFont val="Arial"/>
        <family val="2"/>
      </rPr>
      <t xml:space="preserve">
 - El envase debe estar  correctamente etiquetados: nombre comercial del producto, pictogramas de los compuestos peligrosos e instrucciones de uso</t>
    </r>
  </si>
  <si>
    <t xml:space="preserve">Líquido, en recipiente plástico con capacidad mínima de 500 cc </t>
  </si>
  <si>
    <t>Desodorizador de alfombras y tapizados</t>
  </si>
  <si>
    <t>- Con agente con efecto neutralizador de la molécula de olor.</t>
  </si>
  <si>
    <r>
      <rPr>
        <sz val="10"/>
        <rFont val="Arial"/>
        <family val="2"/>
      </rPr>
      <t>Polvo, en recipiente plástico con un peso de
mínimo 400 gr</t>
    </r>
  </si>
  <si>
    <t>Lustrador de muebles</t>
  </si>
  <si>
    <r>
      <t xml:space="preserve"> - Con agentes limpiadores y abrillantadores en una concentración mínima del 5%
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-  El  envase del producto deberá estar correctamente etiquetado bajo los parámetros establecidos en el sistema globalmente armonizado, indicando: nombre comercial del producto, pictogramas de los compuestos peligrosos e instrucciones de uso</t>
    </r>
  </si>
  <si>
    <r>
      <t xml:space="preserve">Líquido, en recipiente plástico con capacidad mínima de </t>
    </r>
    <r>
      <rPr>
        <sz val="10"/>
        <color theme="1" tint="4.9989318521683403E-2"/>
        <rFont val="Arial"/>
        <family val="2"/>
      </rPr>
      <t>200 cc</t>
    </r>
  </si>
  <si>
    <t>Líquido cubre rasguños para madera</t>
  </si>
  <si>
    <r>
      <t xml:space="preserve">
-  </t>
    </r>
    <r>
      <rPr>
        <sz val="10"/>
        <color theme="1" tint="4.9989318521683403E-2"/>
        <rFont val="Arial"/>
        <family val="2"/>
      </rPr>
      <t>Con agentes limpiadores y abrillantadores en una concentración mínima del 5%)</t>
    </r>
    <r>
      <rPr>
        <sz val="10"/>
        <color rgb="FFFF0000"/>
        <rFont val="Arial"/>
        <family val="2"/>
      </rPr>
      <t xml:space="preserve">
</t>
    </r>
  </si>
  <si>
    <r>
      <rPr>
        <sz val="10"/>
        <rFont val="Arial"/>
        <family val="2"/>
      </rPr>
      <t xml:space="preserve">En recipiente plástico
con capacidad mínima de </t>
    </r>
    <r>
      <rPr>
        <sz val="10"/>
        <color theme="1" tint="4.9989318521683403E-2"/>
        <rFont val="Arial"/>
        <family val="2"/>
      </rPr>
      <t>240 cc</t>
    </r>
  </si>
  <si>
    <t>Crema para cuero</t>
  </si>
  <si>
    <t xml:space="preserve"> - Con agentes limpiadores y abrillantadores en una concentración mínima del 5% </t>
  </si>
  <si>
    <r>
      <rPr>
        <sz val="10"/>
        <rFont val="Arial"/>
        <family val="2"/>
      </rPr>
      <t>Crema, en recipiente plástico con capacidad
mínima de 200 cc</t>
    </r>
  </si>
  <si>
    <t>Cera Polimérica</t>
  </si>
  <si>
    <r>
      <rPr>
        <sz val="10"/>
        <rFont val="Arial"/>
        <family val="2"/>
      </rPr>
      <t>- Polimérica autobrillante.
- Con polímeros acrílicos, nivelantes y plastificantes.
- Neutra (para pisos de todos los colores)
- Contenido mínimo de sólidos del 10%</t>
    </r>
  </si>
  <si>
    <t>Cera emulsionada Neutra</t>
  </si>
  <si>
    <r>
      <rPr>
        <sz val="10"/>
        <rFont val="Arial"/>
        <family val="2"/>
      </rPr>
      <t>- Emulsionada
- Neutra (para pisos de todos los colores)
- Contenido mínimo de sólidos del 5%</t>
    </r>
  </si>
  <si>
    <t>Cera emulsionada roja</t>
  </si>
  <si>
    <r>
      <rPr>
        <sz val="10"/>
        <rFont val="Arial"/>
        <family val="2"/>
      </rPr>
      <t>- Emulsionada
- Roja
- Contenido mínimo de sólidos del 5%
- Antideslizante</t>
    </r>
  </si>
  <si>
    <t>Cera solvente</t>
  </si>
  <si>
    <r>
      <rPr>
        <sz val="10"/>
        <rFont val="Arial"/>
        <family val="2"/>
      </rPr>
      <t>- Solvente
- Contenido mínimo de sólidos del 10%</t>
    </r>
  </si>
  <si>
    <t>Sellante para pisos</t>
  </si>
  <si>
    <r>
      <rPr>
        <sz val="10"/>
        <rFont val="Arial"/>
        <family val="2"/>
      </rPr>
      <t>- Polimérico autobrillante.
- Con polímeros acrílicos, nivelantes y plastificantes.
- Contenido mínimo de sólidos del 20%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</si>
  <si>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Mantenedor de pisos</t>
  </si>
  <si>
    <r>
      <rPr>
        <sz val="10"/>
        <rFont val="Arial"/>
        <family val="2"/>
      </rPr>
      <t>- Polimérico autobrillante.
- Con polímeros acrílicos, nivelantes y plastificantes.
- Contenido mínimo de sólidos del 8%</t>
    </r>
  </si>
  <si>
    <t>Líquido, en recipiente
plástico con capacidad mínima de 3.785 cc</t>
  </si>
  <si>
    <t>Removedor de cera</t>
  </si>
  <si>
    <t>- Con agente activo alcalino en una concentración mínima del 9%
- pH entre 11 y 14</t>
  </si>
  <si>
    <t>Abrillantador para piso laminado</t>
  </si>
  <si>
    <t>- Con agente(s) con efecto limpiador y brillador.</t>
  </si>
  <si>
    <t xml:space="preserve">Jabón neutro para pisos </t>
  </si>
  <si>
    <t xml:space="preserve"> - Jabón multiusos
 - PH Neutro, 
 - No corrosivo ni tóxico. </t>
  </si>
  <si>
    <t>Varsol  ecológico 1</t>
  </si>
  <si>
    <r>
      <rPr>
        <sz val="10"/>
        <rFont val="Arial"/>
        <family val="2"/>
      </rPr>
      <t>- Solución con agentes desinfectantes, desmanchadores y desengrasantes  en concentración mínima del 15%.
- Biodegradable mínimo en un 95%</t>
    </r>
  </si>
  <si>
    <t>Líquido, en recipiente plástico con capacidad mínima de 1000 cc</t>
  </si>
  <si>
    <t>Varsol ecológico 2</t>
  </si>
  <si>
    <t>Desmanchador multiusos</t>
  </si>
  <si>
    <r>
      <rPr>
        <sz val="10"/>
        <rFont val="Arial"/>
        <family val="2"/>
      </rPr>
      <t>- Con agente(s) tensoactivo(s) con efecto limpiador y desengrasante
- Para superficies de todo tipo.</t>
    </r>
  </si>
  <si>
    <t>Crema, en bolsa plástica de mínimo 500 gr</t>
  </si>
  <si>
    <t>Brillametal en crema</t>
  </si>
  <si>
    <r>
      <rPr>
        <sz val="10"/>
        <rFont val="Arial"/>
        <family val="2"/>
      </rPr>
      <t>- Con agentes con efecto limpiador, pulidor y brillador.
- Para todo tipo de metales</t>
    </r>
    <r>
      <rPr>
        <sz val="10"/>
        <color rgb="FF000000"/>
        <rFont val="Arial"/>
        <family val="2"/>
      </rPr>
      <t xml:space="preserve">
 - El  envase del producto deberá estar correctamente etiquetado, indicando: nombre comercial del producto, pictogramas de los compuestos peligrosos e instrucciones de uso</t>
    </r>
  </si>
  <si>
    <t>En crema de mínimo 70 gr</t>
  </si>
  <si>
    <t>Brillametal líquido</t>
  </si>
  <si>
    <r>
      <rPr>
        <sz val="10"/>
        <rFont val="Arial"/>
        <family val="2"/>
      </rPr>
      <t>- Con agentes con efecto limpiador, pulidor y brillador.
- Para todo tipo de metales</t>
    </r>
  </si>
  <si>
    <t>Líquido , en recipiente plástico con capacidad mínima de 250 ml</t>
  </si>
  <si>
    <t>Betún</t>
  </si>
  <si>
    <r>
      <rPr>
        <sz val="10"/>
        <rFont val="Arial"/>
        <family val="2"/>
      </rPr>
      <t>- Contenido mínimo de sólidos del 30%
- Color negro</t>
    </r>
  </si>
  <si>
    <t>Tarro de mínimo 100 gr</t>
  </si>
  <si>
    <t>Ambientador 1</t>
  </si>
  <si>
    <t>- Solución con alcohol etílico y solventes.
- Con fragancia en una concentración del 1,5%
- En múltiples fragancias
 - Envase correctamente etiquetado bajo los parámetros establecidos en el sistema globalmente armonizado.</t>
  </si>
  <si>
    <t>Ambientador 2</t>
  </si>
  <si>
    <r>
      <rPr>
        <sz val="10"/>
        <rFont val="Arial"/>
        <family val="2"/>
      </rPr>
      <t>- Solución con alcohol etílico y solventes.
- Con fragancia en una concentración del 1,5%
- En múltiples fragancias
- libre de CFC</t>
    </r>
    <r>
      <rPr>
        <sz val="10"/>
        <color rgb="FF000000"/>
        <rFont val="Arial"/>
        <family val="2"/>
      </rPr>
      <t xml:space="preserve">
 - Envase correctamente etiquetado bajo los parámetros establecidos indicando: nombre comercial del producto, pictogramas de los compuestos peligrosos e instrucciones de uso.</t>
    </r>
  </si>
  <si>
    <t>Líquido, en aerosol seguro para la capa de ozono con capacidad mínima de 400 cc</t>
  </si>
  <si>
    <t>Insecticida 1</t>
  </si>
  <si>
    <t>- Para eliminar insectos rastreros.
- Con acción residual hasta por 4 semanas
- Sin olor
- Libre de CFC
 - El  envase del producto deberá estar correctamente etiquetado, indicando: nombre comercial del producto, pictogramas de los compuestos peligrosos e instrucciones de uso</t>
  </si>
  <si>
    <r>
      <rPr>
        <sz val="10"/>
        <rFont val="Arial"/>
        <family val="2"/>
      </rPr>
      <t>Líquido, en aerosol seguro para la capa de ozono con capacidad
mínima de 350 cc</t>
    </r>
  </si>
  <si>
    <t>Insecticida 2</t>
  </si>
  <si>
    <r>
      <rPr>
        <sz val="10"/>
        <rFont val="Arial"/>
        <family val="2"/>
      </rPr>
      <t>- Para eliminar insectos voladores
- Con acción residual hasta por 4 semanas
- Sin olor
- Libre de CFC</t>
    </r>
    <r>
      <rPr>
        <sz val="10"/>
        <color rgb="FF000000"/>
        <rFont val="Arial"/>
        <family val="2"/>
      </rPr>
      <t xml:space="preserve">
 - El  envase del producto deberá estar correctamente etiquetado, indicando: nombre comercial del producto, pictogramas de los compuestos peligrosos e instrucciones de uso</t>
    </r>
  </si>
  <si>
    <t>Limpiones 1</t>
  </si>
  <si>
    <r>
      <rPr>
        <sz val="10"/>
        <rFont val="Arial"/>
        <family val="2"/>
      </rPr>
      <t>- En tela de toalla fileteada
- Color blanco sin estampado
- Tamaño mínimo de 45cm de largo por 45cm de ancho.</t>
    </r>
  </si>
  <si>
    <t>Unidad</t>
  </si>
  <si>
    <t>Limpiones 2</t>
  </si>
  <si>
    <r>
      <rPr>
        <sz val="10"/>
        <rFont val="Arial"/>
        <family val="2"/>
      </rPr>
      <t>- En tela de toalla fileteada
- Color blanco sin estampado
-Tamaño mínimo de 100 cm de largo por 70 cm de ancho</t>
    </r>
  </si>
  <si>
    <t>Limpiones 3</t>
  </si>
  <si>
    <r>
      <rPr>
        <sz val="10"/>
        <rFont val="Arial"/>
        <family val="2"/>
      </rPr>
      <t>- En tela fileteada
- Color blanco sin estampado
- Tamaño mínimo de 45 cm de largo por 45 cm de ancho</t>
    </r>
  </si>
  <si>
    <t>Limpiones 4</t>
  </si>
  <si>
    <r>
      <rPr>
        <sz val="10"/>
        <rFont val="Arial"/>
        <family val="2"/>
      </rPr>
      <t>- En tela fileteada
- Color blanco sin estampado
-Tamaño mínimo de 100 cm de largo por 70 cm de ancho</t>
    </r>
  </si>
  <si>
    <t>Limpiones 5</t>
  </si>
  <si>
    <r>
      <rPr>
        <sz val="10"/>
        <rFont val="Arial"/>
        <family val="2"/>
      </rPr>
      <t>- En tela tipo galleta fileteada
- Color blanco o beige sin estampado
-Tamaño mínimo de 100 cm de largo por 70 cm de ancho</t>
    </r>
  </si>
  <si>
    <t>Bayetilla 1</t>
  </si>
  <si>
    <t xml:space="preserve"> - En tela fileteada
 -  100% algodón y fibra natural 
- Color blanco sin estampado
-Tamaño mínimo de 100 cm de largo por 70 cm de ancho</t>
  </si>
  <si>
    <t>Bayetilla 2</t>
  </si>
  <si>
    <t xml:space="preserve"> - En tela fileteada
 - 100% algodón y fibra natural 
 - Color rojo sin estampado
 -Tamaño mínimo de 100 cm de largo por 70 cm de ancho</t>
  </si>
  <si>
    <t>Toalla en tela blanca para pisos por metro (repuesto de haraganes)</t>
  </si>
  <si>
    <t xml:space="preserve"> - Elaborado  en microfibras
 - Color blanco
 - Tamaño mínimo de 100 cm de largo por 70 cm de ancho</t>
  </si>
  <si>
    <t>Paño absorbente multiusos 1</t>
  </si>
  <si>
    <r>
      <rPr>
        <sz val="10"/>
        <rFont val="Arial"/>
        <family val="2"/>
      </rPr>
      <t>- Material que no libera motas o pelusas
-Interfoliado
- Reutilizable
- Tamaño mínimo de 38 cm de largo por 25 cm de ancho</t>
    </r>
  </si>
  <si>
    <t>Paño absorbente multiusos 2</t>
  </si>
  <si>
    <r>
      <rPr>
        <sz val="10"/>
        <rFont val="Arial"/>
        <family val="2"/>
      </rPr>
      <t>- Material que no libera motas o pelusas
- Interfolidado
- Reutilizable
- Tamaño mínimo de 18 cm de largo por 20 cm de ancho</t>
    </r>
  </si>
  <si>
    <t>Estopa</t>
  </si>
  <si>
    <r>
      <rPr>
        <sz val="10"/>
        <rFont val="Arial"/>
        <family val="2"/>
      </rPr>
      <t>- Hecha 100% de hilos de algodón blanco peinado.
-Suave al tacto, para lustrar</t>
    </r>
  </si>
  <si>
    <t>Bolsa de mínimo 400 gr.</t>
  </si>
  <si>
    <t>Esponjilla 1</t>
  </si>
  <si>
    <r>
      <rPr>
        <sz val="10"/>
        <rFont val="Arial"/>
        <family val="2"/>
      </rPr>
      <t>- Espuma enmallada
- Tamaño mínimo de 7 cm de largo por 10 cm de ancho</t>
    </r>
  </si>
  <si>
    <t>Esponjilla 2</t>
  </si>
  <si>
    <r>
      <rPr>
        <sz val="10"/>
        <rFont val="Arial"/>
        <family val="2"/>
      </rPr>
      <t>- Doble uso (material de esponjilla blanda y abrasiva)
- Tamaño mínimo de 7 cm de largo por 10 cm de
ancho</t>
    </r>
  </si>
  <si>
    <t>Esponjilla 3</t>
  </si>
  <si>
    <r>
      <rPr>
        <sz val="10"/>
        <rFont val="Arial"/>
        <family val="2"/>
      </rPr>
      <t>- Abrasiva
- Tamaño mínimo de 9 cm de largo por 12 cm de</t>
    </r>
  </si>
  <si>
    <t>Esponjilla 4</t>
  </si>
  <si>
    <r>
      <rPr>
        <sz val="10"/>
        <rFont val="Arial"/>
        <family val="2"/>
      </rPr>
      <t>- Elaborada con fibra de acero inoxidable para dar brillo
- Tamaño mínimo de 5 cm de largo por 5 cm de</t>
    </r>
  </si>
  <si>
    <t>Esponjilla 5</t>
  </si>
  <si>
    <r>
      <rPr>
        <sz val="10"/>
        <rFont val="Arial"/>
        <family val="2"/>
      </rPr>
      <t>- Elaborada con alambre de acero inoxidable
- Tamaño mínimo de 7 cm de largo por 10 cm de ancho</t>
    </r>
  </si>
  <si>
    <t>Escoba 1</t>
  </si>
  <si>
    <t xml:space="preserve">- Cerdas suaves elaboradas con PET calibre entre 0,3 y 0,4 mm.
- Área de barrido mínima de 25 cm de largo por 8 cm de ancho por 10 cm de alto
- Material de base en plástico con acople tipo rosca
</t>
  </si>
  <si>
    <t>Escoba 2</t>
  </si>
  <si>
    <t xml:space="preserve">- Cerdas duras elaboradas con PET calibre entre 0,4 y 0,6 mm.
- Área de barrido mínima de 25 cm de largo por 8 cm de ancho por 10 cm de alto
- Material de base en plástico con acople tipo rosca
</t>
  </si>
  <si>
    <t>Escoba 3</t>
  </si>
  <si>
    <t xml:space="preserve">- Cerdas suaves elaboradas con PET calibre entre 0,3 y 0,4 mm.
- Área de barrido mínima de 35 cm de largo por 8 cm de ancho por 10 cm de alto
- Material de base en plástico con acople tipo rosca
</t>
  </si>
  <si>
    <t>Escoba 4</t>
  </si>
  <si>
    <t xml:space="preserve">- Cerdas duras elaboradas con PET calibre entre 0,4 y 0,6 mm.
- Área de barrido mínima de 35 cm de largo por 8 cm de ancho por 10 cm de alto
- Material de base en plástico con acople tipo rosca
</t>
  </si>
  <si>
    <t>Mango metálico escoba 1</t>
  </si>
  <si>
    <t xml:space="preserve">- Extensión mínima de 140 cm
- Acople plástico o rosca para palos de escoba
 </t>
  </si>
  <si>
    <t>Mango madera escoba 1</t>
  </si>
  <si>
    <t xml:space="preserve">- Extensión mínima de 140 cm
 -Acople plástico o rosca para palos de escoba
 </t>
  </si>
  <si>
    <t>Cepillos 1</t>
  </si>
  <si>
    <r>
      <rPr>
        <sz val="10"/>
        <rFont val="Arial"/>
        <family val="2"/>
      </rPr>
      <t>- Tipo plancha, con mango de plástico
- Cuerpo elaborado en plástico
- Cerdas duras en fibra plástica
- Tamaño mínimo de 15 cm de largo por 5cm de ancho por 6 cm de alto.</t>
    </r>
  </si>
  <si>
    <t>Cepillos 2</t>
  </si>
  <si>
    <r>
      <rPr>
        <sz val="10"/>
        <rFont val="Arial"/>
        <family val="2"/>
      </rPr>
      <t>- Para pisos
- Cuerpo elaborado en plástico
- Cerdas duras en fibra plástica
- Tamaño mínimo de 23 cm de largo por 6 cm de ancho por 7 cm de alto.
- Mango metálico con una extensión mínima de
140 cm</t>
    </r>
  </si>
  <si>
    <t>Cepillos 3</t>
  </si>
  <si>
    <r>
      <rPr>
        <sz val="10"/>
        <rFont val="Arial"/>
        <family val="2"/>
      </rPr>
      <t>- Para pisos
- Cuerpo elaborado en plástico
- Cerdas duras en fibra plástica
- Tamaño mínimo de 35 cm de largo por 6 cm de ancho por 7 cm de alto.
- Mango metálico con una extensión mínima de
140 cm</t>
    </r>
  </si>
  <si>
    <t>Trapero 1</t>
  </si>
  <si>
    <t xml:space="preserve"> - Elaborado con hilaza de algodón natural
 - Mecha con peso mínimo 250 gr y extensión mínima de 32 cm de  largo
 - Material de base en plástico con acople tipo rosca
</t>
  </si>
  <si>
    <t>Trapero 2</t>
  </si>
  <si>
    <t xml:space="preserve">- Elaborado con hilaza de algodón natural
- Mecha con peso mínimo de 350 gr y extensión mínima de 32 cm de largo
- Material de base en plástico con acople tipo rosca
</t>
  </si>
  <si>
    <t>Trapero 3</t>
  </si>
  <si>
    <t>- Elaborado con hilaza de algodón natural
- Mecha con peso mínimo de 450 gr y extensión mínima de 32 cm de largo
- Material de base en plástico con acople tipo rosca</t>
  </si>
  <si>
    <t>Mango metálico trapero 1</t>
  </si>
  <si>
    <t>Mango madera trapero 1</t>
  </si>
  <si>
    <t>Cepillo para sanitario (churrusco)</t>
  </si>
  <si>
    <r>
      <rPr>
        <sz val="10"/>
        <rFont val="Arial"/>
        <family val="2"/>
      </rPr>
      <t>- Cerdas duras elaboradas en fibras plásticas
- Extensión mínima de las cerdas es de 2,5 cm
- Base y mango elaborados en plástico
- Mango con longitud mínima de 33 cm</t>
    </r>
  </si>
  <si>
    <t>Pads 1</t>
  </si>
  <si>
    <r>
      <rPr>
        <sz val="10"/>
        <rFont val="Arial"/>
        <family val="2"/>
      </rPr>
      <t>- Para brillo
- Diámetro mínimo de 16 pulgadas
- Rojo o blanco</t>
    </r>
  </si>
  <si>
    <t>Pads 2</t>
  </si>
  <si>
    <r>
      <rPr>
        <sz val="10"/>
        <rFont val="Arial"/>
        <family val="2"/>
      </rPr>
      <t>- Para remoción
- Diámetro mínimo de 16 pulgadas
- Café o negro</t>
    </r>
  </si>
  <si>
    <t>Pads 3</t>
  </si>
  <si>
    <r>
      <rPr>
        <sz val="10"/>
        <rFont val="Arial"/>
        <family val="2"/>
      </rPr>
      <t>- Para brillo
- Diámetro mínimo de 20 pulgadas
- Rojo o blanco</t>
    </r>
  </si>
  <si>
    <t>Pads 4</t>
  </si>
  <si>
    <r>
      <rPr>
        <sz val="10"/>
        <rFont val="Arial"/>
        <family val="2"/>
      </rPr>
      <t>- Para remoción
- Diámetro mínimo de 20 pulgadas
- Café o negro</t>
    </r>
  </si>
  <si>
    <t>Boneth 1</t>
  </si>
  <si>
    <r>
      <rPr>
        <sz val="10"/>
        <rFont val="Arial"/>
        <family val="2"/>
      </rPr>
      <t>- Diámetro mínimo de 16 pulgadas
- Elaborado en hilaza de algodón</t>
    </r>
  </si>
  <si>
    <t>Boneth 2</t>
  </si>
  <si>
    <r>
      <rPr>
        <sz val="10"/>
        <rFont val="Arial"/>
        <family val="2"/>
      </rPr>
      <t>- Diámetro mínimo de 20 pulgadas
- Elaborado en hilaza de algodón</t>
    </r>
  </si>
  <si>
    <t>Bolsas plástica 1</t>
  </si>
  <si>
    <t>- Elaborada en polietileno de baja densidad
- De color negro
- Calibre de mínimo 1
- Tamaño de 40 cm de ancho por 55 cm de largo</t>
  </si>
  <si>
    <t>Paquete de mínimo 6</t>
  </si>
  <si>
    <t>Bolsas plástica 2</t>
  </si>
  <si>
    <t>- Elaborada en polietileno de baja densidad
- De color verde
- Calibre de mínimo 1
- Tamaño de 40 cm de ancho por 55 cm de largo</t>
  </si>
  <si>
    <t>Bolsas plástica 3</t>
  </si>
  <si>
    <t>- Elaborada en polietileno de baja densidad
- De color blanco
- Calibre de mínimo 1
- Tamaño de 40 cm de ancho por 55 cm de largo</t>
  </si>
  <si>
    <t>Bolsas plástica 4</t>
  </si>
  <si>
    <t>- Elaborada en polietileno de baja densidad
- De color rojo
- Calibre de mínimo 1
- Tamaño de 40 cm de ancho por 55 cm de largo
 - Con impresión de aviso de riesgo biológico</t>
  </si>
  <si>
    <t>Bolsas plástica 5</t>
  </si>
  <si>
    <t>- Elaborada en polietileno de baja densidad
- De color azul
- Calibre de mínimo 1
- Tamaño de 40 cm de ancho por 55 cm de largo</t>
  </si>
  <si>
    <t>Bolsas plástica 6</t>
  </si>
  <si>
    <t>- Elaborada en polietileno de baja densidad
- De color gris
- Calibre de mínimo 1
- Tamaño de 40 cm de ancho por 55 cm de largo</t>
  </si>
  <si>
    <t>Bolsas plástica 7</t>
  </si>
  <si>
    <t>- Elaborada en polietileno de baja densidad
- De color amarillo
- Calibre de mínimo 1
- Tamaño de 40 cm de ancho por 55 cm de largo</t>
  </si>
  <si>
    <t>Bolsas plástica 8</t>
  </si>
  <si>
    <r>
      <rPr>
        <sz val="10"/>
        <rFont val="Arial"/>
        <family val="2"/>
      </rPr>
      <t>- Elaborada en polietileno de baja densidad
- De color negro
-Calibre de mínimo 2
- Tamaño de 60 cm de ancho por 70 cm de largo</t>
    </r>
  </si>
  <si>
    <t>Bolsas plástica 9</t>
  </si>
  <si>
    <r>
      <rPr>
        <sz val="10"/>
        <rFont val="Arial"/>
        <family val="2"/>
      </rPr>
      <t>- Elaborada en polietileno de baja densidad
- De color verde
- Calibre de mínimo 2
- Tamaño de 60 cm de ancho por 70 cm de largo</t>
    </r>
  </si>
  <si>
    <t>Bolsas plástica 10</t>
  </si>
  <si>
    <r>
      <rPr>
        <sz val="10"/>
        <rFont val="Arial"/>
        <family val="2"/>
      </rPr>
      <t>- Elaborada en polietileno de baja densidad
- De color blanco
- Calibre de mínimo 2
- Tamaño de 60 cm de ancho por 70 cm de largo</t>
    </r>
  </si>
  <si>
    <t>Bolsas plástica 11</t>
  </si>
  <si>
    <r>
      <rPr>
        <sz val="10"/>
        <rFont val="Arial"/>
        <family val="2"/>
      </rPr>
      <t>- Elaborada en polietileno de baja densidad
- De color rojo
- Calibre de mínimo 2
- Tamaño de 60 cm de ancho por 70 cm de largo
- Con impresión de aviso de riesgo biológico</t>
    </r>
  </si>
  <si>
    <t>Bolsas plástica 12</t>
  </si>
  <si>
    <t xml:space="preserve">- Elaborada en polietileno de baja densidad
- De color azul
- Calibre de mínimo 2
- Tamaño de 60 cm de ancho por 70 cm de largo
</t>
  </si>
  <si>
    <t>Bolsas plástica 13</t>
  </si>
  <si>
    <t xml:space="preserve">- Elaborada en polietileno de baja densidad
- De color gris
- Calibre de mínimo 2
- Tamaño de 60 cm de ancho por 70 cm de largo
</t>
  </si>
  <si>
    <t>Bolsas plástica 14</t>
  </si>
  <si>
    <t xml:space="preserve">- Elaborada en polietileno de baja densidad
- De color amarillo
- Calibre de mínimo 2
- Tamaño de 60 cm de ancho por 70 cm de largo
</t>
  </si>
  <si>
    <t>Bolsas plástica 15</t>
  </si>
  <si>
    <r>
      <rPr>
        <sz val="10"/>
        <rFont val="Arial"/>
        <family val="2"/>
      </rPr>
      <t>- Elaborada en polietileno de baja densidad
- De color negro
- Calibre de mínimo 2
- Tamaño de 70 cm de ancho por 90 cm de largo</t>
    </r>
  </si>
  <si>
    <t>Bolsas plástica 16</t>
  </si>
  <si>
    <r>
      <rPr>
        <sz val="10"/>
        <rFont val="Arial"/>
        <family val="2"/>
      </rPr>
      <t>- Elaborada en polietileno de baja densidad
- De color verde
- Calibre de mínimo 2
- Tamaño de 70 cm de ancho por 90 cm de largo</t>
    </r>
  </si>
  <si>
    <t>Bolsas plástica 17</t>
  </si>
  <si>
    <r>
      <rPr>
        <sz val="10"/>
        <rFont val="Arial"/>
        <family val="2"/>
      </rPr>
      <t>- Elaborada en polietileno de baja densidad
- De color blanco
- Calibre de mínimo 2
- Tamaño de 70 cm de ancho por 90 cm de largo</t>
    </r>
  </si>
  <si>
    <t>Bolsas plástica 18</t>
  </si>
  <si>
    <r>
      <rPr>
        <sz val="10"/>
        <rFont val="Arial"/>
        <family val="2"/>
      </rPr>
      <t>- Elaborada en polietileno de baja densidad
- De color rojo
- Calibre de mínimo 2
- Tamaño de 70 cm de ancho por 90 cm de largo
- Con impresión de aviso de riesgo biológico</t>
    </r>
  </si>
  <si>
    <t>Bolsas plástica 19</t>
  </si>
  <si>
    <t xml:space="preserve">- Elaborada en polietileno de baja densidad
- De color azul
- Calibre de mínimo 2
- Tamaño de 70 cm de ancho por 90 cm de largo
</t>
  </si>
  <si>
    <t>Bolsas plástica 20</t>
  </si>
  <si>
    <t xml:space="preserve">- Elaborada en polietileno de baja densidad
- De color gris
- Calibre de mínimo 2
- Tamaño de 70 cm de ancho por 90 cm de largo
</t>
  </si>
  <si>
    <t>Bolsas plástica 21</t>
  </si>
  <si>
    <t xml:space="preserve">- Elaborada en polietileno de baja densidad
- De color amarillo
- Calibre de mínimo 2
- Tamaño de 70 cm de ancho por 90 cm de largo
</t>
  </si>
  <si>
    <t>Bolsas plástica 22</t>
  </si>
  <si>
    <t>- Elaborada en polietileno de baja densidad
- De color negro
- Calibre de mínimo 3
- Tamaño de 80 cm de ancho por 110 cm de largo</t>
  </si>
  <si>
    <t>Bolsas plástica 23</t>
  </si>
  <si>
    <t>- Elaborada en polietileno de baja densidad
- De color verde
- Calibre de mínimo 3
- Tamaño de 80 cm de ancho por 110 cm de largo</t>
  </si>
  <si>
    <t>Bolsas plástica 24</t>
  </si>
  <si>
    <t>- Elaborada en polietileno de baja densidad
- De color blanco
-Calibre de mínimo 3
- Tamaño de 80 cm de ancho por 110 cm de largo</t>
  </si>
  <si>
    <t>Bolsas plástica 25</t>
  </si>
  <si>
    <t>- Elaborada en polietileno de baja densidad
- De color rojo
-Calibre de mínimo 3
- Tamaño de 80 cm de ancho por 110 cm de largo
- Con impresión de aviso de riesgo biológico</t>
  </si>
  <si>
    <t>Bolsas plástica 26</t>
  </si>
  <si>
    <t xml:space="preserve">- Elaborada en polietileno de baja densidad
- De color azul
-Calibre de mínimo 3
- Tamaño de 80 cm de ancho por 110 cm de largo
</t>
  </si>
  <si>
    <t>Bolsas plástica 27</t>
  </si>
  <si>
    <t xml:space="preserve">- Elaborada en polietileno de baja densidad
- De color gris
-Calibre de mínimo 3
- Tamaño de 80 cm de ancho por 110 cm de largo
</t>
  </si>
  <si>
    <t>Bolsas plástica 28</t>
  </si>
  <si>
    <t xml:space="preserve">- Elaborada en polietileno de baja densidad
- De color amarilla
-Calibre de mínimo 3
- Tamaño de 80 cm de ancho por 110 cm de largo
</t>
  </si>
  <si>
    <t>Guantes 1</t>
  </si>
  <si>
    <r>
      <rPr>
        <sz val="10"/>
        <rFont val="Arial"/>
        <family val="2"/>
      </rPr>
      <t>- Tipo doméstico
- Elaborados en látex
- Calibre mínimo de 18
- Tallas 7 a 9
- Color amarillo</t>
    </r>
  </si>
  <si>
    <t>Par</t>
  </si>
  <si>
    <t>Guantes 2</t>
  </si>
  <si>
    <r>
      <rPr>
        <sz val="10"/>
        <rFont val="Arial"/>
        <family val="2"/>
      </rPr>
      <t>- Tipo doméstico
- Elaborados en látex
- Calibre mínimo de 18
- Tallas 7 a 9
- Color negro</t>
    </r>
  </si>
  <si>
    <t>Guantes 3</t>
  </si>
  <si>
    <r>
      <rPr>
        <sz val="10"/>
        <rFont val="Arial"/>
        <family val="2"/>
      </rPr>
      <t>- Tipo doméstico
- Elaborados en látex
- Calibre mínimo de 25
- Tallas 7 a 9
- Color negro</t>
    </r>
  </si>
  <si>
    <t>Guantes 4</t>
  </si>
  <si>
    <r>
      <rPr>
        <sz val="10"/>
        <rFont val="Arial"/>
        <family val="2"/>
      </rPr>
      <t>- Tipo doméstico
- Elaborados en látex
- Calibre mínimo de 25
- Tallas 7 a 9
- Color rojo</t>
    </r>
  </si>
  <si>
    <t>Guantes 5</t>
  </si>
  <si>
    <r>
      <rPr>
        <sz val="10"/>
        <rFont val="Arial"/>
        <family val="2"/>
      </rPr>
      <t>- Tipo industrial
- Elaborados en látex
- Calibre mínimo de 35
- Tallas 7 a 9
- Color negro</t>
    </r>
  </si>
  <si>
    <t>Guantes 6</t>
  </si>
  <si>
    <r>
      <rPr>
        <sz val="10"/>
        <rFont val="Arial"/>
        <family val="2"/>
      </rPr>
      <t>- Elaborados en látex desechable (tipo cirugía)
- Empovaldos
- Tallas XS-XXL</t>
    </r>
  </si>
  <si>
    <t>Caja de mínimo 100 unidades</t>
  </si>
  <si>
    <t>Guantes 7</t>
  </si>
  <si>
    <r>
      <rPr>
        <sz val="10"/>
        <rFont val="Arial"/>
        <family val="2"/>
      </rPr>
      <t>- Elaborados en carnaza
- Tallas 7 a 9</t>
    </r>
  </si>
  <si>
    <t>Guantes 8</t>
  </si>
  <si>
    <r>
      <rPr>
        <sz val="10"/>
        <rFont val="Arial"/>
        <family val="2"/>
      </rPr>
      <t>- Tipo mosquetero
- Calibre mínimo de 40
- Tallas 7 a 9
- Color negro</t>
    </r>
  </si>
  <si>
    <t>Guantes 9</t>
  </si>
  <si>
    <r>
      <rPr>
        <sz val="10"/>
        <rFont val="Arial"/>
        <family val="2"/>
      </rPr>
      <t>- Elaborados en hilaza
- Tallas 7 a 9</t>
    </r>
  </si>
  <si>
    <t>Tapabocas 1</t>
  </si>
  <si>
    <r>
      <rPr>
        <sz val="10"/>
        <rFont val="Arial"/>
        <family val="2"/>
      </rPr>
      <t>- Elaborado en tela no tejida
- Desechable
- Con tiras elásticas</t>
    </r>
  </si>
  <si>
    <t>Caja de mínimo 50 unidades</t>
  </si>
  <si>
    <t>Tapabocas 2</t>
  </si>
  <si>
    <t>- Elaborado en tela no tejida de Polipropileno y Poliéster
- Desechable
- Con tiras elásticas
- Con soporte nasal</t>
  </si>
  <si>
    <t>Papel higiénico 1</t>
  </si>
  <si>
    <t xml:space="preserve"> - Rollo con longitud mínima de 30 metros
 - Doble hoja blanca
 - Sin fragancia</t>
  </si>
  <si>
    <t>Rollo</t>
  </si>
  <si>
    <t>Papel higiénico 2</t>
  </si>
  <si>
    <t>- Rollo con longitud mínima de 250 metros
- Doble hoja de color natural
- Sin fragancia</t>
  </si>
  <si>
    <t>Papel higiénico 3</t>
  </si>
  <si>
    <t>- Rollo con longitud mínima de 250 metros
- Doble hoja blanca
- Sin fragancia</t>
  </si>
  <si>
    <t>Papel higiénico 4</t>
  </si>
  <si>
    <t>- Rollo con longitud mínima de 400 metros
- Hoja sencilla de color natural
- Sinfragancia</t>
  </si>
  <si>
    <t>Papel higiénico 5</t>
  </si>
  <si>
    <t xml:space="preserve"> - Rollo con longitud mínima de 400 metros
 - Hoja sencilla de color blanco
 - Sin fragancia</t>
  </si>
  <si>
    <t>Papel higiénico 6</t>
  </si>
  <si>
    <t xml:space="preserve"> 
-Tipo multihoja blanco doble hoja
</t>
  </si>
  <si>
    <r>
      <rPr>
        <sz val="10"/>
        <rFont val="Arial"/>
        <family val="2"/>
      </rPr>
      <t>Paquete de mínimo
250 unidades</t>
    </r>
  </si>
  <si>
    <t>Toallas para manos 1</t>
  </si>
  <si>
    <r>
      <rPr>
        <sz val="10"/>
        <rFont val="Arial"/>
        <family val="2"/>
      </rPr>
      <t>- Rollo con longitud mínima de 100 metros
- Doble hoja con un tamaño mínimo 15 cm de ancho
- Disponibles en color blanco</t>
    </r>
  </si>
  <si>
    <t>Toallas para manos 2</t>
  </si>
  <si>
    <r>
      <rPr>
        <sz val="10"/>
        <rFont val="Arial"/>
        <family val="2"/>
      </rPr>
      <t>- Rollo con longitud mínima de 100 metros
- Doble hoja con un tamaño mínimo 15 cm de ancho
- Disponibles en color natural</t>
    </r>
  </si>
  <si>
    <t>Toallas para manos 3</t>
  </si>
  <si>
    <r>
      <rPr>
        <sz val="10"/>
        <rFont val="Arial"/>
        <family val="2"/>
      </rPr>
      <t xml:space="preserve"> - Rollo con longitud mínima de 150 metros
 - Doble hoja con un tamaño mínimo 15 cm de ancho
 - Disponibles en color blanco</t>
    </r>
    <r>
      <rPr>
        <sz val="10"/>
        <color rgb="FF000000"/>
        <rFont val="Arial"/>
        <family val="2"/>
      </rPr>
      <t xml:space="preserve">
 - Sin olor o fragancia</t>
    </r>
  </si>
  <si>
    <t>Toallas para manos 4</t>
  </si>
  <si>
    <t xml:space="preserve"> - Rollo con longitud mínima de 150 metros
 - Doble hoja con un tamaño mínimo 15 cm de ancho
 - Disponibles en color natural
 - Sin fragancia</t>
  </si>
  <si>
    <t>Toallas para manos 5</t>
  </si>
  <si>
    <r>
      <rPr>
        <sz val="10"/>
        <rFont val="Arial"/>
        <family val="2"/>
      </rPr>
      <t>- Rollo con longitud mínima de 250 metros
- Hoja sencilla  con un tamaño mínimo de15 cm de ancho
- Hoja color natural</t>
    </r>
  </si>
  <si>
    <t>Toallas para manos 6</t>
  </si>
  <si>
    <t>- Toallas interdobladas, paquete con mínimo 150 unidades
- Doble hoja con un tamaño mínimo de 20 cm de largo por 15 cm de ancho
 - Hoja color natural</t>
  </si>
  <si>
    <t>Toallas para manos 7</t>
  </si>
  <si>
    <t>- Toallas interdobladas, paquete con mínimo 150 unidades
- Doble hoja con un tamaño mínimo de 20 cm de largo por 15 cm de ancho
 - Hoja color blanco</t>
  </si>
  <si>
    <t>Pañuelos</t>
  </si>
  <si>
    <r>
      <rPr>
        <sz val="10"/>
        <rFont val="Arial"/>
        <family val="2"/>
      </rPr>
      <t>- Doble hoja
- Color blanco</t>
    </r>
  </si>
  <si>
    <r>
      <rPr>
        <sz val="10"/>
        <rFont val="Arial"/>
        <family val="2"/>
      </rPr>
      <t>Caja de mínimo 70
unidades</t>
    </r>
  </si>
  <si>
    <t>Vasos 1</t>
  </si>
  <si>
    <r>
      <rPr>
        <sz val="10"/>
        <rFont val="Arial"/>
        <family val="2"/>
      </rPr>
      <t>- Elaborado en plástico
- Color blanco
- Capacidad mínima de 9 oz</t>
    </r>
  </si>
  <si>
    <t>Paquete de mínimo 50 unidades</t>
  </si>
  <si>
    <t>Vasos 2</t>
  </si>
  <si>
    <t xml:space="preserve"> - Elaborado en cartón 97% biodegradable
- Capacidad mínima de 4 oz</t>
  </si>
  <si>
    <t>Vasos 3</t>
  </si>
  <si>
    <t xml:space="preserve"> - Elaborado en cartón 97% biodegradable
 - Capacidad mínima de 6 oz</t>
  </si>
  <si>
    <t>Paquete de mínimo 50</t>
  </si>
  <si>
    <t>Vasos 4</t>
  </si>
  <si>
    <t xml:space="preserve"> - Elaborado en cartón 97% biodegradable
- Capacidad mínima de 9 oz</t>
  </si>
  <si>
    <t>Mezclador 1</t>
  </si>
  <si>
    <r>
      <rPr>
        <sz val="10"/>
        <rFont val="Arial"/>
        <family val="2"/>
      </rPr>
      <t>- Elaborados en plástico
- Calibre mínimo de 2
- Longitud mínima de 11 cm
- Color rojo, café o blanco</t>
    </r>
  </si>
  <si>
    <t>Paquete de mínimo 500</t>
  </si>
  <si>
    <t>Mezclador 2</t>
  </si>
  <si>
    <t xml:space="preserve">
 - Mezcladores  elaborados en madera y/o apartir de recursos renovables como la caña de azucar y/o almidón de maíz
  - Longitud mínima de 11 cm</t>
  </si>
  <si>
    <t>Cuchara</t>
  </si>
  <si>
    <r>
      <rPr>
        <sz val="10"/>
        <rFont val="Arial"/>
        <family val="2"/>
      </rPr>
      <t>- Elaboradas en plástico
- Color blanco
- Longitud total mínima de 16 cm</t>
    </r>
  </si>
  <si>
    <t>Paquete de mínimo 20 unidades</t>
  </si>
  <si>
    <t>Tenedor 1</t>
  </si>
  <si>
    <t>Tenedor 2</t>
  </si>
  <si>
    <r>
      <rPr>
        <sz val="10"/>
        <rFont val="Arial"/>
        <family val="2"/>
      </rPr>
      <t>- Elaboradas en plástico
- Color blanco
- Longitud total mínima de 12 cm</t>
    </r>
  </si>
  <si>
    <t>Cuchillo</t>
  </si>
  <si>
    <r>
      <rPr>
        <sz val="10"/>
        <rFont val="Arial"/>
        <family val="2"/>
      </rPr>
      <t>- Elaborados en plástico
- Color blanco
- Longitud total mínima de 16 cm</t>
    </r>
  </si>
  <si>
    <t>Cuchara pequeña</t>
  </si>
  <si>
    <t>Platos 1</t>
  </si>
  <si>
    <r>
      <rPr>
        <sz val="10"/>
        <rFont val="Arial"/>
        <family val="2"/>
      </rPr>
      <t>- Elaborados en plástico
- Llanos
- Color blanco
- Diámetro mínimo de 22 cm</t>
    </r>
  </si>
  <si>
    <t>Platos 2</t>
  </si>
  <si>
    <r>
      <rPr>
        <sz val="10"/>
        <rFont val="Arial"/>
        <family val="2"/>
      </rPr>
      <t>- Elaborados en plástico
- Llanos
- Color blanco
- Diámetro mínimo de 15 cm</t>
    </r>
  </si>
  <si>
    <t>Platos 3</t>
  </si>
  <si>
    <r>
      <rPr>
        <sz val="10"/>
        <rFont val="Arial"/>
        <family val="2"/>
      </rPr>
      <t>- Elaborados en plástico
- Hondos
- Color blanco
- Diámetro mínimo de 25 cm</t>
    </r>
  </si>
  <si>
    <t>Servilleta papel</t>
  </si>
  <si>
    <t>- Tipo cafetería
 - Dobe hoja
- Color blanco
- Dimensiones mínimas de 25 cm de largo y 15 cm de ancho</t>
  </si>
  <si>
    <t>Paquete de mínimo 100 unidades</t>
  </si>
  <si>
    <t>Filtro para greca 1</t>
  </si>
  <si>
    <r>
      <rPr>
        <sz val="10"/>
        <rFont val="Arial"/>
        <family val="2"/>
      </rPr>
      <t>- Elaborada en tela
- Para greca
- Capacidad de media libra</t>
    </r>
  </si>
  <si>
    <t>Filtro para greca 2</t>
  </si>
  <si>
    <r>
      <rPr>
        <sz val="10"/>
        <rFont val="Arial"/>
        <family val="2"/>
      </rPr>
      <t>- Elaborada en tela
- Para greca
- Capacidad de una 1 libra</t>
    </r>
  </si>
  <si>
    <t>Filtro para greca 3</t>
  </si>
  <si>
    <r>
      <rPr>
        <sz val="10"/>
        <rFont val="Arial"/>
        <family val="2"/>
      </rPr>
      <t>- Elaborada en tela
- Para greca
- Capacidad de dos 2 libras</t>
    </r>
  </si>
  <si>
    <t>Papel Aluminio 1</t>
  </si>
  <si>
    <r>
      <rPr>
        <sz val="10"/>
        <rFont val="Arial"/>
        <family val="2"/>
      </rPr>
      <t>- Longitud mínima del rollo de 40 metros
- Ancho mínimo del rollo de 27 cm</t>
    </r>
  </si>
  <si>
    <r>
      <rPr>
        <sz val="10"/>
        <rFont val="Arial"/>
        <family val="2"/>
      </rPr>
      <t>Caja de carton con un 1 rollo de mínimo 40 metros de largo y 27
cm de ancho</t>
    </r>
  </si>
  <si>
    <t>Papel Aluminio 2</t>
  </si>
  <si>
    <r>
      <rPr>
        <sz val="10"/>
        <rFont val="Arial"/>
        <family val="2"/>
      </rPr>
      <t>- Longitud mínima del rollo de 100 metros
- Ancho mínimo del rollo de 27 cm</t>
    </r>
  </si>
  <si>
    <r>
      <rPr>
        <sz val="10"/>
        <rFont val="Arial"/>
        <family val="2"/>
      </rPr>
      <t>Caja de carton con un 1 rollo de mínimo 100 metros de largo y 27
cm de ancho</t>
    </r>
  </si>
  <si>
    <t>Película transparente para alimentos</t>
  </si>
  <si>
    <r>
      <rPr>
        <sz val="10"/>
        <rFont val="Arial"/>
        <family val="2"/>
      </rPr>
      <t>- Longitud mínima del rollo de 30 metros
- Ancho mínimo del rollo de 27 cm</t>
    </r>
  </si>
  <si>
    <r>
      <rPr>
        <sz val="10"/>
        <rFont val="Arial"/>
        <family val="2"/>
      </rPr>
      <t>Caja de carton con un 1 rollo de mínimo 30 metros de largo y 27
cm de ancho</t>
    </r>
  </si>
  <si>
    <t>Termo para café 1</t>
  </si>
  <si>
    <r>
      <rPr>
        <sz val="10"/>
        <rFont val="Arial"/>
        <family val="2"/>
      </rPr>
      <t>- Elaborado en plástico
- Capacidad mínima de 1 litro</t>
    </r>
  </si>
  <si>
    <t>Termo para café 2</t>
  </si>
  <si>
    <t xml:space="preserve"> - Térmico, con bomba tipo dispensador. Portatil.  
 - Bomba manual para dispensar la bebida.  
 - Acero inoxidable y plastico. 
 - Agarradera plastica, tapa con empaque, bomba manual. 
 - Capacidad mínima de 3 litros</t>
  </si>
  <si>
    <t>Jarra</t>
  </si>
  <si>
    <r>
      <rPr>
        <sz val="10"/>
        <rFont val="Arial"/>
        <family val="2"/>
      </rPr>
      <t>- Elaborada en plástico
- Capacidad mínima de 2 litros
- Con tapa</t>
    </r>
  </si>
  <si>
    <t>Café 1</t>
  </si>
  <si>
    <t xml:space="preserve">
- 100% café tostado y molido.   
- Tostión media.                                          
- Puntaje en taza mayor o igual a 80 puntos catación SCA.
- Empacada en bolsa de polipropileno aluminizada resistente a la humedad y al oxígeno.  
- Debe cumplir con Resolución 333 de 2011 sobre rotulado y etiquetado nutricional y las normas que la modifiquen. </t>
  </si>
  <si>
    <t>Libra</t>
  </si>
  <si>
    <t>Café 2</t>
  </si>
  <si>
    <r>
      <rPr>
        <sz val="10"/>
        <rFont val="Arial"/>
        <family val="2"/>
      </rPr>
      <t>- 100% café tostado y molido
- Tipo medio
- Descafeinado
- Empacada en bolsa de polipropileno aluminizada resistente a la humedad y al oxigeno
-  Debe cumplir con Resolución 333 de 2011 sobre rotulado y etiquetado nutricional y las normas que
la modifiquen</t>
    </r>
  </si>
  <si>
    <t>Café 3</t>
  </si>
  <si>
    <t>- Instantáneo, para máquinas automáticas</t>
  </si>
  <si>
    <t>Bolsa de mínimo 500 gr</t>
  </si>
  <si>
    <t>Crema para café</t>
  </si>
  <si>
    <r>
      <rPr>
        <sz val="10"/>
        <rFont val="Arial"/>
        <family val="2"/>
      </rPr>
      <t>- No láctea
- Debe cumplir con Resolución 333 de 2011 sobre rotulado y etiquetado nutricional y las normas que la modifiquen</t>
    </r>
  </si>
  <si>
    <t>Bolsas de mínimo 100 sobres de mínimo 4 gr</t>
  </si>
  <si>
    <t>Azúcar 1</t>
  </si>
  <si>
    <r>
      <rPr>
        <sz val="10"/>
        <rFont val="Arial"/>
        <family val="2"/>
      </rPr>
      <t>- Blanca
- Empaque elaborado en materiales atóxicos
- Debe cumplir con Resolución 333 de 2011 sobre rotulado y etiquetado nutricional y las normas que la modifiquen</t>
    </r>
  </si>
  <si>
    <t>Bolsa de mínimo 200 sobres o tubipacks de 5 gr</t>
  </si>
  <si>
    <t>Azúcar 2</t>
  </si>
  <si>
    <t>Azúcar 3</t>
  </si>
  <si>
    <r>
      <rPr>
        <sz val="10"/>
        <rFont val="Arial"/>
        <family val="2"/>
      </rPr>
      <t>- Morena
- Empaque elaborado en materiales atóxicos
- Debe cumplir con Resolución 333 de 2011 sobre rotulado y etiquetado nutricional y las normas que la modifiquen</t>
    </r>
  </si>
  <si>
    <t>Endulzante</t>
  </si>
  <si>
    <r>
      <rPr>
        <sz val="10"/>
        <rFont val="Arial"/>
        <family val="2"/>
      </rPr>
      <t>- Sin calorías
- Empaque elaborado en materiales atóxicos
- Debe cumplir con Resolución 333 de 2011 sobre rotulado y etiquetado nutricional y las normas que la modifiquen</t>
    </r>
  </si>
  <si>
    <t>Caja de mínimo 100 sobres</t>
  </si>
  <si>
    <t>Panela</t>
  </si>
  <si>
    <r>
      <rPr>
        <sz val="10"/>
        <rFont val="Arial"/>
        <family val="2"/>
      </rPr>
      <t>- Panela instantánes pulverizada, deshidratada
- Debe cumplir con la NTC 1311 sobreo productos agrícolas
- Empaque elaborado en materiales atóxicos
- Debe cumplir con la Resolucion 779 de 2006
- Debe cumplir con Resolución 333 de 2011 sobre rotulado y etiquetado nutricional y las normas que la modifiquen</t>
    </r>
  </si>
  <si>
    <t>Bolsa de mínimo 100 sobres de mínimo 5 gr</t>
  </si>
  <si>
    <t>Sal 1</t>
  </si>
  <si>
    <r>
      <rPr>
        <sz val="10"/>
        <rFont val="Arial"/>
        <family val="2"/>
      </rPr>
      <t>- Refinada, con un 99,9% de pureza
- Con adiciones de yodo y flúor
- Debe cumplir con Resolución 333 de 2011 sobre rotulado y etiquetado nutricional y las normas que la modifiquen</t>
    </r>
  </si>
  <si>
    <t>Libra (500 gr)</t>
  </si>
  <si>
    <t>Sal 2</t>
  </si>
  <si>
    <t>Kilo (1.000 gramos)</t>
  </si>
  <si>
    <t>Sal 3</t>
  </si>
  <si>
    <t>Salero de mínimo 130 gr</t>
  </si>
  <si>
    <t>Aromática</t>
  </si>
  <si>
    <r>
      <rPr>
        <sz val="10"/>
        <rFont val="Arial"/>
        <family val="2"/>
      </rPr>
      <t>- Para infusión
- Cajas disponbiles en mínimo tres (3) sabores
- 100% naturales</t>
    </r>
  </si>
  <si>
    <t>Cajas de mínimo 20 en sobres.</t>
  </si>
  <si>
    <t>Bebida de frutas</t>
  </si>
  <si>
    <r>
      <rPr>
        <sz val="10"/>
        <rFont val="Arial"/>
        <family val="2"/>
      </rPr>
      <t>- En jarabe
- Cajas disponbiles en mínimo tres (3) sabores</t>
    </r>
  </si>
  <si>
    <t>Caja de mínimo 20 sobres</t>
  </si>
  <si>
    <t>Bebida de panela</t>
  </si>
  <si>
    <r>
      <rPr>
        <sz val="10"/>
        <rFont val="Arial"/>
        <family val="2"/>
      </rPr>
      <t>- Bebida instantánea granulada
- Cajas disponbiles en mínimo tres (3) sabores</t>
    </r>
  </si>
  <si>
    <t>Caja de mínimo 25 sobres</t>
  </si>
  <si>
    <t>Té</t>
  </si>
  <si>
    <t>Caja x 20 mínimo sobres</t>
  </si>
  <si>
    <t>Infusión frutal</t>
  </si>
  <si>
    <r>
      <rPr>
        <sz val="10"/>
        <rFont val="Arial"/>
        <family val="2"/>
      </rPr>
      <t xml:space="preserve"> - Para infusión
 - 100% naturales
 -</t>
    </r>
    <r>
      <rPr>
        <sz val="10"/>
        <color rgb="FFFF0000"/>
        <rFont val="Arial"/>
        <family val="2"/>
      </rPr>
      <t xml:space="preserve"> </t>
    </r>
    <r>
      <rPr>
        <sz val="10"/>
        <color theme="1" tint="0.14999847407452621"/>
        <rFont val="Arial"/>
        <family val="2"/>
      </rPr>
      <t>Sabores surtidos</t>
    </r>
  </si>
  <si>
    <t>Agua potable 1</t>
  </si>
  <si>
    <t>- Agua potable purificada sin gas</t>
  </si>
  <si>
    <t>Botella plástica de
mínimo 250 ml</t>
  </si>
  <si>
    <t>Agua potable 2</t>
  </si>
  <si>
    <t xml:space="preserve"> - Agua potable purificada sin gas</t>
  </si>
  <si>
    <r>
      <rPr>
        <sz val="10"/>
        <rFont val="Arial"/>
        <family val="2"/>
      </rPr>
      <t>Botella plástica de
mínimo 500 ml</t>
    </r>
  </si>
  <si>
    <t>Agua potable 3</t>
  </si>
  <si>
    <t xml:space="preserve"> - Agua potable purificada
-  Con gas</t>
  </si>
  <si>
    <t>Agua potable 4</t>
  </si>
  <si>
    <t>- Agua potable potable purificada</t>
  </si>
  <si>
    <t>Botellón de mínimo 18.9 litros</t>
  </si>
  <si>
    <t>válvula dispensadora para botellón de agua</t>
  </si>
  <si>
    <t>-Válvula en material plástico con boquilla ajustable a los diferentes tipos de botellones</t>
  </si>
  <si>
    <t>Servilleta de tela</t>
  </si>
  <si>
    <r>
      <rPr>
        <sz val="10"/>
        <rFont val="Arial"/>
        <family val="2"/>
      </rPr>
      <t>- Elaborada en tela
- Color blanco
- Dimensiones mínimas de 40 cm de largo y 40 cm de ancho.</t>
    </r>
  </si>
  <si>
    <t>Cepillo para paredes y techos</t>
  </si>
  <si>
    <t xml:space="preserve"> - Cuerpo elaborado en plástico
 - Cerdas duras en fibra plástica
 - Largo mínimo de 140 cm</t>
  </si>
  <si>
    <t>Brillador 1</t>
  </si>
  <si>
    <r>
      <rPr>
        <sz val="10"/>
        <rFont val="Arial"/>
        <family val="2"/>
      </rPr>
      <t>- Mopa elaborada en algodón
- Área de barrido mínima de 100 cm de largo por 16cm de ancho
- Armazón y mango metálico</t>
    </r>
  </si>
  <si>
    <t>Brillador 2</t>
  </si>
  <si>
    <r>
      <rPr>
        <sz val="10"/>
        <rFont val="Arial"/>
        <family val="2"/>
      </rPr>
      <t>- Mopa elaborada en algodón
- Área de barrido mínima de 60 cm de largo por 16cm de ancho
- Armazón y mango metálico</t>
    </r>
  </si>
  <si>
    <t>Repuestos brillador 1</t>
  </si>
  <si>
    <r>
      <rPr>
        <sz val="10"/>
        <rFont val="Arial"/>
        <family val="2"/>
      </rPr>
      <t>- Mopa elaborada en algodón
- Área de barrido mínima de 100 cm de largo por 16 cm de ancho</t>
    </r>
  </si>
  <si>
    <t>Repuestos brillador 2</t>
  </si>
  <si>
    <r>
      <rPr>
        <sz val="10"/>
        <rFont val="Arial"/>
        <family val="2"/>
      </rPr>
      <t>- Mopa elaborada en algodón
- Área de barrido mínima de 60 cm de largo por 16 cm de ancho</t>
    </r>
  </si>
  <si>
    <t>Destapador para sanitario (chupa)</t>
  </si>
  <si>
    <r>
      <rPr>
        <sz val="10"/>
        <rFont val="Arial"/>
        <family val="2"/>
      </rPr>
      <t>- Tipo campana
- Chupa elaborada en caucho
- Diámetro mínimo de 12 cm
- Mango elaborado en plástico o madera
- Mango con longitud mínima de 33 cm</t>
    </r>
  </si>
  <si>
    <t>Plumero o limpia polvo</t>
  </si>
  <si>
    <r>
      <rPr>
        <sz val="10"/>
        <rFont val="Arial"/>
        <family val="2"/>
      </rPr>
      <t>- Fibras sintéticas
- Mango de plástico
- Largo total mínimo de 65 cm
- Electrostático</t>
    </r>
  </si>
  <si>
    <t>Rastrillo 1</t>
  </si>
  <si>
    <r>
      <rPr>
        <sz val="10"/>
        <rFont val="Arial"/>
        <family val="2"/>
      </rPr>
      <t>- Barra dentada plástica con mínimo 18 dientes
- Mango metálico  plastificado con longitud mínima de 120 cm</t>
    </r>
  </si>
  <si>
    <t>Rastrillo 2</t>
  </si>
  <si>
    <r>
      <rPr>
        <sz val="10"/>
        <rFont val="Arial"/>
        <family val="2"/>
      </rPr>
      <t>- Barra dentada metálica con mínimo 18 dientes
- Mango metálico plastificado con longitud mínima de 120 cm</t>
    </r>
  </si>
  <si>
    <t>Recogedor de basura 1</t>
  </si>
  <si>
    <r>
      <rPr>
        <sz val="10"/>
        <rFont val="Arial"/>
        <family val="2"/>
      </rPr>
      <t>- Elaborado en plástico
- Con banda de goma y dientas barrescobas
- Mango con longitud mínima de 70 cm</t>
    </r>
  </si>
  <si>
    <t>Recogedor de basura 2</t>
  </si>
  <si>
    <r>
      <rPr>
        <sz val="10"/>
        <rFont val="Arial"/>
        <family val="2"/>
      </rPr>
      <t xml:space="preserve"> - Elaborado en plástico
 - Plegable</t>
    </r>
    <r>
      <rPr>
        <sz val="10"/>
        <color rgb="FFFF0000"/>
        <rFont val="Arial"/>
        <family val="2"/>
      </rPr>
      <t xml:space="preserve">, </t>
    </r>
    <r>
      <rPr>
        <sz val="10"/>
        <color theme="1" tint="0.14999847407452621"/>
        <rFont val="Arial"/>
        <family val="2"/>
      </rPr>
      <t>con tapa que abre y cierra</t>
    </r>
  </si>
  <si>
    <t>Atomizadores</t>
  </si>
  <si>
    <r>
      <rPr>
        <sz val="10"/>
        <rFont val="Arial"/>
        <family val="2"/>
      </rPr>
      <t>- Elaborado en plástico
- Reutilizable
- Capacidad mínima de 500 cc
- con pistola</t>
    </r>
  </si>
  <si>
    <t>Baldes (Compra)</t>
  </si>
  <si>
    <r>
      <rPr>
        <sz val="10"/>
        <rFont val="Arial"/>
        <family val="2"/>
      </rPr>
      <t>- Elaborado en plástico
- Capacidad de mínima de 10 litros
- Con manija móvil
- Con "pico" antiderrames
- Disponibles en color amarillo, azul, rojo y verde</t>
    </r>
  </si>
  <si>
    <t>Caneca para almacenar ropa sucia (compra)</t>
  </si>
  <si>
    <r>
      <rPr>
        <sz val="10"/>
        <rFont val="Arial"/>
        <family val="2"/>
      </rPr>
      <t>- Elaborado en plástico
- Dimensiones mínimas de 50 cm de alto por 30 cm de ancho
- Incluye tapa
- En colores variados</t>
    </r>
  </si>
  <si>
    <t>Vasos (Compra) 1</t>
  </si>
  <si>
    <r>
      <rPr>
        <sz val="10"/>
        <rFont val="Arial"/>
        <family val="2"/>
      </rPr>
      <t>- Elaborado en vidrio
- Cilíndrico
- Capacidad mínima de 9 oz</t>
    </r>
  </si>
  <si>
    <t>Vasos (Compra) 2</t>
  </si>
  <si>
    <r>
      <rPr>
        <sz val="10"/>
        <rFont val="Arial"/>
        <family val="2"/>
      </rPr>
      <t>- Elaborado en vidrio
- Cilíndrico
- Capacidad mínima de 12 oz</t>
    </r>
  </si>
  <si>
    <t>Cuchara (Compra)</t>
  </si>
  <si>
    <r>
      <rPr>
        <sz val="10"/>
        <rFont val="Arial"/>
        <family val="2"/>
      </rPr>
      <t>- Elaboradas en acero inoxidable
- Longitud total mínima de 17 cm</t>
    </r>
  </si>
  <si>
    <t>Tenedor (Compra)</t>
  </si>
  <si>
    <r>
      <rPr>
        <sz val="10"/>
        <rFont val="Arial"/>
        <family val="2"/>
      </rPr>
      <t>- Elaborados en acero inoxidable
- lisos
- Longitud total mínima de 17 cm</t>
    </r>
  </si>
  <si>
    <t>Cuchillo (Compra)</t>
  </si>
  <si>
    <r>
      <rPr>
        <sz val="10"/>
        <rFont val="Arial"/>
        <family val="2"/>
      </rPr>
      <t>- Elaborados en acero inoxidable
- lisos
- Longitud total mínima de 20 cm</t>
    </r>
  </si>
  <si>
    <t>Cuchara pequeña (Compra)</t>
  </si>
  <si>
    <r>
      <rPr>
        <sz val="10"/>
        <rFont val="Arial"/>
        <family val="2"/>
      </rPr>
      <t>- Elaborados en acero inoxidable
- lisos
- Longitud total mínima de 12 cm</t>
    </r>
  </si>
  <si>
    <t>Platos (Compra) 1</t>
  </si>
  <si>
    <r>
      <rPr>
        <sz val="10"/>
        <rFont val="Arial"/>
        <family val="2"/>
      </rPr>
      <t>- Elaborados en porcelana blanca
- Llanos
- Color blanco sin diseño
- Diámetro mínimo de 26 cm
- Apto para uso en horno microondas</t>
    </r>
  </si>
  <si>
    <t>Platos (Compra) 2</t>
  </si>
  <si>
    <r>
      <rPr>
        <sz val="10"/>
        <rFont val="Arial"/>
        <family val="2"/>
      </rPr>
      <t>- Elaborados en porcelana blanca
- Llanos
- Color blanco sin diseño
- Diámetro mínimo de 22 cm
- Apto para uso en horno microondas</t>
    </r>
  </si>
  <si>
    <t>Platos (Compra) 3</t>
  </si>
  <si>
    <r>
      <rPr>
        <sz val="10"/>
        <rFont val="Arial"/>
        <family val="2"/>
      </rPr>
      <t>- Elaborados en porcelana blanca
- Llanos
- Color blanco sin diseño
- Diámetro mínimo de 16 cm
- Apto para uso en horno microondas</t>
    </r>
  </si>
  <si>
    <t>Platos (Compra) 4</t>
  </si>
  <si>
    <r>
      <rPr>
        <sz val="10"/>
        <rFont val="Arial"/>
        <family val="2"/>
      </rPr>
      <t>- Elaborados en porcelana blanca
- Hondo
- Color blanco sin diseño
- Diámetro mínimo de 17 cm
- Apto para uso en horno microondas</t>
    </r>
  </si>
  <si>
    <t>Platos (Compra) 5</t>
  </si>
  <si>
    <r>
      <rPr>
        <sz val="10"/>
        <rFont val="Arial"/>
        <family val="2"/>
      </rPr>
      <t>- Elaborados en porcelana blanca
- Hondo
- Color blanco  sin diseño
- Diámetro mínimo de 22 cm
- Apto para uso en horno microondas</t>
    </r>
  </si>
  <si>
    <t>Pocillos (Compra)</t>
  </si>
  <si>
    <r>
      <rPr>
        <sz val="10"/>
        <rFont val="Arial"/>
        <family val="2"/>
      </rPr>
      <t>- Elaborado en porcelana blanca para café
- Sin diseño
- De mínimo 150 cc
- No se debe rayar con el uso de cubiertos
- Debe ser apta para uso en microondas</t>
    </r>
  </si>
  <si>
    <t>Juego de cubiertos (Compra)</t>
  </si>
  <si>
    <r>
      <rPr>
        <sz val="10"/>
        <rFont val="Arial"/>
        <family val="2"/>
      </rPr>
      <t>- Elaborados en acero inoxidable
- Incluye cuchillo (longitud mínima de 20 cm), tenedor (longitud mínima de 17 cm), cuchara (longitud mínima de 17 cm), cuchara pequeña para postre (longitud mínima de 12 cm) y tenedor pequeño (longitud mínima de 12 cm).</t>
    </r>
  </si>
  <si>
    <t>Juego de 6 puestos</t>
  </si>
  <si>
    <t>Terno para café ( Compra)</t>
  </si>
  <si>
    <r>
      <rPr>
        <sz val="10"/>
        <rFont val="Arial"/>
        <family val="2"/>
      </rPr>
      <t>-Pocillo y plato de porcelana blanca para café.
- Sin diseño
- Plato de mínimo 12 cm de diámetro y pocillo de mínimo 150 cc
- No se debe rayar con el uso de los cubiertos y
debe ser apta para uso en horno microondas.</t>
    </r>
  </si>
  <si>
    <t>Juego</t>
  </si>
  <si>
    <t>Vajilla (Compra) 1</t>
  </si>
  <si>
    <r>
      <rPr>
        <sz val="10"/>
        <rFont val="Arial"/>
        <family val="2"/>
      </rPr>
      <t>- Elaborada en porcelana
- Sin diseño
- Compuesta de 8 puestos y cuatro piezas por puesto:
- Plato para cena (diámetro mínimo de 26 cm)
- Plato hondo (diámetro mínimo de 20 cm)
- Plato auxiliar (diámetro mínimo de 16 cm)
- Taza (capacidad mínima es de 280 cc)
- Apta para uso en horno microondas.</t>
    </r>
  </si>
  <si>
    <t>Vajilla (Compra) 2</t>
  </si>
  <si>
    <r>
      <rPr>
        <sz val="10"/>
        <rFont val="Arial"/>
        <family val="2"/>
      </rPr>
      <t>- Elaborada en porcelana
- Sin diseño
- Compuesta de 4 puestos y cuatro piezas por puesto:
- Plato para cena (diámetro mínimo de 26 cm)
- Plato hondo (diámetro mínimo de 20 cm)
- Plato auxiliar (diámetro mínimo de 16 cm)
- Taza (capacidad mínima es de 280 cc)
- Apta para uso en horno microondas.</t>
    </r>
  </si>
  <si>
    <t>Cuchillo de cocina (Compra)</t>
  </si>
  <si>
    <r>
      <rPr>
        <sz val="10"/>
        <rFont val="Arial"/>
        <family val="2"/>
      </rPr>
      <t>- Hoja elaborada en acero inoxidable de mínimo 20 cm de largo y 2 cm de ancho.
- Mango liso elaborado en polipropileno negro</t>
    </r>
  </si>
  <si>
    <t>Tijeras de cocina (Compra)</t>
  </si>
  <si>
    <r>
      <rPr>
        <sz val="10"/>
        <rFont val="Arial"/>
        <family val="2"/>
      </rPr>
      <t>- Hojas elaborada en acero inoxidable de mínimo 20 cm de largo
- Mango de plástico liso</t>
    </r>
  </si>
  <si>
    <t>Jarra (Compra)</t>
  </si>
  <si>
    <r>
      <rPr>
        <sz val="10"/>
        <rFont val="Arial"/>
        <family val="2"/>
      </rPr>
      <t>- Elaborada en vidrio
- Sin diseño
- Capacidad mínima de 1,5 litros</t>
    </r>
  </si>
  <si>
    <t>Combustible adicional para Cortadora de césped, sopladora de hojas y guadañas</t>
  </si>
  <si>
    <t xml:space="preserve"> - Gasolina </t>
  </si>
  <si>
    <t>Galón</t>
  </si>
  <si>
    <t>Organizador  porta escobas (Compra)</t>
  </si>
  <si>
    <t>- Con capacidad para organizar mínimo 4 escobas de manera simultánea</t>
  </si>
  <si>
    <t>Espátula (Compra)</t>
  </si>
  <si>
    <r>
      <rPr>
        <sz val="10"/>
        <rFont val="Arial"/>
        <family val="2"/>
      </rPr>
      <t>- Metálica con mango de plástico
- Con hoja de mínimo 2 pulgadas de largo</t>
    </r>
  </si>
  <si>
    <t>Haraganes 1 (Compra)</t>
  </si>
  <si>
    <r>
      <rPr>
        <sz val="10"/>
        <rFont val="Arial"/>
        <family val="2"/>
      </rPr>
      <t>- Para limpiar vidrios
- Con banda de goma con longitud mínima de 25 cm.
- Mango con longitud mínima de 60 cm</t>
    </r>
  </si>
  <si>
    <t>Haraganes 2 (Compra)</t>
  </si>
  <si>
    <r>
      <rPr>
        <sz val="10"/>
        <rFont val="Arial"/>
        <family val="2"/>
      </rPr>
      <t>- Para limpiar vidrios
- Con banda de goma con longitud mínima de 50 cm.
- Mango metálico extensible con longitud mínima
de 60 cm y máxima de 150 cm</t>
    </r>
  </si>
  <si>
    <t>Haraganes 3 (Compra)</t>
  </si>
  <si>
    <r>
      <rPr>
        <sz val="10"/>
        <rFont val="Arial"/>
        <family val="2"/>
      </rPr>
      <t>- Para escurrir pisos
- Con banda de goma con longitud mínima de 35 cm</t>
    </r>
  </si>
  <si>
    <t>Haraganes 4 (Compra)</t>
  </si>
  <si>
    <r>
      <rPr>
        <sz val="10"/>
        <rFont val="Arial"/>
        <family val="2"/>
      </rPr>
      <t>- Para escurrir pisos
-Con banda de goma con longitud mínima de 50 cm.</t>
    </r>
  </si>
  <si>
    <t>Precio total insumos por mes</t>
  </si>
  <si>
    <t>B. Elementos, equipos y maquinaria</t>
  </si>
  <si>
    <t>Baldes (arrendamiento)</t>
  </si>
  <si>
    <r>
      <rPr>
        <sz val="6"/>
        <rFont val="Arial"/>
        <family val="2"/>
      </rPr>
      <t>- Elaborado en plástico
- Capacidad de mínima de 10 litros
- Con manija móvil
- Con "pico" antiderrames
- Disponibles en color amarillo, azul y rojo</t>
    </r>
  </si>
  <si>
    <t>Caneca para almacenar ropa sucia (arrendamiento)</t>
  </si>
  <si>
    <r>
      <rPr>
        <sz val="6"/>
        <rFont val="Arial"/>
        <family val="2"/>
      </rPr>
      <t>¨- Elaborado en plástico
- Dimensiones mínimas de 50 cm de alto por 30 cm de ancho
- Incluye tapa
- En colores variados</t>
    </r>
  </si>
  <si>
    <t>Vasos (Arrendamiento) 1</t>
  </si>
  <si>
    <r>
      <rPr>
        <sz val="6"/>
        <rFont val="Arial"/>
        <family val="2"/>
      </rPr>
      <t>- Elaborado en vidrio
- Cilíndrico
- Capacidad mínima de 9 oz</t>
    </r>
  </si>
  <si>
    <t>Vasos (Arrendamiento) 2</t>
  </si>
  <si>
    <r>
      <rPr>
        <sz val="6"/>
        <rFont val="Arial"/>
        <family val="2"/>
      </rPr>
      <t>- Elaborado en vidrio
- Cilíndrico
- Capacidad mínima de 12 oz</t>
    </r>
  </si>
  <si>
    <t>Cuchara (Arrendamiento)</t>
  </si>
  <si>
    <t>- Elaboradas en acero inoxidable
- liso
- Longitud total mínima de 17 cm</t>
  </si>
  <si>
    <t>Tenedor (Arrendamiento)</t>
  </si>
  <si>
    <t>- Elaborados en acero inoxidable
- liso
- Longitud total mínima de 17 cm</t>
  </si>
  <si>
    <t>Cuchillo (Arrendamiento)</t>
  </si>
  <si>
    <t>- Elaborados en acero inoxidable
- liso
- Longitud total mínima de 20 cm</t>
  </si>
  <si>
    <t>Cuchara pequeña (Arrendamiento)</t>
  </si>
  <si>
    <t>- Elaborados en acero inoxidable
- Liso
- Longitud total mínima de 12 cm</t>
  </si>
  <si>
    <t>Platos (Arrendamiento) 1</t>
  </si>
  <si>
    <t>- Elaborados en porcelana blanca
- Llanos
- Color blanco
_ Sin diseño
- Diámetro mínimo de 26 cm
- Apto para uso en horno microondas</t>
  </si>
  <si>
    <t>Platos (Arrendamiento) 2</t>
  </si>
  <si>
    <t>- Elaborados en porcelana blanca
- Llanos
- Color blanco
- Sin duseño
- Diámetro mínimo de 22 cm
- Apto para uso en horno microondas</t>
  </si>
  <si>
    <t>Platos (Arrendamiento) 3</t>
  </si>
  <si>
    <t>- Elaborados en porcelana blanca
- Llanos
- Color blanco
- Diámetro mínimo de 16 cm
- Apto para uso en horno microondas</t>
  </si>
  <si>
    <t>Platos (Arrendamiento) 4</t>
  </si>
  <si>
    <t>- Elaborados en porcelana blanca
- Hondo
- Color blanco
- Diámetro mínimo de 17 cm
- Apto para uso en horno microondas</t>
  </si>
  <si>
    <t>Platos (Arrendamiento) 5</t>
  </si>
  <si>
    <t>- Elaborados en porcelana blanca
- Hondo
- Color blanco
- Diámetro mínimo de 22 cm
- Apto para uso en horno microondas</t>
  </si>
  <si>
    <t>Pocillos (Arrendamiento)</t>
  </si>
  <si>
    <t>- Elaborado en porcelana blanca para café
- De mínimo 170 cc
- No se debe rayar con el uso de cubiertos
- Debe ser apta para uso en microondas</t>
  </si>
  <si>
    <t>Juego de cubiertos (Arrendamiento)</t>
  </si>
  <si>
    <t>- Elaborados en acero inoxidable
- Incluye cuchillo (longitud mínima de 20 cm), tenedor (longitud mínima de 17 cm), cuchara (longitud mínima de 17 cm), cuchara pequeña para postre (longitud mínima de 12 cm) y tenedor pequeño (longitud mínima de 12 cm).</t>
  </si>
  <si>
    <t>Terno para café (Arrendamiento)</t>
  </si>
  <si>
    <t>-Pocillo y plato de porcelana blanca para café.
- Plato de mínimo 13 cm de diámetro y pocillo de mínimo 170 cc
- No se debe rayar con el uso de los cubiertos y
debe ser apta para uso en horno microondas.</t>
  </si>
  <si>
    <t>Cafetera 1</t>
  </si>
  <si>
    <t xml:space="preserve"> - Capacidad mínima de 12 tazas
 - 120 voltios
 - Potencia mínima de 900 w
 - Filtro permanente
 - Material plástico
 - Jarra de vidrio</t>
  </si>
  <si>
    <t>Vajilla (Arrendamiento) 1</t>
  </si>
  <si>
    <t>- Elaborada en porcelana
- Compuesta de 8 puestos y cuatro piezas por puesto:
- Plato para cena (diámetro mínimo de 26 cm)
- Plato hondo (diámetro mínimo de 20 cm)
- Plato auxiliar (diámetro mínimo de 17 cm)
- Taza (capacidad mínima es de 280 cc)
- Apta para uso en horno microondas</t>
  </si>
  <si>
    <t>Vajilla (Arrendamiento) 2</t>
  </si>
  <si>
    <t>- Elaborada en porcelana
- Compuesta de 4 puestos y cuatro piezas por puesto:
- Plato para cena (diámetro mínimo de 26 cm)
- Plato hondo (diámetro mínimo de 20 cm)
- Plato auxiliar (diámetro mínimo de 17 cm)
- Taza (capacidad mínima es de 280 cc)
- Apta para uso en horno microondas</t>
  </si>
  <si>
    <t>Portavasos</t>
  </si>
  <si>
    <t>- Elaborado en acero inoxidable
- Diámetro mínimo de 12 cm</t>
  </si>
  <si>
    <t>Cuchillo de cocina (Arrendamiento)</t>
  </si>
  <si>
    <t>- Hoja elaborada en acero inoxidable de mínimo 20 cm de largo y 2 cm de ancho.
- Mango liso elaborado en polipropileno negro</t>
  </si>
  <si>
    <t>Tijeras de cocina (Arrendamiento)</t>
  </si>
  <si>
    <t>- Hojas elaborada en acero inoxidable de mínimo 20 cm de largo
- Mango de plástico liso</t>
  </si>
  <si>
    <t>Jarra (Arrendamiento)</t>
  </si>
  <si>
    <t>- Elaborada en vidrio
- Capacidad mínima de 1,5 litros</t>
  </si>
  <si>
    <t>Bandeja 1</t>
  </si>
  <si>
    <t>- Elaborada en acero inoxidable
- Sin diseño
- Dimensiones mínimas de 37 cm de largo por 27 cm de ancho</t>
  </si>
  <si>
    <t>Bandeja 2</t>
  </si>
  <si>
    <t>- Elaborada en acero inoxidable
- Sin diseño
- Dimensiones mínimas de 50 cm de largo por 33 cm de ancho</t>
  </si>
  <si>
    <t>Bandeja 3</t>
  </si>
  <si>
    <t>- Elaborada en plástico
- Superficie antideslizante
- Diseño sencillo
- Dimensiones mínimas de 37cm de largo por 27 cm de ancho
- Color blanco o beige</t>
  </si>
  <si>
    <t>Bandeja 4</t>
  </si>
  <si>
    <t>- Elaborada en plástico
- Superficie antideslizante
- Diseño sencillo
- Dimensiones mínimas de 45 cm de largo por 35 cm de ancho
- Color blanco o beige</t>
  </si>
  <si>
    <t>Olleta</t>
  </si>
  <si>
    <t>- Elaborada en aluminio
- Capacidad mínima de 2 litros</t>
  </si>
  <si>
    <t>Olla 1</t>
  </si>
  <si>
    <t>- Elaborada en aluminio
- Con tapa en aluminio
- Capacidad mínima de 3 litros</t>
  </si>
  <si>
    <t>Olla 2</t>
  </si>
  <si>
    <t>- Elaborada en aluminio
- Con tapa en aluminio
- Capacidad mínima de 5 litros</t>
  </si>
  <si>
    <t>Escurridor para platos</t>
  </si>
  <si>
    <t>- Elaborado en plástico
- Con rejilla, portacubiertos y bandeja plástica de goteo
- Dimensiones mínimas de 40 cm de largo y 30 cm de ancho</t>
  </si>
  <si>
    <t>Soporte para Botellón de agua</t>
  </si>
  <si>
    <t xml:space="preserve"> - Metálico
- Plegable</t>
  </si>
  <si>
    <t>Carro exprimidor de trapero 1</t>
  </si>
  <si>
    <t xml:space="preserve"> - Elaborado en plástico
 - Capacidad mínima de 24 litros
 - Con cuatro ruedas y manija de escurridor</t>
  </si>
  <si>
    <t>Carro exprimidor de trapero 2</t>
  </si>
  <si>
    <t>- Elaborado en plástico
- Capacidad mínima de 35 litros
- Con cuatro ruedas y manija de escurridor</t>
  </si>
  <si>
    <t>Carros para limpieza</t>
  </si>
  <si>
    <t>- Tamaño mínimo de 70 cm de largo por 50 cm de ancho por 95 cm de alto
- Mínimo dos bandejas de servicio
- Con mínimo una bolsa de limpieza
- Con plataforma para balde escurridor
- Con cuatro ruedas antirayones
- Ruedas delanteras con ángulo de giro de 360 grados</t>
  </si>
  <si>
    <t>Carro de bebidas</t>
  </si>
  <si>
    <t>- Elaborado en plástico
- Mínimo dos estantes para distribución de bebidas
- Tamaño mínimo de 80 cm de largo por 47 cm de ancho por 90 cm de alto</t>
  </si>
  <si>
    <t>Escalera 1</t>
  </si>
  <si>
    <t xml:space="preserve"> - Cuerpo plástico
- Altura mínima de mínimo dos pasos.</t>
  </si>
  <si>
    <t>Escalera 2</t>
  </si>
  <si>
    <t xml:space="preserve"> - Cuerpo Metálico
- Altura mínima de  mínimo dos pasos.</t>
  </si>
  <si>
    <t>Escalera 3</t>
  </si>
  <si>
    <t xml:space="preserve"> - Cuerpo Metálico
- Altura mínima de mínimo cuatro pasos.</t>
  </si>
  <si>
    <t>Escalera 4</t>
  </si>
  <si>
    <t xml:space="preserve"> - Cuerpo Metálico
- Altura mínima de mínimo seis pasos. </t>
  </si>
  <si>
    <t>Escalera de tipo industrial</t>
  </si>
  <si>
    <t>Cuerpo en aluminio, tipo tijera
- Altura mínima de 5 escalones
- Con capacidad de resistencia a una carga concentrada en cualquier punto del escalón de 127 kg
- Con tapones de caucho antideslizantes</t>
  </si>
  <si>
    <t>Mangueras 1</t>
  </si>
  <si>
    <t xml:space="preserve"> - Longitud mínima de 20 metros
 - Elaborada en PVC
 - Con terminales roscadas en ambos extremos
 - Incluye accesorios: acoples y pistola </t>
  </si>
  <si>
    <t>Mangueras 2</t>
  </si>
  <si>
    <t>- Longitud mínima de 30 metros
- Elaborada en PVC
- Con terminales roscadas en ambos extremos
- Incluye accesorios: acoples y pistola</t>
  </si>
  <si>
    <t>Mangueras 3</t>
  </si>
  <si>
    <t>- Longitud mínima de 50 metros
- Elaborada en PVC
- Con terminales roscadas en ambos extremos
- Incluye accesorios: acoples y pistola</t>
  </si>
  <si>
    <t>Contenedor de basura 1</t>
  </si>
  <si>
    <t>- Elaborado en plástico
- Tapa con pedal
- Capacidad mínima de 10 litros
- Color azul
- Impresión de la palabra "Plásticos" en la cara delantera del contenedor</t>
  </si>
  <si>
    <t>Contenedor de basura 2</t>
  </si>
  <si>
    <t>- Elaborado en plástico
- Tapa con pedal
- Capacidad mínima de 10 litros
- Color gris
- Impresión de las palabras "Papel y cartón" en la cara delantera del contenedor</t>
  </si>
  <si>
    <t>Contenedor de basura 3</t>
  </si>
  <si>
    <t>- Elaborado en plástico
- Tapa con pedal
- Capacidad mínima de 10 litros
- Color verde
- Impresión de las palabras  "No reciclables" u "Orgánicos" u "Ordinarios" en la cara delantera del contenedor</t>
  </si>
  <si>
    <t>Contenedor de basura 4</t>
  </si>
  <si>
    <t>- Elaborado en plástico
- Tapa con pedal
- Capacidad mínima de 10 litros
- Color rojo
- Impresión de las palabras "Riesgo biológico" o "Residuos peligrosos" en la cara delantera del contenedor</t>
  </si>
  <si>
    <t>Contenedor de basura 5</t>
  </si>
  <si>
    <t>- Elaborado en plástico
- Tapa con pedal
- Capacidad mínima de 20 litros
- Color azul
- Impresión de la palabra "Plásticos" en la cara delantera del contenedor</t>
  </si>
  <si>
    <t>Contenedor de basura 6</t>
  </si>
  <si>
    <t>- Elaborado en plástico
- Tapa con pedal
- Capacidad mínima de 20 litros
- Color gris
- Impresión de las palabras "Papel y cartón" en la cara delantera del contenedor</t>
  </si>
  <si>
    <t>Contenedor de basura 7</t>
  </si>
  <si>
    <t>- Elaborado en plástico
- Tapa con pedal
- Capacidad mínima de 20 litros
- Color verde
- Impresión de las palabras  "No reciclables" u "Orgánicos" u "Ordinarios" en la cara delantera del contenedor</t>
  </si>
  <si>
    <t>Contenedor de basura 8</t>
  </si>
  <si>
    <t>- Elaborado en plástico
- Tapa con pedal
- Capacidad mínima de 20 litros
- Color rojo
- Impresión de las palabras "Riesgo biológico" o "Residuos peligrosos" en la cara delantera del
contenedor</t>
  </si>
  <si>
    <t>Contenedor de basura 9</t>
  </si>
  <si>
    <t>- Elaborado en plástico
- Con tapa en vaivén
- Capacidad mínima de 50 litros
- Color azul
- Impresión de la palabra "Plásticos" en la cara delantera del contenedor</t>
  </si>
  <si>
    <t>Contenedor de basura 10</t>
  </si>
  <si>
    <t>- Elaborado en plástico
- Con tapa en vaivén
- Capacidad mínima de 50 litros
- Color gris
- Impresión de las palabras "Papel y cartón" en la cara delantera del contenedor</t>
  </si>
  <si>
    <t>Contenedor de basura 11</t>
  </si>
  <si>
    <t>- Elaborado en plástico
- Con tapa en vaivén
- Capacidad mínima de 50 litros
- Color verde
- Impresión de las palabras  "No reciclables" u "Orgánicos" u "Ordinarios" en la cara delantera del contenedor</t>
  </si>
  <si>
    <t>Contenedor de basura 12</t>
  </si>
  <si>
    <t>- Elaborado en plástico
- Con tapa en vaivén
- Capacidad mínima de 50 litros
- Color rojo
- Impresión de las palabras "Riesgo biológico" o "Residuos peligrosos" en la cara delantera del contenedor</t>
  </si>
  <si>
    <t>Contenedor de basura 13</t>
  </si>
  <si>
    <t>- Elaborado en plástico
-- Con tapa en vaivén
- Capacidad mínima de 120 litros
- Color azul
- Impresión de la palabra "Plásticos" en la cara delantera del contenedor</t>
  </si>
  <si>
    <t>Contenedor de basura 14</t>
  </si>
  <si>
    <t>- Elaborado en plástico
- Con tapa en vaivén
- Capacidad mínima de 120 litros
- Color gris
- Impresión de las palabras "Papel y cartón" en la cara delantera del contenedor</t>
  </si>
  <si>
    <t>Contenedor de basura 15</t>
  </si>
  <si>
    <t>- Elaborado en plástico
- Con tapa en vaivén
- Capacidad mínima de 120 litros
- Color verde
- Impresión de las palabras "No reciclables" u "Orgánicos" u "Ordinarios" en la cara delantera del contenedor</t>
  </si>
  <si>
    <t>Contenedor de basura 16</t>
  </si>
  <si>
    <t>- Elaborado en plástico
- Con tapa en vaivén
- Capacidad mínima de 120 litros
- Color rojo
- Impresión de las palabras "Riesgo biológico" o
"Residuos peligrosos" en la cara delantera del contenedor</t>
  </si>
  <si>
    <t>Contenedor de basura 17</t>
  </si>
  <si>
    <t>- Elaborado en plástico
- Con tapa
- Capacidad mínima de 180 litros
- Color azul
- Con ruedas traseras macizas y manijas</t>
  </si>
  <si>
    <t>Contenedor de basura 18</t>
  </si>
  <si>
    <t>- Elaborado en plástico
- Con tapa
- Capacidad mínima de 180 litros
- Color verde
- Con ruedas traseras macizas y manijas</t>
  </si>
  <si>
    <t>Contenedor de basura 19</t>
  </si>
  <si>
    <t>- Elaborado en plástico
- Con tapa
- Capacidad mínima de 180 litros
- Color gris
- Con ruedas traseras macizas y manijas</t>
  </si>
  <si>
    <t>Contenedor de basura 20</t>
  </si>
  <si>
    <t>- Elaborado en plástico
- Con tapa
- Capacidad mínima de 240 litros
- Color azul
- Con ruedas traseras macizas y manijas</t>
  </si>
  <si>
    <t>Contenedor de basura 21</t>
  </si>
  <si>
    <t>- Elaborado en plástico
- Con tapa
- Capacidad mínima de 240 litros
- Color verde
- Con ruedas traseras macizas y manijas</t>
  </si>
  <si>
    <t>Contenedor de basura 22</t>
  </si>
  <si>
    <t>- Elaborado en plástico
- Con tapa
- Capacidad mínima de 240 litros
- Color gris
- Con ruedas traseras macizas y manijas</t>
  </si>
  <si>
    <t>Contenedor de basura 23</t>
  </si>
  <si>
    <t>- Elaborado en plástico
- Con tapa
- Capacidad mínima de 340 litros
- Color azul
- Con ruedas traseras macizas y manijas</t>
  </si>
  <si>
    <t>Contenedor de basura 24</t>
  </si>
  <si>
    <t>- Elaborado en plástico
- Con tapa
- Capacidad mínima de 340 litros
- Color verde
- Con ruedas traseras macizas y manijas</t>
  </si>
  <si>
    <t>Contenedor de basura 25</t>
  </si>
  <si>
    <t>- Elaborado en plástico
- Con tapa
- Capacidad mínima de 340 litros
- Color gris
- Con ruedas traseras macizas y manijas</t>
  </si>
  <si>
    <t>Contenedor de basura 26</t>
  </si>
  <si>
    <t>- Elaborado en plástico
- Con tapa
- Capacidad mínima de 760 litros
- Color azul
- Con ruedas traseras macizas y manijas</t>
  </si>
  <si>
    <t>Contenedor de basura 27</t>
  </si>
  <si>
    <t>- Elaborado en plástico
- Con tapa
- Capacidad mínima de 760 litros
- Color verde
- Con ruedas traseras macizas y manijas</t>
  </si>
  <si>
    <t>Contenedor de basura 28</t>
  </si>
  <si>
    <t>- Elaborado en plástico
- Con tapa
- Capacidad mínima de 760 litros
- Color gris
- Con ruedas traseras macizas y manijas</t>
  </si>
  <si>
    <t>Contenedor de basura 29</t>
  </si>
  <si>
    <t>- Elaborado en plástico
- Con tapa
- Capacidad mínima de 1.000 litros
- Color gris
- Con ruedas traseras macizas y manijas</t>
  </si>
  <si>
    <t>Contenedor de basura 30</t>
  </si>
  <si>
    <t>- Elaborado en plástico
- Con tapa
- Capacidad mínima de 1.000 litros
- Color verde
- Con ruedas traseras macizas y manijas</t>
  </si>
  <si>
    <t>Punto Ecológico 1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</si>
  <si>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20 litros para cada contenedor
- Contenedores elaborados en plástico</t>
  </si>
  <si>
    <t>Punto Ecológico 2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</si>
  <si>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35 litros para cada contenedor
- Contenedores elaborados en plástico</t>
  </si>
  <si>
    <t>Punto Ecológico 3</t>
  </si>
  <si>
    <t>- Base metálica con techo en material metálico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35 litros para cada contenedor
- Contenedores elaborados en plástico</t>
  </si>
  <si>
    <t>Punto Ecológico 4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</si>
  <si>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50 litros para cada contenedor
- Contenedores elaborados en plástico</t>
  </si>
  <si>
    <t>Punto Ecológico 5</t>
  </si>
  <si>
    <t>- Base metálica con techo en material metálico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50 litros para cada contenedor
- Contenedores elaborados en plástico</t>
  </si>
  <si>
    <t>Punto Ecológico 6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</si>
  <si>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100 litros para cada contenedor
- Contenedores elaborados en plástico</t>
  </si>
  <si>
    <t>Papelera 1</t>
  </si>
  <si>
    <t>- Cuerpo metálico enmallado sin tapa
- Con capacidad mínima de 10 litros
- Diseño para oficina</t>
  </si>
  <si>
    <t>Papelera 2</t>
  </si>
  <si>
    <t>- Cuerpo plástico
- Con mecanismo de pedal para abrir y cerrar tapa
- Con capacidad mínima de 10 litros
- Diseño para baño</t>
  </si>
  <si>
    <t>Papelera 3</t>
  </si>
  <si>
    <t>- Cuerpo plástico sin tapa
- Con capacidad mínima de 10 litros
- Diseño para baño</t>
  </si>
  <si>
    <t>Señales peatonales de prevención y atención 1</t>
  </si>
  <si>
    <t>- Elaborado en plástico
- Tipo tijera, plegable
- Tamaño mínimo de 25 cm de ancho por 60 cm de alto por 22 cm de largo.
- Impresión en las dos caras con las palabras "Cerrado" o "Área cerrada" o "No pasar".
- Color amarillo</t>
  </si>
  <si>
    <t>Señales peatonales de prevención y atención 2</t>
  </si>
  <si>
    <t>- Elaborado en plástico
- Tipo tijera, plegable
- Tamaño mínimo de 25 cm de ancho por 60 cm de alto por 22 cm de largo.
- Impresión en las dos caras con las palabras "Cuidado".
- Color amarillo
- Acordes con la reglamentación establecida por la NTC 1461</t>
  </si>
  <si>
    <t>Señales peatonales de prevención y atención 3</t>
  </si>
  <si>
    <t>- Elaborado en plástico
- Tipo tijera, plegable
- Tamaño mínimo de 25 cm de ancho por 60 cm de alto por 22 cm de largo.
- Impresión en las dos caras con las palabras "Piso húmedo o "Piso mojado"".
- Color amarillo
- Acordes con la reglamentación establecida por la NTC 1461</t>
  </si>
  <si>
    <t>Dispensador para papel higiénico 1</t>
  </si>
  <si>
    <t>- Elaborado en plástico ABS blanco
- Para rollo de 250 metros y 400 metros
- Con visor para ver el estado del rollo
- Con cerradura y llave
- Incluye los elementos necesarios para realizar la instalación en pared
-Incluye el costo de instalación.</t>
  </si>
  <si>
    <t>Dispensador para papel higiénico 2</t>
  </si>
  <si>
    <t>- Elaborado en acero inoxidable
- Para rollo de 250 metros y 400 metros
- Con visor para ver el estado del rollo
- Con cerradura y llave
- Incluye los elementos necesarios para realizar la instalación en pared
-Incluye el costo de instalación.</t>
  </si>
  <si>
    <t>Dispensador de toallas de manos 1</t>
  </si>
  <si>
    <t>- Elaborado en plástico ABS
- Para toallas de papel en rollo de 150 metros y 250 metros
- Con mecanismo accionador de palanca, perilla giratoria o para halar con la mano.
- Con cuchilla serrada para cortar la toalla de manos
- Con cerradura y llave
- Incluye los elementos necesarios para realizar la instalación en pared
 - Incluye el costo de instalación</t>
  </si>
  <si>
    <t>Dispensador de toallas de manos 2</t>
  </si>
  <si>
    <t>- Elaborado en plástico ABS
- Para toallas de papel interdobladas con capacidad mínima de 300 toallas
- Con mecanismo para halar con la mano.
- Con cerradura y llave
- Incluye los elementos necesarios para realizar la instalación en pared
-Incluye el costo de instalación</t>
  </si>
  <si>
    <t>Dispensador de toallas de manos 3</t>
  </si>
  <si>
    <t>- Elaborado en acero inoxidable
- Para toallas de papel interdobladas con capacidad mínima de 300 toallas
- Con mecanismo para halar con la mano.
- Con cerradura y llave
- Incluye los elementos necesarios para realizar la instalación en pared
-Incluye el costo de instalación</t>
  </si>
  <si>
    <t>Dispensador de jabón líquido 1</t>
  </si>
  <si>
    <t>- Elaborado en plástico ABS blanco
- Con válvula manual anticorrosiva.
- Uso habilitado para cualquier jabón líquido con capacidad mínima de 800 cc
- Con cerradura y llave
- Incluye los elementos necesarios para realizar la instalación en pared
-Incluye el costo de instalación</t>
  </si>
  <si>
    <t>Dispensador de jabón líquido 2</t>
  </si>
  <si>
    <t>- Elaborado en plástico ABS blanco
- Con sensor para suministro de jabón
- Uso habilitado para cualquier jabón líquido con capacidad mínima de 800 cc
- Con cerradura y llave
- Incluye los elementos necesarios para realizar la instalación en pared
 -Incluye el costo de instalación</t>
  </si>
  <si>
    <t>Dispensador de jabón líquido 3</t>
  </si>
  <si>
    <t>- Elaborado en acero inoxidable
- Con válvula manual anticorrosiva.
- Uso habilitado para cualquier jabón líquido con capacidad mínima de 800 cc
- Con cerradura y llave
- Incluye los elementos necesarios para realizar la instalación en pared
 -Incluye el el costo de instalación</t>
  </si>
  <si>
    <t>Dispensador de jabón líquido 4</t>
  </si>
  <si>
    <t>- Elaborado en acero inoxidable
- Con sensor para suministro de jabón
- Uso habilitado para cualquier jabón líquido con capacidad mínima de 800 cc
- Con cerradura y llave
- Incluye los elementos necesarios para realizar la instalación en pared
 -Incluye el costo de instalación</t>
  </si>
  <si>
    <t>Dispensador para ambientador</t>
  </si>
  <si>
    <t xml:space="preserve"> - Elaborado en plástico ABS blanco
 - Con dispersión programable de líquido ambientador
 - Capacidad mínima de 250 ml
- Incluye los elementos necesarios para realizar la instalación en pared
- Incluye aerosol para recarga mensual
-Incluye el costo de instalación</t>
  </si>
  <si>
    <t>Dispensador goteo por gravedad y recarga</t>
  </si>
  <si>
    <t>- Elaborado en PVC blanco
- Goteo programable para desodorizar sanitarios y orinales
- Incluye manguera plástica de goteo
- Incluye los elementos necesarios para realizar la instalación en pared
'- Incluye líquido para recarga mensual con agentes tensoact</t>
  </si>
  <si>
    <t>Dispensador de agua</t>
  </si>
  <si>
    <t xml:space="preserve">- Dispensador de agua fría y caliente
- Sistema de filtración multinivel
- Uso de gas refrigerante seguro para la capa de ozono
</t>
  </si>
  <si>
    <t>Dispensador de agua con botellón</t>
  </si>
  <si>
    <t xml:space="preserve">- Dispensador de agua fría y caliente
- Uso de gas refrigerante seguro para la capa de ozono
</t>
  </si>
  <si>
    <t>Greca para tintos 1</t>
  </si>
  <si>
    <t>- Eléctrica de 110 v
- Cuerpo elaborada en lámina de acero inoxidable de calibre 24 como mínimo
- Resistencias elaboradas en cobre
- Terminales elaboradas en cobre remplazables con soldadura
- Mínimo dos servicios
- Con su respectivo filtro y aro
 - Con capacidad para 30 tintos</t>
  </si>
  <si>
    <t>Greca para tintos 2</t>
  </si>
  <si>
    <t>- Eléctrica de 110 v
- Cuerpo elaborada en lámina de acero inoxidable de calibre 24 como mínimo, grado alimento
- Resistencias elaboradas en cobre
- Terminales elaboradas en cobre remplazables sin soldadura
- Mínimo 2 servicios
 -Con su respectivo filtro y aro
- Con capacidad para 60 tintos</t>
  </si>
  <si>
    <t>Greca para tintos 3</t>
  </si>
  <si>
    <t>- Eléctrica de 110 v
- Cuerpo elaborada en lámina de acero inoxidable de calibre 24 como mínimo, grado alimento
- Resistencias elaboradas en cobre
- Terminales elaboradas en cobre remplazables sin soldadura
- Mínimo dos servicios
 -Con su respectivo filtro y aro
 - Con capacidad para 120 tintos</t>
  </si>
  <si>
    <t>Horno microondas</t>
  </si>
  <si>
    <t>- Potencia mínima de 900 w
- Tamaño mínimo de 30 cm de ancho por 25 cm de alto por 35 cm de profundidad.
- Con bandera giratoria de cristal templado
- Con programas automáticos</t>
  </si>
  <si>
    <t>Horno microondas de tipo industrial</t>
  </si>
  <si>
    <t>- Potencia mínima de 1000 w
- Tamaño mínimo de 30 cm de ancho por 30 cm de alto por 40 cm de profundidad.
- Descongelamiento automático
- Con programas automáticos</t>
  </si>
  <si>
    <t>Estufa 1</t>
  </si>
  <si>
    <t>- De dos puestos
- Lámina inoxidable
- Eléctrica
- Con perilla para graduar mínimo 3 niveles de calor</t>
  </si>
  <si>
    <t>Estufa 2</t>
  </si>
  <si>
    <t xml:space="preserve"> - de dos puestos
- Lámina inoxidable
- A gas
- Con perilla y quemador para graduar la llama
- Con parrilla</t>
  </si>
  <si>
    <t>Extensión eléctrica 1</t>
  </si>
  <si>
    <r>
      <t>- De mínimo 25 metros de longitud</t>
    </r>
    <r>
      <rPr>
        <sz val="6"/>
        <color rgb="FFFF0000"/>
        <rFont val="Arial"/>
        <family val="2"/>
      </rPr>
      <t xml:space="preserve"> 
</t>
    </r>
    <r>
      <rPr>
        <sz val="6"/>
        <color theme="1" tint="4.9989318521683403E-2"/>
        <rFont val="Arial"/>
        <family val="2"/>
      </rPr>
      <t>- Tipo industrial</t>
    </r>
    <r>
      <rPr>
        <sz val="6"/>
        <color rgb="FF000000"/>
        <rFont val="Arial"/>
        <family val="2"/>
      </rPr>
      <t xml:space="preserve">
- Recubierta en plástico PVC
- Con clavijas</t>
    </r>
  </si>
  <si>
    <t>Extensión eléctrica 2</t>
  </si>
  <si>
    <t>- De mínimo 30 metros de longitud
- Recubierta en plástico PVC
- Con clavijas
- Tipo industrial</t>
  </si>
  <si>
    <t>Aspiradora 1</t>
  </si>
  <si>
    <t>- De uso industrial para aspirado en seco y húmedo
- Motor con potencia 1200 w y 1400 w
- Capacidad entre 15 y 20 litros
- Cable de potencia con longitud mínima de 5m
- Accesorios mínimos: manguera puntera, 2 tubos para extensión, cepillos para tapizados</t>
  </si>
  <si>
    <t>Aspiradora 2</t>
  </si>
  <si>
    <t>- De uso industrial para aspirado en seco y húmedo
- Motor con potencia entre 1200 w y 1400 w
- Capacidad entre 45 y 55 litros
- Cable de potencia con longitud mínima de 5m
- Accesorios mínimos: manguera puntera, 2 tubos para extensión, cepillos para tapizados</t>
  </si>
  <si>
    <t>Lavabrilladora de pisos 1</t>
  </si>
  <si>
    <t xml:space="preserve">- De uso industrial
- Motores con potencia mínima de 1,5 hp y velocidad mínima de 175 rpm.
- Con manijas dobles
- Con interruptor de apagado de seguridad
- Diámetro mínimo de 16"
- Cable de potencia con longitud mínima de 8m
- Accesorios mínimos portapad, cepillo suave y duro
</t>
  </si>
  <si>
    <t xml:space="preserve">Unidad </t>
  </si>
  <si>
    <t>Lavabrilladora de pisos 2</t>
  </si>
  <si>
    <t>- De uso industrial
- Motores con potencia mínima de 1,5 hp y velocidad mínima de 175 rpm.
- Con manijas dobles
- Con interruptor de apagado de seguridad
- Diámetro mínimo de 20"
- Cable de potencia con longitud mínima de 8m
- Accesorios mínimos portapad, cepillo suave y duro</t>
  </si>
  <si>
    <t>Brilladora de alta revolución</t>
  </si>
  <si>
    <t>- De uso industrial
- Motores con potencia mínima de 1,5 hp y velocidad mínima de 1500 rpm.
- Con manijas dobles
- Con interruptor de apagado de seguridad
- Diámetro mínimo de 20"
- Cable de potencia con longitud mínima de 8m
- Accesorios mínimos:portapad</t>
  </si>
  <si>
    <t>Lavadora de alfombras y tapetes 1</t>
  </si>
  <si>
    <r>
      <rPr>
        <sz val="6"/>
        <rFont val="Arial"/>
        <family val="2"/>
      </rPr>
      <t xml:space="preserve"> - Motor con potencia de mínimo 1100 w y velocidad mínima de 175 revoluciones por minuto</t>
    </r>
    <r>
      <rPr>
        <sz val="6"/>
        <color rgb="FFFF0000"/>
        <rFont val="Arial"/>
        <family val="2"/>
      </rPr>
      <t xml:space="preserve">.
- </t>
    </r>
    <r>
      <rPr>
        <sz val="6"/>
        <rFont val="Arial"/>
        <family val="2"/>
      </rPr>
      <t>Capacidad mínima de 5 litros
- Cable de potencia con longitud mínima de 8m
- Pa</t>
    </r>
    <r>
      <rPr>
        <sz val="6"/>
        <color theme="1" tint="0.14999847407452621"/>
        <rFont val="Arial"/>
        <family val="2"/>
      </rPr>
      <t>ra lavar en seco o a vapor
- Diámetro mínimo de 16"</t>
    </r>
  </si>
  <si>
    <t>Lavadora de alfombras y tapetes 2</t>
  </si>
  <si>
    <t>- De inyección y extracción con dos motores, cada uno con una potencia entre 1200 w y 1400 w.
- Capacidad mínima de 30 litros
- Cable de potencia con longitud mínima de 8m
- Diámetro mínimo de 20"</t>
  </si>
  <si>
    <t>Hidrolavadora</t>
  </si>
  <si>
    <t xml:space="preserve"> - Motor eléctrico y potencia de mínimo 2.2 Kw - 1.450 RPM y entre 2.5 HP y 3.5 HP.
 - Presión de salida de agua entre 1500 psi y 1900 psi.
 - Con ruedas</t>
  </si>
  <si>
    <t>Sopladora de hojas</t>
  </si>
  <si>
    <t xml:space="preserve"> - Potenciado por motor a gasolina o eléctrico inalámbrico
 - Caudal mínimo de 380 cfm / 645m3/h
 - Autonomía mínima de 30 minutos
 - Intensidad máxima de sonido de 100dB
 - Incluye combustible para su funcionamiento (Máximo 3 galones)</t>
  </si>
  <si>
    <t>Sonda para inodoro</t>
  </si>
  <si>
    <t>-Sonda de mínimo 3''
-Cubierta de vinilo para proteger la porcelana.
- Cable de 1/2" (12,7 mm) con núcleo interno recubierto por compresión, resistente al retorcimiento.
-Mangos grandes y de diseño ergonómico.
-Funcional en inodoros ahorradores de agua
-Peso entre 1,9 kg y 2,5 kg</t>
  </si>
  <si>
    <t>Girador Manual</t>
  </si>
  <si>
    <t>-Para destapar desagües entre 1/2" a 1 1/2".
-Collar antideslizante que agarra y suelta el cable
-Cable de núcleo hueco de mpinimo 5/16" × 25 pies (7,6 m) con barrena de cabeza de bulbo.
-Tambor rotativo de plástico moldeado
-Diseño de tambor abierto que permite el acceso al cable</t>
  </si>
  <si>
    <t>Sonda para fregaderos</t>
  </si>
  <si>
    <t>Sonda Eléctrica para desagües de 3/4” (20 mm) a 2-1/2” (64 mm)
-El equipo propulsor de velocidad variable gira el cable a 0-600 RPM.
-Capacidad del tambor: 50 pies (15 m) de 5⁄16" (8 mm) o 35 pies (11 m) de 3⁄8" (10 mm).
-El núcleo interior revestido de vinilo impide que se oxide por contacto con el resorte.</t>
  </si>
  <si>
    <t>Compresores de pintura con pistola</t>
  </si>
  <si>
    <t>-Con potencia desde 93W a  1500W
-Tanque de aire con capacidad desde 0,3 L hasta 24 L.
-Reparto de aire a velocidades desde 10,5 Litros/Minuto a 220 Litros/Minuto.
-Presión máxima de 0,4 a 8 Bares.
-ideales para: automoción, bellas artes, bronceado, ilustración, manualidades, restauración de muebles, bodypaint, modelismo, pinta-caras, maquillaje y uñas repostería, tatuaje temporal, textil.</t>
  </si>
  <si>
    <t>Cortadora de baldosa</t>
  </si>
  <si>
    <t>-Motor monofásico
-Incluido Disco de Diamante de 180mm con protector termico de seguridad
-Refrigeración del disco por inmersión
-Cable eléctrico de mínimo 1.5 m
-Tope lateral para cortes repetitivos
-Guia para cortes con regulación de 0º a 90º
-Plataforma abatibl para ingletes
 - Con potencia promedio de 600 W</t>
  </si>
  <si>
    <t xml:space="preserve">Cortadora de cesped </t>
  </si>
  <si>
    <t>-Cuenta con una cuchilla de 32 a 38 cm.
-Chasis de acero con recolector o salida lateral.
-Ruedas de 135 mm
-Con  potencia entre 5 hp a 25 hp
-Ancho de corte de 18 a 183 cm.
-Peso entre 10 kg y 13,5 kg
-Tiene manilla de seguridad
-Incluye combustible para su funcionamiento (Máximo 3 galones)</t>
  </si>
  <si>
    <t>Pulidoras</t>
  </si>
  <si>
    <t>-Con potencia desde 120W a 3000W
-Velocidad desde 3.200 rpm a 11.000 rpm
-Equipos de peso liviano.
-Equipos con baja vibración
-Con mango lateral.</t>
  </si>
  <si>
    <t>Guadañas</t>
  </si>
  <si>
    <t xml:space="preserve"> -Guadaña de Eje Rígido
 - Viene cilindrada con apróximadamente 30 a 51,6 cm3.
-Peso promedio entre 6,5 Kg y 7,7 Kg.
-Cuchilla de 80 puntas
-Capacidad del tanque de combustible entre 0,65 Lt y 1 Lt.
-Cuenta con un sistema de arranque manual.
-Cuenta con un sistema de ignición electrónico
 - Incluye el combustible para su funcioamiento (Máximo 3 galones)</t>
  </si>
  <si>
    <t>Motobombas</t>
  </si>
  <si>
    <t>-Motobomba eléctrica
-Fabricada en Hierro
-Cuenta con una potencia de 2 hp a 111 hp
-Velocidades desde 1800 RPM a 3450 RPM.
-Peso promedio de 30 Kg.
-Las medidas de succión por descarga van de 2 x 2 pulgadas a 12 x 12 pulgadas.</t>
  </si>
  <si>
    <t>Precio total elementos, equipos y maquinaria por mes</t>
  </si>
  <si>
    <t xml:space="preserve">TOTAL Mensual Bienes de Aseo y Cafetería </t>
  </si>
  <si>
    <t xml:space="preserve">Cotización </t>
  </si>
  <si>
    <t xml:space="preserve">Región de Cobertura: </t>
  </si>
  <si>
    <t>¿Cotizo todas las Sedes?</t>
  </si>
  <si>
    <t>Sí</t>
  </si>
  <si>
    <t>Si seleccionó "No" indique cuales no cotiza</t>
  </si>
  <si>
    <t xml:space="preserve">Nombre del Proveedor: </t>
  </si>
  <si>
    <t>Paquete de Servicios</t>
  </si>
  <si>
    <t>Valores</t>
  </si>
  <si>
    <t>Item</t>
  </si>
  <si>
    <t>Categoría</t>
  </si>
  <si>
    <t>Servicio</t>
  </si>
  <si>
    <t>Característica 1</t>
  </si>
  <si>
    <t>Disponibilidad</t>
  </si>
  <si>
    <t>Cantidad</t>
  </si>
  <si>
    <t>Vigencia / Unidad</t>
  </si>
  <si>
    <t>Valor unitario</t>
  </si>
  <si>
    <t>Recargo por Trabajo nocturno, extra, dominical y festivo</t>
  </si>
  <si>
    <t>Recargo por dotación especial</t>
  </si>
  <si>
    <t>Servicio de Personal</t>
  </si>
  <si>
    <t>Operario de aseo y cafetería</t>
  </si>
  <si>
    <t>Tiempo Completo</t>
  </si>
  <si>
    <t>Mes</t>
  </si>
  <si>
    <t>Operario auxiliar capacitado para trabajo en alturas nivel básico</t>
  </si>
  <si>
    <t>Operario de aseo y cafetería MT</t>
  </si>
  <si>
    <t>Medio Tiempo</t>
  </si>
  <si>
    <t>Bienes de Aseo y Cafetería</t>
  </si>
  <si>
    <t>Und</t>
  </si>
  <si>
    <t>Servicios Especiales</t>
  </si>
  <si>
    <t>Fumigación</t>
  </si>
  <si>
    <t>M2</t>
  </si>
  <si>
    <t>1. Si requiere agregue o elimine filas</t>
  </si>
  <si>
    <t>Gravámenes adicionales*</t>
  </si>
  <si>
    <t>Subtotal</t>
  </si>
  <si>
    <t>Gravámenes adicionales (estampillas)</t>
  </si>
  <si>
    <t>% AIU</t>
  </si>
  <si>
    <t>No</t>
  </si>
  <si>
    <t>Descripción</t>
  </si>
  <si>
    <t>Porcentaje</t>
  </si>
  <si>
    <t>IVA</t>
  </si>
  <si>
    <t>Estampilla pro UPTC</t>
  </si>
  <si>
    <t>Estampilla pro Universidad Nacional de Colombia</t>
  </si>
  <si>
    <t>Total porcentaje:</t>
  </si>
  <si>
    <t>Precio Unitario con Descuento 2022</t>
  </si>
  <si>
    <t>Precio Unitario con Descuento 2023</t>
  </si>
  <si>
    <t>Total 2023</t>
  </si>
  <si>
    <t>Nuevo precio cláusula 8 2022</t>
  </si>
  <si>
    <t>Nuevo precio cláusula 8 2023</t>
  </si>
  <si>
    <t>Valor Mensual / Valor X Unidad 2023</t>
  </si>
  <si>
    <t>Total mes 2023</t>
  </si>
  <si>
    <t>Valor Mensual / Valor X Unidad 2022</t>
  </si>
  <si>
    <t>Diferencia Incremento 2023</t>
  </si>
  <si>
    <t>Meses 2023</t>
  </si>
  <si>
    <t>Total adición incremento</t>
  </si>
  <si>
    <t>CALCULO ADICIÓN POR INCREMENTO</t>
  </si>
  <si>
    <t>TOTAL ADICIÓN</t>
  </si>
  <si>
    <t>SUBTOTAL</t>
  </si>
  <si>
    <t>AIU</t>
  </si>
  <si>
    <t>VALOR TOTAL 2022</t>
  </si>
  <si>
    <t>VALÑOR 2022 + INCREMENTO</t>
  </si>
  <si>
    <t>VALOR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</si>
</sst>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0%"/>
    <numFmt numFmtId="165" formatCode="&quot;$&quot;#,##0.00"/>
    <numFmt numFmtId="166" formatCode="&quot;$&quot;\ #,##0.00"/>
    <numFmt numFmtId="167" formatCode="0.00000000000000%"/>
    <numFmt numFmtId="168" formatCode="0.0000"/>
    <numFmt numFmtId="169" formatCode="0.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6"/>
      <color rgb="FF4E4D4D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4E4D4D"/>
      <name val="Arial"/>
      <family val="2"/>
    </font>
    <font>
      <sz val="11"/>
      <color rgb="FFFF000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 tint="4.9989318521683403E-2"/>
      <name val="Arial"/>
      <family val="2"/>
    </font>
    <font>
      <sz val="10"/>
      <color rgb="FFFF0000"/>
      <name val="Arial"/>
      <family val="2"/>
    </font>
    <font>
      <sz val="10"/>
      <color theme="1" tint="0.14999847407452621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sz val="6"/>
      <color rgb="FF000000"/>
      <name val="Arial"/>
      <family val="2"/>
    </font>
    <font>
      <sz val="6"/>
      <color rgb="FFFF0000"/>
      <name val="Arial"/>
      <family val="2"/>
    </font>
    <font>
      <sz val="6"/>
      <color theme="1" tint="4.9989318521683403E-2"/>
      <name val="Arial"/>
      <family val="2"/>
    </font>
    <font>
      <sz val="6"/>
      <color theme="1" tint="0.1499984740745262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sz val="20"/>
      <color theme="1"/>
      <name val="Arial"/>
      <family val="2"/>
    </font>
    <font>
      <b/>
      <sz val="10"/>
      <color theme="0"/>
      <name val="Arial"/>
      <family val="2"/>
    </font>
    <font>
      <b/>
      <sz val="16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F8FE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BEBEBE"/>
      </right>
      <top style="thin">
        <color rgb="FFA6A6A6"/>
      </top>
      <bottom style="thin">
        <color rgb="FFA6A6A6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 applyAlignment="1" applyProtection="1">
      <alignment horizontal="center" vertical="center" wrapText="1"/>
      <protection hidden="1"/>
    </xf>
    <xf numFmtId="43" fontId="3" fillId="0" borderId="0" xfId="1" applyFont="1" applyFill="1" applyAlignment="1" applyProtection="1">
      <alignment horizontal="center" vertical="center" wrapText="1"/>
      <protection hidden="1"/>
    </xf>
    <xf numFmtId="1" fontId="3" fillId="0" borderId="0" xfId="0" applyNumberFormat="1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43" fontId="8" fillId="0" borderId="0" xfId="1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1" fontId="10" fillId="0" borderId="0" xfId="0" applyNumberFormat="1" applyFont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center" vertical="center" wrapText="1"/>
      <protection hidden="1"/>
    </xf>
    <xf numFmtId="0" fontId="11" fillId="3" borderId="11" xfId="0" applyFont="1" applyFill="1" applyBorder="1" applyAlignment="1" applyProtection="1">
      <alignment horizontal="center" vertical="center" wrapText="1"/>
      <protection hidden="1"/>
    </xf>
    <xf numFmtId="49" fontId="11" fillId="3" borderId="11" xfId="0" applyNumberFormat="1" applyFont="1" applyFill="1" applyBorder="1" applyAlignment="1" applyProtection="1">
      <alignment horizontal="center" vertical="center" wrapText="1"/>
      <protection hidden="1"/>
    </xf>
    <xf numFmtId="43" fontId="11" fillId="3" borderId="12" xfId="1" applyFont="1" applyFill="1" applyBorder="1" applyAlignment="1" applyProtection="1">
      <alignment horizontal="center" vertical="center" wrapText="1"/>
      <protection hidden="1"/>
    </xf>
    <xf numFmtId="49" fontId="11" fillId="3" borderId="12" xfId="0" applyNumberFormat="1" applyFont="1" applyFill="1" applyBorder="1" applyAlignment="1" applyProtection="1">
      <alignment horizontal="center" vertical="center" wrapText="1"/>
      <protection hidden="1"/>
    </xf>
    <xf numFmtId="1" fontId="12" fillId="0" borderId="13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left" vertical="center" wrapText="1"/>
    </xf>
    <xf numFmtId="39" fontId="13" fillId="0" borderId="6" xfId="1" applyNumberFormat="1" applyFont="1" applyBorder="1" applyAlignment="1" applyProtection="1">
      <alignment horizontal="center" vertical="center" wrapText="1"/>
      <protection hidden="1"/>
    </xf>
    <xf numFmtId="44" fontId="6" fillId="4" borderId="12" xfId="2" applyFont="1" applyFill="1" applyBorder="1" applyAlignment="1" applyProtection="1">
      <alignment horizontal="center" vertical="center" wrapText="1"/>
      <protection hidden="1"/>
    </xf>
    <xf numFmtId="164" fontId="6" fillId="5" borderId="12" xfId="3" applyNumberFormat="1" applyFont="1" applyFill="1" applyBorder="1" applyAlignment="1" applyProtection="1">
      <alignment horizontal="center" vertical="center" wrapText="1"/>
      <protection locked="0" hidden="1"/>
    </xf>
    <xf numFmtId="44" fontId="13" fillId="4" borderId="12" xfId="2" applyFont="1" applyFill="1" applyBorder="1" applyAlignment="1" applyProtection="1">
      <alignment horizontal="center" vertical="center" wrapText="1"/>
      <protection hidden="1"/>
    </xf>
    <xf numFmtId="43" fontId="14" fillId="0" borderId="12" xfId="1" applyFont="1" applyFill="1" applyBorder="1" applyAlignment="1" applyProtection="1">
      <alignment horizontal="center" vertical="center" wrapText="1"/>
      <protection hidden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4" fillId="0" borderId="9" xfId="0" applyFont="1" applyBorder="1" applyAlignment="1" applyProtection="1">
      <alignment horizontal="center" vertical="center" wrapText="1"/>
      <protection hidden="1"/>
    </xf>
    <xf numFmtId="0" fontId="14" fillId="0" borderId="15" xfId="0" applyFont="1" applyBorder="1" applyAlignment="1" applyProtection="1">
      <alignment horizontal="center" vertical="center" wrapText="1"/>
      <protection hidden="1"/>
    </xf>
    <xf numFmtId="43" fontId="18" fillId="0" borderId="0" xfId="1" applyFont="1" applyFill="1" applyBorder="1" applyAlignment="1" applyProtection="1">
      <alignment horizontal="center" vertical="center" wrapText="1"/>
      <protection hidden="1"/>
    </xf>
    <xf numFmtId="9" fontId="14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6" xfId="0" applyFont="1" applyFill="1" applyBorder="1" applyAlignment="1" applyProtection="1">
      <alignment horizontal="left" vertical="center" wrapText="1"/>
      <protection hidden="1"/>
    </xf>
    <xf numFmtId="44" fontId="14" fillId="3" borderId="12" xfId="2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1" fontId="20" fillId="0" borderId="13" xfId="0" applyNumberFormat="1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49" fontId="20" fillId="0" borderId="13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left" vertical="center" wrapText="1"/>
    </xf>
    <xf numFmtId="0" fontId="18" fillId="0" borderId="15" xfId="0" applyFont="1" applyBorder="1" applyAlignment="1" applyProtection="1">
      <alignment vertical="center" wrapText="1"/>
      <protection hidden="1"/>
    </xf>
    <xf numFmtId="43" fontId="18" fillId="0" borderId="15" xfId="1" applyFont="1" applyFill="1" applyBorder="1" applyAlignment="1" applyProtection="1">
      <alignment horizontal="center" vertical="center" wrapText="1"/>
      <protection hidden="1"/>
    </xf>
    <xf numFmtId="165" fontId="14" fillId="3" borderId="12" xfId="0" applyNumberFormat="1" applyFont="1" applyFill="1" applyBorder="1" applyAlignment="1" applyProtection="1">
      <alignment horizontal="center" vertical="center" wrapText="1"/>
      <protection hidden="1"/>
    </xf>
    <xf numFmtId="9" fontId="24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24" fillId="3" borderId="6" xfId="0" applyFont="1" applyFill="1" applyBorder="1" applyAlignment="1" applyProtection="1">
      <alignment horizontal="left" vertical="center" wrapText="1"/>
      <protection hidden="1"/>
    </xf>
    <xf numFmtId="165" fontId="24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29" fillId="5" borderId="18" xfId="0" applyFont="1" applyFill="1" applyBorder="1" applyAlignment="1" applyProtection="1">
      <alignment horizontal="center" vertical="center"/>
      <protection locked="0" hidden="1"/>
    </xf>
    <xf numFmtId="0" fontId="4" fillId="7" borderId="16" xfId="0" applyFont="1" applyFill="1" applyBorder="1" applyAlignment="1" applyProtection="1">
      <alignment horizontal="left" vertical="center"/>
      <protection hidden="1"/>
    </xf>
    <xf numFmtId="0" fontId="4" fillId="7" borderId="17" xfId="0" applyFont="1" applyFill="1" applyBorder="1" applyAlignment="1" applyProtection="1">
      <alignment horizontal="left" vertical="center"/>
      <protection hidden="1"/>
    </xf>
    <xf numFmtId="0" fontId="30" fillId="7" borderId="12" xfId="0" applyFont="1" applyFill="1" applyBorder="1" applyAlignment="1" applyProtection="1">
      <alignment horizontal="center" vertical="center" wrapText="1"/>
      <protection hidden="1"/>
    </xf>
    <xf numFmtId="0" fontId="31" fillId="0" borderId="12" xfId="0" applyFont="1" applyBorder="1" applyAlignment="1" applyProtection="1">
      <alignment horizontal="center" vertical="center" wrapText="1"/>
      <protection hidden="1"/>
    </xf>
    <xf numFmtId="165" fontId="31" fillId="0" borderId="12" xfId="0" applyNumberFormat="1" applyFont="1" applyFill="1" applyBorder="1" applyAlignment="1" applyProtection="1">
      <alignment horizontal="center" vertical="center" wrapText="1"/>
      <protection hidden="1"/>
    </xf>
    <xf numFmtId="164" fontId="31" fillId="5" borderId="12" xfId="3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164" fontId="31" fillId="0" borderId="12" xfId="3" applyNumberFormat="1" applyFont="1" applyFill="1" applyBorder="1" applyAlignment="1" applyProtection="1">
      <alignment horizontal="center" vertical="center" wrapText="1"/>
      <protection hidden="1"/>
    </xf>
    <xf numFmtId="165" fontId="33" fillId="4" borderId="22" xfId="2" applyNumberFormat="1" applyFont="1" applyFill="1" applyBorder="1" applyAlignment="1" applyProtection="1">
      <alignment horizontal="right" vertical="center"/>
      <protection hidden="1"/>
    </xf>
    <xf numFmtId="0" fontId="8" fillId="8" borderId="21" xfId="4" applyFont="1" applyFill="1" applyBorder="1" applyAlignment="1" applyProtection="1">
      <alignment horizontal="left" vertical="center"/>
      <protection hidden="1"/>
    </xf>
    <xf numFmtId="0" fontId="8" fillId="8" borderId="0" xfId="4" applyFont="1" applyFill="1" applyAlignment="1" applyProtection="1">
      <alignment horizontal="center" vertical="center"/>
      <protection hidden="1"/>
    </xf>
    <xf numFmtId="0" fontId="6" fillId="0" borderId="0" xfId="4" applyProtection="1">
      <protection hidden="1"/>
    </xf>
    <xf numFmtId="165" fontId="33" fillId="4" borderId="12" xfId="2" applyNumberFormat="1" applyFont="1" applyFill="1" applyBorder="1" applyAlignment="1" applyProtection="1">
      <alignment horizontal="right" vertical="center"/>
      <protection hidden="1"/>
    </xf>
    <xf numFmtId="0" fontId="8" fillId="8" borderId="23" xfId="4" applyFont="1" applyFill="1" applyBorder="1" applyAlignment="1" applyProtection="1">
      <alignment horizontal="left" vertical="center"/>
      <protection hidden="1"/>
    </xf>
    <xf numFmtId="0" fontId="8" fillId="8" borderId="15" xfId="4" applyFont="1" applyFill="1" applyBorder="1" applyAlignment="1" applyProtection="1">
      <alignment horizontal="center" vertical="center"/>
      <protection hidden="1"/>
    </xf>
    <xf numFmtId="0" fontId="32" fillId="4" borderId="12" xfId="0" applyFont="1" applyFill="1" applyBorder="1" applyAlignment="1" applyProtection="1">
      <alignment horizontal="left" vertical="center" wrapText="1"/>
      <protection hidden="1"/>
    </xf>
    <xf numFmtId="10" fontId="32" fillId="5" borderId="12" xfId="3" applyNumberFormat="1" applyFont="1" applyFill="1" applyBorder="1" applyAlignment="1" applyProtection="1">
      <alignment horizontal="center" vertical="center" wrapText="1"/>
      <protection locked="0" hidden="1"/>
    </xf>
    <xf numFmtId="0" fontId="2" fillId="2" borderId="11" xfId="4" applyFont="1" applyFill="1" applyBorder="1" applyAlignment="1" applyProtection="1">
      <alignment horizontal="center" vertical="center" wrapText="1"/>
      <protection hidden="1"/>
    </xf>
    <xf numFmtId="165" fontId="34" fillId="4" borderId="12" xfId="2" applyNumberFormat="1" applyFont="1" applyFill="1" applyBorder="1" applyAlignment="1" applyProtection="1">
      <alignment horizontal="right" vertical="center"/>
      <protection hidden="1"/>
    </xf>
    <xf numFmtId="0" fontId="14" fillId="0" borderId="12" xfId="4" applyFont="1" applyFill="1" applyBorder="1" applyAlignment="1" applyProtection="1">
      <alignment horizontal="center" wrapText="1"/>
      <protection hidden="1"/>
    </xf>
    <xf numFmtId="10" fontId="6" fillId="0" borderId="12" xfId="5" applyNumberFormat="1" applyFont="1" applyFill="1" applyBorder="1" applyAlignment="1" applyProtection="1">
      <alignment horizontal="center" wrapText="1"/>
      <protection hidden="1"/>
    </xf>
    <xf numFmtId="0" fontId="6" fillId="0" borderId="0" xfId="4" applyFill="1" applyProtection="1">
      <protection hidden="1"/>
    </xf>
    <xf numFmtId="10" fontId="14" fillId="0" borderId="12" xfId="5" applyNumberFormat="1" applyFont="1" applyFill="1" applyBorder="1" applyAlignment="1" applyProtection="1">
      <alignment horizontal="center"/>
      <protection hidden="1"/>
    </xf>
    <xf numFmtId="43" fontId="3" fillId="0" borderId="0" xfId="1" applyFont="1" applyAlignment="1" applyProtection="1">
      <alignment horizontal="center" vertical="center" wrapText="1"/>
      <protection hidden="1"/>
    </xf>
    <xf numFmtId="0" fontId="35" fillId="9" borderId="12" xfId="0" applyFont="1" applyFill="1" applyBorder="1" applyAlignment="1" applyProtection="1">
      <alignment horizontal="center" vertical="center" wrapText="1"/>
      <protection hidden="1"/>
    </xf>
    <xf numFmtId="166" fontId="13" fillId="0" borderId="0" xfId="0" applyNumberFormat="1" applyFont="1" applyProtection="1">
      <protection hidden="1"/>
    </xf>
    <xf numFmtId="49" fontId="11" fillId="9" borderId="12" xfId="0" applyNumberFormat="1" applyFont="1" applyFill="1" applyBorder="1" applyAlignment="1" applyProtection="1">
      <alignment horizontal="center" vertical="center" wrapText="1"/>
      <protection hidden="1"/>
    </xf>
    <xf numFmtId="167" fontId="13" fillId="0" borderId="0" xfId="3" applyNumberFormat="1" applyFont="1" applyProtection="1">
      <protection hidden="1"/>
    </xf>
    <xf numFmtId="167" fontId="13" fillId="0" borderId="0" xfId="3" applyNumberFormat="1" applyFont="1" applyAlignment="1" applyProtection="1">
      <alignment horizontal="center" vertical="center"/>
      <protection hidden="1"/>
    </xf>
    <xf numFmtId="0" fontId="28" fillId="7" borderId="0" xfId="0" applyFont="1" applyFill="1" applyBorder="1" applyAlignment="1" applyProtection="1">
      <alignment horizontal="left" vertical="center" wrapText="1"/>
      <protection hidden="1"/>
    </xf>
    <xf numFmtId="0" fontId="27" fillId="5" borderId="0" xfId="0" applyFont="1" applyFill="1" applyBorder="1" applyAlignment="1" applyProtection="1">
      <alignment horizontal="center" vertical="center" wrapText="1"/>
      <protection locked="0" hidden="1"/>
    </xf>
    <xf numFmtId="0" fontId="13" fillId="0" borderId="24" xfId="0" applyFont="1" applyBorder="1" applyAlignment="1" applyProtection="1">
      <alignment horizontal="center" vertical="center" wrapText="1"/>
      <protection hidden="1"/>
    </xf>
    <xf numFmtId="169" fontId="6" fillId="0" borderId="0" xfId="0" applyNumberFormat="1" applyFont="1" applyProtection="1">
      <protection hidden="1"/>
    </xf>
    <xf numFmtId="168" fontId="13" fillId="0" borderId="0" xfId="0" applyNumberFormat="1" applyFont="1" applyProtection="1">
      <protection hidden="1"/>
    </xf>
    <xf numFmtId="166" fontId="6" fillId="0" borderId="24" xfId="0" applyNumberFormat="1" applyFont="1" applyBorder="1" applyAlignment="1" applyProtection="1">
      <alignment vertical="center"/>
      <protection hidden="1"/>
    </xf>
    <xf numFmtId="2" fontId="6" fillId="0" borderId="24" xfId="1" applyNumberFormat="1" applyFont="1" applyBorder="1" applyAlignment="1" applyProtection="1">
      <alignment horizontal="center" vertical="center"/>
      <protection hidden="1"/>
    </xf>
    <xf numFmtId="2" fontId="6" fillId="0" borderId="24" xfId="0" applyNumberFormat="1" applyFont="1" applyBorder="1" applyAlignment="1" applyProtection="1">
      <alignment horizontal="center" vertical="center"/>
      <protection hidden="1"/>
    </xf>
    <xf numFmtId="0" fontId="13" fillId="0" borderId="24" xfId="0" applyFont="1" applyBorder="1" applyProtection="1">
      <protection hidden="1"/>
    </xf>
    <xf numFmtId="166" fontId="13" fillId="0" borderId="24" xfId="0" applyNumberFormat="1" applyFont="1" applyBorder="1" applyProtection="1">
      <protection hidden="1"/>
    </xf>
    <xf numFmtId="166" fontId="13" fillId="0" borderId="25" xfId="0" applyNumberFormat="1" applyFont="1" applyBorder="1" applyProtection="1">
      <protection hidden="1"/>
    </xf>
    <xf numFmtId="0" fontId="19" fillId="0" borderId="0" xfId="0" applyFont="1" applyProtection="1">
      <protection hidden="1"/>
    </xf>
    <xf numFmtId="166" fontId="19" fillId="0" borderId="24" xfId="0" applyNumberFormat="1" applyFont="1" applyBorder="1" applyProtection="1">
      <protection hidden="1"/>
    </xf>
    <xf numFmtId="49" fontId="6" fillId="3" borderId="5" xfId="0" applyNumberFormat="1" applyFont="1" applyFill="1" applyBorder="1" applyAlignment="1" applyProtection="1">
      <alignment horizontal="center" vertical="center" wrapText="1"/>
      <protection hidden="1"/>
    </xf>
    <xf numFmtId="49" fontId="6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3" fillId="4" borderId="6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center" vertical="center" wrapText="1"/>
      <protection hidden="1"/>
    </xf>
    <xf numFmtId="49" fontId="6" fillId="3" borderId="7" xfId="0" applyNumberFormat="1" applyFont="1" applyFill="1" applyBorder="1" applyAlignment="1" applyProtection="1">
      <alignment horizontal="center" vertical="center" wrapText="1"/>
      <protection hidden="1"/>
    </xf>
    <xf numFmtId="49" fontId="6" fillId="3" borderId="8" xfId="0" applyNumberFormat="1" applyFont="1" applyFill="1" applyBorder="1" applyAlignment="1" applyProtection="1">
      <alignment horizontal="center" vertical="center" wrapText="1"/>
      <protection hidden="1"/>
    </xf>
    <xf numFmtId="49" fontId="6" fillId="3" borderId="9" xfId="0" applyNumberFormat="1" applyFont="1" applyFill="1" applyBorder="1" applyAlignment="1" applyProtection="1">
      <alignment horizontal="center" vertical="center" wrapText="1"/>
      <protection hidden="1"/>
    </xf>
    <xf numFmtId="49" fontId="6" fillId="3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locked="0" hidden="1"/>
    </xf>
    <xf numFmtId="0" fontId="3" fillId="5" borderId="2" xfId="0" applyFont="1" applyFill="1" applyBorder="1" applyAlignment="1" applyProtection="1">
      <alignment horizontal="center" vertical="center" wrapText="1"/>
      <protection locked="0" hidden="1"/>
    </xf>
    <xf numFmtId="0" fontId="3" fillId="5" borderId="6" xfId="0" applyFont="1" applyFill="1" applyBorder="1" applyAlignment="1" applyProtection="1">
      <alignment horizontal="center" vertical="center" wrapText="1"/>
      <protection locked="0" hidden="1"/>
    </xf>
    <xf numFmtId="0" fontId="14" fillId="3" borderId="1" xfId="0" applyFont="1" applyFill="1" applyBorder="1" applyAlignment="1" applyProtection="1">
      <alignment horizontal="left" vertical="center" wrapText="1"/>
      <protection hidden="1"/>
    </xf>
    <xf numFmtId="0" fontId="14" fillId="3" borderId="2" xfId="0" applyFont="1" applyFill="1" applyBorder="1" applyAlignment="1" applyProtection="1">
      <alignment horizontal="left" vertical="center" wrapText="1"/>
      <protection hidden="1"/>
    </xf>
    <xf numFmtId="0" fontId="14" fillId="3" borderId="6" xfId="0" applyFont="1" applyFill="1" applyBorder="1" applyAlignment="1" applyProtection="1">
      <alignment horizontal="left" vertical="center" wrapText="1"/>
      <protection hidden="1"/>
    </xf>
    <xf numFmtId="0" fontId="24" fillId="3" borderId="1" xfId="0" applyFont="1" applyFill="1" applyBorder="1" applyAlignment="1" applyProtection="1">
      <alignment horizontal="left" vertical="center" wrapText="1"/>
      <protection hidden="1"/>
    </xf>
    <xf numFmtId="0" fontId="24" fillId="3" borderId="2" xfId="0" applyFont="1" applyFill="1" applyBorder="1" applyAlignment="1" applyProtection="1">
      <alignment horizontal="left" vertical="center" wrapText="1"/>
      <protection hidden="1"/>
    </xf>
    <xf numFmtId="0" fontId="24" fillId="3" borderId="6" xfId="0" applyFont="1" applyFill="1" applyBorder="1" applyAlignment="1" applyProtection="1">
      <alignment horizontal="left" vertical="center" wrapText="1"/>
      <protection hidden="1"/>
    </xf>
    <xf numFmtId="0" fontId="19" fillId="0" borderId="24" xfId="0" applyFont="1" applyBorder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4" fillId="7" borderId="16" xfId="0" applyFont="1" applyFill="1" applyBorder="1" applyAlignment="1" applyProtection="1">
      <alignment horizontal="left" vertical="center"/>
      <protection hidden="1"/>
    </xf>
    <xf numFmtId="0" fontId="4" fillId="7" borderId="17" xfId="0" applyFont="1" applyFill="1" applyBorder="1" applyAlignment="1" applyProtection="1">
      <alignment horizontal="left" vertical="center"/>
      <protection hidden="1"/>
    </xf>
    <xf numFmtId="0" fontId="27" fillId="4" borderId="16" xfId="0" applyFont="1" applyFill="1" applyBorder="1" applyAlignment="1" applyProtection="1">
      <alignment horizontal="center" vertical="center" wrapText="1"/>
      <protection locked="0"/>
    </xf>
    <xf numFmtId="0" fontId="27" fillId="4" borderId="17" xfId="0" applyFont="1" applyFill="1" applyBorder="1" applyAlignment="1" applyProtection="1">
      <alignment horizontal="center" vertical="center" wrapText="1"/>
      <protection locked="0"/>
    </xf>
    <xf numFmtId="0" fontId="28" fillId="7" borderId="16" xfId="0" applyFont="1" applyFill="1" applyBorder="1" applyAlignment="1" applyProtection="1">
      <alignment horizontal="left" vertical="center"/>
      <protection hidden="1"/>
    </xf>
    <xf numFmtId="0" fontId="28" fillId="7" borderId="17" xfId="0" applyFont="1" applyFill="1" applyBorder="1" applyAlignment="1" applyProtection="1">
      <alignment horizontal="left" vertical="center"/>
      <protection hidden="1"/>
    </xf>
    <xf numFmtId="0" fontId="28" fillId="7" borderId="16" xfId="0" applyFont="1" applyFill="1" applyBorder="1" applyAlignment="1" applyProtection="1">
      <alignment horizontal="left" vertical="center" wrapText="1"/>
      <protection hidden="1"/>
    </xf>
    <xf numFmtId="0" fontId="28" fillId="7" borderId="19" xfId="0" applyFont="1" applyFill="1" applyBorder="1" applyAlignment="1" applyProtection="1">
      <alignment horizontal="left" vertical="center" wrapText="1"/>
      <protection hidden="1"/>
    </xf>
    <xf numFmtId="0" fontId="28" fillId="7" borderId="17" xfId="0" applyFont="1" applyFill="1" applyBorder="1" applyAlignment="1" applyProtection="1">
      <alignment horizontal="left" vertical="center" wrapText="1"/>
      <protection hidden="1"/>
    </xf>
    <xf numFmtId="0" fontId="14" fillId="0" borderId="1" xfId="4" applyFont="1" applyFill="1" applyBorder="1" applyAlignment="1" applyProtection="1">
      <alignment horizontal="right"/>
      <protection hidden="1"/>
    </xf>
    <xf numFmtId="0" fontId="14" fillId="0" borderId="6" xfId="4" applyFont="1" applyFill="1" applyBorder="1" applyAlignment="1" applyProtection="1">
      <alignment horizontal="right"/>
      <protection hidden="1"/>
    </xf>
    <xf numFmtId="0" fontId="27" fillId="5" borderId="16" xfId="0" applyFont="1" applyFill="1" applyBorder="1" applyAlignment="1" applyProtection="1">
      <alignment horizontal="center" vertical="center" wrapText="1"/>
      <protection locked="0" hidden="1"/>
    </xf>
    <xf numFmtId="0" fontId="27" fillId="5" borderId="19" xfId="0" applyFont="1" applyFill="1" applyBorder="1" applyAlignment="1" applyProtection="1">
      <alignment horizontal="center" vertical="center" wrapText="1"/>
      <protection locked="0" hidden="1"/>
    </xf>
    <xf numFmtId="0" fontId="27" fillId="5" borderId="17" xfId="0" applyFont="1" applyFill="1" applyBorder="1" applyAlignment="1" applyProtection="1">
      <alignment horizontal="center" vertical="center" wrapText="1"/>
      <protection locked="0" hidden="1"/>
    </xf>
    <xf numFmtId="0" fontId="19" fillId="8" borderId="0" xfId="0" applyFont="1" applyFill="1" applyAlignment="1" applyProtection="1">
      <alignment horizontal="center" vertical="center"/>
      <protection hidden="1"/>
    </xf>
    <xf numFmtId="0" fontId="19" fillId="8" borderId="20" xfId="0" applyFont="1" applyFill="1" applyBorder="1" applyAlignment="1" applyProtection="1">
      <alignment horizontal="center" vertical="center"/>
      <protection hidden="1"/>
    </xf>
    <xf numFmtId="0" fontId="19" fillId="8" borderId="21" xfId="0" applyFont="1" applyFill="1" applyBorder="1" applyAlignment="1" applyProtection="1">
      <alignment horizontal="center" vertical="center"/>
      <protection hidden="1"/>
    </xf>
    <xf numFmtId="0" fontId="32" fillId="4" borderId="1" xfId="0" applyFont="1" applyFill="1" applyBorder="1" applyAlignment="1" applyProtection="1">
      <alignment horizontal="left" vertical="center" wrapText="1"/>
      <protection hidden="1"/>
    </xf>
    <xf numFmtId="0" fontId="32" fillId="4" borderId="2" xfId="0" applyFont="1" applyFill="1" applyBorder="1" applyAlignment="1" applyProtection="1">
      <alignment horizontal="left" vertical="center" wrapText="1"/>
      <protection hidden="1"/>
    </xf>
    <xf numFmtId="0" fontId="32" fillId="4" borderId="6" xfId="0" applyFont="1" applyFill="1" applyBorder="1" applyAlignment="1" applyProtection="1">
      <alignment horizontal="left" vertical="center" wrapText="1"/>
      <protection hidden="1"/>
    </xf>
    <xf numFmtId="0" fontId="32" fillId="4" borderId="12" xfId="0" applyFont="1" applyFill="1" applyBorder="1" applyAlignment="1" applyProtection="1">
      <alignment horizontal="left" vertical="center" wrapText="1"/>
      <protection hidden="1"/>
    </xf>
    <xf numFmtId="0" fontId="2" fillId="2" borderId="1" xfId="4" applyFont="1" applyFill="1" applyBorder="1" applyAlignment="1" applyProtection="1">
      <alignment horizontal="center" vertical="center" wrapText="1"/>
      <protection hidden="1"/>
    </xf>
    <xf numFmtId="0" fontId="2" fillId="2" borderId="2" xfId="4" applyFont="1" applyFill="1" applyBorder="1" applyAlignment="1" applyProtection="1">
      <alignment horizontal="center" vertical="center" wrapText="1"/>
      <protection hidden="1"/>
    </xf>
    <xf numFmtId="0" fontId="2" fillId="2" borderId="6" xfId="4" applyFont="1" applyFill="1" applyBorder="1" applyAlignment="1" applyProtection="1">
      <alignment horizontal="center" vertical="center" wrapText="1"/>
      <protection hidden="1"/>
    </xf>
    <xf numFmtId="49" fontId="6" fillId="0" borderId="1" xfId="5" applyNumberFormat="1" applyFont="1" applyFill="1" applyBorder="1" applyAlignment="1" applyProtection="1">
      <alignment horizontal="center" vertical="center" wrapText="1"/>
      <protection hidden="1"/>
    </xf>
    <xf numFmtId="49" fontId="6" fillId="0" borderId="2" xfId="5" applyNumberFormat="1" applyFont="1" applyFill="1" applyBorder="1" applyAlignment="1" applyProtection="1">
      <alignment horizontal="center" vertical="center" wrapText="1"/>
      <protection hidden="1"/>
    </xf>
    <xf numFmtId="49" fontId="6" fillId="0" borderId="6" xfId="5" applyNumberFormat="1" applyFont="1" applyFill="1" applyBorder="1" applyAlignment="1" applyProtection="1">
      <alignment horizontal="center" vertical="center" wrapText="1"/>
      <protection hidden="1"/>
    </xf>
    <xf numFmtId="0" fontId="32" fillId="9" borderId="12" xfId="0" applyFont="1" applyFill="1" applyBorder="1" applyAlignment="1" applyProtection="1">
      <alignment horizontal="left" vertical="center" wrapText="1"/>
      <protection hidden="1"/>
    </xf>
    <xf numFmtId="166" fontId="6" fillId="0" borderId="0" xfId="0" applyNumberFormat="1" applyFont="1" applyProtection="1">
      <protection hidden="1"/>
    </xf>
    <xf numFmtId="0" fontId="13" fillId="9" borderId="0" xfId="0" applyFont="1" applyFill="1" applyProtection="1">
      <protection hidden="1"/>
    </xf>
    <xf numFmtId="166" fontId="6" fillId="9" borderId="0" xfId="0" applyNumberFormat="1" applyFont="1" applyFill="1" applyProtection="1">
      <protection hidden="1"/>
    </xf>
    <xf numFmtId="166" fontId="13" fillId="9" borderId="0" xfId="0" applyNumberFormat="1" applyFont="1" applyFill="1" applyProtection="1">
      <protection hidden="1"/>
    </xf>
  </cellXfs>
  <cellStyles count="6">
    <cellStyle name="Millares" xfId="1" builtinId="3"/>
    <cellStyle name="Moneda" xfId="2" builtinId="4"/>
    <cellStyle name="Normal" xfId="0" builtinId="0"/>
    <cellStyle name="Normal 2" xfId="4" xr:uid="{00000000-0005-0000-0000-000003000000}"/>
    <cellStyle name="Porcentaje" xfId="3" builtinId="5"/>
    <cellStyle name="Porcentaje 2" xfId="5" xr:uid="{00000000-0005-0000-0000-000005000000}"/>
  </cellStyles>
  <dxfs count="40">
    <dxf>
      <font>
        <color theme="0"/>
      </font>
    </dxf>
    <dxf>
      <font>
        <color rgb="FFE6F8FE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2F2F2"/>
      </font>
    </dxf>
    <dxf>
      <font>
        <color rgb="FFF2F2F2"/>
      </font>
    </dxf>
    <dxf>
      <font>
        <color rgb="FFF2F2F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ASYCLEAN/DIRECCION%20DE%20LICITACIONES%20A&#209;O%202022/Adjudicados/RAMA%20JUDICIAL%20DESAJ%20TUNJA%20-%2099443/Precontractual/Evento%2013973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H9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E2" t="str">
            <v>Sí</v>
          </cell>
        </row>
        <row r="3">
          <cell r="E3" t="str">
            <v>No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85"/>
  <sheetViews>
    <sheetView showGridLines="0" workbookViewId="0">
      <pane ySplit="13" topLeftCell="A377" activePane="bottomLeft" state="frozen"/>
      <selection pane="bottomLeft" activeCell="K382" sqref="K382"/>
    </sheetView>
  </sheetViews>
  <sheetFormatPr baseColWidth="10" defaultColWidth="11.42578125" defaultRowHeight="14.25" x14ac:dyDescent="0.25"/>
  <cols>
    <col min="1" max="1" width="5.5703125" style="1" customWidth="1"/>
    <col min="2" max="2" width="11.85546875" style="1" customWidth="1"/>
    <col min="3" max="3" width="44.5703125" style="1" customWidth="1"/>
    <col min="4" max="4" width="14" style="1" customWidth="1"/>
    <col min="5" max="5" width="20.140625" style="2" customWidth="1"/>
    <col min="6" max="6" width="19.140625" style="3" customWidth="1"/>
    <col min="7" max="9" width="15.140625" style="3" customWidth="1"/>
    <col min="10" max="10" width="19.42578125" style="3" customWidth="1"/>
    <col min="11" max="11" width="21.5703125" style="1" customWidth="1"/>
    <col min="12" max="12" width="11.42578125" style="4"/>
    <col min="13" max="38" width="15.42578125" style="1" customWidth="1"/>
    <col min="39" max="16384" width="11.42578125" style="1"/>
  </cols>
  <sheetData>
    <row r="1" spans="1:38" ht="6.75" customHeight="1" x14ac:dyDescent="0.25"/>
    <row r="2" spans="1:38" ht="16.5" customHeight="1" x14ac:dyDescent="0.2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38" ht="9.75" customHeight="1" x14ac:dyDescent="0.25">
      <c r="A3" s="100"/>
      <c r="B3" s="100"/>
      <c r="C3" s="100"/>
      <c r="D3" s="100"/>
      <c r="E3" s="100"/>
      <c r="K3" s="4"/>
    </row>
    <row r="4" spans="1:38" ht="16.5" customHeight="1" x14ac:dyDescent="0.25">
      <c r="A4" s="101" t="s">
        <v>1</v>
      </c>
      <c r="B4" s="102"/>
      <c r="C4" s="102"/>
      <c r="D4" s="102"/>
      <c r="E4" s="102"/>
      <c r="F4" s="102"/>
      <c r="G4" s="103"/>
      <c r="H4" s="103"/>
      <c r="I4" s="103"/>
      <c r="J4" s="103"/>
      <c r="K4" s="104"/>
    </row>
    <row r="5" spans="1:38" ht="16.5" customHeight="1" x14ac:dyDescent="0.25">
      <c r="A5" s="94" t="s">
        <v>2</v>
      </c>
      <c r="B5" s="95"/>
      <c r="C5" s="96">
        <v>8</v>
      </c>
      <c r="D5" s="97"/>
      <c r="E5" s="97"/>
      <c r="F5" s="97"/>
      <c r="G5" s="97"/>
      <c r="H5" s="97"/>
      <c r="I5" s="97"/>
      <c r="J5" s="97"/>
      <c r="K5" s="98"/>
    </row>
    <row r="6" spans="1:38" ht="16.5" customHeight="1" x14ac:dyDescent="0.25">
      <c r="A6" s="94" t="s">
        <v>3</v>
      </c>
      <c r="B6" s="95"/>
      <c r="C6" s="96" t="s">
        <v>4</v>
      </c>
      <c r="D6" s="97"/>
      <c r="E6" s="97"/>
      <c r="F6" s="97"/>
      <c r="G6" s="97"/>
      <c r="H6" s="97"/>
      <c r="I6" s="97"/>
      <c r="J6" s="97"/>
      <c r="K6" s="98"/>
    </row>
    <row r="7" spans="1:38" ht="16.5" customHeight="1" x14ac:dyDescent="0.25">
      <c r="A7" s="94" t="s">
        <v>5</v>
      </c>
      <c r="B7" s="95"/>
      <c r="C7" s="109"/>
      <c r="D7" s="110"/>
      <c r="E7" s="110"/>
      <c r="F7" s="110"/>
      <c r="G7" s="110"/>
      <c r="H7" s="110"/>
      <c r="I7" s="110"/>
      <c r="J7" s="110"/>
      <c r="K7" s="111"/>
    </row>
    <row r="8" spans="1:38" ht="16.5" customHeight="1" x14ac:dyDescent="0.25">
      <c r="A8" s="105"/>
      <c r="B8" s="106"/>
      <c r="C8" s="109"/>
      <c r="D8" s="110"/>
      <c r="E8" s="110"/>
      <c r="F8" s="110"/>
      <c r="G8" s="110"/>
      <c r="H8" s="110"/>
      <c r="I8" s="110"/>
      <c r="J8" s="110"/>
      <c r="K8" s="111"/>
    </row>
    <row r="9" spans="1:38" ht="16.5" customHeight="1" x14ac:dyDescent="0.25">
      <c r="A9" s="107"/>
      <c r="B9" s="108"/>
      <c r="C9" s="109"/>
      <c r="D9" s="110"/>
      <c r="E9" s="110"/>
      <c r="F9" s="110"/>
      <c r="G9" s="110"/>
      <c r="H9" s="110"/>
      <c r="I9" s="110"/>
      <c r="J9" s="110"/>
      <c r="K9" s="111"/>
    </row>
    <row r="10" spans="1:38" ht="4.5" customHeight="1" x14ac:dyDescent="0.25">
      <c r="E10" s="5"/>
    </row>
    <row r="11" spans="1:38" ht="29.25" customHeight="1" x14ac:dyDescent="0.25">
      <c r="A11" s="6" t="s">
        <v>6</v>
      </c>
      <c r="B11" s="7"/>
      <c r="F11" s="8"/>
      <c r="G11" s="8"/>
      <c r="H11" s="8"/>
      <c r="I11" s="8"/>
      <c r="J11" s="80">
        <v>1.0101012575839346E-2</v>
      </c>
      <c r="M11" s="9" t="s">
        <v>7</v>
      </c>
      <c r="N11" s="9" t="s">
        <v>7</v>
      </c>
      <c r="O11" s="9" t="s">
        <v>7</v>
      </c>
      <c r="P11" s="9" t="s">
        <v>7</v>
      </c>
      <c r="Q11" s="9" t="s">
        <v>7</v>
      </c>
      <c r="R11" s="9" t="s">
        <v>7</v>
      </c>
      <c r="S11" s="9" t="s">
        <v>7</v>
      </c>
      <c r="T11" s="9" t="s">
        <v>7</v>
      </c>
      <c r="U11" s="9" t="s">
        <v>7</v>
      </c>
      <c r="V11" s="9" t="s">
        <v>7</v>
      </c>
      <c r="W11" s="9" t="s">
        <v>7</v>
      </c>
      <c r="X11" s="9" t="s">
        <v>7</v>
      </c>
      <c r="Y11" s="9" t="s">
        <v>7</v>
      </c>
      <c r="Z11" s="9" t="s">
        <v>7</v>
      </c>
      <c r="AA11" s="9" t="s">
        <v>7</v>
      </c>
      <c r="AB11" s="9" t="s">
        <v>7</v>
      </c>
      <c r="AC11" s="9" t="s">
        <v>7</v>
      </c>
      <c r="AD11" s="9" t="s">
        <v>7</v>
      </c>
      <c r="AE11" s="9" t="s">
        <v>7</v>
      </c>
      <c r="AF11" s="9" t="s">
        <v>7</v>
      </c>
      <c r="AG11" s="9" t="s">
        <v>7</v>
      </c>
      <c r="AH11" s="9" t="s">
        <v>7</v>
      </c>
      <c r="AI11" s="9" t="s">
        <v>7</v>
      </c>
      <c r="AJ11" s="9" t="s">
        <v>7</v>
      </c>
      <c r="AK11" s="9" t="s">
        <v>7</v>
      </c>
      <c r="AL11" s="9" t="s">
        <v>7</v>
      </c>
    </row>
    <row r="12" spans="1:38" ht="6" customHeight="1" x14ac:dyDescent="0.25">
      <c r="K12" s="4"/>
    </row>
    <row r="13" spans="1:38" ht="33.75" x14ac:dyDescent="0.25">
      <c r="A13" s="10" t="s">
        <v>8</v>
      </c>
      <c r="B13" s="10" t="s">
        <v>9</v>
      </c>
      <c r="C13" s="11" t="s">
        <v>10</v>
      </c>
      <c r="D13" s="10" t="s">
        <v>11</v>
      </c>
      <c r="E13" s="12" t="s">
        <v>12</v>
      </c>
      <c r="F13" s="13" t="s">
        <v>13</v>
      </c>
      <c r="G13" s="13" t="s">
        <v>14</v>
      </c>
      <c r="H13" s="13" t="s">
        <v>868</v>
      </c>
      <c r="I13" s="78" t="s">
        <v>869</v>
      </c>
      <c r="J13" s="76" t="s">
        <v>872</v>
      </c>
      <c r="K13" s="78" t="s">
        <v>870</v>
      </c>
      <c r="L13" s="4" t="s">
        <v>17</v>
      </c>
      <c r="M13" s="13" t="s">
        <v>18</v>
      </c>
      <c r="N13" s="13" t="s">
        <v>19</v>
      </c>
      <c r="O13" s="13" t="s">
        <v>20</v>
      </c>
      <c r="P13" s="13" t="s">
        <v>21</v>
      </c>
      <c r="Q13" s="13" t="s">
        <v>22</v>
      </c>
      <c r="R13" s="13" t="s">
        <v>23</v>
      </c>
      <c r="S13" s="13" t="s">
        <v>24</v>
      </c>
      <c r="T13" s="13" t="s">
        <v>25</v>
      </c>
      <c r="U13" s="13" t="s">
        <v>26</v>
      </c>
      <c r="V13" s="13" t="s">
        <v>27</v>
      </c>
      <c r="W13" s="13" t="s">
        <v>28</v>
      </c>
      <c r="X13" s="13" t="s">
        <v>29</v>
      </c>
      <c r="Y13" s="13" t="s">
        <v>30</v>
      </c>
      <c r="Z13" s="13" t="s">
        <v>31</v>
      </c>
      <c r="AA13" s="13" t="s">
        <v>32</v>
      </c>
      <c r="AB13" s="13" t="s">
        <v>33</v>
      </c>
      <c r="AC13" s="13" t="s">
        <v>34</v>
      </c>
      <c r="AD13" s="13" t="s">
        <v>35</v>
      </c>
      <c r="AE13" s="13" t="s">
        <v>36</v>
      </c>
      <c r="AF13" s="13" t="s">
        <v>37</v>
      </c>
      <c r="AG13" s="13" t="s">
        <v>38</v>
      </c>
      <c r="AH13" s="13" t="s">
        <v>39</v>
      </c>
      <c r="AI13" s="13" t="s">
        <v>40</v>
      </c>
      <c r="AJ13" s="13" t="s">
        <v>41</v>
      </c>
      <c r="AK13" s="13" t="s">
        <v>42</v>
      </c>
      <c r="AL13" s="13" t="s">
        <v>43</v>
      </c>
    </row>
    <row r="14" spans="1:38" ht="127.5" x14ac:dyDescent="0.25">
      <c r="A14" s="14">
        <v>1</v>
      </c>
      <c r="B14" s="15" t="s">
        <v>44</v>
      </c>
      <c r="C14" s="16" t="s">
        <v>45</v>
      </c>
      <c r="D14" s="15" t="s">
        <v>46</v>
      </c>
      <c r="E14" s="17">
        <v>0</v>
      </c>
      <c r="F14" s="18">
        <v>0</v>
      </c>
      <c r="G14" s="19"/>
      <c r="H14" s="18">
        <v>0</v>
      </c>
      <c r="I14" s="18">
        <f>ROUND(H14*1.1312,2)</f>
        <v>0</v>
      </c>
      <c r="J14" s="18">
        <f>ROUND(I14+(I14*$J$11),2)</f>
        <v>0</v>
      </c>
      <c r="K14" s="20">
        <f>J14*E14</f>
        <v>0</v>
      </c>
      <c r="L14" s="4">
        <v>6474.4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</row>
    <row r="15" spans="1:38" ht="127.5" x14ac:dyDescent="0.25">
      <c r="A15" s="14">
        <v>2</v>
      </c>
      <c r="B15" s="15" t="s">
        <v>47</v>
      </c>
      <c r="C15" s="16" t="s">
        <v>48</v>
      </c>
      <c r="D15" s="15" t="s">
        <v>49</v>
      </c>
      <c r="E15" s="17">
        <v>0</v>
      </c>
      <c r="F15" s="18">
        <v>0</v>
      </c>
      <c r="G15" s="19"/>
      <c r="H15" s="18">
        <v>0</v>
      </c>
      <c r="I15" s="18">
        <f t="shared" ref="I15:I78" si="0">ROUND(H15*1.1312,2)</f>
        <v>0</v>
      </c>
      <c r="J15" s="18">
        <f t="shared" ref="J15:J78" si="1">ROUND(I15+(I15*$J$11),2)</f>
        <v>0</v>
      </c>
      <c r="K15" s="20">
        <f t="shared" ref="K15:K78" si="2">J15*E15</f>
        <v>0</v>
      </c>
      <c r="L15" s="4">
        <v>1344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</row>
    <row r="16" spans="1:38" ht="114.75" x14ac:dyDescent="0.25">
      <c r="A16" s="14">
        <v>3</v>
      </c>
      <c r="B16" s="15" t="s">
        <v>50</v>
      </c>
      <c r="C16" s="16" t="s">
        <v>51</v>
      </c>
      <c r="D16" s="15" t="s">
        <v>52</v>
      </c>
      <c r="E16" s="17">
        <v>0</v>
      </c>
      <c r="F16" s="18">
        <v>0</v>
      </c>
      <c r="G16" s="19"/>
      <c r="H16" s="18">
        <v>0</v>
      </c>
      <c r="I16" s="18">
        <f t="shared" si="0"/>
        <v>0</v>
      </c>
      <c r="J16" s="18">
        <f t="shared" si="1"/>
        <v>0</v>
      </c>
      <c r="K16" s="20">
        <f t="shared" si="2"/>
        <v>0</v>
      </c>
      <c r="L16" s="4">
        <v>4194.3999999999996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</row>
    <row r="17" spans="1:38" ht="76.5" x14ac:dyDescent="0.25">
      <c r="A17" s="14">
        <v>4</v>
      </c>
      <c r="B17" s="15" t="s">
        <v>53</v>
      </c>
      <c r="C17" s="16" t="s">
        <v>54</v>
      </c>
      <c r="D17" s="15" t="s">
        <v>55</v>
      </c>
      <c r="E17" s="17">
        <v>0</v>
      </c>
      <c r="F17" s="18">
        <v>0</v>
      </c>
      <c r="G17" s="19"/>
      <c r="H17" s="18">
        <v>0</v>
      </c>
      <c r="I17" s="18">
        <f t="shared" si="0"/>
        <v>0</v>
      </c>
      <c r="J17" s="18">
        <f t="shared" si="1"/>
        <v>0</v>
      </c>
      <c r="K17" s="20">
        <f t="shared" si="2"/>
        <v>0</v>
      </c>
      <c r="L17" s="4">
        <v>798.4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</row>
    <row r="18" spans="1:38" ht="38.25" x14ac:dyDescent="0.25">
      <c r="A18" s="14">
        <v>5</v>
      </c>
      <c r="B18" s="15" t="s">
        <v>56</v>
      </c>
      <c r="C18" s="16" t="s">
        <v>57</v>
      </c>
      <c r="D18" s="15" t="s">
        <v>58</v>
      </c>
      <c r="E18" s="17">
        <v>36</v>
      </c>
      <c r="F18" s="18">
        <v>3895</v>
      </c>
      <c r="G18" s="19">
        <v>0.61776636713735555</v>
      </c>
      <c r="H18" s="18">
        <v>1488.8</v>
      </c>
      <c r="I18" s="18">
        <f t="shared" si="0"/>
        <v>1684.13</v>
      </c>
      <c r="J18" s="18">
        <f t="shared" si="1"/>
        <v>1701.14</v>
      </c>
      <c r="K18" s="20">
        <f t="shared" si="2"/>
        <v>61241.04</v>
      </c>
      <c r="L18" s="4">
        <v>1488.8</v>
      </c>
      <c r="M18" s="21">
        <v>0</v>
      </c>
      <c r="N18" s="21">
        <v>2</v>
      </c>
      <c r="O18" s="21">
        <v>0</v>
      </c>
      <c r="P18" s="21">
        <v>0</v>
      </c>
      <c r="Q18" s="21">
        <v>2</v>
      </c>
      <c r="R18" s="21">
        <v>0</v>
      </c>
      <c r="S18" s="21">
        <v>0</v>
      </c>
      <c r="T18" s="21">
        <v>2</v>
      </c>
      <c r="U18" s="21">
        <v>10</v>
      </c>
      <c r="V18" s="21">
        <v>1</v>
      </c>
      <c r="W18" s="21">
        <v>1</v>
      </c>
      <c r="X18" s="21">
        <v>0</v>
      </c>
      <c r="Y18" s="21">
        <v>1</v>
      </c>
      <c r="Z18" s="21">
        <v>0</v>
      </c>
      <c r="AA18" s="21">
        <v>2</v>
      </c>
      <c r="AB18" s="21">
        <v>1</v>
      </c>
      <c r="AC18" s="21">
        <v>4</v>
      </c>
      <c r="AD18" s="21">
        <v>2</v>
      </c>
      <c r="AE18" s="21">
        <v>1</v>
      </c>
      <c r="AF18" s="21">
        <v>1</v>
      </c>
      <c r="AG18" s="21">
        <v>1</v>
      </c>
      <c r="AH18" s="21">
        <v>1</v>
      </c>
      <c r="AI18" s="21">
        <v>1</v>
      </c>
      <c r="AJ18" s="21">
        <v>1</v>
      </c>
      <c r="AK18" s="21">
        <v>1</v>
      </c>
      <c r="AL18" s="21">
        <v>1</v>
      </c>
    </row>
    <row r="19" spans="1:38" ht="102" x14ac:dyDescent="0.25">
      <c r="A19" s="14">
        <v>6</v>
      </c>
      <c r="B19" s="15" t="s">
        <v>59</v>
      </c>
      <c r="C19" s="16" t="s">
        <v>60</v>
      </c>
      <c r="D19" s="15" t="s">
        <v>61</v>
      </c>
      <c r="E19" s="17">
        <v>0</v>
      </c>
      <c r="F19" s="18">
        <v>0</v>
      </c>
      <c r="G19" s="19"/>
      <c r="H19" s="18">
        <v>0</v>
      </c>
      <c r="I19" s="18">
        <f t="shared" si="0"/>
        <v>0</v>
      </c>
      <c r="J19" s="18">
        <f t="shared" si="1"/>
        <v>0</v>
      </c>
      <c r="K19" s="20">
        <f t="shared" si="2"/>
        <v>0</v>
      </c>
      <c r="L19" s="4">
        <v>1153.5999999999999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</row>
    <row r="20" spans="1:38" ht="89.25" x14ac:dyDescent="0.25">
      <c r="A20" s="14">
        <v>7</v>
      </c>
      <c r="B20" s="15" t="s">
        <v>62</v>
      </c>
      <c r="C20" s="16" t="s">
        <v>63</v>
      </c>
      <c r="D20" s="15" t="s">
        <v>64</v>
      </c>
      <c r="E20" s="17">
        <v>0</v>
      </c>
      <c r="F20" s="18">
        <v>0</v>
      </c>
      <c r="G20" s="19"/>
      <c r="H20" s="18">
        <v>0</v>
      </c>
      <c r="I20" s="18">
        <f t="shared" si="0"/>
        <v>0</v>
      </c>
      <c r="J20" s="18">
        <f t="shared" si="1"/>
        <v>0</v>
      </c>
      <c r="K20" s="20">
        <f t="shared" si="2"/>
        <v>0</v>
      </c>
      <c r="L20" s="4">
        <v>1764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</row>
    <row r="21" spans="1:38" ht="76.5" x14ac:dyDescent="0.25">
      <c r="A21" s="14">
        <v>8</v>
      </c>
      <c r="B21" s="15" t="s">
        <v>65</v>
      </c>
      <c r="C21" s="16" t="s">
        <v>63</v>
      </c>
      <c r="D21" s="15" t="s">
        <v>46</v>
      </c>
      <c r="E21" s="17">
        <v>0</v>
      </c>
      <c r="F21" s="18">
        <v>0</v>
      </c>
      <c r="G21" s="19"/>
      <c r="H21" s="18">
        <v>0</v>
      </c>
      <c r="I21" s="18">
        <f t="shared" si="0"/>
        <v>0</v>
      </c>
      <c r="J21" s="18">
        <f t="shared" si="1"/>
        <v>0</v>
      </c>
      <c r="K21" s="20">
        <f t="shared" si="2"/>
        <v>0</v>
      </c>
      <c r="L21" s="4">
        <v>5403.2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</row>
    <row r="22" spans="1:38" ht="102" x14ac:dyDescent="0.25">
      <c r="A22" s="14">
        <v>9</v>
      </c>
      <c r="B22" s="15" t="s">
        <v>66</v>
      </c>
      <c r="C22" s="16" t="s">
        <v>67</v>
      </c>
      <c r="D22" s="15" t="s">
        <v>46</v>
      </c>
      <c r="E22" s="17">
        <v>117</v>
      </c>
      <c r="F22" s="18">
        <v>9414</v>
      </c>
      <c r="G22" s="19">
        <v>0.37080943275971956</v>
      </c>
      <c r="H22" s="18">
        <v>5923.2</v>
      </c>
      <c r="I22" s="18">
        <f t="shared" si="0"/>
        <v>6700.32</v>
      </c>
      <c r="J22" s="18">
        <f t="shared" si="1"/>
        <v>6768</v>
      </c>
      <c r="K22" s="20">
        <f t="shared" si="2"/>
        <v>791856</v>
      </c>
      <c r="L22" s="4">
        <v>5923.2</v>
      </c>
      <c r="M22" s="21">
        <v>18</v>
      </c>
      <c r="N22" s="21">
        <v>7</v>
      </c>
      <c r="O22" s="21">
        <v>8</v>
      </c>
      <c r="P22" s="21">
        <v>1</v>
      </c>
      <c r="Q22" s="21">
        <v>4</v>
      </c>
      <c r="R22" s="21">
        <v>4</v>
      </c>
      <c r="S22" s="21">
        <v>4</v>
      </c>
      <c r="T22" s="21">
        <v>10</v>
      </c>
      <c r="U22" s="21">
        <v>10</v>
      </c>
      <c r="V22" s="21">
        <v>4</v>
      </c>
      <c r="W22" s="21">
        <v>21</v>
      </c>
      <c r="X22" s="21">
        <v>0</v>
      </c>
      <c r="Y22" s="21">
        <v>2</v>
      </c>
      <c r="Z22" s="21">
        <v>0</v>
      </c>
      <c r="AA22" s="21">
        <v>4</v>
      </c>
      <c r="AB22" s="21">
        <v>2</v>
      </c>
      <c r="AC22" s="21">
        <v>2</v>
      </c>
      <c r="AD22" s="21">
        <v>2</v>
      </c>
      <c r="AE22" s="21">
        <v>2</v>
      </c>
      <c r="AF22" s="21">
        <v>2</v>
      </c>
      <c r="AG22" s="21">
        <v>2</v>
      </c>
      <c r="AH22" s="21">
        <v>2</v>
      </c>
      <c r="AI22" s="21">
        <v>1</v>
      </c>
      <c r="AJ22" s="21">
        <v>1</v>
      </c>
      <c r="AK22" s="21">
        <v>2</v>
      </c>
      <c r="AL22" s="21">
        <v>2</v>
      </c>
    </row>
    <row r="23" spans="1:38" ht="76.5" x14ac:dyDescent="0.25">
      <c r="A23" s="14">
        <v>10</v>
      </c>
      <c r="B23" s="15" t="s">
        <v>68</v>
      </c>
      <c r="C23" s="16" t="s">
        <v>69</v>
      </c>
      <c r="D23" s="15" t="s">
        <v>70</v>
      </c>
      <c r="E23" s="17">
        <v>0</v>
      </c>
      <c r="F23" s="18">
        <v>0</v>
      </c>
      <c r="G23" s="19">
        <v>0.29550757923748283</v>
      </c>
      <c r="H23" s="18">
        <v>0</v>
      </c>
      <c r="I23" s="18">
        <f t="shared" si="0"/>
        <v>0</v>
      </c>
      <c r="J23" s="18">
        <f t="shared" si="1"/>
        <v>0</v>
      </c>
      <c r="K23" s="20">
        <f t="shared" si="2"/>
        <v>0</v>
      </c>
      <c r="L23" s="4">
        <v>15336.8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</row>
    <row r="24" spans="1:38" ht="114.75" x14ac:dyDescent="0.25">
      <c r="A24" s="14">
        <v>11</v>
      </c>
      <c r="B24" s="15" t="s">
        <v>71</v>
      </c>
      <c r="C24" s="16" t="s">
        <v>72</v>
      </c>
      <c r="D24" s="15" t="s">
        <v>73</v>
      </c>
      <c r="E24" s="17">
        <v>61</v>
      </c>
      <c r="F24" s="18">
        <v>10672</v>
      </c>
      <c r="G24" s="19">
        <v>0.64070464767616198</v>
      </c>
      <c r="H24" s="18">
        <v>3834.4</v>
      </c>
      <c r="I24" s="18">
        <f t="shared" si="0"/>
        <v>4337.47</v>
      </c>
      <c r="J24" s="18">
        <f t="shared" si="1"/>
        <v>4381.28</v>
      </c>
      <c r="K24" s="20">
        <f t="shared" si="2"/>
        <v>267258.07999999996</v>
      </c>
      <c r="L24" s="4">
        <v>3834.4</v>
      </c>
      <c r="M24" s="21">
        <v>9</v>
      </c>
      <c r="N24" s="21">
        <v>3</v>
      </c>
      <c r="O24" s="21">
        <v>6</v>
      </c>
      <c r="P24" s="21">
        <v>2</v>
      </c>
      <c r="Q24" s="21">
        <v>2</v>
      </c>
      <c r="R24" s="21">
        <v>2</v>
      </c>
      <c r="S24" s="21">
        <v>2</v>
      </c>
      <c r="T24" s="21">
        <v>4</v>
      </c>
      <c r="U24" s="21">
        <v>5</v>
      </c>
      <c r="V24" s="21">
        <v>2</v>
      </c>
      <c r="W24" s="21">
        <v>7</v>
      </c>
      <c r="X24" s="21">
        <v>0</v>
      </c>
      <c r="Y24" s="21">
        <v>1</v>
      </c>
      <c r="Z24" s="21">
        <v>0</v>
      </c>
      <c r="AA24" s="21">
        <v>2</v>
      </c>
      <c r="AB24" s="21">
        <v>1</v>
      </c>
      <c r="AC24" s="21">
        <v>2</v>
      </c>
      <c r="AD24" s="21">
        <v>1</v>
      </c>
      <c r="AE24" s="21">
        <v>2</v>
      </c>
      <c r="AF24" s="21">
        <v>1</v>
      </c>
      <c r="AG24" s="21">
        <v>1</v>
      </c>
      <c r="AH24" s="21">
        <v>1</v>
      </c>
      <c r="AI24" s="21">
        <v>1</v>
      </c>
      <c r="AJ24" s="21">
        <v>1</v>
      </c>
      <c r="AK24" s="21">
        <v>2</v>
      </c>
      <c r="AL24" s="21">
        <v>1</v>
      </c>
    </row>
    <row r="25" spans="1:38" ht="114.75" x14ac:dyDescent="0.25">
      <c r="A25" s="14">
        <v>12</v>
      </c>
      <c r="B25" s="15" t="s">
        <v>74</v>
      </c>
      <c r="C25" s="22" t="s">
        <v>75</v>
      </c>
      <c r="D25" s="15" t="s">
        <v>76</v>
      </c>
      <c r="E25" s="17">
        <v>0</v>
      </c>
      <c r="F25" s="18">
        <v>0</v>
      </c>
      <c r="G25" s="19"/>
      <c r="H25" s="18">
        <v>0</v>
      </c>
      <c r="I25" s="18">
        <f t="shared" si="0"/>
        <v>0</v>
      </c>
      <c r="J25" s="18">
        <f t="shared" si="1"/>
        <v>0</v>
      </c>
      <c r="K25" s="20">
        <f t="shared" si="2"/>
        <v>0</v>
      </c>
      <c r="L25" s="4">
        <v>1734.4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</row>
    <row r="26" spans="1:38" ht="114.75" x14ac:dyDescent="0.25">
      <c r="A26" s="14">
        <v>13</v>
      </c>
      <c r="B26" s="15" t="s">
        <v>77</v>
      </c>
      <c r="C26" s="16" t="s">
        <v>78</v>
      </c>
      <c r="D26" s="15" t="s">
        <v>79</v>
      </c>
      <c r="E26" s="17">
        <v>0</v>
      </c>
      <c r="F26" s="18">
        <v>0</v>
      </c>
      <c r="G26" s="19"/>
      <c r="H26" s="18">
        <v>0</v>
      </c>
      <c r="I26" s="18">
        <f t="shared" si="0"/>
        <v>0</v>
      </c>
      <c r="J26" s="18">
        <f t="shared" si="1"/>
        <v>0</v>
      </c>
      <c r="K26" s="20">
        <f t="shared" si="2"/>
        <v>0</v>
      </c>
      <c r="L26" s="4">
        <v>1032.8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</row>
    <row r="27" spans="1:38" ht="114.75" x14ac:dyDescent="0.25">
      <c r="A27" s="14">
        <v>14</v>
      </c>
      <c r="B27" s="15" t="s">
        <v>80</v>
      </c>
      <c r="C27" s="16" t="s">
        <v>81</v>
      </c>
      <c r="D27" s="15" t="s">
        <v>46</v>
      </c>
      <c r="E27" s="17">
        <v>52</v>
      </c>
      <c r="F27" s="18">
        <v>12797</v>
      </c>
      <c r="G27" s="19">
        <v>0.60772055950613424</v>
      </c>
      <c r="H27" s="18">
        <v>5020</v>
      </c>
      <c r="I27" s="18">
        <f t="shared" si="0"/>
        <v>5678.62</v>
      </c>
      <c r="J27" s="18">
        <f t="shared" si="1"/>
        <v>5735.98</v>
      </c>
      <c r="K27" s="20">
        <f t="shared" si="2"/>
        <v>298270.95999999996</v>
      </c>
      <c r="L27" s="4">
        <v>5020</v>
      </c>
      <c r="M27" s="21">
        <v>9</v>
      </c>
      <c r="N27" s="21">
        <v>2</v>
      </c>
      <c r="O27" s="21">
        <v>4</v>
      </c>
      <c r="P27" s="21">
        <v>1</v>
      </c>
      <c r="Q27" s="21">
        <v>2</v>
      </c>
      <c r="R27" s="21">
        <v>2</v>
      </c>
      <c r="S27" s="21">
        <v>2</v>
      </c>
      <c r="T27" s="21">
        <v>3</v>
      </c>
      <c r="U27" s="21">
        <v>3</v>
      </c>
      <c r="V27" s="21">
        <v>2</v>
      </c>
      <c r="W27" s="21">
        <v>6</v>
      </c>
      <c r="X27" s="21">
        <v>0</v>
      </c>
      <c r="Y27" s="21">
        <v>2</v>
      </c>
      <c r="Z27" s="21">
        <v>0</v>
      </c>
      <c r="AA27" s="21">
        <v>2</v>
      </c>
      <c r="AB27" s="21">
        <v>1</v>
      </c>
      <c r="AC27" s="21">
        <v>1</v>
      </c>
      <c r="AD27" s="21">
        <v>1</v>
      </c>
      <c r="AE27" s="21">
        <v>2</v>
      </c>
      <c r="AF27" s="21">
        <v>1</v>
      </c>
      <c r="AG27" s="21">
        <v>1</v>
      </c>
      <c r="AH27" s="21">
        <v>1</v>
      </c>
      <c r="AI27" s="21">
        <v>1</v>
      </c>
      <c r="AJ27" s="21">
        <v>1</v>
      </c>
      <c r="AK27" s="21">
        <v>1</v>
      </c>
      <c r="AL27" s="21">
        <v>1</v>
      </c>
    </row>
    <row r="28" spans="1:38" ht="102" x14ac:dyDescent="0.25">
      <c r="A28" s="14">
        <v>15</v>
      </c>
      <c r="B28" s="15" t="s">
        <v>82</v>
      </c>
      <c r="C28" s="16" t="s">
        <v>83</v>
      </c>
      <c r="D28" s="15" t="s">
        <v>84</v>
      </c>
      <c r="E28" s="17">
        <v>73</v>
      </c>
      <c r="F28" s="18">
        <v>4324</v>
      </c>
      <c r="G28" s="19">
        <v>0.31341350601295093</v>
      </c>
      <c r="H28" s="18">
        <v>2968.8</v>
      </c>
      <c r="I28" s="18">
        <f t="shared" si="0"/>
        <v>3358.31</v>
      </c>
      <c r="J28" s="18">
        <f t="shared" si="1"/>
        <v>3392.23</v>
      </c>
      <c r="K28" s="20">
        <f t="shared" si="2"/>
        <v>247632.79</v>
      </c>
      <c r="L28" s="4">
        <v>2968.8</v>
      </c>
      <c r="M28" s="21">
        <v>9</v>
      </c>
      <c r="N28" s="21">
        <v>3</v>
      </c>
      <c r="O28" s="21">
        <v>8</v>
      </c>
      <c r="P28" s="21">
        <v>2</v>
      </c>
      <c r="Q28" s="21">
        <v>3</v>
      </c>
      <c r="R28" s="21">
        <v>6</v>
      </c>
      <c r="S28" s="21">
        <v>3</v>
      </c>
      <c r="T28" s="21">
        <v>4</v>
      </c>
      <c r="U28" s="21">
        <v>4</v>
      </c>
      <c r="V28" s="21">
        <v>3</v>
      </c>
      <c r="W28" s="21">
        <v>7</v>
      </c>
      <c r="X28" s="21">
        <v>0</v>
      </c>
      <c r="Y28" s="21">
        <v>2</v>
      </c>
      <c r="Z28" s="21">
        <v>0</v>
      </c>
      <c r="AA28" s="21">
        <v>3</v>
      </c>
      <c r="AB28" s="21">
        <v>2</v>
      </c>
      <c r="AC28" s="21">
        <v>2</v>
      </c>
      <c r="AD28" s="21">
        <v>2</v>
      </c>
      <c r="AE28" s="21">
        <v>2</v>
      </c>
      <c r="AF28" s="21">
        <v>1</v>
      </c>
      <c r="AG28" s="21">
        <v>1</v>
      </c>
      <c r="AH28" s="21">
        <v>2</v>
      </c>
      <c r="AI28" s="21">
        <v>1</v>
      </c>
      <c r="AJ28" s="21">
        <v>1</v>
      </c>
      <c r="AK28" s="21">
        <v>1</v>
      </c>
      <c r="AL28" s="21">
        <v>1</v>
      </c>
    </row>
    <row r="29" spans="1:38" ht="127.5" x14ac:dyDescent="0.25">
      <c r="A29" s="14">
        <v>16</v>
      </c>
      <c r="B29" s="15" t="s">
        <v>85</v>
      </c>
      <c r="C29" s="16" t="s">
        <v>86</v>
      </c>
      <c r="D29" s="15" t="s">
        <v>46</v>
      </c>
      <c r="E29" s="17">
        <v>0</v>
      </c>
      <c r="F29" s="18">
        <v>0</v>
      </c>
      <c r="G29" s="19"/>
      <c r="H29" s="18">
        <v>0</v>
      </c>
      <c r="I29" s="18">
        <f t="shared" si="0"/>
        <v>0</v>
      </c>
      <c r="J29" s="18">
        <f t="shared" si="1"/>
        <v>0</v>
      </c>
      <c r="K29" s="20">
        <f t="shared" si="2"/>
        <v>0</v>
      </c>
      <c r="L29" s="4">
        <v>4876.8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</row>
    <row r="30" spans="1:38" ht="127.5" x14ac:dyDescent="0.25">
      <c r="A30" s="14">
        <v>17</v>
      </c>
      <c r="B30" s="15" t="s">
        <v>87</v>
      </c>
      <c r="C30" s="16" t="s">
        <v>86</v>
      </c>
      <c r="D30" s="15" t="s">
        <v>88</v>
      </c>
      <c r="E30" s="17">
        <v>0</v>
      </c>
      <c r="F30" s="18">
        <v>0</v>
      </c>
      <c r="G30" s="19"/>
      <c r="H30" s="18">
        <v>0</v>
      </c>
      <c r="I30" s="18">
        <f t="shared" si="0"/>
        <v>0</v>
      </c>
      <c r="J30" s="18">
        <f t="shared" si="1"/>
        <v>0</v>
      </c>
      <c r="K30" s="20">
        <f t="shared" si="2"/>
        <v>0</v>
      </c>
      <c r="L30" s="4">
        <v>1765.6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</row>
    <row r="31" spans="1:38" ht="127.5" x14ac:dyDescent="0.25">
      <c r="A31" s="14">
        <v>18</v>
      </c>
      <c r="B31" s="15" t="s">
        <v>89</v>
      </c>
      <c r="C31" s="22" t="s">
        <v>90</v>
      </c>
      <c r="D31" s="15" t="s">
        <v>91</v>
      </c>
      <c r="E31" s="17">
        <v>0</v>
      </c>
      <c r="F31" s="18">
        <v>0</v>
      </c>
      <c r="G31" s="19"/>
      <c r="H31" s="18">
        <v>0</v>
      </c>
      <c r="I31" s="18">
        <f t="shared" si="0"/>
        <v>0</v>
      </c>
      <c r="J31" s="18">
        <f t="shared" si="1"/>
        <v>0</v>
      </c>
      <c r="K31" s="20">
        <f t="shared" si="2"/>
        <v>0</v>
      </c>
      <c r="L31" s="4">
        <v>1059.2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</row>
    <row r="32" spans="1:38" ht="102" x14ac:dyDescent="0.25">
      <c r="A32" s="14">
        <v>19</v>
      </c>
      <c r="B32" s="15" t="s">
        <v>92</v>
      </c>
      <c r="C32" s="22" t="s">
        <v>93</v>
      </c>
      <c r="D32" s="15" t="s">
        <v>94</v>
      </c>
      <c r="E32" s="17">
        <v>0</v>
      </c>
      <c r="F32" s="18">
        <v>0</v>
      </c>
      <c r="G32" s="19"/>
      <c r="H32" s="18">
        <v>0</v>
      </c>
      <c r="I32" s="18">
        <f t="shared" si="0"/>
        <v>0</v>
      </c>
      <c r="J32" s="18">
        <f t="shared" si="1"/>
        <v>0</v>
      </c>
      <c r="K32" s="20">
        <f t="shared" si="2"/>
        <v>0</v>
      </c>
      <c r="L32" s="4">
        <v>6584.8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</row>
    <row r="33" spans="1:38" ht="51" x14ac:dyDescent="0.25">
      <c r="A33" s="14">
        <v>20</v>
      </c>
      <c r="B33" s="15" t="s">
        <v>95</v>
      </c>
      <c r="C33" s="16" t="s">
        <v>96</v>
      </c>
      <c r="D33" s="15" t="s">
        <v>97</v>
      </c>
      <c r="E33" s="17">
        <v>0</v>
      </c>
      <c r="F33" s="18">
        <v>0</v>
      </c>
      <c r="G33" s="19"/>
      <c r="H33" s="18">
        <v>0</v>
      </c>
      <c r="I33" s="18">
        <f t="shared" si="0"/>
        <v>0</v>
      </c>
      <c r="J33" s="18">
        <f t="shared" si="1"/>
        <v>0</v>
      </c>
      <c r="K33" s="20">
        <f t="shared" si="2"/>
        <v>0</v>
      </c>
      <c r="L33" s="4">
        <v>238.4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</row>
    <row r="34" spans="1:38" ht="114.75" x14ac:dyDescent="0.25">
      <c r="A34" s="14">
        <v>21</v>
      </c>
      <c r="B34" s="15" t="s">
        <v>98</v>
      </c>
      <c r="C34" s="16" t="s">
        <v>99</v>
      </c>
      <c r="D34" s="15" t="s">
        <v>46</v>
      </c>
      <c r="E34" s="17">
        <v>0</v>
      </c>
      <c r="F34" s="18">
        <v>0</v>
      </c>
      <c r="G34" s="19"/>
      <c r="H34" s="18">
        <v>0</v>
      </c>
      <c r="I34" s="18">
        <f t="shared" si="0"/>
        <v>0</v>
      </c>
      <c r="J34" s="18">
        <f t="shared" si="1"/>
        <v>0</v>
      </c>
      <c r="K34" s="20">
        <f t="shared" si="2"/>
        <v>0</v>
      </c>
      <c r="L34" s="4">
        <v>3844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</row>
    <row r="35" spans="1:38" ht="114.75" x14ac:dyDescent="0.25">
      <c r="A35" s="14">
        <v>22</v>
      </c>
      <c r="B35" s="15" t="s">
        <v>100</v>
      </c>
      <c r="C35" s="16" t="s">
        <v>99</v>
      </c>
      <c r="D35" s="15" t="s">
        <v>101</v>
      </c>
      <c r="E35" s="17">
        <v>0</v>
      </c>
      <c r="F35" s="18">
        <v>0</v>
      </c>
      <c r="G35" s="19"/>
      <c r="H35" s="18">
        <v>0</v>
      </c>
      <c r="I35" s="18">
        <f t="shared" si="0"/>
        <v>0</v>
      </c>
      <c r="J35" s="18">
        <f t="shared" si="1"/>
        <v>0</v>
      </c>
      <c r="K35" s="20">
        <f t="shared" si="2"/>
        <v>0</v>
      </c>
      <c r="L35" s="4">
        <v>1921.6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</row>
    <row r="36" spans="1:38" ht="114.75" x14ac:dyDescent="0.25">
      <c r="A36" s="14">
        <v>23</v>
      </c>
      <c r="B36" s="15" t="s">
        <v>102</v>
      </c>
      <c r="C36" s="16" t="s">
        <v>99</v>
      </c>
      <c r="D36" s="15" t="s">
        <v>103</v>
      </c>
      <c r="E36" s="17">
        <v>107</v>
      </c>
      <c r="F36" s="18">
        <v>3326</v>
      </c>
      <c r="G36" s="19">
        <v>0.53962717979555019</v>
      </c>
      <c r="H36" s="18">
        <v>1531.2</v>
      </c>
      <c r="I36" s="18">
        <f t="shared" si="0"/>
        <v>1732.09</v>
      </c>
      <c r="J36" s="18">
        <f t="shared" si="1"/>
        <v>1749.59</v>
      </c>
      <c r="K36" s="20">
        <f t="shared" si="2"/>
        <v>187206.13</v>
      </c>
      <c r="L36" s="4">
        <v>1531.2</v>
      </c>
      <c r="M36" s="21">
        <v>18</v>
      </c>
      <c r="N36" s="21">
        <v>2</v>
      </c>
      <c r="O36" s="21">
        <v>8</v>
      </c>
      <c r="P36" s="21">
        <v>1</v>
      </c>
      <c r="Q36" s="21">
        <v>5</v>
      </c>
      <c r="R36" s="21">
        <v>5</v>
      </c>
      <c r="S36" s="21">
        <v>5</v>
      </c>
      <c r="T36" s="21">
        <v>8</v>
      </c>
      <c r="U36" s="21">
        <v>8</v>
      </c>
      <c r="V36" s="21">
        <v>5</v>
      </c>
      <c r="W36" s="21">
        <v>14</v>
      </c>
      <c r="X36" s="21">
        <v>0</v>
      </c>
      <c r="Y36" s="21">
        <v>3</v>
      </c>
      <c r="Z36" s="21">
        <v>0</v>
      </c>
      <c r="AA36" s="21">
        <v>6</v>
      </c>
      <c r="AB36" s="21">
        <v>3</v>
      </c>
      <c r="AC36" s="21">
        <v>3</v>
      </c>
      <c r="AD36" s="21">
        <v>3</v>
      </c>
      <c r="AE36" s="21">
        <v>1</v>
      </c>
      <c r="AF36" s="21">
        <v>1</v>
      </c>
      <c r="AG36" s="21">
        <v>1</v>
      </c>
      <c r="AH36" s="21">
        <v>3</v>
      </c>
      <c r="AI36" s="21">
        <v>1</v>
      </c>
      <c r="AJ36" s="21">
        <v>1</v>
      </c>
      <c r="AK36" s="21">
        <v>1</v>
      </c>
      <c r="AL36" s="21">
        <v>1</v>
      </c>
    </row>
    <row r="37" spans="1:38" ht="140.25" x14ac:dyDescent="0.25">
      <c r="A37" s="14">
        <v>24</v>
      </c>
      <c r="B37" s="15" t="s">
        <v>104</v>
      </c>
      <c r="C37" s="16" t="s">
        <v>105</v>
      </c>
      <c r="D37" s="15" t="s">
        <v>94</v>
      </c>
      <c r="E37" s="17">
        <v>104</v>
      </c>
      <c r="F37" s="18">
        <v>7650</v>
      </c>
      <c r="G37" s="19">
        <v>0.46143790849673205</v>
      </c>
      <c r="H37" s="18">
        <v>4120</v>
      </c>
      <c r="I37" s="18">
        <f t="shared" si="0"/>
        <v>4660.54</v>
      </c>
      <c r="J37" s="18">
        <f t="shared" si="1"/>
        <v>4707.62</v>
      </c>
      <c r="K37" s="20">
        <f t="shared" si="2"/>
        <v>489592.48</v>
      </c>
      <c r="L37" s="4">
        <v>4120</v>
      </c>
      <c r="M37" s="21">
        <v>12</v>
      </c>
      <c r="N37" s="21">
        <v>3</v>
      </c>
      <c r="O37" s="21">
        <v>8</v>
      </c>
      <c r="P37" s="21">
        <v>2</v>
      </c>
      <c r="Q37" s="21">
        <v>3</v>
      </c>
      <c r="R37" s="21">
        <v>3</v>
      </c>
      <c r="S37" s="21">
        <v>6</v>
      </c>
      <c r="T37" s="21">
        <v>8</v>
      </c>
      <c r="U37" s="21">
        <v>10</v>
      </c>
      <c r="V37" s="21">
        <v>6</v>
      </c>
      <c r="W37" s="21">
        <v>14</v>
      </c>
      <c r="X37" s="21">
        <v>0</v>
      </c>
      <c r="Y37" s="21">
        <v>2</v>
      </c>
      <c r="Z37" s="21">
        <v>0</v>
      </c>
      <c r="AA37" s="21">
        <v>5</v>
      </c>
      <c r="AB37" s="21">
        <v>3</v>
      </c>
      <c r="AC37" s="21">
        <v>3</v>
      </c>
      <c r="AD37" s="21">
        <v>2</v>
      </c>
      <c r="AE37" s="21">
        <v>2</v>
      </c>
      <c r="AF37" s="21">
        <v>1</v>
      </c>
      <c r="AG37" s="21">
        <v>3</v>
      </c>
      <c r="AH37" s="21">
        <v>2</v>
      </c>
      <c r="AI37" s="21">
        <v>1</v>
      </c>
      <c r="AJ37" s="21">
        <v>2</v>
      </c>
      <c r="AK37" s="21">
        <v>2</v>
      </c>
      <c r="AL37" s="21">
        <v>1</v>
      </c>
    </row>
    <row r="38" spans="1:38" ht="140.25" x14ac:dyDescent="0.25">
      <c r="A38" s="14">
        <v>25</v>
      </c>
      <c r="B38" s="15" t="s">
        <v>106</v>
      </c>
      <c r="C38" s="16" t="s">
        <v>105</v>
      </c>
      <c r="D38" s="15" t="s">
        <v>107</v>
      </c>
      <c r="E38" s="17">
        <v>0</v>
      </c>
      <c r="F38" s="18">
        <v>0</v>
      </c>
      <c r="G38" s="19"/>
      <c r="H38" s="18">
        <v>0</v>
      </c>
      <c r="I38" s="18">
        <f t="shared" si="0"/>
        <v>0</v>
      </c>
      <c r="J38" s="18">
        <f t="shared" si="1"/>
        <v>0</v>
      </c>
      <c r="K38" s="20">
        <f t="shared" si="2"/>
        <v>0</v>
      </c>
      <c r="L38" s="4">
        <v>1294.4000000000001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</row>
    <row r="39" spans="1:38" ht="140.25" x14ac:dyDescent="0.25">
      <c r="A39" s="14">
        <v>26</v>
      </c>
      <c r="B39" s="15" t="s">
        <v>108</v>
      </c>
      <c r="C39" s="16" t="s">
        <v>109</v>
      </c>
      <c r="D39" s="15" t="s">
        <v>110</v>
      </c>
      <c r="E39" s="17">
        <v>0</v>
      </c>
      <c r="F39" s="18">
        <v>0</v>
      </c>
      <c r="G39" s="19"/>
      <c r="H39" s="18">
        <v>0</v>
      </c>
      <c r="I39" s="18">
        <f t="shared" si="0"/>
        <v>0</v>
      </c>
      <c r="J39" s="18">
        <f t="shared" si="1"/>
        <v>0</v>
      </c>
      <c r="K39" s="20">
        <f t="shared" si="2"/>
        <v>0</v>
      </c>
      <c r="L39" s="4">
        <v>8074.4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</row>
    <row r="40" spans="1:38" ht="76.5" x14ac:dyDescent="0.25">
      <c r="A40" s="14">
        <v>27</v>
      </c>
      <c r="B40" s="15" t="s">
        <v>111</v>
      </c>
      <c r="C40" s="16" t="s">
        <v>112</v>
      </c>
      <c r="D40" s="15" t="s">
        <v>46</v>
      </c>
      <c r="E40" s="17">
        <v>80</v>
      </c>
      <c r="F40" s="18">
        <v>13354</v>
      </c>
      <c r="G40" s="19">
        <v>0.28219260146772501</v>
      </c>
      <c r="H40" s="18">
        <v>9585.6</v>
      </c>
      <c r="I40" s="18">
        <f t="shared" si="0"/>
        <v>10843.23</v>
      </c>
      <c r="J40" s="18">
        <f t="shared" si="1"/>
        <v>10952.76</v>
      </c>
      <c r="K40" s="20">
        <f t="shared" si="2"/>
        <v>876220.8</v>
      </c>
      <c r="L40" s="4">
        <v>9585.6</v>
      </c>
      <c r="M40" s="21">
        <v>12</v>
      </c>
      <c r="N40" s="21">
        <v>2</v>
      </c>
      <c r="O40" s="21">
        <v>6</v>
      </c>
      <c r="P40" s="21">
        <v>1</v>
      </c>
      <c r="Q40" s="21">
        <v>4</v>
      </c>
      <c r="R40" s="21">
        <v>3</v>
      </c>
      <c r="S40" s="21">
        <v>2</v>
      </c>
      <c r="T40" s="21">
        <v>6</v>
      </c>
      <c r="U40" s="21">
        <v>7</v>
      </c>
      <c r="V40" s="21">
        <v>2</v>
      </c>
      <c r="W40" s="21">
        <v>12</v>
      </c>
      <c r="X40" s="21">
        <v>0</v>
      </c>
      <c r="Y40" s="21">
        <v>2</v>
      </c>
      <c r="Z40" s="21">
        <v>0</v>
      </c>
      <c r="AA40" s="21">
        <v>3</v>
      </c>
      <c r="AB40" s="21">
        <v>2</v>
      </c>
      <c r="AC40" s="21">
        <v>3</v>
      </c>
      <c r="AD40" s="21">
        <v>2</v>
      </c>
      <c r="AE40" s="21">
        <v>2</v>
      </c>
      <c r="AF40" s="21">
        <v>1</v>
      </c>
      <c r="AG40" s="21">
        <v>1</v>
      </c>
      <c r="AH40" s="21">
        <v>3</v>
      </c>
      <c r="AI40" s="21">
        <v>1</v>
      </c>
      <c r="AJ40" s="21">
        <v>1</v>
      </c>
      <c r="AK40" s="21">
        <v>1</v>
      </c>
      <c r="AL40" s="21">
        <v>1</v>
      </c>
    </row>
    <row r="41" spans="1:38" ht="76.5" x14ac:dyDescent="0.25">
      <c r="A41" s="14">
        <v>28</v>
      </c>
      <c r="B41" s="15" t="s">
        <v>113</v>
      </c>
      <c r="C41" s="22" t="s">
        <v>114</v>
      </c>
      <c r="D41" s="15" t="s">
        <v>115</v>
      </c>
      <c r="E41" s="17">
        <v>0</v>
      </c>
      <c r="F41" s="18">
        <v>0</v>
      </c>
      <c r="G41" s="19">
        <v>0.56099198209957113</v>
      </c>
      <c r="H41" s="18">
        <v>0</v>
      </c>
      <c r="I41" s="18">
        <f t="shared" si="0"/>
        <v>0</v>
      </c>
      <c r="J41" s="18">
        <f t="shared" si="1"/>
        <v>0</v>
      </c>
      <c r="K41" s="20">
        <f t="shared" si="2"/>
        <v>0</v>
      </c>
      <c r="L41" s="4">
        <v>2354.4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</row>
    <row r="42" spans="1:38" ht="76.5" x14ac:dyDescent="0.25">
      <c r="A42" s="14">
        <v>29</v>
      </c>
      <c r="B42" s="15" t="s">
        <v>116</v>
      </c>
      <c r="C42" s="16" t="s">
        <v>117</v>
      </c>
      <c r="D42" s="15" t="s">
        <v>118</v>
      </c>
      <c r="E42" s="17">
        <v>3</v>
      </c>
      <c r="F42" s="18">
        <v>3104</v>
      </c>
      <c r="G42" s="19">
        <v>0.58298969072164941</v>
      </c>
      <c r="H42" s="18">
        <v>1294.4000000000001</v>
      </c>
      <c r="I42" s="18">
        <f t="shared" si="0"/>
        <v>1464.23</v>
      </c>
      <c r="J42" s="18">
        <f t="shared" si="1"/>
        <v>1479.02</v>
      </c>
      <c r="K42" s="20">
        <f t="shared" si="2"/>
        <v>4437.0599999999995</v>
      </c>
      <c r="L42" s="4">
        <v>1294.4000000000001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1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2</v>
      </c>
      <c r="AI42" s="21">
        <v>0</v>
      </c>
      <c r="AJ42" s="21">
        <v>0</v>
      </c>
      <c r="AK42" s="21">
        <v>0</v>
      </c>
      <c r="AL42" s="21">
        <v>0</v>
      </c>
    </row>
    <row r="43" spans="1:38" ht="76.5" x14ac:dyDescent="0.25">
      <c r="A43" s="14">
        <v>30</v>
      </c>
      <c r="B43" s="15" t="s">
        <v>119</v>
      </c>
      <c r="C43" s="16" t="s">
        <v>117</v>
      </c>
      <c r="D43" s="15" t="s">
        <v>94</v>
      </c>
      <c r="E43" s="17">
        <v>0</v>
      </c>
      <c r="F43" s="18">
        <v>0</v>
      </c>
      <c r="G43" s="19"/>
      <c r="H43" s="18">
        <v>0</v>
      </c>
      <c r="I43" s="18">
        <f t="shared" si="0"/>
        <v>0</v>
      </c>
      <c r="J43" s="18">
        <f t="shared" si="1"/>
        <v>0</v>
      </c>
      <c r="K43" s="20">
        <f t="shared" si="2"/>
        <v>0</v>
      </c>
      <c r="L43" s="4">
        <v>6680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</row>
    <row r="44" spans="1:38" ht="102" x14ac:dyDescent="0.25">
      <c r="A44" s="14">
        <v>31</v>
      </c>
      <c r="B44" s="15" t="s">
        <v>120</v>
      </c>
      <c r="C44" s="16" t="s">
        <v>121</v>
      </c>
      <c r="D44" s="15" t="s">
        <v>122</v>
      </c>
      <c r="E44" s="17">
        <v>0</v>
      </c>
      <c r="F44" s="18">
        <v>0</v>
      </c>
      <c r="G44" s="19"/>
      <c r="H44" s="18">
        <v>0</v>
      </c>
      <c r="I44" s="18">
        <f t="shared" si="0"/>
        <v>0</v>
      </c>
      <c r="J44" s="18">
        <f t="shared" si="1"/>
        <v>0</v>
      </c>
      <c r="K44" s="20">
        <f t="shared" si="2"/>
        <v>0</v>
      </c>
      <c r="L44" s="4">
        <v>2825.6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</row>
    <row r="45" spans="1:38" ht="102" x14ac:dyDescent="0.25">
      <c r="A45" s="14">
        <v>32</v>
      </c>
      <c r="B45" s="15" t="s">
        <v>123</v>
      </c>
      <c r="C45" s="16" t="s">
        <v>121</v>
      </c>
      <c r="D45" s="15" t="s">
        <v>124</v>
      </c>
      <c r="E45" s="17">
        <v>0</v>
      </c>
      <c r="F45" s="18">
        <v>0</v>
      </c>
      <c r="G45" s="19"/>
      <c r="H45" s="18">
        <v>0</v>
      </c>
      <c r="I45" s="18">
        <f t="shared" si="0"/>
        <v>0</v>
      </c>
      <c r="J45" s="18">
        <f t="shared" si="1"/>
        <v>0</v>
      </c>
      <c r="K45" s="20">
        <f t="shared" si="2"/>
        <v>0</v>
      </c>
      <c r="L45" s="4">
        <v>2236.8000000000002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</row>
    <row r="46" spans="1:38" ht="76.5" x14ac:dyDescent="0.25">
      <c r="A46" s="14">
        <v>33</v>
      </c>
      <c r="B46" s="15" t="s">
        <v>125</v>
      </c>
      <c r="C46" s="16" t="s">
        <v>126</v>
      </c>
      <c r="D46" s="15" t="s">
        <v>94</v>
      </c>
      <c r="E46" s="17">
        <v>0</v>
      </c>
      <c r="F46" s="18">
        <v>0</v>
      </c>
      <c r="G46" s="19"/>
      <c r="H46" s="18">
        <v>0</v>
      </c>
      <c r="I46" s="18">
        <f t="shared" si="0"/>
        <v>0</v>
      </c>
      <c r="J46" s="18">
        <f t="shared" si="1"/>
        <v>0</v>
      </c>
      <c r="K46" s="20">
        <f t="shared" si="2"/>
        <v>0</v>
      </c>
      <c r="L46" s="4">
        <v>5180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</row>
    <row r="47" spans="1:38" ht="89.25" x14ac:dyDescent="0.25">
      <c r="A47" s="14">
        <v>34</v>
      </c>
      <c r="B47" s="15" t="s">
        <v>127</v>
      </c>
      <c r="C47" s="16" t="s">
        <v>128</v>
      </c>
      <c r="D47" s="15" t="s">
        <v>129</v>
      </c>
      <c r="E47" s="17">
        <v>1</v>
      </c>
      <c r="F47" s="18">
        <v>4269</v>
      </c>
      <c r="G47" s="19">
        <v>0.69679081752166783</v>
      </c>
      <c r="H47" s="18">
        <v>1294.4000000000001</v>
      </c>
      <c r="I47" s="18">
        <f t="shared" si="0"/>
        <v>1464.23</v>
      </c>
      <c r="J47" s="18">
        <f t="shared" si="1"/>
        <v>1479.02</v>
      </c>
      <c r="K47" s="20">
        <f t="shared" si="2"/>
        <v>1479.02</v>
      </c>
      <c r="L47" s="4">
        <v>1294.4000000000001</v>
      </c>
      <c r="M47" s="21">
        <v>0.5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0.5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</row>
    <row r="48" spans="1:38" ht="63.75" x14ac:dyDescent="0.25">
      <c r="A48" s="14">
        <v>35</v>
      </c>
      <c r="B48" s="15" t="s">
        <v>130</v>
      </c>
      <c r="C48" s="16" t="s">
        <v>131</v>
      </c>
      <c r="D48" s="15" t="s">
        <v>132</v>
      </c>
      <c r="E48" s="17">
        <v>0</v>
      </c>
      <c r="F48" s="18">
        <v>0</v>
      </c>
      <c r="G48" s="19">
        <v>0.22379661513664006</v>
      </c>
      <c r="H48" s="18">
        <v>0</v>
      </c>
      <c r="I48" s="18">
        <f t="shared" si="0"/>
        <v>0</v>
      </c>
      <c r="J48" s="18">
        <f t="shared" si="1"/>
        <v>0</v>
      </c>
      <c r="K48" s="20">
        <f t="shared" si="2"/>
        <v>0</v>
      </c>
      <c r="L48" s="4">
        <v>10594.4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</row>
    <row r="49" spans="1:38" ht="102" x14ac:dyDescent="0.25">
      <c r="A49" s="14">
        <v>36</v>
      </c>
      <c r="B49" s="15" t="s">
        <v>133</v>
      </c>
      <c r="C49" s="16" t="s">
        <v>134</v>
      </c>
      <c r="D49" s="15" t="s">
        <v>135</v>
      </c>
      <c r="E49" s="17">
        <v>67</v>
      </c>
      <c r="F49" s="18">
        <v>13136</v>
      </c>
      <c r="G49" s="19">
        <v>0.84762484774665037</v>
      </c>
      <c r="H49" s="18">
        <v>2001.6</v>
      </c>
      <c r="I49" s="18">
        <f t="shared" si="0"/>
        <v>2264.21</v>
      </c>
      <c r="J49" s="18">
        <f t="shared" si="1"/>
        <v>2287.08</v>
      </c>
      <c r="K49" s="20">
        <f t="shared" si="2"/>
        <v>153234.35999999999</v>
      </c>
      <c r="L49" s="4">
        <v>2001.6</v>
      </c>
      <c r="M49" s="21">
        <v>9</v>
      </c>
      <c r="N49" s="21">
        <v>3</v>
      </c>
      <c r="O49" s="21">
        <v>4</v>
      </c>
      <c r="P49" s="21">
        <v>1</v>
      </c>
      <c r="Q49" s="21">
        <v>2</v>
      </c>
      <c r="R49" s="21">
        <v>2</v>
      </c>
      <c r="S49" s="21">
        <v>2</v>
      </c>
      <c r="T49" s="21">
        <v>8</v>
      </c>
      <c r="U49" s="21">
        <v>6</v>
      </c>
      <c r="V49" s="21">
        <v>2</v>
      </c>
      <c r="W49" s="21">
        <v>6</v>
      </c>
      <c r="X49" s="21">
        <v>0</v>
      </c>
      <c r="Y49" s="21">
        <v>1</v>
      </c>
      <c r="Z49" s="21">
        <v>0</v>
      </c>
      <c r="AA49" s="21">
        <v>2</v>
      </c>
      <c r="AB49" s="21">
        <v>1</v>
      </c>
      <c r="AC49" s="21">
        <v>2</v>
      </c>
      <c r="AD49" s="21">
        <v>2</v>
      </c>
      <c r="AE49" s="21">
        <v>4</v>
      </c>
      <c r="AF49" s="21">
        <v>2</v>
      </c>
      <c r="AG49" s="21">
        <v>1</v>
      </c>
      <c r="AH49" s="21">
        <v>2</v>
      </c>
      <c r="AI49" s="21">
        <v>1</v>
      </c>
      <c r="AJ49" s="21">
        <v>1</v>
      </c>
      <c r="AK49" s="21">
        <v>2</v>
      </c>
      <c r="AL49" s="21">
        <v>1</v>
      </c>
    </row>
    <row r="50" spans="1:38" ht="63.75" x14ac:dyDescent="0.25">
      <c r="A50" s="14">
        <v>37</v>
      </c>
      <c r="B50" s="15" t="s">
        <v>136</v>
      </c>
      <c r="C50" s="16" t="s">
        <v>137</v>
      </c>
      <c r="D50" s="15" t="s">
        <v>138</v>
      </c>
      <c r="E50" s="17">
        <v>0</v>
      </c>
      <c r="F50" s="18">
        <v>0</v>
      </c>
      <c r="G50" s="19"/>
      <c r="H50" s="18">
        <v>0</v>
      </c>
      <c r="I50" s="18">
        <f t="shared" si="0"/>
        <v>0</v>
      </c>
      <c r="J50" s="18">
        <f t="shared" si="1"/>
        <v>0</v>
      </c>
      <c r="K50" s="20">
        <f t="shared" si="2"/>
        <v>0</v>
      </c>
      <c r="L50" s="4">
        <v>2341.6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</row>
    <row r="51" spans="1:38" ht="76.5" x14ac:dyDescent="0.25">
      <c r="A51" s="14">
        <v>38</v>
      </c>
      <c r="B51" s="15" t="s">
        <v>139</v>
      </c>
      <c r="C51" s="16" t="s">
        <v>140</v>
      </c>
      <c r="D51" s="15" t="s">
        <v>141</v>
      </c>
      <c r="E51" s="17">
        <v>0</v>
      </c>
      <c r="F51" s="18">
        <v>0</v>
      </c>
      <c r="G51" s="19"/>
      <c r="H51" s="18">
        <v>0</v>
      </c>
      <c r="I51" s="18">
        <f t="shared" si="0"/>
        <v>0</v>
      </c>
      <c r="J51" s="18">
        <f t="shared" si="1"/>
        <v>0</v>
      </c>
      <c r="K51" s="20">
        <f t="shared" si="2"/>
        <v>0</v>
      </c>
      <c r="L51" s="4">
        <v>2401.6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</row>
    <row r="52" spans="1:38" ht="76.5" x14ac:dyDescent="0.25">
      <c r="A52" s="14">
        <v>39</v>
      </c>
      <c r="B52" s="15" t="s">
        <v>142</v>
      </c>
      <c r="C52" s="16" t="s">
        <v>143</v>
      </c>
      <c r="D52" s="15" t="s">
        <v>46</v>
      </c>
      <c r="E52" s="17">
        <v>63</v>
      </c>
      <c r="F52" s="18">
        <v>21893</v>
      </c>
      <c r="G52" s="19">
        <v>0.45619147672772115</v>
      </c>
      <c r="H52" s="18">
        <v>11905.6</v>
      </c>
      <c r="I52" s="18">
        <f t="shared" si="0"/>
        <v>13467.61</v>
      </c>
      <c r="J52" s="18">
        <f t="shared" si="1"/>
        <v>13603.65</v>
      </c>
      <c r="K52" s="20">
        <f t="shared" si="2"/>
        <v>857029.95</v>
      </c>
      <c r="L52" s="4">
        <v>11905.6</v>
      </c>
      <c r="M52" s="21">
        <v>12</v>
      </c>
      <c r="N52" s="21">
        <v>2</v>
      </c>
      <c r="O52" s="21">
        <v>6</v>
      </c>
      <c r="P52" s="21">
        <v>1</v>
      </c>
      <c r="Q52" s="21">
        <v>2</v>
      </c>
      <c r="R52" s="21">
        <v>4</v>
      </c>
      <c r="S52" s="21">
        <v>2</v>
      </c>
      <c r="T52" s="21">
        <v>5</v>
      </c>
      <c r="U52" s="21">
        <v>5</v>
      </c>
      <c r="V52" s="21">
        <v>2</v>
      </c>
      <c r="W52" s="21">
        <v>6</v>
      </c>
      <c r="X52" s="21">
        <v>0</v>
      </c>
      <c r="Y52" s="21">
        <v>1</v>
      </c>
      <c r="Z52" s="21">
        <v>0</v>
      </c>
      <c r="AA52" s="21">
        <v>2</v>
      </c>
      <c r="AB52" s="21">
        <v>2</v>
      </c>
      <c r="AC52" s="21">
        <v>1</v>
      </c>
      <c r="AD52" s="21">
        <v>1</v>
      </c>
      <c r="AE52" s="21">
        <v>1</v>
      </c>
      <c r="AF52" s="21">
        <v>1</v>
      </c>
      <c r="AG52" s="21">
        <v>2</v>
      </c>
      <c r="AH52" s="21">
        <v>3</v>
      </c>
      <c r="AI52" s="21">
        <v>0</v>
      </c>
      <c r="AJ52" s="21">
        <v>0</v>
      </c>
      <c r="AK52" s="21">
        <v>1</v>
      </c>
      <c r="AL52" s="21">
        <v>1</v>
      </c>
    </row>
    <row r="53" spans="1:38" ht="76.5" x14ac:dyDescent="0.25">
      <c r="A53" s="14">
        <v>40</v>
      </c>
      <c r="B53" s="15" t="s">
        <v>144</v>
      </c>
      <c r="C53" s="16" t="s">
        <v>145</v>
      </c>
      <c r="D53" s="15" t="s">
        <v>94</v>
      </c>
      <c r="E53" s="17">
        <v>0</v>
      </c>
      <c r="F53" s="18">
        <v>0</v>
      </c>
      <c r="G53" s="19">
        <v>0.31898218829516539</v>
      </c>
      <c r="H53" s="18">
        <v>0</v>
      </c>
      <c r="I53" s="18">
        <f t="shared" si="0"/>
        <v>0</v>
      </c>
      <c r="J53" s="18">
        <f t="shared" si="1"/>
        <v>0</v>
      </c>
      <c r="K53" s="20">
        <f t="shared" si="2"/>
        <v>0</v>
      </c>
      <c r="L53" s="4">
        <v>5352.8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</row>
    <row r="54" spans="1:38" ht="76.5" x14ac:dyDescent="0.25">
      <c r="A54" s="14">
        <v>41</v>
      </c>
      <c r="B54" s="15" t="s">
        <v>146</v>
      </c>
      <c r="C54" s="16" t="s">
        <v>147</v>
      </c>
      <c r="D54" s="15" t="s">
        <v>46</v>
      </c>
      <c r="E54" s="17">
        <v>1</v>
      </c>
      <c r="F54" s="18">
        <v>7860</v>
      </c>
      <c r="G54" s="19">
        <v>0.2</v>
      </c>
      <c r="H54" s="18">
        <v>6288</v>
      </c>
      <c r="I54" s="18">
        <f t="shared" si="0"/>
        <v>7112.99</v>
      </c>
      <c r="J54" s="18">
        <f t="shared" si="1"/>
        <v>7184.84</v>
      </c>
      <c r="K54" s="20">
        <f t="shared" si="2"/>
        <v>7184.84</v>
      </c>
      <c r="L54" s="4">
        <v>6288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1</v>
      </c>
      <c r="AK54" s="21">
        <v>0</v>
      </c>
      <c r="AL54" s="21">
        <v>0</v>
      </c>
    </row>
    <row r="55" spans="1:38" ht="76.5" x14ac:dyDescent="0.25">
      <c r="A55" s="14">
        <v>42</v>
      </c>
      <c r="B55" s="15" t="s">
        <v>148</v>
      </c>
      <c r="C55" s="16" t="s">
        <v>149</v>
      </c>
      <c r="D55" s="15" t="s">
        <v>94</v>
      </c>
      <c r="E55" s="17">
        <v>0</v>
      </c>
      <c r="F55" s="18">
        <v>0</v>
      </c>
      <c r="G55" s="19"/>
      <c r="H55" s="18">
        <v>0</v>
      </c>
      <c r="I55" s="18">
        <f t="shared" si="0"/>
        <v>0</v>
      </c>
      <c r="J55" s="18">
        <f t="shared" si="1"/>
        <v>0</v>
      </c>
      <c r="K55" s="20">
        <f t="shared" si="2"/>
        <v>0</v>
      </c>
      <c r="L55" s="4">
        <v>15696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</row>
    <row r="56" spans="1:38" ht="114.75" x14ac:dyDescent="0.25">
      <c r="A56" s="14">
        <v>43</v>
      </c>
      <c r="B56" s="15" t="s">
        <v>150</v>
      </c>
      <c r="C56" s="16" t="s">
        <v>151</v>
      </c>
      <c r="D56" s="15" t="s">
        <v>46</v>
      </c>
      <c r="E56" s="17">
        <v>0</v>
      </c>
      <c r="F56" s="18">
        <v>0</v>
      </c>
      <c r="G56" s="19"/>
      <c r="H56" s="18">
        <v>0</v>
      </c>
      <c r="I56" s="18">
        <f t="shared" si="0"/>
        <v>0</v>
      </c>
      <c r="J56" s="18">
        <f t="shared" si="1"/>
        <v>0</v>
      </c>
      <c r="K56" s="20">
        <f t="shared" si="2"/>
        <v>0</v>
      </c>
      <c r="L56" s="4">
        <v>24360.799999999999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</row>
    <row r="57" spans="1:38" ht="76.5" x14ac:dyDescent="0.25">
      <c r="A57" s="14">
        <v>44</v>
      </c>
      <c r="B57" s="15" t="s">
        <v>152</v>
      </c>
      <c r="C57" s="16" t="s">
        <v>153</v>
      </c>
      <c r="D57" s="15" t="s">
        <v>154</v>
      </c>
      <c r="E57" s="17">
        <v>0</v>
      </c>
      <c r="F57" s="18">
        <v>0</v>
      </c>
      <c r="G57" s="19"/>
      <c r="H57" s="18">
        <v>0</v>
      </c>
      <c r="I57" s="18">
        <f t="shared" si="0"/>
        <v>0</v>
      </c>
      <c r="J57" s="18">
        <f t="shared" si="1"/>
        <v>0</v>
      </c>
      <c r="K57" s="20">
        <f t="shared" si="2"/>
        <v>0</v>
      </c>
      <c r="L57" s="4">
        <v>13826.4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</row>
    <row r="58" spans="1:38" ht="76.5" x14ac:dyDescent="0.25">
      <c r="A58" s="14">
        <v>45</v>
      </c>
      <c r="B58" s="15" t="s">
        <v>155</v>
      </c>
      <c r="C58" s="22" t="s">
        <v>156</v>
      </c>
      <c r="D58" s="15" t="s">
        <v>46</v>
      </c>
      <c r="E58" s="17">
        <v>0</v>
      </c>
      <c r="F58" s="18">
        <v>0</v>
      </c>
      <c r="G58" s="19"/>
      <c r="H58" s="18">
        <v>0</v>
      </c>
      <c r="I58" s="18">
        <f t="shared" si="0"/>
        <v>0</v>
      </c>
      <c r="J58" s="18">
        <f t="shared" si="1"/>
        <v>0</v>
      </c>
      <c r="K58" s="20">
        <f t="shared" si="2"/>
        <v>0</v>
      </c>
      <c r="L58" s="4">
        <v>6588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</row>
    <row r="59" spans="1:38" ht="76.5" x14ac:dyDescent="0.25">
      <c r="A59" s="14">
        <v>46</v>
      </c>
      <c r="B59" s="15" t="s">
        <v>157</v>
      </c>
      <c r="C59" s="16" t="s">
        <v>158</v>
      </c>
      <c r="D59" s="15" t="s">
        <v>154</v>
      </c>
      <c r="E59" s="17">
        <v>47</v>
      </c>
      <c r="F59" s="18">
        <v>21017</v>
      </c>
      <c r="G59" s="19">
        <v>0.47908835704429747</v>
      </c>
      <c r="H59" s="18">
        <v>10948</v>
      </c>
      <c r="I59" s="18">
        <f t="shared" si="0"/>
        <v>12384.38</v>
      </c>
      <c r="J59" s="18">
        <f t="shared" si="1"/>
        <v>12509.47</v>
      </c>
      <c r="K59" s="20">
        <f t="shared" si="2"/>
        <v>587945.09</v>
      </c>
      <c r="L59" s="4">
        <v>10948</v>
      </c>
      <c r="M59" s="21">
        <v>7</v>
      </c>
      <c r="N59" s="21">
        <v>3</v>
      </c>
      <c r="O59" s="21">
        <v>4</v>
      </c>
      <c r="P59" s="21">
        <v>0</v>
      </c>
      <c r="Q59" s="21">
        <v>0</v>
      </c>
      <c r="R59" s="21">
        <v>3</v>
      </c>
      <c r="S59" s="21">
        <v>2</v>
      </c>
      <c r="T59" s="21">
        <v>5</v>
      </c>
      <c r="U59" s="21">
        <v>4</v>
      </c>
      <c r="V59" s="21">
        <v>3</v>
      </c>
      <c r="W59" s="21">
        <v>2</v>
      </c>
      <c r="X59" s="21">
        <v>0</v>
      </c>
      <c r="Y59" s="21">
        <v>0</v>
      </c>
      <c r="Z59" s="21">
        <v>0</v>
      </c>
      <c r="AA59" s="21">
        <v>1</v>
      </c>
      <c r="AB59" s="21">
        <v>2</v>
      </c>
      <c r="AC59" s="21">
        <v>2</v>
      </c>
      <c r="AD59" s="21">
        <v>1</v>
      </c>
      <c r="AE59" s="21">
        <v>1</v>
      </c>
      <c r="AF59" s="21">
        <v>1</v>
      </c>
      <c r="AG59" s="21">
        <v>1</v>
      </c>
      <c r="AH59" s="21">
        <v>1</v>
      </c>
      <c r="AI59" s="21">
        <v>1</v>
      </c>
      <c r="AJ59" s="21">
        <v>1</v>
      </c>
      <c r="AK59" s="21">
        <v>1</v>
      </c>
      <c r="AL59" s="21">
        <v>1</v>
      </c>
    </row>
    <row r="60" spans="1:38" ht="76.5" x14ac:dyDescent="0.25">
      <c r="A60" s="14">
        <v>47</v>
      </c>
      <c r="B60" s="15" t="s">
        <v>159</v>
      </c>
      <c r="C60" s="16" t="s">
        <v>160</v>
      </c>
      <c r="D60" s="15" t="s">
        <v>154</v>
      </c>
      <c r="E60" s="17">
        <v>0</v>
      </c>
      <c r="F60" s="18">
        <v>0</v>
      </c>
      <c r="G60" s="19">
        <v>0.45152800435019036</v>
      </c>
      <c r="H60" s="18">
        <v>0</v>
      </c>
      <c r="I60" s="18">
        <f t="shared" si="0"/>
        <v>0</v>
      </c>
      <c r="J60" s="18">
        <f t="shared" si="1"/>
        <v>0</v>
      </c>
      <c r="K60" s="20">
        <f t="shared" si="2"/>
        <v>0</v>
      </c>
      <c r="L60" s="4">
        <v>5043.2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</row>
    <row r="61" spans="1:38" ht="76.5" x14ac:dyDescent="0.25">
      <c r="A61" s="14">
        <v>48</v>
      </c>
      <c r="B61" s="15" t="s">
        <v>161</v>
      </c>
      <c r="C61" s="16" t="s">
        <v>162</v>
      </c>
      <c r="D61" s="15" t="s">
        <v>163</v>
      </c>
      <c r="E61" s="17">
        <v>81</v>
      </c>
      <c r="F61" s="18">
        <v>4487</v>
      </c>
      <c r="G61" s="19">
        <v>0.2</v>
      </c>
      <c r="H61" s="18">
        <v>3589.6</v>
      </c>
      <c r="I61" s="18">
        <f t="shared" si="0"/>
        <v>4060.56</v>
      </c>
      <c r="J61" s="18">
        <f t="shared" si="1"/>
        <v>4101.58</v>
      </c>
      <c r="K61" s="20">
        <f t="shared" si="2"/>
        <v>332227.98</v>
      </c>
      <c r="L61" s="4">
        <v>3589.6</v>
      </c>
      <c r="M61" s="21">
        <v>18</v>
      </c>
      <c r="N61" s="21">
        <v>3</v>
      </c>
      <c r="O61" s="21">
        <v>8</v>
      </c>
      <c r="P61" s="21">
        <v>2</v>
      </c>
      <c r="Q61" s="21">
        <v>3</v>
      </c>
      <c r="R61" s="21">
        <v>2</v>
      </c>
      <c r="S61" s="21">
        <v>3</v>
      </c>
      <c r="T61" s="21">
        <v>5</v>
      </c>
      <c r="U61" s="21">
        <v>5</v>
      </c>
      <c r="V61" s="21">
        <v>2</v>
      </c>
      <c r="W61" s="21">
        <v>11</v>
      </c>
      <c r="X61" s="21">
        <v>0</v>
      </c>
      <c r="Y61" s="21">
        <v>1</v>
      </c>
      <c r="Z61" s="21">
        <v>0</v>
      </c>
      <c r="AA61" s="21">
        <v>1</v>
      </c>
      <c r="AB61" s="21">
        <v>2</v>
      </c>
      <c r="AC61" s="21">
        <v>2</v>
      </c>
      <c r="AD61" s="21">
        <v>2</v>
      </c>
      <c r="AE61" s="21">
        <v>2</v>
      </c>
      <c r="AF61" s="21">
        <v>1</v>
      </c>
      <c r="AG61" s="21">
        <v>1</v>
      </c>
      <c r="AH61" s="21">
        <v>3</v>
      </c>
      <c r="AI61" s="21">
        <v>1</v>
      </c>
      <c r="AJ61" s="21">
        <v>0</v>
      </c>
      <c r="AK61" s="21">
        <v>2</v>
      </c>
      <c r="AL61" s="21">
        <v>1</v>
      </c>
    </row>
    <row r="62" spans="1:38" ht="76.5" x14ac:dyDescent="0.25">
      <c r="A62" s="14">
        <v>49</v>
      </c>
      <c r="B62" s="15" t="s">
        <v>164</v>
      </c>
      <c r="C62" s="16" t="s">
        <v>162</v>
      </c>
      <c r="D62" s="15" t="s">
        <v>46</v>
      </c>
      <c r="E62" s="17">
        <v>3</v>
      </c>
      <c r="F62" s="18">
        <v>41965</v>
      </c>
      <c r="G62" s="19">
        <v>0.78744191588228285</v>
      </c>
      <c r="H62" s="18">
        <v>8920</v>
      </c>
      <c r="I62" s="18">
        <f t="shared" si="0"/>
        <v>10090.299999999999</v>
      </c>
      <c r="J62" s="18">
        <f t="shared" si="1"/>
        <v>10192.219999999999</v>
      </c>
      <c r="K62" s="20">
        <f t="shared" si="2"/>
        <v>30576.659999999996</v>
      </c>
      <c r="L62" s="4">
        <v>8920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1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1</v>
      </c>
      <c r="AF62" s="21">
        <v>0</v>
      </c>
      <c r="AG62" s="21">
        <v>0</v>
      </c>
      <c r="AH62" s="21">
        <v>0</v>
      </c>
      <c r="AI62" s="21">
        <v>0</v>
      </c>
      <c r="AJ62" s="21">
        <v>1</v>
      </c>
      <c r="AK62" s="21">
        <v>0</v>
      </c>
      <c r="AL62" s="21">
        <v>0</v>
      </c>
    </row>
    <row r="63" spans="1:38" ht="51" x14ac:dyDescent="0.25">
      <c r="A63" s="14">
        <v>50</v>
      </c>
      <c r="B63" s="15" t="s">
        <v>165</v>
      </c>
      <c r="C63" s="16" t="s">
        <v>166</v>
      </c>
      <c r="D63" s="15" t="s">
        <v>167</v>
      </c>
      <c r="E63" s="17">
        <v>0</v>
      </c>
      <c r="F63" s="18">
        <v>0</v>
      </c>
      <c r="G63" s="19"/>
      <c r="H63" s="18">
        <v>0</v>
      </c>
      <c r="I63" s="18">
        <f t="shared" si="0"/>
        <v>0</v>
      </c>
      <c r="J63" s="18">
        <f t="shared" si="1"/>
        <v>0</v>
      </c>
      <c r="K63" s="20">
        <f t="shared" si="2"/>
        <v>0</v>
      </c>
      <c r="L63" s="4">
        <v>3140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</row>
    <row r="64" spans="1:38" ht="89.25" x14ac:dyDescent="0.25">
      <c r="A64" s="14">
        <v>51</v>
      </c>
      <c r="B64" s="15" t="s">
        <v>168</v>
      </c>
      <c r="C64" s="16" t="s">
        <v>169</v>
      </c>
      <c r="D64" s="15" t="s">
        <v>170</v>
      </c>
      <c r="E64" s="17">
        <v>0</v>
      </c>
      <c r="F64" s="18">
        <v>0</v>
      </c>
      <c r="G64" s="19"/>
      <c r="H64" s="18">
        <v>0</v>
      </c>
      <c r="I64" s="18">
        <f t="shared" si="0"/>
        <v>0</v>
      </c>
      <c r="J64" s="18">
        <f t="shared" si="1"/>
        <v>0</v>
      </c>
      <c r="K64" s="20">
        <f t="shared" si="2"/>
        <v>0</v>
      </c>
      <c r="L64" s="4">
        <v>2825.6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</row>
    <row r="65" spans="1:38" ht="76.5" x14ac:dyDescent="0.25">
      <c r="A65" s="14">
        <v>52</v>
      </c>
      <c r="B65" s="15" t="s">
        <v>171</v>
      </c>
      <c r="C65" s="16" t="s">
        <v>172</v>
      </c>
      <c r="D65" s="15" t="s">
        <v>173</v>
      </c>
      <c r="E65" s="17">
        <v>0</v>
      </c>
      <c r="F65" s="18">
        <v>0</v>
      </c>
      <c r="G65" s="19"/>
      <c r="H65" s="18">
        <v>0</v>
      </c>
      <c r="I65" s="18">
        <f t="shared" si="0"/>
        <v>0</v>
      </c>
      <c r="J65" s="18">
        <f t="shared" si="1"/>
        <v>0</v>
      </c>
      <c r="K65" s="20">
        <f t="shared" si="2"/>
        <v>0</v>
      </c>
      <c r="L65" s="4">
        <v>8508.7999999999993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</row>
    <row r="66" spans="1:38" ht="25.5" x14ac:dyDescent="0.25">
      <c r="A66" s="14">
        <v>53</v>
      </c>
      <c r="B66" s="15" t="s">
        <v>174</v>
      </c>
      <c r="C66" s="16" t="s">
        <v>175</v>
      </c>
      <c r="D66" s="15" t="s">
        <v>176</v>
      </c>
      <c r="E66" s="17">
        <v>0</v>
      </c>
      <c r="F66" s="18">
        <v>0</v>
      </c>
      <c r="G66" s="19"/>
      <c r="H66" s="18">
        <v>0</v>
      </c>
      <c r="I66" s="18">
        <f t="shared" si="0"/>
        <v>0</v>
      </c>
      <c r="J66" s="18">
        <f t="shared" si="1"/>
        <v>0</v>
      </c>
      <c r="K66" s="20">
        <f t="shared" si="2"/>
        <v>0</v>
      </c>
      <c r="L66" s="4">
        <v>3581.6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</row>
    <row r="67" spans="1:38" ht="76.5" x14ac:dyDescent="0.25">
      <c r="A67" s="14">
        <v>54</v>
      </c>
      <c r="B67" s="15" t="s">
        <v>177</v>
      </c>
      <c r="C67" s="16" t="s">
        <v>178</v>
      </c>
      <c r="D67" s="15" t="s">
        <v>94</v>
      </c>
      <c r="E67" s="17">
        <v>0</v>
      </c>
      <c r="F67" s="18">
        <v>0</v>
      </c>
      <c r="G67" s="19"/>
      <c r="H67" s="18">
        <v>0</v>
      </c>
      <c r="I67" s="18">
        <f t="shared" si="0"/>
        <v>0</v>
      </c>
      <c r="J67" s="18">
        <f t="shared" si="1"/>
        <v>0</v>
      </c>
      <c r="K67" s="20">
        <f t="shared" si="2"/>
        <v>0</v>
      </c>
      <c r="L67" s="4">
        <v>4825.6000000000004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</row>
    <row r="68" spans="1:38" ht="102" x14ac:dyDescent="0.25">
      <c r="A68" s="14">
        <v>55</v>
      </c>
      <c r="B68" s="15" t="s">
        <v>179</v>
      </c>
      <c r="C68" s="16" t="s">
        <v>180</v>
      </c>
      <c r="D68" s="15" t="s">
        <v>181</v>
      </c>
      <c r="E68" s="17">
        <v>0</v>
      </c>
      <c r="F68" s="18">
        <v>0</v>
      </c>
      <c r="G68" s="19"/>
      <c r="H68" s="18">
        <v>0</v>
      </c>
      <c r="I68" s="18">
        <f t="shared" si="0"/>
        <v>0</v>
      </c>
      <c r="J68" s="18">
        <f t="shared" si="1"/>
        <v>0</v>
      </c>
      <c r="K68" s="20">
        <f t="shared" si="2"/>
        <v>0</v>
      </c>
      <c r="L68" s="4">
        <v>5596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</row>
    <row r="69" spans="1:38" ht="102" x14ac:dyDescent="0.25">
      <c r="A69" s="14">
        <v>56</v>
      </c>
      <c r="B69" s="15" t="s">
        <v>182</v>
      </c>
      <c r="C69" s="16" t="s">
        <v>183</v>
      </c>
      <c r="D69" s="15" t="s">
        <v>184</v>
      </c>
      <c r="E69" s="17">
        <v>0</v>
      </c>
      <c r="F69" s="18">
        <v>0</v>
      </c>
      <c r="G69" s="19"/>
      <c r="H69" s="18">
        <v>0</v>
      </c>
      <c r="I69" s="18">
        <f t="shared" si="0"/>
        <v>0</v>
      </c>
      <c r="J69" s="18">
        <f t="shared" si="1"/>
        <v>0</v>
      </c>
      <c r="K69" s="20">
        <f t="shared" si="2"/>
        <v>0</v>
      </c>
      <c r="L69" s="4">
        <v>9000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</row>
    <row r="70" spans="1:38" ht="102" x14ac:dyDescent="0.25">
      <c r="A70" s="14">
        <v>57</v>
      </c>
      <c r="B70" s="15" t="s">
        <v>185</v>
      </c>
      <c r="C70" s="16" t="s">
        <v>186</v>
      </c>
      <c r="D70" s="15" t="s">
        <v>184</v>
      </c>
      <c r="E70" s="17">
        <v>0</v>
      </c>
      <c r="F70" s="18">
        <v>0</v>
      </c>
      <c r="G70" s="19"/>
      <c r="H70" s="18">
        <v>0</v>
      </c>
      <c r="I70" s="18">
        <f t="shared" si="0"/>
        <v>0</v>
      </c>
      <c r="J70" s="18">
        <f t="shared" si="1"/>
        <v>0</v>
      </c>
      <c r="K70" s="20">
        <f t="shared" si="2"/>
        <v>0</v>
      </c>
      <c r="L70" s="4">
        <v>7993.6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</row>
    <row r="71" spans="1:38" ht="51" x14ac:dyDescent="0.25">
      <c r="A71" s="14">
        <v>58</v>
      </c>
      <c r="B71" s="15" t="s">
        <v>187</v>
      </c>
      <c r="C71" s="16" t="s">
        <v>188</v>
      </c>
      <c r="D71" s="15" t="s">
        <v>189</v>
      </c>
      <c r="E71" s="17">
        <v>0</v>
      </c>
      <c r="F71" s="18">
        <v>0</v>
      </c>
      <c r="G71" s="19"/>
      <c r="H71" s="18">
        <v>0</v>
      </c>
      <c r="I71" s="18">
        <f t="shared" si="0"/>
        <v>0</v>
      </c>
      <c r="J71" s="18">
        <f t="shared" si="1"/>
        <v>0</v>
      </c>
      <c r="K71" s="20">
        <f t="shared" si="2"/>
        <v>0</v>
      </c>
      <c r="L71" s="4">
        <v>1533.6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</row>
    <row r="72" spans="1:38" ht="51" x14ac:dyDescent="0.25">
      <c r="A72" s="14">
        <v>59</v>
      </c>
      <c r="B72" s="15" t="s">
        <v>190</v>
      </c>
      <c r="C72" s="16" t="s">
        <v>191</v>
      </c>
      <c r="D72" s="15" t="s">
        <v>189</v>
      </c>
      <c r="E72" s="17">
        <v>0</v>
      </c>
      <c r="F72" s="18">
        <v>0</v>
      </c>
      <c r="G72" s="19"/>
      <c r="H72" s="18">
        <v>0</v>
      </c>
      <c r="I72" s="18">
        <f t="shared" si="0"/>
        <v>0</v>
      </c>
      <c r="J72" s="18">
        <f t="shared" si="1"/>
        <v>0</v>
      </c>
      <c r="K72" s="20">
        <f t="shared" si="2"/>
        <v>0</v>
      </c>
      <c r="L72" s="4">
        <v>3116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</row>
    <row r="73" spans="1:38" ht="51" x14ac:dyDescent="0.25">
      <c r="A73" s="14">
        <v>60</v>
      </c>
      <c r="B73" s="15" t="s">
        <v>192</v>
      </c>
      <c r="C73" s="16" t="s">
        <v>193</v>
      </c>
      <c r="D73" s="15" t="s">
        <v>189</v>
      </c>
      <c r="E73" s="17">
        <v>0</v>
      </c>
      <c r="F73" s="18">
        <v>0</v>
      </c>
      <c r="G73" s="19"/>
      <c r="H73" s="18">
        <v>0</v>
      </c>
      <c r="I73" s="18">
        <f t="shared" si="0"/>
        <v>0</v>
      </c>
      <c r="J73" s="18">
        <f t="shared" si="1"/>
        <v>0</v>
      </c>
      <c r="K73" s="20">
        <f t="shared" si="2"/>
        <v>0</v>
      </c>
      <c r="L73" s="4">
        <v>1505.6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</row>
    <row r="74" spans="1:38" ht="51" x14ac:dyDescent="0.25">
      <c r="A74" s="14">
        <v>61</v>
      </c>
      <c r="B74" s="15" t="s">
        <v>194</v>
      </c>
      <c r="C74" s="16" t="s">
        <v>195</v>
      </c>
      <c r="D74" s="15" t="s">
        <v>189</v>
      </c>
      <c r="E74" s="17">
        <v>0</v>
      </c>
      <c r="F74" s="18">
        <v>0</v>
      </c>
      <c r="G74" s="19"/>
      <c r="H74" s="18">
        <v>0</v>
      </c>
      <c r="I74" s="18">
        <f t="shared" si="0"/>
        <v>0</v>
      </c>
      <c r="J74" s="18">
        <f t="shared" si="1"/>
        <v>0</v>
      </c>
      <c r="K74" s="20">
        <f t="shared" si="2"/>
        <v>0</v>
      </c>
      <c r="L74" s="4">
        <v>3675.2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</row>
    <row r="75" spans="1:38" ht="51" x14ac:dyDescent="0.25">
      <c r="A75" s="14">
        <v>62</v>
      </c>
      <c r="B75" s="15" t="s">
        <v>196</v>
      </c>
      <c r="C75" s="16" t="s">
        <v>197</v>
      </c>
      <c r="D75" s="15" t="s">
        <v>189</v>
      </c>
      <c r="E75" s="17">
        <v>0</v>
      </c>
      <c r="F75" s="18">
        <v>0</v>
      </c>
      <c r="G75" s="19"/>
      <c r="H75" s="18">
        <v>0</v>
      </c>
      <c r="I75" s="18">
        <f t="shared" si="0"/>
        <v>0</v>
      </c>
      <c r="J75" s="18">
        <f t="shared" si="1"/>
        <v>0</v>
      </c>
      <c r="K75" s="20">
        <f t="shared" si="2"/>
        <v>0</v>
      </c>
      <c r="L75" s="4">
        <v>4201.6000000000004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</row>
    <row r="76" spans="1:38" ht="63.75" x14ac:dyDescent="0.25">
      <c r="A76" s="14">
        <v>63</v>
      </c>
      <c r="B76" s="15" t="s">
        <v>198</v>
      </c>
      <c r="C76" s="22" t="s">
        <v>199</v>
      </c>
      <c r="D76" s="15" t="s">
        <v>189</v>
      </c>
      <c r="E76" s="17">
        <v>154</v>
      </c>
      <c r="F76" s="18">
        <v>3702</v>
      </c>
      <c r="G76" s="19">
        <v>0.2</v>
      </c>
      <c r="H76" s="18">
        <v>2961.6</v>
      </c>
      <c r="I76" s="18">
        <f t="shared" si="0"/>
        <v>3350.16</v>
      </c>
      <c r="J76" s="18">
        <f t="shared" si="1"/>
        <v>3384</v>
      </c>
      <c r="K76" s="20">
        <f t="shared" si="2"/>
        <v>521136</v>
      </c>
      <c r="L76" s="4">
        <v>2961.6</v>
      </c>
      <c r="M76" s="21">
        <v>26</v>
      </c>
      <c r="N76" s="21">
        <v>9</v>
      </c>
      <c r="O76" s="21">
        <v>10</v>
      </c>
      <c r="P76" s="21">
        <v>4</v>
      </c>
      <c r="Q76" s="21">
        <v>2</v>
      </c>
      <c r="R76" s="21">
        <v>6</v>
      </c>
      <c r="S76" s="21">
        <v>6</v>
      </c>
      <c r="T76" s="21">
        <v>4</v>
      </c>
      <c r="U76" s="21">
        <v>18</v>
      </c>
      <c r="V76" s="21">
        <v>6</v>
      </c>
      <c r="W76" s="21">
        <v>20</v>
      </c>
      <c r="X76" s="21">
        <v>0</v>
      </c>
      <c r="Y76" s="21">
        <v>2</v>
      </c>
      <c r="Z76" s="21">
        <v>0</v>
      </c>
      <c r="AA76" s="21">
        <v>2</v>
      </c>
      <c r="AB76" s="21">
        <v>1</v>
      </c>
      <c r="AC76" s="21">
        <v>3</v>
      </c>
      <c r="AD76" s="21">
        <v>2</v>
      </c>
      <c r="AE76" s="21">
        <v>3</v>
      </c>
      <c r="AF76" s="21">
        <v>3</v>
      </c>
      <c r="AG76" s="21">
        <v>3</v>
      </c>
      <c r="AH76" s="21">
        <v>9</v>
      </c>
      <c r="AI76" s="21">
        <v>3</v>
      </c>
      <c r="AJ76" s="21">
        <v>3</v>
      </c>
      <c r="AK76" s="21">
        <v>6</v>
      </c>
      <c r="AL76" s="21">
        <v>3</v>
      </c>
    </row>
    <row r="77" spans="1:38" ht="63.75" x14ac:dyDescent="0.25">
      <c r="A77" s="14">
        <v>64</v>
      </c>
      <c r="B77" s="15" t="s">
        <v>200</v>
      </c>
      <c r="C77" s="22" t="s">
        <v>201</v>
      </c>
      <c r="D77" s="15" t="s">
        <v>189</v>
      </c>
      <c r="E77" s="17">
        <v>0</v>
      </c>
      <c r="F77" s="18">
        <v>0</v>
      </c>
      <c r="G77" s="19"/>
      <c r="H77" s="18">
        <v>0</v>
      </c>
      <c r="I77" s="18">
        <f t="shared" si="0"/>
        <v>0</v>
      </c>
      <c r="J77" s="18">
        <f t="shared" si="1"/>
        <v>0</v>
      </c>
      <c r="K77" s="20">
        <f t="shared" si="2"/>
        <v>0</v>
      </c>
      <c r="L77" s="4">
        <v>2961.6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</row>
    <row r="78" spans="1:38" ht="76.5" x14ac:dyDescent="0.25">
      <c r="A78" s="14">
        <v>65</v>
      </c>
      <c r="B78" s="15" t="s">
        <v>202</v>
      </c>
      <c r="C78" s="22" t="s">
        <v>203</v>
      </c>
      <c r="D78" s="15" t="s">
        <v>189</v>
      </c>
      <c r="E78" s="17">
        <v>0</v>
      </c>
      <c r="F78" s="18">
        <v>0</v>
      </c>
      <c r="G78" s="19"/>
      <c r="H78" s="18">
        <v>0</v>
      </c>
      <c r="I78" s="18">
        <f t="shared" si="0"/>
        <v>0</v>
      </c>
      <c r="J78" s="18">
        <f t="shared" si="1"/>
        <v>0</v>
      </c>
      <c r="K78" s="20">
        <f t="shared" si="2"/>
        <v>0</v>
      </c>
      <c r="L78" s="4">
        <v>4801.6000000000004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</row>
    <row r="79" spans="1:38" ht="63.75" x14ac:dyDescent="0.25">
      <c r="A79" s="14">
        <v>66</v>
      </c>
      <c r="B79" s="15" t="s">
        <v>204</v>
      </c>
      <c r="C79" s="16" t="s">
        <v>205</v>
      </c>
      <c r="D79" s="15" t="s">
        <v>189</v>
      </c>
      <c r="E79" s="17">
        <v>0</v>
      </c>
      <c r="F79" s="18">
        <v>0</v>
      </c>
      <c r="G79" s="19"/>
      <c r="H79" s="18">
        <v>0</v>
      </c>
      <c r="I79" s="18">
        <f t="shared" ref="I79:I142" si="3">ROUND(H79*1.1312,2)</f>
        <v>0</v>
      </c>
      <c r="J79" s="18">
        <f t="shared" ref="J79:J142" si="4">ROUND(I79+(I79*$J$11),2)</f>
        <v>0</v>
      </c>
      <c r="K79" s="20">
        <f t="shared" ref="K79:K142" si="5">J79*E79</f>
        <v>0</v>
      </c>
      <c r="L79" s="4">
        <v>702.4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</row>
    <row r="80" spans="1:38" ht="63.75" x14ac:dyDescent="0.25">
      <c r="A80" s="14">
        <v>67</v>
      </c>
      <c r="B80" s="15" t="s">
        <v>206</v>
      </c>
      <c r="C80" s="16" t="s">
        <v>207</v>
      </c>
      <c r="D80" s="15" t="s">
        <v>189</v>
      </c>
      <c r="E80" s="17">
        <v>0</v>
      </c>
      <c r="F80" s="18">
        <v>0</v>
      </c>
      <c r="G80" s="19"/>
      <c r="H80" s="18">
        <v>0</v>
      </c>
      <c r="I80" s="18">
        <f t="shared" si="3"/>
        <v>0</v>
      </c>
      <c r="J80" s="18">
        <f t="shared" si="4"/>
        <v>0</v>
      </c>
      <c r="K80" s="20">
        <f t="shared" si="5"/>
        <v>0</v>
      </c>
      <c r="L80" s="4">
        <v>336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</row>
    <row r="81" spans="1:38" ht="25.5" x14ac:dyDescent="0.25">
      <c r="A81" s="14">
        <v>68</v>
      </c>
      <c r="B81" s="15" t="s">
        <v>208</v>
      </c>
      <c r="C81" s="16" t="s">
        <v>209</v>
      </c>
      <c r="D81" s="15" t="s">
        <v>210</v>
      </c>
      <c r="E81" s="17">
        <v>0</v>
      </c>
      <c r="F81" s="18">
        <v>0</v>
      </c>
      <c r="G81" s="19"/>
      <c r="H81" s="18">
        <v>0</v>
      </c>
      <c r="I81" s="18">
        <f t="shared" si="3"/>
        <v>0</v>
      </c>
      <c r="J81" s="18">
        <f t="shared" si="4"/>
        <v>0</v>
      </c>
      <c r="K81" s="20">
        <f t="shared" si="5"/>
        <v>0</v>
      </c>
      <c r="L81" s="4">
        <v>1678.4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</row>
    <row r="82" spans="1:38" ht="38.25" x14ac:dyDescent="0.25">
      <c r="A82" s="14">
        <v>69</v>
      </c>
      <c r="B82" s="15" t="s">
        <v>211</v>
      </c>
      <c r="C82" s="16" t="s">
        <v>212</v>
      </c>
      <c r="D82" s="15" t="s">
        <v>189</v>
      </c>
      <c r="E82" s="17">
        <v>0</v>
      </c>
      <c r="F82" s="18">
        <v>0</v>
      </c>
      <c r="G82" s="19"/>
      <c r="H82" s="18">
        <v>0</v>
      </c>
      <c r="I82" s="18">
        <f t="shared" si="3"/>
        <v>0</v>
      </c>
      <c r="J82" s="18">
        <f t="shared" si="4"/>
        <v>0</v>
      </c>
      <c r="K82" s="20">
        <f t="shared" si="5"/>
        <v>0</v>
      </c>
      <c r="L82" s="4">
        <v>516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</row>
    <row r="83" spans="1:38" ht="51" x14ac:dyDescent="0.25">
      <c r="A83" s="14">
        <v>70</v>
      </c>
      <c r="B83" s="15" t="s">
        <v>213</v>
      </c>
      <c r="C83" s="16" t="s">
        <v>214</v>
      </c>
      <c r="D83" s="15" t="s">
        <v>189</v>
      </c>
      <c r="E83" s="17">
        <v>110</v>
      </c>
      <c r="F83" s="18">
        <v>360</v>
      </c>
      <c r="G83" s="19">
        <v>0.3888888888888889</v>
      </c>
      <c r="H83" s="18">
        <v>220</v>
      </c>
      <c r="I83" s="18">
        <f t="shared" si="3"/>
        <v>248.86</v>
      </c>
      <c r="J83" s="18">
        <f t="shared" si="4"/>
        <v>251.37</v>
      </c>
      <c r="K83" s="20">
        <f t="shared" si="5"/>
        <v>27650.7</v>
      </c>
      <c r="L83" s="4">
        <v>220</v>
      </c>
      <c r="M83" s="21">
        <v>16</v>
      </c>
      <c r="N83" s="21">
        <v>6</v>
      </c>
      <c r="O83" s="21">
        <v>7</v>
      </c>
      <c r="P83" s="21">
        <v>1</v>
      </c>
      <c r="Q83" s="21">
        <v>4</v>
      </c>
      <c r="R83" s="21">
        <v>4</v>
      </c>
      <c r="S83" s="21">
        <v>6</v>
      </c>
      <c r="T83" s="21">
        <v>8</v>
      </c>
      <c r="U83" s="21">
        <v>8</v>
      </c>
      <c r="V83" s="21">
        <v>4</v>
      </c>
      <c r="W83" s="21">
        <v>13</v>
      </c>
      <c r="X83" s="21">
        <v>0</v>
      </c>
      <c r="Y83" s="21">
        <v>2</v>
      </c>
      <c r="Z83" s="21">
        <v>0</v>
      </c>
      <c r="AA83" s="21">
        <v>4</v>
      </c>
      <c r="AB83" s="21">
        <v>2</v>
      </c>
      <c r="AC83" s="21">
        <v>3</v>
      </c>
      <c r="AD83" s="21">
        <v>1</v>
      </c>
      <c r="AE83" s="21">
        <v>2</v>
      </c>
      <c r="AF83" s="21">
        <v>2</v>
      </c>
      <c r="AG83" s="21">
        <v>2</v>
      </c>
      <c r="AH83" s="21">
        <v>5</v>
      </c>
      <c r="AI83" s="21">
        <v>2</v>
      </c>
      <c r="AJ83" s="21">
        <v>2</v>
      </c>
      <c r="AK83" s="21">
        <v>4</v>
      </c>
      <c r="AL83" s="21">
        <v>2</v>
      </c>
    </row>
    <row r="84" spans="1:38" ht="25.5" x14ac:dyDescent="0.25">
      <c r="A84" s="14">
        <v>71</v>
      </c>
      <c r="B84" s="15" t="s">
        <v>215</v>
      </c>
      <c r="C84" s="16" t="s">
        <v>216</v>
      </c>
      <c r="D84" s="15" t="s">
        <v>189</v>
      </c>
      <c r="E84" s="17">
        <v>0</v>
      </c>
      <c r="F84" s="18">
        <v>0</v>
      </c>
      <c r="G84" s="19"/>
      <c r="H84" s="18">
        <v>0</v>
      </c>
      <c r="I84" s="18">
        <f t="shared" si="3"/>
        <v>0</v>
      </c>
      <c r="J84" s="18">
        <f t="shared" si="4"/>
        <v>0</v>
      </c>
      <c r="K84" s="20">
        <f t="shared" si="5"/>
        <v>0</v>
      </c>
      <c r="L84" s="4">
        <v>132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</row>
    <row r="85" spans="1:38" ht="38.25" x14ac:dyDescent="0.25">
      <c r="A85" s="14">
        <v>72</v>
      </c>
      <c r="B85" s="15" t="s">
        <v>217</v>
      </c>
      <c r="C85" s="16" t="s">
        <v>218</v>
      </c>
      <c r="D85" s="15" t="s">
        <v>189</v>
      </c>
      <c r="E85" s="17">
        <v>0</v>
      </c>
      <c r="F85" s="18">
        <v>0</v>
      </c>
      <c r="G85" s="19"/>
      <c r="H85" s="18">
        <v>0</v>
      </c>
      <c r="I85" s="18">
        <f t="shared" si="3"/>
        <v>0</v>
      </c>
      <c r="J85" s="18">
        <f t="shared" si="4"/>
        <v>0</v>
      </c>
      <c r="K85" s="20">
        <f t="shared" si="5"/>
        <v>0</v>
      </c>
      <c r="L85" s="4">
        <v>131.19999999999999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</row>
    <row r="86" spans="1:38" ht="38.25" x14ac:dyDescent="0.25">
      <c r="A86" s="14">
        <v>73</v>
      </c>
      <c r="B86" s="15" t="s">
        <v>219</v>
      </c>
      <c r="C86" s="16" t="s">
        <v>220</v>
      </c>
      <c r="D86" s="15" t="s">
        <v>189</v>
      </c>
      <c r="E86" s="17">
        <v>0</v>
      </c>
      <c r="F86" s="18">
        <v>0</v>
      </c>
      <c r="G86" s="19"/>
      <c r="H86" s="18">
        <v>0</v>
      </c>
      <c r="I86" s="18">
        <f t="shared" si="3"/>
        <v>0</v>
      </c>
      <c r="J86" s="18">
        <f t="shared" si="4"/>
        <v>0</v>
      </c>
      <c r="K86" s="20">
        <f t="shared" si="5"/>
        <v>0</v>
      </c>
      <c r="L86" s="4">
        <v>84.8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</row>
    <row r="87" spans="1:38" ht="76.5" x14ac:dyDescent="0.25">
      <c r="A87" s="14">
        <v>74</v>
      </c>
      <c r="B87" s="15" t="s">
        <v>221</v>
      </c>
      <c r="C87" s="16" t="s">
        <v>222</v>
      </c>
      <c r="D87" s="15" t="s">
        <v>189</v>
      </c>
      <c r="E87" s="17">
        <v>0</v>
      </c>
      <c r="F87" s="18">
        <v>0</v>
      </c>
      <c r="G87" s="19"/>
      <c r="H87" s="18">
        <v>0</v>
      </c>
      <c r="I87" s="18">
        <f t="shared" si="3"/>
        <v>0</v>
      </c>
      <c r="J87" s="18">
        <f t="shared" si="4"/>
        <v>0</v>
      </c>
      <c r="K87" s="20">
        <f t="shared" si="5"/>
        <v>0</v>
      </c>
      <c r="L87" s="4">
        <v>1480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</row>
    <row r="88" spans="1:38" ht="76.5" x14ac:dyDescent="0.25">
      <c r="A88" s="14">
        <v>75</v>
      </c>
      <c r="B88" s="15" t="s">
        <v>223</v>
      </c>
      <c r="C88" s="16" t="s">
        <v>224</v>
      </c>
      <c r="D88" s="15" t="s">
        <v>189</v>
      </c>
      <c r="E88" s="17">
        <v>0</v>
      </c>
      <c r="F88" s="18">
        <v>0</v>
      </c>
      <c r="G88" s="19"/>
      <c r="H88" s="18">
        <v>0</v>
      </c>
      <c r="I88" s="18">
        <f t="shared" si="3"/>
        <v>0</v>
      </c>
      <c r="J88" s="18">
        <f t="shared" si="4"/>
        <v>0</v>
      </c>
      <c r="K88" s="20">
        <f t="shared" si="5"/>
        <v>0</v>
      </c>
      <c r="L88" s="4">
        <v>1564.8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</row>
    <row r="89" spans="1:38" ht="76.5" x14ac:dyDescent="0.25">
      <c r="A89" s="14">
        <v>76</v>
      </c>
      <c r="B89" s="15" t="s">
        <v>225</v>
      </c>
      <c r="C89" s="16" t="s">
        <v>226</v>
      </c>
      <c r="D89" s="15" t="s">
        <v>189</v>
      </c>
      <c r="E89" s="17">
        <v>61</v>
      </c>
      <c r="F89" s="18">
        <v>2861</v>
      </c>
      <c r="G89" s="19">
        <v>0.28556448794127925</v>
      </c>
      <c r="H89" s="18">
        <v>2044</v>
      </c>
      <c r="I89" s="18">
        <f t="shared" si="3"/>
        <v>2312.17</v>
      </c>
      <c r="J89" s="18">
        <f t="shared" si="4"/>
        <v>2335.5300000000002</v>
      </c>
      <c r="K89" s="20">
        <f t="shared" si="5"/>
        <v>142467.33000000002</v>
      </c>
      <c r="L89" s="4">
        <v>2044</v>
      </c>
      <c r="M89" s="21">
        <v>8</v>
      </c>
      <c r="N89" s="21">
        <v>3</v>
      </c>
      <c r="O89" s="21">
        <v>4</v>
      </c>
      <c r="P89" s="21">
        <v>1</v>
      </c>
      <c r="Q89" s="21">
        <v>2</v>
      </c>
      <c r="R89" s="21">
        <v>2</v>
      </c>
      <c r="S89" s="21">
        <v>7</v>
      </c>
      <c r="T89" s="21">
        <v>4</v>
      </c>
      <c r="U89" s="21">
        <v>4</v>
      </c>
      <c r="V89" s="21">
        <v>2</v>
      </c>
      <c r="W89" s="21">
        <v>5</v>
      </c>
      <c r="X89" s="21">
        <v>0</v>
      </c>
      <c r="Y89" s="21">
        <v>1</v>
      </c>
      <c r="Z89" s="21">
        <v>0</v>
      </c>
      <c r="AA89" s="21">
        <v>4</v>
      </c>
      <c r="AB89" s="21">
        <v>1</v>
      </c>
      <c r="AC89" s="21">
        <v>2</v>
      </c>
      <c r="AD89" s="21">
        <v>1</v>
      </c>
      <c r="AE89" s="21">
        <v>2</v>
      </c>
      <c r="AF89" s="21">
        <v>1</v>
      </c>
      <c r="AG89" s="21">
        <v>1</v>
      </c>
      <c r="AH89" s="21">
        <v>1</v>
      </c>
      <c r="AI89" s="21">
        <v>1</v>
      </c>
      <c r="AJ89" s="21">
        <v>2</v>
      </c>
      <c r="AK89" s="21">
        <v>1</v>
      </c>
      <c r="AL89" s="21">
        <v>1</v>
      </c>
    </row>
    <row r="90" spans="1:38" ht="76.5" x14ac:dyDescent="0.25">
      <c r="A90" s="14">
        <v>77</v>
      </c>
      <c r="B90" s="15" t="s">
        <v>227</v>
      </c>
      <c r="C90" s="16" t="s">
        <v>228</v>
      </c>
      <c r="D90" s="15" t="s">
        <v>189</v>
      </c>
      <c r="E90" s="17">
        <v>16</v>
      </c>
      <c r="F90" s="18">
        <v>2861</v>
      </c>
      <c r="G90" s="19">
        <v>0.28556448794127925</v>
      </c>
      <c r="H90" s="18">
        <v>2044</v>
      </c>
      <c r="I90" s="18">
        <f t="shared" si="3"/>
        <v>2312.17</v>
      </c>
      <c r="J90" s="18">
        <f t="shared" si="4"/>
        <v>2335.5300000000002</v>
      </c>
      <c r="K90" s="20">
        <f t="shared" si="5"/>
        <v>37368.480000000003</v>
      </c>
      <c r="L90" s="4">
        <v>2044</v>
      </c>
      <c r="M90" s="21">
        <v>3</v>
      </c>
      <c r="N90" s="21">
        <v>1</v>
      </c>
      <c r="O90" s="21">
        <v>2</v>
      </c>
      <c r="P90" s="21">
        <v>1</v>
      </c>
      <c r="Q90" s="21">
        <v>1</v>
      </c>
      <c r="R90" s="21">
        <v>1</v>
      </c>
      <c r="S90" s="21">
        <v>1</v>
      </c>
      <c r="T90" s="21">
        <v>1</v>
      </c>
      <c r="U90" s="21">
        <v>1</v>
      </c>
      <c r="V90" s="21">
        <v>1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1</v>
      </c>
      <c r="AE90" s="21">
        <v>2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</row>
    <row r="91" spans="1:38" ht="38.25" x14ac:dyDescent="0.25">
      <c r="A91" s="14">
        <v>78</v>
      </c>
      <c r="B91" s="23" t="s">
        <v>229</v>
      </c>
      <c r="C91" s="16" t="s">
        <v>230</v>
      </c>
      <c r="D91" s="15" t="s">
        <v>189</v>
      </c>
      <c r="E91" s="17">
        <v>42</v>
      </c>
      <c r="F91" s="18">
        <v>2872</v>
      </c>
      <c r="G91" s="19">
        <v>0.3607242339832869</v>
      </c>
      <c r="H91" s="18">
        <v>1836</v>
      </c>
      <c r="I91" s="18">
        <f t="shared" si="3"/>
        <v>2076.88</v>
      </c>
      <c r="J91" s="18">
        <f t="shared" si="4"/>
        <v>2097.86</v>
      </c>
      <c r="K91" s="20">
        <f t="shared" si="5"/>
        <v>88110.12000000001</v>
      </c>
      <c r="L91" s="4">
        <v>1836</v>
      </c>
      <c r="M91" s="21">
        <v>8</v>
      </c>
      <c r="N91" s="21">
        <v>3</v>
      </c>
      <c r="O91" s="21">
        <v>4</v>
      </c>
      <c r="P91" s="21">
        <v>2</v>
      </c>
      <c r="Q91" s="21">
        <v>2</v>
      </c>
      <c r="R91" s="21">
        <v>2</v>
      </c>
      <c r="S91" s="21">
        <v>8</v>
      </c>
      <c r="T91" s="21">
        <v>4</v>
      </c>
      <c r="U91" s="21">
        <v>4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2</v>
      </c>
      <c r="AB91" s="21">
        <v>1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1</v>
      </c>
      <c r="AI91" s="21">
        <v>0</v>
      </c>
      <c r="AJ91" s="21">
        <v>1</v>
      </c>
      <c r="AK91" s="21">
        <v>0</v>
      </c>
      <c r="AL91" s="21">
        <v>0</v>
      </c>
    </row>
    <row r="92" spans="1:38" ht="38.25" x14ac:dyDescent="0.25">
      <c r="A92" s="14">
        <v>79</v>
      </c>
      <c r="B92" s="23" t="s">
        <v>231</v>
      </c>
      <c r="C92" s="16" t="s">
        <v>232</v>
      </c>
      <c r="D92" s="15" t="s">
        <v>189</v>
      </c>
      <c r="E92" s="17">
        <v>15</v>
      </c>
      <c r="F92" s="18">
        <v>7617</v>
      </c>
      <c r="G92" s="19">
        <v>0.84865432585007217</v>
      </c>
      <c r="H92" s="18">
        <v>1152.8</v>
      </c>
      <c r="I92" s="18">
        <f t="shared" si="3"/>
        <v>1304.05</v>
      </c>
      <c r="J92" s="18">
        <f t="shared" si="4"/>
        <v>1317.22</v>
      </c>
      <c r="K92" s="20">
        <f t="shared" si="5"/>
        <v>19758.3</v>
      </c>
      <c r="L92" s="4">
        <v>1152.8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5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2</v>
      </c>
      <c r="AE92" s="21">
        <v>4</v>
      </c>
      <c r="AF92" s="21">
        <v>1</v>
      </c>
      <c r="AG92" s="21">
        <v>1</v>
      </c>
      <c r="AH92" s="21">
        <v>0</v>
      </c>
      <c r="AI92" s="21">
        <v>0</v>
      </c>
      <c r="AJ92" s="21">
        <v>0</v>
      </c>
      <c r="AK92" s="21">
        <v>1</v>
      </c>
      <c r="AL92" s="21">
        <v>1</v>
      </c>
    </row>
    <row r="93" spans="1:38" ht="63.75" x14ac:dyDescent="0.25">
      <c r="A93" s="14">
        <v>80</v>
      </c>
      <c r="B93" s="15" t="s">
        <v>233</v>
      </c>
      <c r="C93" s="16" t="s">
        <v>234</v>
      </c>
      <c r="D93" s="15" t="s">
        <v>189</v>
      </c>
      <c r="E93" s="17">
        <v>0</v>
      </c>
      <c r="F93" s="18">
        <v>0</v>
      </c>
      <c r="G93" s="19"/>
      <c r="H93" s="18">
        <v>0</v>
      </c>
      <c r="I93" s="18">
        <f t="shared" si="3"/>
        <v>0</v>
      </c>
      <c r="J93" s="18">
        <f t="shared" si="4"/>
        <v>0</v>
      </c>
      <c r="K93" s="20">
        <f t="shared" si="5"/>
        <v>0</v>
      </c>
      <c r="L93" s="4">
        <v>884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</row>
    <row r="94" spans="1:38" ht="89.25" x14ac:dyDescent="0.25">
      <c r="A94" s="14">
        <v>81</v>
      </c>
      <c r="B94" s="15" t="s">
        <v>235</v>
      </c>
      <c r="C94" s="16" t="s">
        <v>236</v>
      </c>
      <c r="D94" s="15" t="s">
        <v>189</v>
      </c>
      <c r="E94" s="17">
        <v>0</v>
      </c>
      <c r="F94" s="18">
        <v>0</v>
      </c>
      <c r="G94" s="19"/>
      <c r="H94" s="18">
        <v>0</v>
      </c>
      <c r="I94" s="18">
        <f t="shared" si="3"/>
        <v>0</v>
      </c>
      <c r="J94" s="18">
        <f t="shared" si="4"/>
        <v>0</v>
      </c>
      <c r="K94" s="20">
        <f t="shared" si="5"/>
        <v>0</v>
      </c>
      <c r="L94" s="4">
        <v>3060.8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</row>
    <row r="95" spans="1:38" ht="89.25" x14ac:dyDescent="0.25">
      <c r="A95" s="14">
        <v>82</v>
      </c>
      <c r="B95" s="15" t="s">
        <v>237</v>
      </c>
      <c r="C95" s="16" t="s">
        <v>238</v>
      </c>
      <c r="D95" s="15" t="s">
        <v>189</v>
      </c>
      <c r="E95" s="17">
        <v>0</v>
      </c>
      <c r="F95" s="18">
        <v>0</v>
      </c>
      <c r="G95" s="19"/>
      <c r="H95" s="18">
        <v>0</v>
      </c>
      <c r="I95" s="18">
        <f t="shared" si="3"/>
        <v>0</v>
      </c>
      <c r="J95" s="18">
        <f t="shared" si="4"/>
        <v>0</v>
      </c>
      <c r="K95" s="20">
        <f t="shared" si="5"/>
        <v>0</v>
      </c>
      <c r="L95" s="4">
        <v>5061.6000000000004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</row>
    <row r="96" spans="1:38" ht="76.5" x14ac:dyDescent="0.25">
      <c r="A96" s="14">
        <v>83</v>
      </c>
      <c r="B96" s="15" t="s">
        <v>239</v>
      </c>
      <c r="C96" s="16" t="s">
        <v>240</v>
      </c>
      <c r="D96" s="15" t="s">
        <v>189</v>
      </c>
      <c r="E96" s="17">
        <v>0</v>
      </c>
      <c r="F96" s="18">
        <v>0</v>
      </c>
      <c r="G96" s="19"/>
      <c r="H96" s="18">
        <v>0</v>
      </c>
      <c r="I96" s="18">
        <f t="shared" si="3"/>
        <v>0</v>
      </c>
      <c r="J96" s="18">
        <f t="shared" si="4"/>
        <v>0</v>
      </c>
      <c r="K96" s="20">
        <f t="shared" si="5"/>
        <v>0</v>
      </c>
      <c r="L96" s="4">
        <v>1424.8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</row>
    <row r="97" spans="1:38" ht="63.75" x14ac:dyDescent="0.25">
      <c r="A97" s="14">
        <v>84</v>
      </c>
      <c r="B97" s="24" t="s">
        <v>241</v>
      </c>
      <c r="C97" s="16" t="s">
        <v>242</v>
      </c>
      <c r="D97" s="15" t="s">
        <v>189</v>
      </c>
      <c r="E97" s="17">
        <v>0</v>
      </c>
      <c r="F97" s="18">
        <v>0</v>
      </c>
      <c r="G97" s="19"/>
      <c r="H97" s="18">
        <v>0</v>
      </c>
      <c r="I97" s="18">
        <f t="shared" si="3"/>
        <v>0</v>
      </c>
      <c r="J97" s="18">
        <f t="shared" si="4"/>
        <v>0</v>
      </c>
      <c r="K97" s="20">
        <f t="shared" si="5"/>
        <v>0</v>
      </c>
      <c r="L97" s="4">
        <v>2522.4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</row>
    <row r="98" spans="1:38" ht="51" x14ac:dyDescent="0.25">
      <c r="A98" s="14">
        <v>85</v>
      </c>
      <c r="B98" s="15" t="s">
        <v>243</v>
      </c>
      <c r="C98" s="16" t="s">
        <v>244</v>
      </c>
      <c r="D98" s="15" t="s">
        <v>189</v>
      </c>
      <c r="E98" s="17">
        <v>96</v>
      </c>
      <c r="F98" s="18">
        <v>4729</v>
      </c>
      <c r="G98" s="19">
        <v>0.37779657432861069</v>
      </c>
      <c r="H98" s="18">
        <v>2942.4</v>
      </c>
      <c r="I98" s="18">
        <f t="shared" si="3"/>
        <v>3328.44</v>
      </c>
      <c r="J98" s="18">
        <f t="shared" si="4"/>
        <v>3362.06</v>
      </c>
      <c r="K98" s="20">
        <f t="shared" si="5"/>
        <v>322757.76000000001</v>
      </c>
      <c r="L98" s="4">
        <v>2942.4</v>
      </c>
      <c r="M98" s="21">
        <v>9</v>
      </c>
      <c r="N98" s="21">
        <v>6</v>
      </c>
      <c r="O98" s="21">
        <v>8</v>
      </c>
      <c r="P98" s="21">
        <v>2</v>
      </c>
      <c r="Q98" s="21">
        <v>2</v>
      </c>
      <c r="R98" s="21">
        <v>6</v>
      </c>
      <c r="S98" s="21">
        <v>9</v>
      </c>
      <c r="T98" s="21">
        <v>4</v>
      </c>
      <c r="U98" s="21">
        <v>7</v>
      </c>
      <c r="V98" s="21">
        <v>4</v>
      </c>
      <c r="W98" s="21">
        <v>13</v>
      </c>
      <c r="X98" s="21">
        <v>0</v>
      </c>
      <c r="Y98" s="21">
        <v>1</v>
      </c>
      <c r="Z98" s="21">
        <v>0</v>
      </c>
      <c r="AA98" s="21">
        <v>2</v>
      </c>
      <c r="AB98" s="21">
        <v>2</v>
      </c>
      <c r="AC98" s="21">
        <v>3</v>
      </c>
      <c r="AD98" s="21">
        <v>1</v>
      </c>
      <c r="AE98" s="21">
        <v>2</v>
      </c>
      <c r="AF98" s="21">
        <v>1</v>
      </c>
      <c r="AG98" s="21">
        <v>2</v>
      </c>
      <c r="AH98" s="21">
        <v>3</v>
      </c>
      <c r="AI98" s="21">
        <v>2</v>
      </c>
      <c r="AJ98" s="21">
        <v>1</v>
      </c>
      <c r="AK98" s="21">
        <v>4</v>
      </c>
      <c r="AL98" s="21">
        <v>2</v>
      </c>
    </row>
    <row r="99" spans="1:38" ht="38.25" x14ac:dyDescent="0.25">
      <c r="A99" s="14">
        <v>86</v>
      </c>
      <c r="B99" s="15" t="s">
        <v>245</v>
      </c>
      <c r="C99" s="16" t="s">
        <v>230</v>
      </c>
      <c r="D99" s="15" t="s">
        <v>189</v>
      </c>
      <c r="E99" s="17">
        <v>56</v>
      </c>
      <c r="F99" s="18">
        <v>2738</v>
      </c>
      <c r="G99" s="19">
        <v>0.32943754565376188</v>
      </c>
      <c r="H99" s="18">
        <v>1836</v>
      </c>
      <c r="I99" s="18">
        <f t="shared" si="3"/>
        <v>2076.88</v>
      </c>
      <c r="J99" s="18">
        <f t="shared" si="4"/>
        <v>2097.86</v>
      </c>
      <c r="K99" s="20">
        <f t="shared" si="5"/>
        <v>117480.16</v>
      </c>
      <c r="L99" s="4">
        <v>1836</v>
      </c>
      <c r="M99" s="21">
        <v>9</v>
      </c>
      <c r="N99" s="21">
        <v>6</v>
      </c>
      <c r="O99" s="21">
        <v>8</v>
      </c>
      <c r="P99" s="21">
        <v>2</v>
      </c>
      <c r="Q99" s="21">
        <v>2</v>
      </c>
      <c r="R99" s="21">
        <v>6</v>
      </c>
      <c r="S99" s="21">
        <v>9</v>
      </c>
      <c r="T99" s="21">
        <v>4</v>
      </c>
      <c r="U99" s="21">
        <v>4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2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3</v>
      </c>
      <c r="AI99" s="21">
        <v>0</v>
      </c>
      <c r="AJ99" s="21">
        <v>1</v>
      </c>
      <c r="AK99" s="21">
        <v>0</v>
      </c>
      <c r="AL99" s="21">
        <v>0</v>
      </c>
    </row>
    <row r="100" spans="1:38" ht="38.25" x14ac:dyDescent="0.25">
      <c r="A100" s="14">
        <v>87</v>
      </c>
      <c r="B100" s="15" t="s">
        <v>246</v>
      </c>
      <c r="C100" s="16" t="s">
        <v>230</v>
      </c>
      <c r="D100" s="15" t="s">
        <v>189</v>
      </c>
      <c r="E100" s="17">
        <v>22</v>
      </c>
      <c r="F100" s="18">
        <v>2188</v>
      </c>
      <c r="G100" s="19">
        <v>0.47312614259597807</v>
      </c>
      <c r="H100" s="18">
        <v>1152.8</v>
      </c>
      <c r="I100" s="18">
        <f t="shared" si="3"/>
        <v>1304.05</v>
      </c>
      <c r="J100" s="18">
        <f t="shared" si="4"/>
        <v>1317.22</v>
      </c>
      <c r="K100" s="20">
        <f t="shared" si="5"/>
        <v>28978.84</v>
      </c>
      <c r="L100" s="4">
        <v>1152.8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14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1</v>
      </c>
      <c r="AE100" s="21">
        <v>2</v>
      </c>
      <c r="AF100" s="21">
        <v>1</v>
      </c>
      <c r="AG100" s="21">
        <v>2</v>
      </c>
      <c r="AH100" s="21">
        <v>0</v>
      </c>
      <c r="AI100" s="21">
        <v>0</v>
      </c>
      <c r="AJ100" s="21">
        <v>0</v>
      </c>
      <c r="AK100" s="21">
        <v>0</v>
      </c>
      <c r="AL100" s="21">
        <v>2</v>
      </c>
    </row>
    <row r="101" spans="1:38" ht="51" x14ac:dyDescent="0.25">
      <c r="A101" s="14">
        <v>88</v>
      </c>
      <c r="B101" s="15" t="s">
        <v>247</v>
      </c>
      <c r="C101" s="16" t="s">
        <v>248</v>
      </c>
      <c r="D101" s="15" t="s">
        <v>189</v>
      </c>
      <c r="E101" s="17">
        <v>44</v>
      </c>
      <c r="F101" s="18">
        <v>3175</v>
      </c>
      <c r="G101" s="19">
        <v>0.27382677165354335</v>
      </c>
      <c r="H101" s="18">
        <v>2305.6</v>
      </c>
      <c r="I101" s="18">
        <f t="shared" si="3"/>
        <v>2608.09</v>
      </c>
      <c r="J101" s="18">
        <f t="shared" si="4"/>
        <v>2634.43</v>
      </c>
      <c r="K101" s="20">
        <f t="shared" si="5"/>
        <v>115914.92</v>
      </c>
      <c r="L101" s="4">
        <v>2305.6</v>
      </c>
      <c r="M101" s="21">
        <v>9</v>
      </c>
      <c r="N101" s="21">
        <v>4</v>
      </c>
      <c r="O101" s="21">
        <v>2</v>
      </c>
      <c r="P101" s="21">
        <v>1</v>
      </c>
      <c r="Q101" s="21">
        <v>2</v>
      </c>
      <c r="R101" s="21">
        <v>2</v>
      </c>
      <c r="S101" s="21">
        <v>2</v>
      </c>
      <c r="T101" s="21">
        <v>2</v>
      </c>
      <c r="U101" s="21">
        <v>2</v>
      </c>
      <c r="V101" s="21">
        <v>1</v>
      </c>
      <c r="W101" s="21">
        <v>1</v>
      </c>
      <c r="X101" s="21">
        <v>0</v>
      </c>
      <c r="Y101" s="21">
        <v>1</v>
      </c>
      <c r="Z101" s="21">
        <v>0</v>
      </c>
      <c r="AA101" s="21">
        <v>1</v>
      </c>
      <c r="AB101" s="21">
        <v>1</v>
      </c>
      <c r="AC101" s="21">
        <v>1</v>
      </c>
      <c r="AD101" s="21">
        <v>1</v>
      </c>
      <c r="AE101" s="21">
        <v>1</v>
      </c>
      <c r="AF101" s="21">
        <v>1</v>
      </c>
      <c r="AG101" s="21">
        <v>1</v>
      </c>
      <c r="AH101" s="21">
        <v>3</v>
      </c>
      <c r="AI101" s="21">
        <v>1</v>
      </c>
      <c r="AJ101" s="21">
        <v>1</v>
      </c>
      <c r="AK101" s="21">
        <v>1</v>
      </c>
      <c r="AL101" s="21">
        <v>2</v>
      </c>
    </row>
    <row r="102" spans="1:38" ht="38.25" x14ac:dyDescent="0.25">
      <c r="A102" s="14">
        <v>89</v>
      </c>
      <c r="B102" s="15" t="s">
        <v>249</v>
      </c>
      <c r="C102" s="16" t="s">
        <v>250</v>
      </c>
      <c r="D102" s="15" t="s">
        <v>189</v>
      </c>
      <c r="E102" s="17">
        <v>0</v>
      </c>
      <c r="F102" s="18">
        <v>0</v>
      </c>
      <c r="G102" s="19"/>
      <c r="H102" s="18">
        <v>0</v>
      </c>
      <c r="I102" s="18">
        <f t="shared" si="3"/>
        <v>0</v>
      </c>
      <c r="J102" s="18">
        <f t="shared" si="4"/>
        <v>0</v>
      </c>
      <c r="K102" s="20">
        <f t="shared" si="5"/>
        <v>0</v>
      </c>
      <c r="L102" s="4">
        <v>7407.2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</row>
    <row r="103" spans="1:38" ht="38.25" x14ac:dyDescent="0.25">
      <c r="A103" s="14">
        <v>90</v>
      </c>
      <c r="B103" s="15" t="s">
        <v>251</v>
      </c>
      <c r="C103" s="16" t="s">
        <v>252</v>
      </c>
      <c r="D103" s="15" t="s">
        <v>189</v>
      </c>
      <c r="E103" s="17">
        <v>0</v>
      </c>
      <c r="F103" s="18">
        <v>0</v>
      </c>
      <c r="G103" s="19"/>
      <c r="H103" s="18">
        <v>0</v>
      </c>
      <c r="I103" s="18">
        <f t="shared" si="3"/>
        <v>0</v>
      </c>
      <c r="J103" s="18">
        <f t="shared" si="4"/>
        <v>0</v>
      </c>
      <c r="K103" s="20">
        <f t="shared" si="5"/>
        <v>0</v>
      </c>
      <c r="L103" s="4">
        <v>7471.2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</row>
    <row r="104" spans="1:38" ht="38.25" x14ac:dyDescent="0.25">
      <c r="A104" s="14">
        <v>91</v>
      </c>
      <c r="B104" s="15" t="s">
        <v>253</v>
      </c>
      <c r="C104" s="16" t="s">
        <v>254</v>
      </c>
      <c r="D104" s="15" t="s">
        <v>189</v>
      </c>
      <c r="E104" s="17">
        <v>0</v>
      </c>
      <c r="F104" s="18">
        <v>0</v>
      </c>
      <c r="G104" s="19"/>
      <c r="H104" s="18">
        <v>0</v>
      </c>
      <c r="I104" s="18">
        <f t="shared" si="3"/>
        <v>0</v>
      </c>
      <c r="J104" s="18">
        <f t="shared" si="4"/>
        <v>0</v>
      </c>
      <c r="K104" s="20">
        <f t="shared" si="5"/>
        <v>0</v>
      </c>
      <c r="L104" s="4">
        <v>12873.6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</row>
    <row r="105" spans="1:38" ht="38.25" x14ac:dyDescent="0.25">
      <c r="A105" s="14">
        <v>92</v>
      </c>
      <c r="B105" s="15" t="s">
        <v>255</v>
      </c>
      <c r="C105" s="16" t="s">
        <v>256</v>
      </c>
      <c r="D105" s="15" t="s">
        <v>189</v>
      </c>
      <c r="E105" s="17">
        <v>0</v>
      </c>
      <c r="F105" s="18">
        <v>0</v>
      </c>
      <c r="G105" s="19"/>
      <c r="H105" s="18">
        <v>0</v>
      </c>
      <c r="I105" s="18">
        <f t="shared" si="3"/>
        <v>0</v>
      </c>
      <c r="J105" s="18">
        <f t="shared" si="4"/>
        <v>0</v>
      </c>
      <c r="K105" s="20">
        <f t="shared" si="5"/>
        <v>0</v>
      </c>
      <c r="L105" s="4">
        <v>12873.6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</row>
    <row r="106" spans="1:38" ht="25.5" x14ac:dyDescent="0.25">
      <c r="A106" s="14">
        <v>93</v>
      </c>
      <c r="B106" s="15" t="s">
        <v>257</v>
      </c>
      <c r="C106" s="16" t="s">
        <v>258</v>
      </c>
      <c r="D106" s="15" t="s">
        <v>189</v>
      </c>
      <c r="E106" s="17">
        <v>0</v>
      </c>
      <c r="F106" s="18">
        <v>0</v>
      </c>
      <c r="G106" s="19"/>
      <c r="H106" s="18">
        <v>0</v>
      </c>
      <c r="I106" s="18">
        <f t="shared" si="3"/>
        <v>0</v>
      </c>
      <c r="J106" s="18">
        <f t="shared" si="4"/>
        <v>0</v>
      </c>
      <c r="K106" s="20">
        <f t="shared" si="5"/>
        <v>0</v>
      </c>
      <c r="L106" s="4">
        <v>44144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</row>
    <row r="107" spans="1:38" ht="25.5" x14ac:dyDescent="0.25">
      <c r="A107" s="14">
        <v>94</v>
      </c>
      <c r="B107" s="15" t="s">
        <v>259</v>
      </c>
      <c r="C107" s="16" t="s">
        <v>260</v>
      </c>
      <c r="D107" s="15" t="s">
        <v>189</v>
      </c>
      <c r="E107" s="17">
        <v>0</v>
      </c>
      <c r="F107" s="18">
        <v>0</v>
      </c>
      <c r="G107" s="19"/>
      <c r="H107" s="18">
        <v>0</v>
      </c>
      <c r="I107" s="18">
        <f t="shared" si="3"/>
        <v>0</v>
      </c>
      <c r="J107" s="18">
        <f t="shared" si="4"/>
        <v>0</v>
      </c>
      <c r="K107" s="20">
        <f t="shared" si="5"/>
        <v>0</v>
      </c>
      <c r="L107" s="4">
        <v>52383.199999999997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</row>
    <row r="108" spans="1:38" ht="51" x14ac:dyDescent="0.25">
      <c r="A108" s="14">
        <v>95</v>
      </c>
      <c r="B108" s="15" t="s">
        <v>261</v>
      </c>
      <c r="C108" s="16" t="s">
        <v>262</v>
      </c>
      <c r="D108" s="15" t="s">
        <v>263</v>
      </c>
      <c r="E108" s="17">
        <v>0</v>
      </c>
      <c r="F108" s="18">
        <v>0</v>
      </c>
      <c r="G108" s="19"/>
      <c r="H108" s="18">
        <v>0</v>
      </c>
      <c r="I108" s="18">
        <f t="shared" si="3"/>
        <v>0</v>
      </c>
      <c r="J108" s="18">
        <f t="shared" si="4"/>
        <v>0</v>
      </c>
      <c r="K108" s="20">
        <f t="shared" si="5"/>
        <v>0</v>
      </c>
      <c r="L108" s="4">
        <v>337.6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</row>
    <row r="109" spans="1:38" ht="51" x14ac:dyDescent="0.25">
      <c r="A109" s="14">
        <v>96</v>
      </c>
      <c r="B109" s="15" t="s">
        <v>264</v>
      </c>
      <c r="C109" s="16" t="s">
        <v>265</v>
      </c>
      <c r="D109" s="15" t="s">
        <v>263</v>
      </c>
      <c r="E109" s="17">
        <v>0</v>
      </c>
      <c r="F109" s="18">
        <v>0</v>
      </c>
      <c r="G109" s="19"/>
      <c r="H109" s="18">
        <v>0</v>
      </c>
      <c r="I109" s="18">
        <f t="shared" si="3"/>
        <v>0</v>
      </c>
      <c r="J109" s="18">
        <f t="shared" si="4"/>
        <v>0</v>
      </c>
      <c r="K109" s="20">
        <f t="shared" si="5"/>
        <v>0</v>
      </c>
      <c r="L109" s="4">
        <v>388.8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</row>
    <row r="110" spans="1:38" ht="51" x14ac:dyDescent="0.25">
      <c r="A110" s="14">
        <v>97</v>
      </c>
      <c r="B110" s="15" t="s">
        <v>266</v>
      </c>
      <c r="C110" s="16" t="s">
        <v>267</v>
      </c>
      <c r="D110" s="15" t="s">
        <v>263</v>
      </c>
      <c r="E110" s="17">
        <v>0</v>
      </c>
      <c r="F110" s="18">
        <v>0</v>
      </c>
      <c r="G110" s="19"/>
      <c r="H110" s="18">
        <v>0</v>
      </c>
      <c r="I110" s="18">
        <f t="shared" si="3"/>
        <v>0</v>
      </c>
      <c r="J110" s="18">
        <f t="shared" si="4"/>
        <v>0</v>
      </c>
      <c r="K110" s="20">
        <f t="shared" si="5"/>
        <v>0</v>
      </c>
      <c r="L110" s="4">
        <v>388.8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</row>
    <row r="111" spans="1:38" ht="63.75" x14ac:dyDescent="0.25">
      <c r="A111" s="14">
        <v>98</v>
      </c>
      <c r="B111" s="15" t="s">
        <v>268</v>
      </c>
      <c r="C111" s="16" t="s">
        <v>269</v>
      </c>
      <c r="D111" s="15" t="s">
        <v>263</v>
      </c>
      <c r="E111" s="17">
        <v>0</v>
      </c>
      <c r="F111" s="18">
        <v>0</v>
      </c>
      <c r="G111" s="19"/>
      <c r="H111" s="18">
        <v>0</v>
      </c>
      <c r="I111" s="18">
        <f t="shared" si="3"/>
        <v>0</v>
      </c>
      <c r="J111" s="18">
        <f t="shared" si="4"/>
        <v>0</v>
      </c>
      <c r="K111" s="20">
        <f t="shared" si="5"/>
        <v>0</v>
      </c>
      <c r="L111" s="4">
        <v>388.8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</row>
    <row r="112" spans="1:38" ht="51" x14ac:dyDescent="0.25">
      <c r="A112" s="14">
        <v>99</v>
      </c>
      <c r="B112" s="15" t="s">
        <v>270</v>
      </c>
      <c r="C112" s="16" t="s">
        <v>271</v>
      </c>
      <c r="D112" s="15" t="s">
        <v>263</v>
      </c>
      <c r="E112" s="17">
        <v>0</v>
      </c>
      <c r="F112" s="18">
        <v>0</v>
      </c>
      <c r="G112" s="19"/>
      <c r="H112" s="18">
        <v>0</v>
      </c>
      <c r="I112" s="18">
        <f t="shared" si="3"/>
        <v>0</v>
      </c>
      <c r="J112" s="18">
        <f t="shared" si="4"/>
        <v>0</v>
      </c>
      <c r="K112" s="20">
        <f t="shared" si="5"/>
        <v>0</v>
      </c>
      <c r="L112" s="4">
        <v>388.8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</row>
    <row r="113" spans="1:38" ht="51" x14ac:dyDescent="0.25">
      <c r="A113" s="14">
        <v>100</v>
      </c>
      <c r="B113" s="15" t="s">
        <v>272</v>
      </c>
      <c r="C113" s="16" t="s">
        <v>273</v>
      </c>
      <c r="D113" s="15" t="s">
        <v>263</v>
      </c>
      <c r="E113" s="17">
        <v>290</v>
      </c>
      <c r="F113" s="18">
        <v>533</v>
      </c>
      <c r="G113" s="19">
        <v>0.27054409005628516</v>
      </c>
      <c r="H113" s="18">
        <v>388.8</v>
      </c>
      <c r="I113" s="18">
        <f t="shared" si="3"/>
        <v>439.81</v>
      </c>
      <c r="J113" s="18">
        <f t="shared" si="4"/>
        <v>444.25</v>
      </c>
      <c r="K113" s="20">
        <f t="shared" si="5"/>
        <v>128832.5</v>
      </c>
      <c r="L113" s="4">
        <v>388.8</v>
      </c>
      <c r="M113" s="21">
        <v>35</v>
      </c>
      <c r="N113" s="21">
        <v>15</v>
      </c>
      <c r="O113" s="21">
        <v>16</v>
      </c>
      <c r="P113" s="21">
        <v>3</v>
      </c>
      <c r="Q113" s="21">
        <v>10</v>
      </c>
      <c r="R113" s="21">
        <v>5</v>
      </c>
      <c r="S113" s="21">
        <v>33</v>
      </c>
      <c r="T113" s="21">
        <v>14</v>
      </c>
      <c r="U113" s="21">
        <v>28</v>
      </c>
      <c r="V113" s="21">
        <v>19</v>
      </c>
      <c r="W113" s="21">
        <v>29</v>
      </c>
      <c r="X113" s="21">
        <v>0</v>
      </c>
      <c r="Y113" s="21">
        <v>2</v>
      </c>
      <c r="Z113" s="21">
        <v>0</v>
      </c>
      <c r="AA113" s="21">
        <v>10</v>
      </c>
      <c r="AB113" s="21">
        <v>10</v>
      </c>
      <c r="AC113" s="21">
        <v>10</v>
      </c>
      <c r="AD113" s="21">
        <v>5</v>
      </c>
      <c r="AE113" s="21">
        <v>15</v>
      </c>
      <c r="AF113" s="21">
        <v>5</v>
      </c>
      <c r="AG113" s="21">
        <v>5</v>
      </c>
      <c r="AH113" s="21">
        <v>5</v>
      </c>
      <c r="AI113" s="21">
        <v>5</v>
      </c>
      <c r="AJ113" s="21">
        <v>3</v>
      </c>
      <c r="AK113" s="21">
        <v>5</v>
      </c>
      <c r="AL113" s="21">
        <v>3</v>
      </c>
    </row>
    <row r="114" spans="1:38" ht="51" x14ac:dyDescent="0.25">
      <c r="A114" s="14">
        <v>101</v>
      </c>
      <c r="B114" s="15" t="s">
        <v>274</v>
      </c>
      <c r="C114" s="16" t="s">
        <v>275</v>
      </c>
      <c r="D114" s="15" t="s">
        <v>263</v>
      </c>
      <c r="E114" s="17">
        <v>0</v>
      </c>
      <c r="F114" s="18">
        <v>0</v>
      </c>
      <c r="G114" s="19"/>
      <c r="H114" s="18">
        <v>0</v>
      </c>
      <c r="I114" s="18">
        <f t="shared" si="3"/>
        <v>0</v>
      </c>
      <c r="J114" s="18">
        <f t="shared" si="4"/>
        <v>0</v>
      </c>
      <c r="K114" s="20">
        <f t="shared" si="5"/>
        <v>0</v>
      </c>
      <c r="L114" s="4">
        <v>388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</row>
    <row r="115" spans="1:38" ht="51" x14ac:dyDescent="0.25">
      <c r="A115" s="14">
        <v>102</v>
      </c>
      <c r="B115" s="15" t="s">
        <v>276</v>
      </c>
      <c r="C115" s="16" t="s">
        <v>277</v>
      </c>
      <c r="D115" s="15" t="s">
        <v>263</v>
      </c>
      <c r="E115" s="17">
        <v>0</v>
      </c>
      <c r="F115" s="18">
        <v>0</v>
      </c>
      <c r="G115" s="19"/>
      <c r="H115" s="18">
        <v>0</v>
      </c>
      <c r="I115" s="18">
        <f t="shared" si="3"/>
        <v>0</v>
      </c>
      <c r="J115" s="18">
        <f t="shared" si="4"/>
        <v>0</v>
      </c>
      <c r="K115" s="20">
        <f t="shared" si="5"/>
        <v>0</v>
      </c>
      <c r="L115" s="4">
        <v>665.6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</row>
    <row r="116" spans="1:38" ht="51" x14ac:dyDescent="0.25">
      <c r="A116" s="14">
        <v>103</v>
      </c>
      <c r="B116" s="15" t="s">
        <v>278</v>
      </c>
      <c r="C116" s="16" t="s">
        <v>279</v>
      </c>
      <c r="D116" s="15" t="s">
        <v>263</v>
      </c>
      <c r="E116" s="17">
        <v>0</v>
      </c>
      <c r="F116" s="18">
        <v>0</v>
      </c>
      <c r="G116" s="19"/>
      <c r="H116" s="18">
        <v>0</v>
      </c>
      <c r="I116" s="18">
        <f t="shared" si="3"/>
        <v>0</v>
      </c>
      <c r="J116" s="18">
        <f t="shared" si="4"/>
        <v>0</v>
      </c>
      <c r="K116" s="20">
        <f t="shared" si="5"/>
        <v>0</v>
      </c>
      <c r="L116" s="4">
        <v>756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</row>
    <row r="117" spans="1:38" ht="51" x14ac:dyDescent="0.25">
      <c r="A117" s="14">
        <v>104</v>
      </c>
      <c r="B117" s="15" t="s">
        <v>280</v>
      </c>
      <c r="C117" s="16" t="s">
        <v>281</v>
      </c>
      <c r="D117" s="15" t="s">
        <v>263</v>
      </c>
      <c r="E117" s="17">
        <v>0</v>
      </c>
      <c r="F117" s="18">
        <v>0</v>
      </c>
      <c r="G117" s="19"/>
      <c r="H117" s="18">
        <v>0</v>
      </c>
      <c r="I117" s="18">
        <f t="shared" si="3"/>
        <v>0</v>
      </c>
      <c r="J117" s="18">
        <f t="shared" si="4"/>
        <v>0</v>
      </c>
      <c r="K117" s="20">
        <f t="shared" si="5"/>
        <v>0</v>
      </c>
      <c r="L117" s="4">
        <v>756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</row>
    <row r="118" spans="1:38" ht="63.75" x14ac:dyDescent="0.25">
      <c r="A118" s="14">
        <v>105</v>
      </c>
      <c r="B118" s="15" t="s">
        <v>282</v>
      </c>
      <c r="C118" s="16" t="s">
        <v>283</v>
      </c>
      <c r="D118" s="15" t="s">
        <v>263</v>
      </c>
      <c r="E118" s="17">
        <v>0</v>
      </c>
      <c r="F118" s="18">
        <v>0</v>
      </c>
      <c r="G118" s="19"/>
      <c r="H118" s="18">
        <v>0</v>
      </c>
      <c r="I118" s="18">
        <f t="shared" si="3"/>
        <v>0</v>
      </c>
      <c r="J118" s="18">
        <f t="shared" si="4"/>
        <v>0</v>
      </c>
      <c r="K118" s="20">
        <f t="shared" si="5"/>
        <v>0</v>
      </c>
      <c r="L118" s="4">
        <v>756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</row>
    <row r="119" spans="1:38" ht="63.75" x14ac:dyDescent="0.25">
      <c r="A119" s="14">
        <v>106</v>
      </c>
      <c r="B119" s="15" t="s">
        <v>284</v>
      </c>
      <c r="C119" s="22" t="s">
        <v>285</v>
      </c>
      <c r="D119" s="15" t="s">
        <v>263</v>
      </c>
      <c r="E119" s="17">
        <v>0</v>
      </c>
      <c r="F119" s="18">
        <v>0</v>
      </c>
      <c r="G119" s="19"/>
      <c r="H119" s="18">
        <v>0</v>
      </c>
      <c r="I119" s="18">
        <f t="shared" si="3"/>
        <v>0</v>
      </c>
      <c r="J119" s="18">
        <f t="shared" si="4"/>
        <v>0</v>
      </c>
      <c r="K119" s="20">
        <f t="shared" si="5"/>
        <v>0</v>
      </c>
      <c r="L119" s="4">
        <v>756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</row>
    <row r="120" spans="1:38" ht="63.75" x14ac:dyDescent="0.25">
      <c r="A120" s="14">
        <v>107</v>
      </c>
      <c r="B120" s="15" t="s">
        <v>286</v>
      </c>
      <c r="C120" s="22" t="s">
        <v>287</v>
      </c>
      <c r="D120" s="15" t="s">
        <v>263</v>
      </c>
      <c r="E120" s="17">
        <v>223</v>
      </c>
      <c r="F120" s="18">
        <v>1302</v>
      </c>
      <c r="G120" s="19">
        <v>0.41935483870967744</v>
      </c>
      <c r="H120" s="18">
        <v>756</v>
      </c>
      <c r="I120" s="18">
        <f t="shared" si="3"/>
        <v>855.19</v>
      </c>
      <c r="J120" s="18">
        <f t="shared" si="4"/>
        <v>863.83</v>
      </c>
      <c r="K120" s="20">
        <f t="shared" si="5"/>
        <v>192634.09</v>
      </c>
      <c r="L120" s="4">
        <v>756</v>
      </c>
      <c r="M120" s="21">
        <v>35</v>
      </c>
      <c r="N120" s="21">
        <v>15</v>
      </c>
      <c r="O120" s="21">
        <v>16</v>
      </c>
      <c r="P120" s="21">
        <v>3</v>
      </c>
      <c r="Q120" s="21">
        <v>10</v>
      </c>
      <c r="R120" s="21">
        <v>5</v>
      </c>
      <c r="S120" s="21">
        <v>10</v>
      </c>
      <c r="T120" s="21">
        <v>15</v>
      </c>
      <c r="U120" s="21">
        <v>14</v>
      </c>
      <c r="V120" s="21">
        <v>9</v>
      </c>
      <c r="W120" s="21">
        <v>29</v>
      </c>
      <c r="X120" s="21">
        <v>0</v>
      </c>
      <c r="Y120" s="21">
        <v>1</v>
      </c>
      <c r="Z120" s="21">
        <v>0</v>
      </c>
      <c r="AA120" s="21">
        <v>10</v>
      </c>
      <c r="AB120" s="21">
        <v>5</v>
      </c>
      <c r="AC120" s="21">
        <v>5</v>
      </c>
      <c r="AD120" s="21">
        <v>5</v>
      </c>
      <c r="AE120" s="21">
        <v>5</v>
      </c>
      <c r="AF120" s="21">
        <v>5</v>
      </c>
      <c r="AG120" s="21">
        <v>5</v>
      </c>
      <c r="AH120" s="21">
        <v>5</v>
      </c>
      <c r="AI120" s="21">
        <v>5</v>
      </c>
      <c r="AJ120" s="21">
        <v>3</v>
      </c>
      <c r="AK120" s="21">
        <v>5</v>
      </c>
      <c r="AL120" s="21">
        <v>3</v>
      </c>
    </row>
    <row r="121" spans="1:38" ht="63.75" x14ac:dyDescent="0.25">
      <c r="A121" s="14">
        <v>108</v>
      </c>
      <c r="B121" s="15" t="s">
        <v>288</v>
      </c>
      <c r="C121" s="22" t="s">
        <v>289</v>
      </c>
      <c r="D121" s="15" t="s">
        <v>263</v>
      </c>
      <c r="E121" s="17">
        <v>0</v>
      </c>
      <c r="F121" s="18">
        <v>0</v>
      </c>
      <c r="G121" s="19"/>
      <c r="H121" s="18">
        <v>0</v>
      </c>
      <c r="I121" s="18">
        <f t="shared" si="3"/>
        <v>0</v>
      </c>
      <c r="J121" s="18">
        <f t="shared" si="4"/>
        <v>0</v>
      </c>
      <c r="K121" s="20">
        <f t="shared" si="5"/>
        <v>0</v>
      </c>
      <c r="L121" s="4">
        <v>756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</row>
    <row r="122" spans="1:38" ht="51" x14ac:dyDescent="0.25">
      <c r="A122" s="14">
        <v>109</v>
      </c>
      <c r="B122" s="15" t="s">
        <v>290</v>
      </c>
      <c r="C122" s="16" t="s">
        <v>291</v>
      </c>
      <c r="D122" s="15" t="s">
        <v>263</v>
      </c>
      <c r="E122" s="17">
        <v>0</v>
      </c>
      <c r="F122" s="18">
        <v>0</v>
      </c>
      <c r="G122" s="19"/>
      <c r="H122" s="18">
        <v>0</v>
      </c>
      <c r="I122" s="18">
        <f t="shared" si="3"/>
        <v>0</v>
      </c>
      <c r="J122" s="18">
        <f t="shared" si="4"/>
        <v>0</v>
      </c>
      <c r="K122" s="20">
        <f t="shared" si="5"/>
        <v>0</v>
      </c>
      <c r="L122" s="4">
        <v>1071.2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</row>
    <row r="123" spans="1:38" ht="51" x14ac:dyDescent="0.25">
      <c r="A123" s="14">
        <v>110</v>
      </c>
      <c r="B123" s="15" t="s">
        <v>292</v>
      </c>
      <c r="C123" s="16" t="s">
        <v>293</v>
      </c>
      <c r="D123" s="15" t="s">
        <v>263</v>
      </c>
      <c r="E123" s="17">
        <v>0</v>
      </c>
      <c r="F123" s="18">
        <v>0</v>
      </c>
      <c r="G123" s="19"/>
      <c r="H123" s="18">
        <v>0</v>
      </c>
      <c r="I123" s="18">
        <f t="shared" si="3"/>
        <v>0</v>
      </c>
      <c r="J123" s="18">
        <f t="shared" si="4"/>
        <v>0</v>
      </c>
      <c r="K123" s="20">
        <f t="shared" si="5"/>
        <v>0</v>
      </c>
      <c r="L123" s="4">
        <v>1333.6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</row>
    <row r="124" spans="1:38" ht="51" x14ac:dyDescent="0.25">
      <c r="A124" s="14">
        <v>111</v>
      </c>
      <c r="B124" s="15" t="s">
        <v>294</v>
      </c>
      <c r="C124" s="16" t="s">
        <v>295</v>
      </c>
      <c r="D124" s="15" t="s">
        <v>263</v>
      </c>
      <c r="E124" s="17">
        <v>0</v>
      </c>
      <c r="F124" s="18">
        <v>0</v>
      </c>
      <c r="G124" s="19"/>
      <c r="H124" s="18">
        <v>0</v>
      </c>
      <c r="I124" s="18">
        <f t="shared" si="3"/>
        <v>0</v>
      </c>
      <c r="J124" s="18">
        <f t="shared" si="4"/>
        <v>0</v>
      </c>
      <c r="K124" s="20">
        <f t="shared" si="5"/>
        <v>0</v>
      </c>
      <c r="L124" s="4">
        <v>1432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</row>
    <row r="125" spans="1:38" ht="63.75" x14ac:dyDescent="0.25">
      <c r="A125" s="14">
        <v>112</v>
      </c>
      <c r="B125" s="15" t="s">
        <v>296</v>
      </c>
      <c r="C125" s="16" t="s">
        <v>297</v>
      </c>
      <c r="D125" s="15" t="s">
        <v>263</v>
      </c>
      <c r="E125" s="17">
        <v>0</v>
      </c>
      <c r="F125" s="18">
        <v>0</v>
      </c>
      <c r="G125" s="19"/>
      <c r="H125" s="18">
        <v>0</v>
      </c>
      <c r="I125" s="18">
        <f t="shared" si="3"/>
        <v>0</v>
      </c>
      <c r="J125" s="18">
        <f t="shared" si="4"/>
        <v>0</v>
      </c>
      <c r="K125" s="20">
        <f t="shared" si="5"/>
        <v>0</v>
      </c>
      <c r="L125" s="4">
        <v>1518.4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</row>
    <row r="126" spans="1:38" ht="63.75" x14ac:dyDescent="0.25">
      <c r="A126" s="14">
        <v>113</v>
      </c>
      <c r="B126" s="15" t="s">
        <v>298</v>
      </c>
      <c r="C126" s="22" t="s">
        <v>299</v>
      </c>
      <c r="D126" s="15" t="s">
        <v>263</v>
      </c>
      <c r="E126" s="17">
        <v>0</v>
      </c>
      <c r="F126" s="18">
        <v>0</v>
      </c>
      <c r="G126" s="19"/>
      <c r="H126" s="18">
        <v>0</v>
      </c>
      <c r="I126" s="18">
        <f t="shared" si="3"/>
        <v>0</v>
      </c>
      <c r="J126" s="18">
        <f t="shared" si="4"/>
        <v>0</v>
      </c>
      <c r="K126" s="20">
        <f t="shared" si="5"/>
        <v>0</v>
      </c>
      <c r="L126" s="4">
        <v>1491.2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</row>
    <row r="127" spans="1:38" ht="63.75" x14ac:dyDescent="0.25">
      <c r="A127" s="14">
        <v>114</v>
      </c>
      <c r="B127" s="15" t="s">
        <v>300</v>
      </c>
      <c r="C127" s="22" t="s">
        <v>301</v>
      </c>
      <c r="D127" s="15" t="s">
        <v>263</v>
      </c>
      <c r="E127" s="17">
        <v>0</v>
      </c>
      <c r="F127" s="18">
        <v>0</v>
      </c>
      <c r="G127" s="19"/>
      <c r="H127" s="18">
        <v>0</v>
      </c>
      <c r="I127" s="18">
        <f t="shared" si="3"/>
        <v>0</v>
      </c>
      <c r="J127" s="18">
        <f t="shared" si="4"/>
        <v>0</v>
      </c>
      <c r="K127" s="20">
        <f t="shared" si="5"/>
        <v>0</v>
      </c>
      <c r="L127" s="4">
        <v>1491.2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</row>
    <row r="128" spans="1:38" ht="63.75" x14ac:dyDescent="0.25">
      <c r="A128" s="14">
        <v>115</v>
      </c>
      <c r="B128" s="15" t="s">
        <v>302</v>
      </c>
      <c r="C128" s="22" t="s">
        <v>303</v>
      </c>
      <c r="D128" s="15" t="s">
        <v>263</v>
      </c>
      <c r="E128" s="17">
        <v>200</v>
      </c>
      <c r="F128" s="18">
        <v>1667</v>
      </c>
      <c r="G128" s="19">
        <v>0.20000000000000007</v>
      </c>
      <c r="H128" s="18">
        <v>1333.6</v>
      </c>
      <c r="I128" s="18">
        <f t="shared" si="3"/>
        <v>1508.57</v>
      </c>
      <c r="J128" s="18">
        <f t="shared" si="4"/>
        <v>1523.81</v>
      </c>
      <c r="K128" s="20">
        <f t="shared" si="5"/>
        <v>304762</v>
      </c>
      <c r="L128" s="4">
        <v>1333.6</v>
      </c>
      <c r="M128" s="21">
        <v>35</v>
      </c>
      <c r="N128" s="21">
        <v>15</v>
      </c>
      <c r="O128" s="21">
        <v>16</v>
      </c>
      <c r="P128" s="21">
        <v>3</v>
      </c>
      <c r="Q128" s="21">
        <v>10</v>
      </c>
      <c r="R128" s="21">
        <v>8</v>
      </c>
      <c r="S128" s="21">
        <v>8</v>
      </c>
      <c r="T128" s="21">
        <v>11</v>
      </c>
      <c r="U128" s="21">
        <v>14</v>
      </c>
      <c r="V128" s="21">
        <v>9</v>
      </c>
      <c r="W128" s="21">
        <v>30</v>
      </c>
      <c r="X128" s="21">
        <v>0</v>
      </c>
      <c r="Y128" s="21">
        <v>1</v>
      </c>
      <c r="Z128" s="21">
        <v>0</v>
      </c>
      <c r="AA128" s="21">
        <v>0</v>
      </c>
      <c r="AB128" s="21">
        <v>5</v>
      </c>
      <c r="AC128" s="21">
        <v>7</v>
      </c>
      <c r="AD128" s="21">
        <v>0</v>
      </c>
      <c r="AE128" s="21">
        <v>0</v>
      </c>
      <c r="AF128" s="21">
        <v>2</v>
      </c>
      <c r="AG128" s="21">
        <v>5</v>
      </c>
      <c r="AH128" s="21">
        <v>5</v>
      </c>
      <c r="AI128" s="21">
        <v>5</v>
      </c>
      <c r="AJ128" s="21">
        <v>3</v>
      </c>
      <c r="AK128" s="21">
        <v>5</v>
      </c>
      <c r="AL128" s="21">
        <v>3</v>
      </c>
    </row>
    <row r="129" spans="1:38" ht="51" x14ac:dyDescent="0.25">
      <c r="A129" s="14">
        <v>116</v>
      </c>
      <c r="B129" s="15" t="s">
        <v>304</v>
      </c>
      <c r="C129" s="16" t="s">
        <v>305</v>
      </c>
      <c r="D129" s="15" t="s">
        <v>263</v>
      </c>
      <c r="E129" s="17">
        <v>10</v>
      </c>
      <c r="F129" s="18">
        <v>4310</v>
      </c>
      <c r="G129" s="19">
        <v>0.5784686774941995</v>
      </c>
      <c r="H129" s="18">
        <v>1816.8</v>
      </c>
      <c r="I129" s="18">
        <f t="shared" si="3"/>
        <v>2055.16</v>
      </c>
      <c r="J129" s="18">
        <f t="shared" si="4"/>
        <v>2075.92</v>
      </c>
      <c r="K129" s="20">
        <f t="shared" si="5"/>
        <v>20759.2</v>
      </c>
      <c r="L129" s="4">
        <v>1816.8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5</v>
      </c>
      <c r="AB129" s="21">
        <v>0</v>
      </c>
      <c r="AC129" s="21">
        <v>0</v>
      </c>
      <c r="AD129" s="21">
        <v>5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</row>
    <row r="130" spans="1:38" ht="51" x14ac:dyDescent="0.25">
      <c r="A130" s="14">
        <v>117</v>
      </c>
      <c r="B130" s="15" t="s">
        <v>306</v>
      </c>
      <c r="C130" s="16" t="s">
        <v>307</v>
      </c>
      <c r="D130" s="15" t="s">
        <v>263</v>
      </c>
      <c r="E130" s="17">
        <v>0</v>
      </c>
      <c r="F130" s="18">
        <v>0</v>
      </c>
      <c r="G130" s="19">
        <v>0.55155452436194896</v>
      </c>
      <c r="H130" s="18">
        <v>0</v>
      </c>
      <c r="I130" s="18">
        <f t="shared" si="3"/>
        <v>0</v>
      </c>
      <c r="J130" s="18">
        <f t="shared" si="4"/>
        <v>0</v>
      </c>
      <c r="K130" s="20">
        <f t="shared" si="5"/>
        <v>0</v>
      </c>
      <c r="L130" s="4">
        <v>1932.8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</row>
    <row r="131" spans="1:38" ht="51" x14ac:dyDescent="0.25">
      <c r="A131" s="14">
        <v>118</v>
      </c>
      <c r="B131" s="15" t="s">
        <v>308</v>
      </c>
      <c r="C131" s="16" t="s">
        <v>309</v>
      </c>
      <c r="D131" s="15" t="s">
        <v>263</v>
      </c>
      <c r="E131" s="17">
        <v>5</v>
      </c>
      <c r="F131" s="18">
        <v>4761</v>
      </c>
      <c r="G131" s="19">
        <v>0.59403486662465865</v>
      </c>
      <c r="H131" s="18">
        <v>1932.8</v>
      </c>
      <c r="I131" s="18">
        <f t="shared" si="3"/>
        <v>2186.38</v>
      </c>
      <c r="J131" s="18">
        <f t="shared" si="4"/>
        <v>2208.46</v>
      </c>
      <c r="K131" s="20">
        <f t="shared" si="5"/>
        <v>11042.3</v>
      </c>
      <c r="L131" s="4">
        <v>1932.8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5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</row>
    <row r="132" spans="1:38" ht="63.75" x14ac:dyDescent="0.25">
      <c r="A132" s="14">
        <v>119</v>
      </c>
      <c r="B132" s="15" t="s">
        <v>310</v>
      </c>
      <c r="C132" s="16" t="s">
        <v>311</v>
      </c>
      <c r="D132" s="15" t="s">
        <v>263</v>
      </c>
      <c r="E132" s="17">
        <v>0</v>
      </c>
      <c r="F132" s="18">
        <v>0</v>
      </c>
      <c r="G132" s="19"/>
      <c r="H132" s="18">
        <v>0</v>
      </c>
      <c r="I132" s="18">
        <f t="shared" si="3"/>
        <v>0</v>
      </c>
      <c r="J132" s="18">
        <f t="shared" si="4"/>
        <v>0</v>
      </c>
      <c r="K132" s="20">
        <f t="shared" si="5"/>
        <v>0</v>
      </c>
      <c r="L132" s="4">
        <v>2452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</row>
    <row r="133" spans="1:38" ht="63.75" x14ac:dyDescent="0.25">
      <c r="A133" s="14">
        <v>120</v>
      </c>
      <c r="B133" s="15" t="s">
        <v>312</v>
      </c>
      <c r="C133" s="16" t="s">
        <v>313</v>
      </c>
      <c r="D133" s="15" t="s">
        <v>263</v>
      </c>
      <c r="E133" s="17">
        <v>0</v>
      </c>
      <c r="F133" s="18">
        <v>0</v>
      </c>
      <c r="G133" s="19"/>
      <c r="H133" s="18">
        <v>0</v>
      </c>
      <c r="I133" s="18">
        <f t="shared" si="3"/>
        <v>0</v>
      </c>
      <c r="J133" s="18">
        <f t="shared" si="4"/>
        <v>0</v>
      </c>
      <c r="K133" s="20">
        <f t="shared" si="5"/>
        <v>0</v>
      </c>
      <c r="L133" s="4">
        <v>1932.8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</row>
    <row r="134" spans="1:38" ht="63.75" x14ac:dyDescent="0.25">
      <c r="A134" s="14">
        <v>121</v>
      </c>
      <c r="B134" s="15" t="s">
        <v>314</v>
      </c>
      <c r="C134" s="16" t="s">
        <v>315</v>
      </c>
      <c r="D134" s="15" t="s">
        <v>263</v>
      </c>
      <c r="E134" s="17">
        <v>0</v>
      </c>
      <c r="F134" s="18">
        <v>0</v>
      </c>
      <c r="G134" s="19"/>
      <c r="H134" s="18">
        <v>0</v>
      </c>
      <c r="I134" s="18">
        <f t="shared" si="3"/>
        <v>0</v>
      </c>
      <c r="J134" s="18">
        <f t="shared" si="4"/>
        <v>0</v>
      </c>
      <c r="K134" s="20">
        <f t="shared" si="5"/>
        <v>0</v>
      </c>
      <c r="L134" s="4">
        <v>1932.8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</row>
    <row r="135" spans="1:38" ht="63.75" x14ac:dyDescent="0.25">
      <c r="A135" s="14">
        <v>122</v>
      </c>
      <c r="B135" s="15" t="s">
        <v>316</v>
      </c>
      <c r="C135" s="16" t="s">
        <v>317</v>
      </c>
      <c r="D135" s="15" t="s">
        <v>263</v>
      </c>
      <c r="E135" s="17">
        <v>0</v>
      </c>
      <c r="F135" s="18">
        <v>0</v>
      </c>
      <c r="G135" s="19"/>
      <c r="H135" s="18">
        <v>0</v>
      </c>
      <c r="I135" s="18">
        <f t="shared" si="3"/>
        <v>0</v>
      </c>
      <c r="J135" s="18">
        <f t="shared" si="4"/>
        <v>0</v>
      </c>
      <c r="K135" s="20">
        <f t="shared" si="5"/>
        <v>0</v>
      </c>
      <c r="L135" s="4">
        <v>1668.8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</row>
    <row r="136" spans="1:38" ht="63.75" x14ac:dyDescent="0.25">
      <c r="A136" s="14">
        <v>123</v>
      </c>
      <c r="B136" s="15" t="s">
        <v>318</v>
      </c>
      <c r="C136" s="16" t="s">
        <v>319</v>
      </c>
      <c r="D136" s="15" t="s">
        <v>320</v>
      </c>
      <c r="E136" s="17">
        <v>0</v>
      </c>
      <c r="F136" s="18">
        <v>0</v>
      </c>
      <c r="G136" s="19"/>
      <c r="H136" s="18">
        <v>0</v>
      </c>
      <c r="I136" s="18">
        <f t="shared" si="3"/>
        <v>0</v>
      </c>
      <c r="J136" s="18">
        <f t="shared" si="4"/>
        <v>0</v>
      </c>
      <c r="K136" s="20">
        <f t="shared" si="5"/>
        <v>0</v>
      </c>
      <c r="L136" s="4">
        <v>1896.8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</row>
    <row r="137" spans="1:38" ht="63.75" x14ac:dyDescent="0.25">
      <c r="A137" s="14">
        <v>124</v>
      </c>
      <c r="B137" s="15" t="s">
        <v>321</v>
      </c>
      <c r="C137" s="16" t="s">
        <v>322</v>
      </c>
      <c r="D137" s="15" t="s">
        <v>320</v>
      </c>
      <c r="E137" s="17">
        <v>0</v>
      </c>
      <c r="F137" s="18">
        <v>0</v>
      </c>
      <c r="G137" s="19"/>
      <c r="H137" s="18">
        <v>0</v>
      </c>
      <c r="I137" s="18">
        <f t="shared" si="3"/>
        <v>0</v>
      </c>
      <c r="J137" s="18">
        <f t="shared" si="4"/>
        <v>0</v>
      </c>
      <c r="K137" s="20">
        <f t="shared" si="5"/>
        <v>0</v>
      </c>
      <c r="L137" s="4">
        <v>1896.8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</row>
    <row r="138" spans="1:38" ht="63.75" x14ac:dyDescent="0.25">
      <c r="A138" s="14">
        <v>125</v>
      </c>
      <c r="B138" s="15" t="s">
        <v>323</v>
      </c>
      <c r="C138" s="16" t="s">
        <v>324</v>
      </c>
      <c r="D138" s="15" t="s">
        <v>320</v>
      </c>
      <c r="E138" s="17">
        <v>180</v>
      </c>
      <c r="F138" s="18">
        <v>2831</v>
      </c>
      <c r="G138" s="19">
        <v>0.20254327092900037</v>
      </c>
      <c r="H138" s="18">
        <v>2257.6</v>
      </c>
      <c r="I138" s="18">
        <f t="shared" si="3"/>
        <v>2553.8000000000002</v>
      </c>
      <c r="J138" s="18">
        <f t="shared" si="4"/>
        <v>2579.6</v>
      </c>
      <c r="K138" s="20">
        <f t="shared" si="5"/>
        <v>464328</v>
      </c>
      <c r="L138" s="4">
        <v>2257.6</v>
      </c>
      <c r="M138" s="21">
        <v>27</v>
      </c>
      <c r="N138" s="21">
        <v>9</v>
      </c>
      <c r="O138" s="21">
        <v>12</v>
      </c>
      <c r="P138" s="21">
        <v>3</v>
      </c>
      <c r="Q138" s="21">
        <v>5</v>
      </c>
      <c r="R138" s="21">
        <v>5</v>
      </c>
      <c r="S138" s="21">
        <v>17</v>
      </c>
      <c r="T138" s="21">
        <v>11</v>
      </c>
      <c r="U138" s="21">
        <v>11</v>
      </c>
      <c r="V138" s="21">
        <v>8</v>
      </c>
      <c r="W138" s="21">
        <v>20</v>
      </c>
      <c r="X138" s="21">
        <v>0</v>
      </c>
      <c r="Y138" s="21">
        <v>2</v>
      </c>
      <c r="Z138" s="21">
        <v>0</v>
      </c>
      <c r="AA138" s="21">
        <v>6</v>
      </c>
      <c r="AB138" s="21">
        <v>3</v>
      </c>
      <c r="AC138" s="21">
        <v>6</v>
      </c>
      <c r="AD138" s="21">
        <v>3</v>
      </c>
      <c r="AE138" s="21">
        <v>4</v>
      </c>
      <c r="AF138" s="21">
        <v>3</v>
      </c>
      <c r="AG138" s="21">
        <v>2</v>
      </c>
      <c r="AH138" s="21">
        <v>6</v>
      </c>
      <c r="AI138" s="21">
        <v>8</v>
      </c>
      <c r="AJ138" s="21">
        <v>2</v>
      </c>
      <c r="AK138" s="21">
        <v>4</v>
      </c>
      <c r="AL138" s="21">
        <v>3</v>
      </c>
    </row>
    <row r="139" spans="1:38" ht="63.75" x14ac:dyDescent="0.25">
      <c r="A139" s="14">
        <v>126</v>
      </c>
      <c r="B139" s="15" t="s">
        <v>325</v>
      </c>
      <c r="C139" s="16" t="s">
        <v>326</v>
      </c>
      <c r="D139" s="15" t="s">
        <v>320</v>
      </c>
      <c r="E139" s="17">
        <v>0</v>
      </c>
      <c r="F139" s="18">
        <v>0</v>
      </c>
      <c r="G139" s="19"/>
      <c r="H139" s="18">
        <v>0</v>
      </c>
      <c r="I139" s="18">
        <f t="shared" si="3"/>
        <v>0</v>
      </c>
      <c r="J139" s="18">
        <f t="shared" si="4"/>
        <v>0</v>
      </c>
      <c r="K139" s="20">
        <f t="shared" si="5"/>
        <v>0</v>
      </c>
      <c r="L139" s="4">
        <v>2281.6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</row>
    <row r="140" spans="1:38" ht="63.75" x14ac:dyDescent="0.25">
      <c r="A140" s="14">
        <v>127</v>
      </c>
      <c r="B140" s="15" t="s">
        <v>327</v>
      </c>
      <c r="C140" s="16" t="s">
        <v>328</v>
      </c>
      <c r="D140" s="15" t="s">
        <v>320</v>
      </c>
      <c r="E140" s="17">
        <v>0</v>
      </c>
      <c r="F140" s="18">
        <v>0</v>
      </c>
      <c r="G140" s="19"/>
      <c r="H140" s="18">
        <v>0</v>
      </c>
      <c r="I140" s="18">
        <f t="shared" si="3"/>
        <v>0</v>
      </c>
      <c r="J140" s="18">
        <f t="shared" si="4"/>
        <v>0</v>
      </c>
      <c r="K140" s="20">
        <f t="shared" si="5"/>
        <v>0</v>
      </c>
      <c r="L140" s="4">
        <v>2615.1999999999998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</row>
    <row r="141" spans="1:38" ht="38.25" x14ac:dyDescent="0.25">
      <c r="A141" s="14">
        <v>128</v>
      </c>
      <c r="B141" s="15" t="s">
        <v>329</v>
      </c>
      <c r="C141" s="16" t="s">
        <v>330</v>
      </c>
      <c r="D141" s="15" t="s">
        <v>331</v>
      </c>
      <c r="E141" s="17">
        <v>0</v>
      </c>
      <c r="F141" s="18">
        <v>0</v>
      </c>
      <c r="G141" s="19"/>
      <c r="H141" s="18">
        <v>0</v>
      </c>
      <c r="I141" s="18">
        <f t="shared" si="3"/>
        <v>0</v>
      </c>
      <c r="J141" s="18">
        <f t="shared" si="4"/>
        <v>0</v>
      </c>
      <c r="K141" s="20">
        <f t="shared" si="5"/>
        <v>0</v>
      </c>
      <c r="L141" s="4">
        <v>11075.2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</row>
    <row r="142" spans="1:38" ht="25.5" x14ac:dyDescent="0.25">
      <c r="A142" s="14">
        <v>129</v>
      </c>
      <c r="B142" s="15" t="s">
        <v>332</v>
      </c>
      <c r="C142" s="16" t="s">
        <v>333</v>
      </c>
      <c r="D142" s="15" t="s">
        <v>320</v>
      </c>
      <c r="E142" s="17">
        <v>0</v>
      </c>
      <c r="F142" s="18">
        <v>0</v>
      </c>
      <c r="G142" s="19"/>
      <c r="H142" s="18">
        <v>0</v>
      </c>
      <c r="I142" s="18">
        <f t="shared" si="3"/>
        <v>0</v>
      </c>
      <c r="J142" s="18">
        <f t="shared" si="4"/>
        <v>0</v>
      </c>
      <c r="K142" s="20">
        <f t="shared" si="5"/>
        <v>0</v>
      </c>
      <c r="L142" s="4">
        <v>4036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</row>
    <row r="143" spans="1:38" ht="51" x14ac:dyDescent="0.25">
      <c r="A143" s="14">
        <v>130</v>
      </c>
      <c r="B143" s="15" t="s">
        <v>334</v>
      </c>
      <c r="C143" s="16" t="s">
        <v>335</v>
      </c>
      <c r="D143" s="15" t="s">
        <v>320</v>
      </c>
      <c r="E143" s="17">
        <v>0</v>
      </c>
      <c r="F143" s="18">
        <v>0</v>
      </c>
      <c r="G143" s="19"/>
      <c r="H143" s="18">
        <v>0</v>
      </c>
      <c r="I143" s="18">
        <f t="shared" ref="I143:I206" si="6">ROUND(H143*1.1312,2)</f>
        <v>0</v>
      </c>
      <c r="J143" s="18">
        <f t="shared" ref="J143:J206" si="7">ROUND(I143+(I143*$J$11),2)</f>
        <v>0</v>
      </c>
      <c r="K143" s="20">
        <f t="shared" ref="K143:K206" si="8">J143*E143</f>
        <v>0</v>
      </c>
      <c r="L143" s="4">
        <v>10090.4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</row>
    <row r="144" spans="1:38" ht="25.5" x14ac:dyDescent="0.25">
      <c r="A144" s="14">
        <v>131</v>
      </c>
      <c r="B144" s="15" t="s">
        <v>336</v>
      </c>
      <c r="C144" s="16" t="s">
        <v>337</v>
      </c>
      <c r="D144" s="15" t="s">
        <v>320</v>
      </c>
      <c r="E144" s="17">
        <v>0</v>
      </c>
      <c r="F144" s="18">
        <v>0</v>
      </c>
      <c r="G144" s="19"/>
      <c r="H144" s="18">
        <v>0</v>
      </c>
      <c r="I144" s="18">
        <f t="shared" si="6"/>
        <v>0</v>
      </c>
      <c r="J144" s="18">
        <f t="shared" si="7"/>
        <v>0</v>
      </c>
      <c r="K144" s="20">
        <f t="shared" si="8"/>
        <v>0</v>
      </c>
      <c r="L144" s="4">
        <v>1752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</row>
    <row r="145" spans="1:38" ht="38.25" x14ac:dyDescent="0.25">
      <c r="A145" s="14">
        <v>132</v>
      </c>
      <c r="B145" s="15" t="s">
        <v>338</v>
      </c>
      <c r="C145" s="16" t="s">
        <v>339</v>
      </c>
      <c r="D145" s="15" t="s">
        <v>340</v>
      </c>
      <c r="E145" s="17">
        <v>0</v>
      </c>
      <c r="F145" s="18">
        <v>0</v>
      </c>
      <c r="G145" s="19"/>
      <c r="H145" s="18">
        <v>0</v>
      </c>
      <c r="I145" s="18">
        <f t="shared" si="6"/>
        <v>0</v>
      </c>
      <c r="J145" s="18">
        <f t="shared" si="7"/>
        <v>0</v>
      </c>
      <c r="K145" s="20">
        <f t="shared" si="8"/>
        <v>0</v>
      </c>
      <c r="L145" s="4">
        <v>4339.2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</row>
    <row r="146" spans="1:38" ht="63.75" x14ac:dyDescent="0.25">
      <c r="A146" s="14">
        <v>133</v>
      </c>
      <c r="B146" s="15" t="s">
        <v>341</v>
      </c>
      <c r="C146" s="22" t="s">
        <v>342</v>
      </c>
      <c r="D146" s="15" t="s">
        <v>340</v>
      </c>
      <c r="E146" s="17">
        <v>0</v>
      </c>
      <c r="F146" s="18">
        <v>0</v>
      </c>
      <c r="G146" s="19"/>
      <c r="H146" s="18">
        <v>0</v>
      </c>
      <c r="I146" s="18">
        <f t="shared" si="6"/>
        <v>0</v>
      </c>
      <c r="J146" s="18">
        <f t="shared" si="7"/>
        <v>0</v>
      </c>
      <c r="K146" s="20">
        <f t="shared" si="8"/>
        <v>0</v>
      </c>
      <c r="L146" s="4">
        <v>4843.2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</row>
    <row r="147" spans="1:38" ht="38.25" x14ac:dyDescent="0.25">
      <c r="A147" s="14">
        <v>134</v>
      </c>
      <c r="B147" s="15" t="s">
        <v>343</v>
      </c>
      <c r="C147" s="16" t="s">
        <v>344</v>
      </c>
      <c r="D147" s="15" t="s">
        <v>345</v>
      </c>
      <c r="E147" s="17">
        <v>0</v>
      </c>
      <c r="F147" s="18">
        <v>0</v>
      </c>
      <c r="G147" s="19"/>
      <c r="H147" s="18">
        <v>0</v>
      </c>
      <c r="I147" s="18">
        <f t="shared" si="6"/>
        <v>0</v>
      </c>
      <c r="J147" s="18">
        <f t="shared" si="7"/>
        <v>0</v>
      </c>
      <c r="K147" s="20">
        <f t="shared" si="8"/>
        <v>0</v>
      </c>
      <c r="L147" s="4">
        <v>681.6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</row>
    <row r="148" spans="1:38" ht="38.25" x14ac:dyDescent="0.25">
      <c r="A148" s="14">
        <v>135</v>
      </c>
      <c r="B148" s="15" t="s">
        <v>346</v>
      </c>
      <c r="C148" s="22" t="s">
        <v>347</v>
      </c>
      <c r="D148" s="15" t="s">
        <v>345</v>
      </c>
      <c r="E148" s="17">
        <v>0</v>
      </c>
      <c r="F148" s="18">
        <v>0</v>
      </c>
      <c r="G148" s="19"/>
      <c r="H148" s="18">
        <v>0</v>
      </c>
      <c r="I148" s="18">
        <f t="shared" si="6"/>
        <v>0</v>
      </c>
      <c r="J148" s="18">
        <f t="shared" si="7"/>
        <v>0</v>
      </c>
      <c r="K148" s="20">
        <f t="shared" si="8"/>
        <v>0</v>
      </c>
      <c r="L148" s="4">
        <v>5738.4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</row>
    <row r="149" spans="1:38" ht="38.25" x14ac:dyDescent="0.25">
      <c r="A149" s="14">
        <v>136</v>
      </c>
      <c r="B149" s="15" t="s">
        <v>348</v>
      </c>
      <c r="C149" s="22" t="s">
        <v>349</v>
      </c>
      <c r="D149" s="15" t="s">
        <v>345</v>
      </c>
      <c r="E149" s="17">
        <v>0</v>
      </c>
      <c r="F149" s="18">
        <v>0</v>
      </c>
      <c r="G149" s="19"/>
      <c r="H149" s="18">
        <v>0</v>
      </c>
      <c r="I149" s="18">
        <f t="shared" si="6"/>
        <v>0</v>
      </c>
      <c r="J149" s="18">
        <f t="shared" si="7"/>
        <v>0</v>
      </c>
      <c r="K149" s="20">
        <f t="shared" si="8"/>
        <v>0</v>
      </c>
      <c r="L149" s="4">
        <v>5771.2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</row>
    <row r="150" spans="1:38" ht="38.25" x14ac:dyDescent="0.25">
      <c r="A150" s="14">
        <v>137</v>
      </c>
      <c r="B150" s="15" t="s">
        <v>350</v>
      </c>
      <c r="C150" s="22" t="s">
        <v>351</v>
      </c>
      <c r="D150" s="15" t="s">
        <v>345</v>
      </c>
      <c r="E150" s="17">
        <v>0</v>
      </c>
      <c r="F150" s="18">
        <v>0</v>
      </c>
      <c r="G150" s="19"/>
      <c r="H150" s="18">
        <v>0</v>
      </c>
      <c r="I150" s="18">
        <f t="shared" si="6"/>
        <v>0</v>
      </c>
      <c r="J150" s="18">
        <f t="shared" si="7"/>
        <v>0</v>
      </c>
      <c r="K150" s="20">
        <f t="shared" si="8"/>
        <v>0</v>
      </c>
      <c r="L150" s="4">
        <v>7024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</row>
    <row r="151" spans="1:38" ht="38.25" x14ac:dyDescent="0.25">
      <c r="A151" s="14">
        <v>138</v>
      </c>
      <c r="B151" s="15" t="s">
        <v>352</v>
      </c>
      <c r="C151" s="22" t="s">
        <v>353</v>
      </c>
      <c r="D151" s="15" t="s">
        <v>345</v>
      </c>
      <c r="E151" s="17">
        <v>477</v>
      </c>
      <c r="F151" s="18">
        <v>13354</v>
      </c>
      <c r="G151" s="19">
        <v>0.53967350606559839</v>
      </c>
      <c r="H151" s="18">
        <v>6147.2</v>
      </c>
      <c r="I151" s="18">
        <f t="shared" si="6"/>
        <v>6953.71</v>
      </c>
      <c r="J151" s="18">
        <f t="shared" si="7"/>
        <v>7023.95</v>
      </c>
      <c r="K151" s="20">
        <f t="shared" si="8"/>
        <v>3350424.15</v>
      </c>
      <c r="L151" s="4">
        <v>6147.2</v>
      </c>
      <c r="M151" s="21">
        <v>75</v>
      </c>
      <c r="N151" s="21">
        <v>35</v>
      </c>
      <c r="O151" s="21">
        <v>75</v>
      </c>
      <c r="P151" s="21">
        <v>4</v>
      </c>
      <c r="Q151" s="21">
        <v>28</v>
      </c>
      <c r="R151" s="21">
        <v>12</v>
      </c>
      <c r="S151" s="21">
        <v>12</v>
      </c>
      <c r="T151" s="21">
        <v>32</v>
      </c>
      <c r="U151" s="21">
        <v>28</v>
      </c>
      <c r="V151" s="21">
        <v>16</v>
      </c>
      <c r="W151" s="21">
        <v>75</v>
      </c>
      <c r="X151" s="21">
        <v>0</v>
      </c>
      <c r="Y151" s="21">
        <v>5</v>
      </c>
      <c r="Z151" s="21">
        <v>0</v>
      </c>
      <c r="AA151" s="21">
        <v>8</v>
      </c>
      <c r="AB151" s="21">
        <v>8</v>
      </c>
      <c r="AC151" s="21">
        <v>8</v>
      </c>
      <c r="AD151" s="21">
        <v>8</v>
      </c>
      <c r="AE151" s="21">
        <v>8</v>
      </c>
      <c r="AF151" s="21">
        <v>4</v>
      </c>
      <c r="AG151" s="21">
        <v>4</v>
      </c>
      <c r="AH151" s="21">
        <v>8</v>
      </c>
      <c r="AI151" s="21">
        <v>4</v>
      </c>
      <c r="AJ151" s="21">
        <v>4</v>
      </c>
      <c r="AK151" s="21">
        <v>8</v>
      </c>
      <c r="AL151" s="21">
        <v>8</v>
      </c>
    </row>
    <row r="152" spans="1:38" ht="38.25" x14ac:dyDescent="0.25">
      <c r="A152" s="14">
        <v>139</v>
      </c>
      <c r="B152" s="15" t="s">
        <v>354</v>
      </c>
      <c r="C152" s="16" t="s">
        <v>355</v>
      </c>
      <c r="D152" s="15" t="s">
        <v>356</v>
      </c>
      <c r="E152" s="17">
        <v>0</v>
      </c>
      <c r="F152" s="18">
        <v>0</v>
      </c>
      <c r="G152" s="19"/>
      <c r="H152" s="18">
        <v>0</v>
      </c>
      <c r="I152" s="18">
        <f t="shared" si="6"/>
        <v>0</v>
      </c>
      <c r="J152" s="18">
        <f t="shared" si="7"/>
        <v>0</v>
      </c>
      <c r="K152" s="20">
        <f t="shared" si="8"/>
        <v>0</v>
      </c>
      <c r="L152" s="4">
        <v>2943.2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</row>
    <row r="153" spans="1:38" ht="51" x14ac:dyDescent="0.25">
      <c r="A153" s="14">
        <v>140</v>
      </c>
      <c r="B153" s="15" t="s">
        <v>357</v>
      </c>
      <c r="C153" s="16" t="s">
        <v>358</v>
      </c>
      <c r="D153" s="15" t="s">
        <v>345</v>
      </c>
      <c r="E153" s="17">
        <v>0</v>
      </c>
      <c r="F153" s="18">
        <v>0</v>
      </c>
      <c r="G153" s="19"/>
      <c r="H153" s="18">
        <v>0</v>
      </c>
      <c r="I153" s="18">
        <f t="shared" si="6"/>
        <v>0</v>
      </c>
      <c r="J153" s="18">
        <f t="shared" si="7"/>
        <v>0</v>
      </c>
      <c r="K153" s="20">
        <f t="shared" si="8"/>
        <v>0</v>
      </c>
      <c r="L153" s="4">
        <v>10383.200000000001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</row>
    <row r="154" spans="1:38" ht="51" x14ac:dyDescent="0.25">
      <c r="A154" s="14">
        <v>141</v>
      </c>
      <c r="B154" s="15" t="s">
        <v>359</v>
      </c>
      <c r="C154" s="16" t="s">
        <v>360</v>
      </c>
      <c r="D154" s="15" t="s">
        <v>345</v>
      </c>
      <c r="E154" s="17">
        <v>0</v>
      </c>
      <c r="F154" s="18">
        <v>0</v>
      </c>
      <c r="G154" s="19"/>
      <c r="H154" s="18">
        <v>0</v>
      </c>
      <c r="I154" s="18">
        <f t="shared" si="6"/>
        <v>0</v>
      </c>
      <c r="J154" s="18">
        <f t="shared" si="7"/>
        <v>0</v>
      </c>
      <c r="K154" s="20">
        <f t="shared" si="8"/>
        <v>0</v>
      </c>
      <c r="L154" s="4">
        <v>10489.6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</row>
    <row r="155" spans="1:38" ht="63.75" x14ac:dyDescent="0.25">
      <c r="A155" s="14">
        <v>142</v>
      </c>
      <c r="B155" s="15" t="s">
        <v>361</v>
      </c>
      <c r="C155" s="16" t="s">
        <v>362</v>
      </c>
      <c r="D155" s="15" t="s">
        <v>345</v>
      </c>
      <c r="E155" s="17">
        <v>0</v>
      </c>
      <c r="F155" s="18">
        <v>0</v>
      </c>
      <c r="G155" s="19"/>
      <c r="H155" s="18">
        <v>0</v>
      </c>
      <c r="I155" s="18">
        <f t="shared" si="6"/>
        <v>0</v>
      </c>
      <c r="J155" s="18">
        <f t="shared" si="7"/>
        <v>0</v>
      </c>
      <c r="K155" s="20">
        <f t="shared" si="8"/>
        <v>0</v>
      </c>
      <c r="L155" s="4">
        <v>13326.4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</row>
    <row r="156" spans="1:38" ht="63.75" x14ac:dyDescent="0.25">
      <c r="A156" s="14">
        <v>143</v>
      </c>
      <c r="B156" s="15" t="s">
        <v>363</v>
      </c>
      <c r="C156" s="22" t="s">
        <v>364</v>
      </c>
      <c r="D156" s="15" t="s">
        <v>345</v>
      </c>
      <c r="E156" s="17">
        <v>0</v>
      </c>
      <c r="F156" s="18">
        <v>0</v>
      </c>
      <c r="G156" s="19"/>
      <c r="H156" s="18">
        <v>0</v>
      </c>
      <c r="I156" s="18">
        <f t="shared" si="6"/>
        <v>0</v>
      </c>
      <c r="J156" s="18">
        <f t="shared" si="7"/>
        <v>0</v>
      </c>
      <c r="K156" s="20">
        <f t="shared" si="8"/>
        <v>0</v>
      </c>
      <c r="L156" s="4">
        <v>16268.8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</row>
    <row r="157" spans="1:38" ht="51" x14ac:dyDescent="0.25">
      <c r="A157" s="14">
        <v>144</v>
      </c>
      <c r="B157" s="15" t="s">
        <v>365</v>
      </c>
      <c r="C157" s="16" t="s">
        <v>366</v>
      </c>
      <c r="D157" s="15" t="s">
        <v>345</v>
      </c>
      <c r="E157" s="17">
        <v>0</v>
      </c>
      <c r="F157" s="18">
        <v>0</v>
      </c>
      <c r="G157" s="19"/>
      <c r="H157" s="18">
        <v>0</v>
      </c>
      <c r="I157" s="18">
        <f t="shared" si="6"/>
        <v>0</v>
      </c>
      <c r="J157" s="18">
        <f t="shared" si="7"/>
        <v>0</v>
      </c>
      <c r="K157" s="20">
        <f t="shared" si="8"/>
        <v>0</v>
      </c>
      <c r="L157" s="4">
        <v>21229.599999999999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</row>
    <row r="158" spans="1:38" ht="63.75" x14ac:dyDescent="0.25">
      <c r="A158" s="14">
        <v>145</v>
      </c>
      <c r="B158" s="15" t="s">
        <v>367</v>
      </c>
      <c r="C158" s="22" t="s">
        <v>368</v>
      </c>
      <c r="D158" s="15" t="s">
        <v>189</v>
      </c>
      <c r="E158" s="17">
        <v>0</v>
      </c>
      <c r="F158" s="18">
        <v>0</v>
      </c>
      <c r="G158" s="19"/>
      <c r="H158" s="18">
        <v>0</v>
      </c>
      <c r="I158" s="18">
        <f t="shared" si="6"/>
        <v>0</v>
      </c>
      <c r="J158" s="18">
        <f t="shared" si="7"/>
        <v>0</v>
      </c>
      <c r="K158" s="20">
        <f t="shared" si="8"/>
        <v>0</v>
      </c>
      <c r="L158" s="4">
        <v>3272.8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</row>
    <row r="159" spans="1:38" ht="63.75" x14ac:dyDescent="0.25">
      <c r="A159" s="14">
        <v>146</v>
      </c>
      <c r="B159" s="15" t="s">
        <v>369</v>
      </c>
      <c r="C159" s="22" t="s">
        <v>370</v>
      </c>
      <c r="D159" s="15" t="s">
        <v>189</v>
      </c>
      <c r="E159" s="17">
        <v>0</v>
      </c>
      <c r="F159" s="18">
        <v>0</v>
      </c>
      <c r="G159" s="19"/>
      <c r="H159" s="18">
        <v>0</v>
      </c>
      <c r="I159" s="18">
        <f t="shared" si="6"/>
        <v>0</v>
      </c>
      <c r="J159" s="18">
        <f t="shared" si="7"/>
        <v>0</v>
      </c>
      <c r="K159" s="20">
        <f t="shared" si="8"/>
        <v>0</v>
      </c>
      <c r="L159" s="4">
        <v>3428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</row>
    <row r="160" spans="1:38" ht="38.25" x14ac:dyDescent="0.25">
      <c r="A160" s="14">
        <v>147</v>
      </c>
      <c r="B160" s="15" t="s">
        <v>371</v>
      </c>
      <c r="C160" s="16" t="s">
        <v>372</v>
      </c>
      <c r="D160" s="15" t="s">
        <v>373</v>
      </c>
      <c r="E160" s="17">
        <v>0</v>
      </c>
      <c r="F160" s="18">
        <v>0</v>
      </c>
      <c r="G160" s="19"/>
      <c r="H160" s="18">
        <v>0</v>
      </c>
      <c r="I160" s="18">
        <f t="shared" si="6"/>
        <v>0</v>
      </c>
      <c r="J160" s="18">
        <f t="shared" si="7"/>
        <v>0</v>
      </c>
      <c r="K160" s="20">
        <f t="shared" si="8"/>
        <v>0</v>
      </c>
      <c r="L160" s="4">
        <v>2505.6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</row>
    <row r="161" spans="1:38" ht="38.25" x14ac:dyDescent="0.25">
      <c r="A161" s="14">
        <v>148</v>
      </c>
      <c r="B161" s="15" t="s">
        <v>374</v>
      </c>
      <c r="C161" s="16" t="s">
        <v>375</v>
      </c>
      <c r="D161" s="15" t="s">
        <v>376</v>
      </c>
      <c r="E161" s="17">
        <v>0</v>
      </c>
      <c r="F161" s="18">
        <v>0</v>
      </c>
      <c r="G161" s="19"/>
      <c r="H161" s="18">
        <v>0</v>
      </c>
      <c r="I161" s="18">
        <f t="shared" si="6"/>
        <v>0</v>
      </c>
      <c r="J161" s="18">
        <f t="shared" si="7"/>
        <v>0</v>
      </c>
      <c r="K161" s="20">
        <f t="shared" si="8"/>
        <v>0</v>
      </c>
      <c r="L161" s="4">
        <v>1700.8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</row>
    <row r="162" spans="1:38" ht="38.25" x14ac:dyDescent="0.25">
      <c r="A162" s="14">
        <v>149</v>
      </c>
      <c r="B162" s="15" t="s">
        <v>377</v>
      </c>
      <c r="C162" s="16" t="s">
        <v>378</v>
      </c>
      <c r="D162" s="15" t="s">
        <v>376</v>
      </c>
      <c r="E162" s="17">
        <v>0</v>
      </c>
      <c r="F162" s="18">
        <v>0</v>
      </c>
      <c r="G162" s="19"/>
      <c r="H162" s="18">
        <v>0</v>
      </c>
      <c r="I162" s="18">
        <f t="shared" si="6"/>
        <v>0</v>
      </c>
      <c r="J162" s="18">
        <f t="shared" si="7"/>
        <v>0</v>
      </c>
      <c r="K162" s="20">
        <f t="shared" si="8"/>
        <v>0</v>
      </c>
      <c r="L162" s="4">
        <v>2331.1999999999998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</row>
    <row r="163" spans="1:38" ht="25.5" x14ac:dyDescent="0.25">
      <c r="A163" s="14">
        <v>150</v>
      </c>
      <c r="B163" s="15" t="s">
        <v>379</v>
      </c>
      <c r="C163" s="16" t="s">
        <v>380</v>
      </c>
      <c r="D163" s="15" t="s">
        <v>381</v>
      </c>
      <c r="E163" s="17">
        <v>0</v>
      </c>
      <c r="F163" s="18">
        <v>0</v>
      </c>
      <c r="G163" s="19"/>
      <c r="H163" s="18">
        <v>0</v>
      </c>
      <c r="I163" s="18">
        <f t="shared" si="6"/>
        <v>0</v>
      </c>
      <c r="J163" s="18">
        <f t="shared" si="7"/>
        <v>0</v>
      </c>
      <c r="K163" s="20">
        <f t="shared" si="8"/>
        <v>0</v>
      </c>
      <c r="L163" s="4">
        <v>3091.2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</row>
    <row r="164" spans="1:38" ht="38.25" x14ac:dyDescent="0.25">
      <c r="A164" s="14">
        <v>151</v>
      </c>
      <c r="B164" s="15" t="s">
        <v>382</v>
      </c>
      <c r="C164" s="16" t="s">
        <v>383</v>
      </c>
      <c r="D164" s="15" t="s">
        <v>376</v>
      </c>
      <c r="E164" s="17">
        <v>0</v>
      </c>
      <c r="F164" s="18">
        <v>0</v>
      </c>
      <c r="G164" s="19"/>
      <c r="H164" s="18">
        <v>0</v>
      </c>
      <c r="I164" s="18">
        <f t="shared" si="6"/>
        <v>0</v>
      </c>
      <c r="J164" s="18">
        <f t="shared" si="7"/>
        <v>0</v>
      </c>
      <c r="K164" s="20">
        <f t="shared" si="8"/>
        <v>0</v>
      </c>
      <c r="L164" s="4">
        <v>3268.8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</row>
    <row r="165" spans="1:38" ht="51" x14ac:dyDescent="0.25">
      <c r="A165" s="14">
        <v>152</v>
      </c>
      <c r="B165" s="15" t="s">
        <v>384</v>
      </c>
      <c r="C165" s="16" t="s">
        <v>385</v>
      </c>
      <c r="D165" s="15" t="s">
        <v>386</v>
      </c>
      <c r="E165" s="17">
        <v>0</v>
      </c>
      <c r="F165" s="18">
        <v>0</v>
      </c>
      <c r="G165" s="19"/>
      <c r="H165" s="18">
        <v>0</v>
      </c>
      <c r="I165" s="18">
        <f t="shared" si="6"/>
        <v>0</v>
      </c>
      <c r="J165" s="18">
        <f t="shared" si="7"/>
        <v>0</v>
      </c>
      <c r="K165" s="20">
        <f t="shared" si="8"/>
        <v>0</v>
      </c>
      <c r="L165" s="4">
        <v>563.20000000000005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</row>
    <row r="166" spans="1:38" ht="63.75" x14ac:dyDescent="0.25">
      <c r="A166" s="14">
        <v>153</v>
      </c>
      <c r="B166" s="15" t="s">
        <v>387</v>
      </c>
      <c r="C166" s="16" t="s">
        <v>388</v>
      </c>
      <c r="D166" s="15" t="s">
        <v>386</v>
      </c>
      <c r="E166" s="17">
        <v>0</v>
      </c>
      <c r="F166" s="18">
        <v>0</v>
      </c>
      <c r="G166" s="19"/>
      <c r="H166" s="18">
        <v>0</v>
      </c>
      <c r="I166" s="18">
        <f t="shared" si="6"/>
        <v>0</v>
      </c>
      <c r="J166" s="18">
        <f t="shared" si="7"/>
        <v>0</v>
      </c>
      <c r="K166" s="20">
        <f t="shared" si="8"/>
        <v>0</v>
      </c>
      <c r="L166" s="4">
        <v>1014.4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</row>
    <row r="167" spans="1:38" ht="38.25" x14ac:dyDescent="0.25">
      <c r="A167" s="14">
        <v>154</v>
      </c>
      <c r="B167" s="15" t="s">
        <v>389</v>
      </c>
      <c r="C167" s="16" t="s">
        <v>390</v>
      </c>
      <c r="D167" s="15" t="s">
        <v>391</v>
      </c>
      <c r="E167" s="17">
        <v>0</v>
      </c>
      <c r="F167" s="18">
        <v>0</v>
      </c>
      <c r="G167" s="19"/>
      <c r="H167" s="18">
        <v>0</v>
      </c>
      <c r="I167" s="18">
        <f t="shared" si="6"/>
        <v>0</v>
      </c>
      <c r="J167" s="18">
        <f t="shared" si="7"/>
        <v>0</v>
      </c>
      <c r="K167" s="20">
        <f t="shared" si="8"/>
        <v>0</v>
      </c>
      <c r="L167" s="4">
        <v>884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</row>
    <row r="168" spans="1:38" ht="38.25" x14ac:dyDescent="0.25">
      <c r="A168" s="14">
        <v>155</v>
      </c>
      <c r="B168" s="15" t="s">
        <v>392</v>
      </c>
      <c r="C168" s="16" t="s">
        <v>390</v>
      </c>
      <c r="D168" s="15" t="s">
        <v>391</v>
      </c>
      <c r="E168" s="17">
        <v>0</v>
      </c>
      <c r="F168" s="18">
        <v>0</v>
      </c>
      <c r="G168" s="19"/>
      <c r="H168" s="18">
        <v>0</v>
      </c>
      <c r="I168" s="18">
        <f t="shared" si="6"/>
        <v>0</v>
      </c>
      <c r="J168" s="18">
        <f t="shared" si="7"/>
        <v>0</v>
      </c>
      <c r="K168" s="20">
        <f t="shared" si="8"/>
        <v>0</v>
      </c>
      <c r="L168" s="4">
        <v>884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</row>
    <row r="169" spans="1:38" ht="38.25" x14ac:dyDescent="0.25">
      <c r="A169" s="14">
        <v>156</v>
      </c>
      <c r="B169" s="15" t="s">
        <v>393</v>
      </c>
      <c r="C169" s="16" t="s">
        <v>394</v>
      </c>
      <c r="D169" s="15" t="s">
        <v>391</v>
      </c>
      <c r="E169" s="17">
        <v>0</v>
      </c>
      <c r="F169" s="18">
        <v>0</v>
      </c>
      <c r="G169" s="19"/>
      <c r="H169" s="18">
        <v>0</v>
      </c>
      <c r="I169" s="18">
        <f t="shared" si="6"/>
        <v>0</v>
      </c>
      <c r="J169" s="18">
        <f t="shared" si="7"/>
        <v>0</v>
      </c>
      <c r="K169" s="20">
        <f t="shared" si="8"/>
        <v>0</v>
      </c>
      <c r="L169" s="4">
        <v>440.8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</row>
    <row r="170" spans="1:38" ht="38.25" x14ac:dyDescent="0.25">
      <c r="A170" s="14">
        <v>157</v>
      </c>
      <c r="B170" s="15" t="s">
        <v>395</v>
      </c>
      <c r="C170" s="16" t="s">
        <v>396</v>
      </c>
      <c r="D170" s="15" t="s">
        <v>391</v>
      </c>
      <c r="E170" s="17">
        <v>0</v>
      </c>
      <c r="F170" s="18">
        <v>0</v>
      </c>
      <c r="G170" s="19"/>
      <c r="H170" s="18">
        <v>0</v>
      </c>
      <c r="I170" s="18">
        <f t="shared" si="6"/>
        <v>0</v>
      </c>
      <c r="J170" s="18">
        <f t="shared" si="7"/>
        <v>0</v>
      </c>
      <c r="K170" s="20">
        <f t="shared" si="8"/>
        <v>0</v>
      </c>
      <c r="L170" s="4">
        <v>884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</row>
    <row r="171" spans="1:38" ht="38.25" x14ac:dyDescent="0.25">
      <c r="A171" s="14">
        <v>158</v>
      </c>
      <c r="B171" s="15" t="s">
        <v>397</v>
      </c>
      <c r="C171" s="16" t="s">
        <v>394</v>
      </c>
      <c r="D171" s="15" t="s">
        <v>391</v>
      </c>
      <c r="E171" s="17">
        <v>0</v>
      </c>
      <c r="F171" s="18">
        <v>0</v>
      </c>
      <c r="G171" s="19"/>
      <c r="H171" s="18">
        <v>0</v>
      </c>
      <c r="I171" s="18">
        <f t="shared" si="6"/>
        <v>0</v>
      </c>
      <c r="J171" s="18">
        <f t="shared" si="7"/>
        <v>0</v>
      </c>
      <c r="K171" s="20">
        <f t="shared" si="8"/>
        <v>0</v>
      </c>
      <c r="L171" s="4">
        <v>719.2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</row>
    <row r="172" spans="1:38" ht="51" x14ac:dyDescent="0.25">
      <c r="A172" s="14">
        <v>159</v>
      </c>
      <c r="B172" s="15" t="s">
        <v>398</v>
      </c>
      <c r="C172" s="16" t="s">
        <v>399</v>
      </c>
      <c r="D172" s="15" t="s">
        <v>391</v>
      </c>
      <c r="E172" s="17">
        <v>0</v>
      </c>
      <c r="F172" s="18">
        <v>0</v>
      </c>
      <c r="G172" s="19"/>
      <c r="H172" s="18">
        <v>0</v>
      </c>
      <c r="I172" s="18">
        <f t="shared" si="6"/>
        <v>0</v>
      </c>
      <c r="J172" s="18">
        <f t="shared" si="7"/>
        <v>0</v>
      </c>
      <c r="K172" s="20">
        <f t="shared" si="8"/>
        <v>0</v>
      </c>
      <c r="L172" s="4">
        <v>1642.4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</row>
    <row r="173" spans="1:38" ht="51" x14ac:dyDescent="0.25">
      <c r="A173" s="14">
        <v>160</v>
      </c>
      <c r="B173" s="15" t="s">
        <v>400</v>
      </c>
      <c r="C173" s="16" t="s">
        <v>401</v>
      </c>
      <c r="D173" s="15" t="s">
        <v>391</v>
      </c>
      <c r="E173" s="17">
        <v>0</v>
      </c>
      <c r="F173" s="18">
        <v>0</v>
      </c>
      <c r="G173" s="19"/>
      <c r="H173" s="18">
        <v>0</v>
      </c>
      <c r="I173" s="18">
        <f t="shared" si="6"/>
        <v>0</v>
      </c>
      <c r="J173" s="18">
        <f t="shared" si="7"/>
        <v>0</v>
      </c>
      <c r="K173" s="20">
        <f t="shared" si="8"/>
        <v>0</v>
      </c>
      <c r="L173" s="4">
        <v>916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</row>
    <row r="174" spans="1:38" ht="51" x14ac:dyDescent="0.25">
      <c r="A174" s="14">
        <v>161</v>
      </c>
      <c r="B174" s="15" t="s">
        <v>402</v>
      </c>
      <c r="C174" s="16" t="s">
        <v>403</v>
      </c>
      <c r="D174" s="15" t="s">
        <v>391</v>
      </c>
      <c r="E174" s="17">
        <v>0</v>
      </c>
      <c r="F174" s="18">
        <v>0</v>
      </c>
      <c r="G174" s="19"/>
      <c r="H174" s="18">
        <v>0</v>
      </c>
      <c r="I174" s="18">
        <f t="shared" si="6"/>
        <v>0</v>
      </c>
      <c r="J174" s="18">
        <f t="shared" si="7"/>
        <v>0</v>
      </c>
      <c r="K174" s="20">
        <f t="shared" si="8"/>
        <v>0</v>
      </c>
      <c r="L174" s="4">
        <v>2484.8000000000002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</row>
    <row r="175" spans="1:38" ht="63.75" x14ac:dyDescent="0.25">
      <c r="A175" s="14">
        <v>162</v>
      </c>
      <c r="B175" s="15" t="s">
        <v>404</v>
      </c>
      <c r="C175" s="22" t="s">
        <v>405</v>
      </c>
      <c r="D175" s="15" t="s">
        <v>406</v>
      </c>
      <c r="E175" s="17">
        <v>0</v>
      </c>
      <c r="F175" s="18">
        <v>0</v>
      </c>
      <c r="G175" s="19"/>
      <c r="H175" s="18">
        <v>0</v>
      </c>
      <c r="I175" s="18">
        <f t="shared" si="6"/>
        <v>0</v>
      </c>
      <c r="J175" s="18">
        <f t="shared" si="7"/>
        <v>0</v>
      </c>
      <c r="K175" s="20">
        <f t="shared" si="8"/>
        <v>0</v>
      </c>
      <c r="L175" s="4">
        <v>981.6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</row>
    <row r="176" spans="1:38" ht="38.25" x14ac:dyDescent="0.25">
      <c r="A176" s="14">
        <v>163</v>
      </c>
      <c r="B176" s="15" t="s">
        <v>407</v>
      </c>
      <c r="C176" s="16" t="s">
        <v>408</v>
      </c>
      <c r="D176" s="15" t="s">
        <v>189</v>
      </c>
      <c r="E176" s="17">
        <v>0</v>
      </c>
      <c r="F176" s="18">
        <v>0</v>
      </c>
      <c r="G176" s="19"/>
      <c r="H176" s="18">
        <v>0</v>
      </c>
      <c r="I176" s="18">
        <f t="shared" si="6"/>
        <v>0</v>
      </c>
      <c r="J176" s="18">
        <f t="shared" si="7"/>
        <v>0</v>
      </c>
      <c r="K176" s="20">
        <f t="shared" si="8"/>
        <v>0</v>
      </c>
      <c r="L176" s="4">
        <v>1176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</row>
    <row r="177" spans="1:38" ht="38.25" x14ac:dyDescent="0.25">
      <c r="A177" s="14">
        <v>164</v>
      </c>
      <c r="B177" s="15" t="s">
        <v>409</v>
      </c>
      <c r="C177" s="16" t="s">
        <v>410</v>
      </c>
      <c r="D177" s="15" t="s">
        <v>189</v>
      </c>
      <c r="E177" s="17">
        <v>0</v>
      </c>
      <c r="F177" s="18">
        <v>0</v>
      </c>
      <c r="G177" s="19"/>
      <c r="H177" s="18">
        <v>0</v>
      </c>
      <c r="I177" s="18">
        <f t="shared" si="6"/>
        <v>0</v>
      </c>
      <c r="J177" s="18">
        <f t="shared" si="7"/>
        <v>0</v>
      </c>
      <c r="K177" s="20">
        <f t="shared" si="8"/>
        <v>0</v>
      </c>
      <c r="L177" s="4">
        <v>1176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</row>
    <row r="178" spans="1:38" ht="38.25" x14ac:dyDescent="0.25">
      <c r="A178" s="14">
        <v>165</v>
      </c>
      <c r="B178" s="15" t="s">
        <v>411</v>
      </c>
      <c r="C178" s="16" t="s">
        <v>412</v>
      </c>
      <c r="D178" s="15" t="s">
        <v>189</v>
      </c>
      <c r="E178" s="17">
        <v>0</v>
      </c>
      <c r="F178" s="18">
        <v>0</v>
      </c>
      <c r="G178" s="19"/>
      <c r="H178" s="18">
        <v>0</v>
      </c>
      <c r="I178" s="18">
        <f t="shared" si="6"/>
        <v>0</v>
      </c>
      <c r="J178" s="18">
        <f t="shared" si="7"/>
        <v>0</v>
      </c>
      <c r="K178" s="20">
        <f t="shared" si="8"/>
        <v>0</v>
      </c>
      <c r="L178" s="4">
        <v>1332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</row>
    <row r="179" spans="1:38" ht="76.5" x14ac:dyDescent="0.25">
      <c r="A179" s="14">
        <v>166</v>
      </c>
      <c r="B179" s="15" t="s">
        <v>413</v>
      </c>
      <c r="C179" s="16" t="s">
        <v>414</v>
      </c>
      <c r="D179" s="15" t="s">
        <v>415</v>
      </c>
      <c r="E179" s="17">
        <v>0</v>
      </c>
      <c r="F179" s="18">
        <v>0</v>
      </c>
      <c r="G179" s="19"/>
      <c r="H179" s="18">
        <v>0</v>
      </c>
      <c r="I179" s="18">
        <f t="shared" si="6"/>
        <v>0</v>
      </c>
      <c r="J179" s="18">
        <f t="shared" si="7"/>
        <v>0</v>
      </c>
      <c r="K179" s="20">
        <f t="shared" si="8"/>
        <v>0</v>
      </c>
      <c r="L179" s="4">
        <v>4425.6000000000004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</row>
    <row r="180" spans="1:38" ht="76.5" x14ac:dyDescent="0.25">
      <c r="A180" s="14">
        <v>167</v>
      </c>
      <c r="B180" s="15" t="s">
        <v>416</v>
      </c>
      <c r="C180" s="16" t="s">
        <v>417</v>
      </c>
      <c r="D180" s="15" t="s">
        <v>418</v>
      </c>
      <c r="E180" s="17">
        <v>0</v>
      </c>
      <c r="F180" s="18">
        <v>0</v>
      </c>
      <c r="G180" s="19"/>
      <c r="H180" s="18">
        <v>0</v>
      </c>
      <c r="I180" s="18">
        <f t="shared" si="6"/>
        <v>0</v>
      </c>
      <c r="J180" s="18">
        <f t="shared" si="7"/>
        <v>0</v>
      </c>
      <c r="K180" s="20">
        <f t="shared" si="8"/>
        <v>0</v>
      </c>
      <c r="L180" s="4">
        <v>15820.8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</row>
    <row r="181" spans="1:38" ht="76.5" x14ac:dyDescent="0.25">
      <c r="A181" s="14">
        <v>168</v>
      </c>
      <c r="B181" s="15" t="s">
        <v>419</v>
      </c>
      <c r="C181" s="16" t="s">
        <v>420</v>
      </c>
      <c r="D181" s="15" t="s">
        <v>421</v>
      </c>
      <c r="E181" s="17">
        <v>0</v>
      </c>
      <c r="F181" s="18">
        <v>0</v>
      </c>
      <c r="G181" s="19"/>
      <c r="H181" s="18">
        <v>0</v>
      </c>
      <c r="I181" s="18">
        <f t="shared" si="6"/>
        <v>0</v>
      </c>
      <c r="J181" s="18">
        <f t="shared" si="7"/>
        <v>0</v>
      </c>
      <c r="K181" s="20">
        <f t="shared" si="8"/>
        <v>0</v>
      </c>
      <c r="L181" s="4">
        <v>1677.6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</row>
    <row r="182" spans="1:38" ht="25.5" x14ac:dyDescent="0.25">
      <c r="A182" s="14">
        <v>169</v>
      </c>
      <c r="B182" s="15" t="s">
        <v>422</v>
      </c>
      <c r="C182" s="16" t="s">
        <v>423</v>
      </c>
      <c r="D182" s="15" t="s">
        <v>189</v>
      </c>
      <c r="E182" s="17">
        <v>0</v>
      </c>
      <c r="F182" s="18">
        <v>0</v>
      </c>
      <c r="G182" s="19"/>
      <c r="H182" s="18">
        <v>0</v>
      </c>
      <c r="I182" s="18">
        <f t="shared" si="6"/>
        <v>0</v>
      </c>
      <c r="J182" s="18">
        <f t="shared" si="7"/>
        <v>0</v>
      </c>
      <c r="K182" s="20">
        <f t="shared" si="8"/>
        <v>0</v>
      </c>
      <c r="L182" s="4">
        <v>13380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</row>
    <row r="183" spans="1:38" ht="76.5" x14ac:dyDescent="0.25">
      <c r="A183" s="14">
        <v>170</v>
      </c>
      <c r="B183" s="15" t="s">
        <v>424</v>
      </c>
      <c r="C183" s="16" t="s">
        <v>425</v>
      </c>
      <c r="D183" s="15" t="s">
        <v>189</v>
      </c>
      <c r="E183" s="17">
        <v>0</v>
      </c>
      <c r="F183" s="18">
        <v>0</v>
      </c>
      <c r="G183" s="19"/>
      <c r="H183" s="18">
        <v>0</v>
      </c>
      <c r="I183" s="18">
        <f t="shared" si="6"/>
        <v>0</v>
      </c>
      <c r="J183" s="18">
        <f t="shared" si="7"/>
        <v>0</v>
      </c>
      <c r="K183" s="20">
        <f t="shared" si="8"/>
        <v>0</v>
      </c>
      <c r="L183" s="4">
        <v>21762.400000000001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</row>
    <row r="184" spans="1:38" ht="38.25" x14ac:dyDescent="0.25">
      <c r="A184" s="14">
        <v>171</v>
      </c>
      <c r="B184" s="15" t="s">
        <v>426</v>
      </c>
      <c r="C184" s="16" t="s">
        <v>427</v>
      </c>
      <c r="D184" s="15" t="s">
        <v>189</v>
      </c>
      <c r="E184" s="17">
        <v>0</v>
      </c>
      <c r="F184" s="18">
        <v>0</v>
      </c>
      <c r="G184" s="19"/>
      <c r="H184" s="18">
        <v>0</v>
      </c>
      <c r="I184" s="18">
        <f t="shared" si="6"/>
        <v>0</v>
      </c>
      <c r="J184" s="18">
        <f t="shared" si="7"/>
        <v>0</v>
      </c>
      <c r="K184" s="20">
        <f t="shared" si="8"/>
        <v>0</v>
      </c>
      <c r="L184" s="4">
        <v>2363.1999999999998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</row>
    <row r="185" spans="1:38" ht="127.5" x14ac:dyDescent="0.25">
      <c r="A185" s="14">
        <v>172</v>
      </c>
      <c r="B185" s="15" t="s">
        <v>428</v>
      </c>
      <c r="C185" s="16" t="s">
        <v>429</v>
      </c>
      <c r="D185" s="15" t="s">
        <v>430</v>
      </c>
      <c r="E185" s="17">
        <v>0</v>
      </c>
      <c r="F185" s="18">
        <v>0</v>
      </c>
      <c r="G185" s="19"/>
      <c r="H185" s="18">
        <v>0</v>
      </c>
      <c r="I185" s="18">
        <f t="shared" si="6"/>
        <v>0</v>
      </c>
      <c r="J185" s="18">
        <f t="shared" si="7"/>
        <v>0</v>
      </c>
      <c r="K185" s="20">
        <f t="shared" si="8"/>
        <v>0</v>
      </c>
      <c r="L185" s="4">
        <v>5313.6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</row>
    <row r="186" spans="1:38" ht="102" x14ac:dyDescent="0.25">
      <c r="A186" s="14">
        <v>173</v>
      </c>
      <c r="B186" s="15" t="s">
        <v>431</v>
      </c>
      <c r="C186" s="16" t="s">
        <v>432</v>
      </c>
      <c r="D186" s="15" t="s">
        <v>430</v>
      </c>
      <c r="E186" s="17">
        <v>0</v>
      </c>
      <c r="F186" s="18">
        <v>0</v>
      </c>
      <c r="G186" s="19"/>
      <c r="H186" s="18">
        <v>0</v>
      </c>
      <c r="I186" s="18">
        <f t="shared" si="6"/>
        <v>0</v>
      </c>
      <c r="J186" s="18">
        <f t="shared" si="7"/>
        <v>0</v>
      </c>
      <c r="K186" s="20">
        <f t="shared" si="8"/>
        <v>0</v>
      </c>
      <c r="L186" s="4">
        <v>6992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</row>
    <row r="187" spans="1:38" ht="25.5" x14ac:dyDescent="0.25">
      <c r="A187" s="14">
        <v>174</v>
      </c>
      <c r="B187" s="15" t="s">
        <v>433</v>
      </c>
      <c r="C187" s="16" t="s">
        <v>434</v>
      </c>
      <c r="D187" s="15" t="s">
        <v>435</v>
      </c>
      <c r="E187" s="17">
        <v>0</v>
      </c>
      <c r="F187" s="18">
        <v>0</v>
      </c>
      <c r="G187" s="19"/>
      <c r="H187" s="18">
        <v>0</v>
      </c>
      <c r="I187" s="18">
        <f t="shared" si="6"/>
        <v>0</v>
      </c>
      <c r="J187" s="18">
        <f t="shared" si="7"/>
        <v>0</v>
      </c>
      <c r="K187" s="20">
        <f t="shared" si="8"/>
        <v>0</v>
      </c>
      <c r="L187" s="4">
        <v>11871.2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</row>
    <row r="188" spans="1:38" ht="51" x14ac:dyDescent="0.25">
      <c r="A188" s="14">
        <v>175</v>
      </c>
      <c r="B188" s="15" t="s">
        <v>436</v>
      </c>
      <c r="C188" s="16" t="s">
        <v>437</v>
      </c>
      <c r="D188" s="15" t="s">
        <v>438</v>
      </c>
      <c r="E188" s="17">
        <v>0</v>
      </c>
      <c r="F188" s="18">
        <v>0</v>
      </c>
      <c r="G188" s="19"/>
      <c r="H188" s="18">
        <v>0</v>
      </c>
      <c r="I188" s="18">
        <f t="shared" si="6"/>
        <v>0</v>
      </c>
      <c r="J188" s="18">
        <f t="shared" si="7"/>
        <v>0</v>
      </c>
      <c r="K188" s="20">
        <f t="shared" si="8"/>
        <v>0</v>
      </c>
      <c r="L188" s="4">
        <v>8044.8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</row>
    <row r="189" spans="1:38" ht="63.75" x14ac:dyDescent="0.25">
      <c r="A189" s="14">
        <v>176</v>
      </c>
      <c r="B189" s="15" t="s">
        <v>439</v>
      </c>
      <c r="C189" s="16" t="s">
        <v>440</v>
      </c>
      <c r="D189" s="15" t="s">
        <v>441</v>
      </c>
      <c r="E189" s="17">
        <v>0</v>
      </c>
      <c r="F189" s="18">
        <v>0</v>
      </c>
      <c r="G189" s="19"/>
      <c r="H189" s="18">
        <v>0</v>
      </c>
      <c r="I189" s="18">
        <f t="shared" si="6"/>
        <v>0</v>
      </c>
      <c r="J189" s="18">
        <f t="shared" si="7"/>
        <v>0</v>
      </c>
      <c r="K189" s="20">
        <f t="shared" si="8"/>
        <v>0</v>
      </c>
      <c r="L189" s="4">
        <v>3379.2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</row>
    <row r="190" spans="1:38" ht="63.75" x14ac:dyDescent="0.25">
      <c r="A190" s="14">
        <v>177</v>
      </c>
      <c r="B190" s="15" t="s">
        <v>442</v>
      </c>
      <c r="C190" s="16" t="s">
        <v>440</v>
      </c>
      <c r="D190" s="15" t="s">
        <v>430</v>
      </c>
      <c r="E190" s="17">
        <v>0</v>
      </c>
      <c r="F190" s="18">
        <v>0</v>
      </c>
      <c r="G190" s="19"/>
      <c r="H190" s="18">
        <v>0</v>
      </c>
      <c r="I190" s="18">
        <f t="shared" si="6"/>
        <v>0</v>
      </c>
      <c r="J190" s="18">
        <f t="shared" si="7"/>
        <v>0</v>
      </c>
      <c r="K190" s="20">
        <f t="shared" si="8"/>
        <v>0</v>
      </c>
      <c r="L190" s="4">
        <v>1160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</row>
    <row r="191" spans="1:38" ht="63.75" x14ac:dyDescent="0.25">
      <c r="A191" s="14">
        <v>178</v>
      </c>
      <c r="B191" s="15" t="s">
        <v>443</v>
      </c>
      <c r="C191" s="16" t="s">
        <v>444</v>
      </c>
      <c r="D191" s="15" t="s">
        <v>430</v>
      </c>
      <c r="E191" s="17">
        <v>0</v>
      </c>
      <c r="F191" s="18">
        <v>0</v>
      </c>
      <c r="G191" s="19"/>
      <c r="H191" s="18">
        <v>0</v>
      </c>
      <c r="I191" s="18">
        <f t="shared" si="6"/>
        <v>0</v>
      </c>
      <c r="J191" s="18">
        <f t="shared" si="7"/>
        <v>0</v>
      </c>
      <c r="K191" s="20">
        <f t="shared" si="8"/>
        <v>0</v>
      </c>
      <c r="L191" s="4">
        <v>1290.4000000000001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</row>
    <row r="192" spans="1:38" ht="63.75" x14ac:dyDescent="0.25">
      <c r="A192" s="14">
        <v>179</v>
      </c>
      <c r="B192" s="15" t="s">
        <v>445</v>
      </c>
      <c r="C192" s="16" t="s">
        <v>446</v>
      </c>
      <c r="D192" s="15" t="s">
        <v>447</v>
      </c>
      <c r="E192" s="17">
        <v>0</v>
      </c>
      <c r="F192" s="18">
        <v>0</v>
      </c>
      <c r="G192" s="19"/>
      <c r="H192" s="18">
        <v>0</v>
      </c>
      <c r="I192" s="18">
        <f t="shared" si="6"/>
        <v>0</v>
      </c>
      <c r="J192" s="18">
        <f t="shared" si="7"/>
        <v>0</v>
      </c>
      <c r="K192" s="20">
        <f t="shared" si="8"/>
        <v>0</v>
      </c>
      <c r="L192" s="4">
        <v>9192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</row>
    <row r="193" spans="1:38" ht="102" x14ac:dyDescent="0.25">
      <c r="A193" s="14">
        <v>180</v>
      </c>
      <c r="B193" s="15" t="s">
        <v>448</v>
      </c>
      <c r="C193" s="16" t="s">
        <v>449</v>
      </c>
      <c r="D193" s="15" t="s">
        <v>450</v>
      </c>
      <c r="E193" s="17">
        <v>0</v>
      </c>
      <c r="F193" s="18">
        <v>0</v>
      </c>
      <c r="G193" s="19"/>
      <c r="H193" s="18">
        <v>0</v>
      </c>
      <c r="I193" s="18">
        <f t="shared" si="6"/>
        <v>0</v>
      </c>
      <c r="J193" s="18">
        <f t="shared" si="7"/>
        <v>0</v>
      </c>
      <c r="K193" s="20">
        <f t="shared" si="8"/>
        <v>0</v>
      </c>
      <c r="L193" s="4">
        <v>3127.2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</row>
    <row r="194" spans="1:38" ht="63.75" x14ac:dyDescent="0.25">
      <c r="A194" s="14">
        <v>181</v>
      </c>
      <c r="B194" s="15" t="s">
        <v>451</v>
      </c>
      <c r="C194" s="16" t="s">
        <v>452</v>
      </c>
      <c r="D194" s="15" t="s">
        <v>453</v>
      </c>
      <c r="E194" s="17">
        <v>0</v>
      </c>
      <c r="F194" s="18">
        <v>0</v>
      </c>
      <c r="G194" s="19"/>
      <c r="H194" s="18">
        <v>0</v>
      </c>
      <c r="I194" s="18">
        <f t="shared" si="6"/>
        <v>0</v>
      </c>
      <c r="J194" s="18">
        <f t="shared" si="7"/>
        <v>0</v>
      </c>
      <c r="K194" s="20">
        <f t="shared" si="8"/>
        <v>0</v>
      </c>
      <c r="L194" s="4">
        <v>628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</row>
    <row r="195" spans="1:38" ht="63.75" x14ac:dyDescent="0.25">
      <c r="A195" s="14">
        <v>182</v>
      </c>
      <c r="B195" s="15" t="s">
        <v>454</v>
      </c>
      <c r="C195" s="16" t="s">
        <v>452</v>
      </c>
      <c r="D195" s="15" t="s">
        <v>455</v>
      </c>
      <c r="E195" s="17">
        <v>0</v>
      </c>
      <c r="F195" s="18">
        <v>0</v>
      </c>
      <c r="G195" s="19"/>
      <c r="H195" s="18">
        <v>0</v>
      </c>
      <c r="I195" s="18">
        <f t="shared" si="6"/>
        <v>0</v>
      </c>
      <c r="J195" s="18">
        <f t="shared" si="7"/>
        <v>0</v>
      </c>
      <c r="K195" s="20">
        <f t="shared" si="8"/>
        <v>0</v>
      </c>
      <c r="L195" s="4">
        <v>980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</row>
    <row r="196" spans="1:38" ht="63.75" x14ac:dyDescent="0.25">
      <c r="A196" s="14">
        <v>183</v>
      </c>
      <c r="B196" s="15" t="s">
        <v>456</v>
      </c>
      <c r="C196" s="16" t="s">
        <v>452</v>
      </c>
      <c r="D196" s="15" t="s">
        <v>457</v>
      </c>
      <c r="E196" s="17">
        <v>0</v>
      </c>
      <c r="F196" s="18">
        <v>0</v>
      </c>
      <c r="G196" s="19"/>
      <c r="H196" s="18">
        <v>0</v>
      </c>
      <c r="I196" s="18">
        <f t="shared" si="6"/>
        <v>0</v>
      </c>
      <c r="J196" s="18">
        <f t="shared" si="7"/>
        <v>0</v>
      </c>
      <c r="K196" s="20">
        <f t="shared" si="8"/>
        <v>0</v>
      </c>
      <c r="L196" s="4">
        <v>408.8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</row>
    <row r="197" spans="1:38" ht="38.25" x14ac:dyDescent="0.25">
      <c r="A197" s="14">
        <v>184</v>
      </c>
      <c r="B197" s="15" t="s">
        <v>458</v>
      </c>
      <c r="C197" s="16" t="s">
        <v>459</v>
      </c>
      <c r="D197" s="15" t="s">
        <v>460</v>
      </c>
      <c r="E197" s="17">
        <v>0</v>
      </c>
      <c r="F197" s="18">
        <v>0</v>
      </c>
      <c r="G197" s="19"/>
      <c r="H197" s="18">
        <v>0</v>
      </c>
      <c r="I197" s="18">
        <f t="shared" si="6"/>
        <v>0</v>
      </c>
      <c r="J197" s="18">
        <f t="shared" si="7"/>
        <v>0</v>
      </c>
      <c r="K197" s="20">
        <f t="shared" si="8"/>
        <v>0</v>
      </c>
      <c r="L197" s="4">
        <v>700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</row>
    <row r="198" spans="1:38" ht="25.5" x14ac:dyDescent="0.25">
      <c r="A198" s="14">
        <v>185</v>
      </c>
      <c r="B198" s="15" t="s">
        <v>461</v>
      </c>
      <c r="C198" s="16" t="s">
        <v>462</v>
      </c>
      <c r="D198" s="15" t="s">
        <v>463</v>
      </c>
      <c r="E198" s="17">
        <v>0</v>
      </c>
      <c r="F198" s="18">
        <v>0</v>
      </c>
      <c r="G198" s="19"/>
      <c r="H198" s="18">
        <v>0</v>
      </c>
      <c r="I198" s="18">
        <f t="shared" si="6"/>
        <v>0</v>
      </c>
      <c r="J198" s="18">
        <f t="shared" si="7"/>
        <v>0</v>
      </c>
      <c r="K198" s="20">
        <f t="shared" si="8"/>
        <v>0</v>
      </c>
      <c r="L198" s="4">
        <v>5420.8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</row>
    <row r="199" spans="1:38" ht="25.5" x14ac:dyDescent="0.25">
      <c r="A199" s="14">
        <v>186</v>
      </c>
      <c r="B199" s="15" t="s">
        <v>464</v>
      </c>
      <c r="C199" s="16" t="s">
        <v>465</v>
      </c>
      <c r="D199" s="15" t="s">
        <v>466</v>
      </c>
      <c r="E199" s="17">
        <v>0</v>
      </c>
      <c r="F199" s="18">
        <v>0</v>
      </c>
      <c r="G199" s="19"/>
      <c r="H199" s="18">
        <v>0</v>
      </c>
      <c r="I199" s="18">
        <f t="shared" si="6"/>
        <v>0</v>
      </c>
      <c r="J199" s="18">
        <f t="shared" si="7"/>
        <v>0</v>
      </c>
      <c r="K199" s="20">
        <f t="shared" si="8"/>
        <v>0</v>
      </c>
      <c r="L199" s="4">
        <v>1985.6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</row>
    <row r="200" spans="1:38" ht="38.25" x14ac:dyDescent="0.25">
      <c r="A200" s="14">
        <v>187</v>
      </c>
      <c r="B200" s="15" t="s">
        <v>467</v>
      </c>
      <c r="C200" s="16" t="s">
        <v>459</v>
      </c>
      <c r="D200" s="15" t="s">
        <v>468</v>
      </c>
      <c r="E200" s="17">
        <v>0</v>
      </c>
      <c r="F200" s="18">
        <v>0</v>
      </c>
      <c r="G200" s="19"/>
      <c r="H200" s="18">
        <v>0</v>
      </c>
      <c r="I200" s="18">
        <f t="shared" si="6"/>
        <v>0</v>
      </c>
      <c r="J200" s="18">
        <f t="shared" si="7"/>
        <v>0</v>
      </c>
      <c r="K200" s="20">
        <f t="shared" si="8"/>
        <v>0</v>
      </c>
      <c r="L200" s="4">
        <v>2060.8000000000002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</row>
    <row r="201" spans="1:38" ht="38.25" x14ac:dyDescent="0.25">
      <c r="A201" s="14">
        <v>188</v>
      </c>
      <c r="B201" s="15" t="s">
        <v>469</v>
      </c>
      <c r="C201" s="16" t="s">
        <v>470</v>
      </c>
      <c r="D201" s="15" t="s">
        <v>468</v>
      </c>
      <c r="E201" s="17">
        <v>0</v>
      </c>
      <c r="F201" s="18">
        <v>0</v>
      </c>
      <c r="G201" s="19"/>
      <c r="H201" s="18">
        <v>0</v>
      </c>
      <c r="I201" s="18">
        <f t="shared" si="6"/>
        <v>0</v>
      </c>
      <c r="J201" s="18">
        <f t="shared" si="7"/>
        <v>0</v>
      </c>
      <c r="K201" s="20">
        <f t="shared" si="8"/>
        <v>0</v>
      </c>
      <c r="L201" s="4">
        <v>4932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</row>
    <row r="202" spans="1:38" ht="38.25" x14ac:dyDescent="0.25">
      <c r="A202" s="14">
        <v>189</v>
      </c>
      <c r="B202" s="15" t="s">
        <v>471</v>
      </c>
      <c r="C202" s="16" t="s">
        <v>472</v>
      </c>
      <c r="D202" s="15" t="s">
        <v>473</v>
      </c>
      <c r="E202" s="17">
        <v>0</v>
      </c>
      <c r="F202" s="18">
        <v>0</v>
      </c>
      <c r="G202" s="19"/>
      <c r="H202" s="18">
        <v>0</v>
      </c>
      <c r="I202" s="18">
        <f t="shared" si="6"/>
        <v>0</v>
      </c>
      <c r="J202" s="18">
        <f t="shared" si="7"/>
        <v>0</v>
      </c>
      <c r="K202" s="20">
        <f t="shared" si="8"/>
        <v>0</v>
      </c>
      <c r="L202" s="4">
        <v>331.2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</row>
    <row r="203" spans="1:38" ht="38.25" x14ac:dyDescent="0.25">
      <c r="A203" s="14">
        <v>190</v>
      </c>
      <c r="B203" s="15" t="s">
        <v>474</v>
      </c>
      <c r="C203" s="16" t="s">
        <v>475</v>
      </c>
      <c r="D203" s="15" t="s">
        <v>476</v>
      </c>
      <c r="E203" s="17">
        <v>0</v>
      </c>
      <c r="F203" s="18">
        <v>0</v>
      </c>
      <c r="G203" s="19"/>
      <c r="H203" s="18">
        <v>0</v>
      </c>
      <c r="I203" s="18">
        <f t="shared" si="6"/>
        <v>0</v>
      </c>
      <c r="J203" s="18">
        <f t="shared" si="7"/>
        <v>0</v>
      </c>
      <c r="K203" s="20">
        <f t="shared" si="8"/>
        <v>0</v>
      </c>
      <c r="L203" s="4">
        <v>553.6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</row>
    <row r="204" spans="1:38" ht="38.25" x14ac:dyDescent="0.25">
      <c r="A204" s="14">
        <v>191</v>
      </c>
      <c r="B204" s="15" t="s">
        <v>477</v>
      </c>
      <c r="C204" s="16" t="s">
        <v>478</v>
      </c>
      <c r="D204" s="15" t="s">
        <v>476</v>
      </c>
      <c r="E204" s="17">
        <v>0</v>
      </c>
      <c r="F204" s="18">
        <v>0</v>
      </c>
      <c r="G204" s="19"/>
      <c r="H204" s="18">
        <v>0</v>
      </c>
      <c r="I204" s="18">
        <f t="shared" si="6"/>
        <v>0</v>
      </c>
      <c r="J204" s="18">
        <f t="shared" si="7"/>
        <v>0</v>
      </c>
      <c r="K204" s="20">
        <f t="shared" si="8"/>
        <v>0</v>
      </c>
      <c r="L204" s="4">
        <v>418.4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</row>
    <row r="205" spans="1:38" ht="38.25" x14ac:dyDescent="0.25">
      <c r="A205" s="14">
        <v>192</v>
      </c>
      <c r="B205" s="15" t="s">
        <v>479</v>
      </c>
      <c r="C205" s="16" t="s">
        <v>480</v>
      </c>
      <c r="D205" s="15" t="s">
        <v>481</v>
      </c>
      <c r="E205" s="17">
        <v>0</v>
      </c>
      <c r="F205" s="18">
        <v>0</v>
      </c>
      <c r="G205" s="19"/>
      <c r="H205" s="18">
        <v>0</v>
      </c>
      <c r="I205" s="18">
        <f t="shared" si="6"/>
        <v>0</v>
      </c>
      <c r="J205" s="18">
        <f t="shared" si="7"/>
        <v>0</v>
      </c>
      <c r="K205" s="20">
        <f t="shared" si="8"/>
        <v>0</v>
      </c>
      <c r="L205" s="4">
        <v>553.6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</row>
    <row r="206" spans="1:38" ht="63.75" x14ac:dyDescent="0.25">
      <c r="A206" s="14">
        <v>193</v>
      </c>
      <c r="B206" s="15" t="s">
        <v>482</v>
      </c>
      <c r="C206" s="16" t="s">
        <v>483</v>
      </c>
      <c r="D206" s="15" t="s">
        <v>189</v>
      </c>
      <c r="E206" s="17">
        <v>0</v>
      </c>
      <c r="F206" s="18">
        <v>0</v>
      </c>
      <c r="G206" s="19"/>
      <c r="H206" s="18">
        <v>0</v>
      </c>
      <c r="I206" s="18">
        <f t="shared" si="6"/>
        <v>0</v>
      </c>
      <c r="J206" s="18">
        <f t="shared" si="7"/>
        <v>0</v>
      </c>
      <c r="K206" s="20">
        <f t="shared" si="8"/>
        <v>0</v>
      </c>
      <c r="L206" s="4">
        <v>89.6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</row>
    <row r="207" spans="1:38" ht="51" x14ac:dyDescent="0.25">
      <c r="A207" s="14">
        <v>194</v>
      </c>
      <c r="B207" s="15" t="s">
        <v>484</v>
      </c>
      <c r="C207" s="16" t="s">
        <v>485</v>
      </c>
      <c r="D207" s="15" t="s">
        <v>189</v>
      </c>
      <c r="E207" s="17">
        <v>0</v>
      </c>
      <c r="F207" s="18">
        <v>0</v>
      </c>
      <c r="G207" s="19"/>
      <c r="H207" s="18">
        <v>0</v>
      </c>
      <c r="I207" s="18">
        <f t="shared" ref="I207:I247" si="9">ROUND(H207*1.1312,2)</f>
        <v>0</v>
      </c>
      <c r="J207" s="18">
        <f t="shared" ref="J207:J246" si="10">ROUND(I207+(I207*$J$11),2)</f>
        <v>0</v>
      </c>
      <c r="K207" s="20">
        <f t="shared" ref="K207:K246" si="11">J207*E207</f>
        <v>0</v>
      </c>
      <c r="L207" s="4">
        <v>1942.4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</row>
    <row r="208" spans="1:38" ht="38.25" x14ac:dyDescent="0.25">
      <c r="A208" s="14">
        <v>195</v>
      </c>
      <c r="B208" s="15" t="s">
        <v>486</v>
      </c>
      <c r="C208" s="16" t="s">
        <v>487</v>
      </c>
      <c r="D208" s="15" t="s">
        <v>189</v>
      </c>
      <c r="E208" s="17">
        <v>0</v>
      </c>
      <c r="F208" s="18">
        <v>0</v>
      </c>
      <c r="G208" s="19"/>
      <c r="H208" s="18">
        <v>0</v>
      </c>
      <c r="I208" s="18">
        <f t="shared" si="9"/>
        <v>0</v>
      </c>
      <c r="J208" s="18">
        <f t="shared" si="10"/>
        <v>0</v>
      </c>
      <c r="K208" s="20">
        <f t="shared" si="11"/>
        <v>0</v>
      </c>
      <c r="L208" s="4">
        <v>4259.2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</row>
    <row r="209" spans="1:38" ht="51" x14ac:dyDescent="0.25">
      <c r="A209" s="14">
        <v>196</v>
      </c>
      <c r="B209" s="15" t="s">
        <v>488</v>
      </c>
      <c r="C209" s="16" t="s">
        <v>489</v>
      </c>
      <c r="D209" s="15" t="s">
        <v>189</v>
      </c>
      <c r="E209" s="17">
        <v>0</v>
      </c>
      <c r="F209" s="18">
        <v>0</v>
      </c>
      <c r="G209" s="19"/>
      <c r="H209" s="18">
        <v>0</v>
      </c>
      <c r="I209" s="18">
        <f t="shared" si="9"/>
        <v>0</v>
      </c>
      <c r="J209" s="18">
        <f t="shared" si="10"/>
        <v>0</v>
      </c>
      <c r="K209" s="20">
        <f t="shared" si="11"/>
        <v>0</v>
      </c>
      <c r="L209" s="4">
        <v>34220.800000000003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</row>
    <row r="210" spans="1:38" ht="51" x14ac:dyDescent="0.25">
      <c r="A210" s="14">
        <v>197</v>
      </c>
      <c r="B210" s="15" t="s">
        <v>490</v>
      </c>
      <c r="C210" s="16" t="s">
        <v>491</v>
      </c>
      <c r="D210" s="15" t="s">
        <v>189</v>
      </c>
      <c r="E210" s="17">
        <v>0</v>
      </c>
      <c r="F210" s="18">
        <v>0</v>
      </c>
      <c r="G210" s="19"/>
      <c r="H210" s="18">
        <v>0</v>
      </c>
      <c r="I210" s="18">
        <f t="shared" si="9"/>
        <v>0</v>
      </c>
      <c r="J210" s="18">
        <f t="shared" si="10"/>
        <v>0</v>
      </c>
      <c r="K210" s="20">
        <f t="shared" si="11"/>
        <v>0</v>
      </c>
      <c r="L210" s="4">
        <v>24711.200000000001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</row>
    <row r="211" spans="1:38" ht="38.25" x14ac:dyDescent="0.25">
      <c r="A211" s="14">
        <v>198</v>
      </c>
      <c r="B211" s="15" t="s">
        <v>492</v>
      </c>
      <c r="C211" s="16" t="s">
        <v>493</v>
      </c>
      <c r="D211" s="15" t="s">
        <v>189</v>
      </c>
      <c r="E211" s="17">
        <v>0</v>
      </c>
      <c r="F211" s="18">
        <v>0</v>
      </c>
      <c r="G211" s="19"/>
      <c r="H211" s="18">
        <v>0</v>
      </c>
      <c r="I211" s="18">
        <f t="shared" si="9"/>
        <v>0</v>
      </c>
      <c r="J211" s="18">
        <f t="shared" si="10"/>
        <v>0</v>
      </c>
      <c r="K211" s="20">
        <f t="shared" si="11"/>
        <v>0</v>
      </c>
      <c r="L211" s="4">
        <v>19344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</row>
    <row r="212" spans="1:38" ht="38.25" x14ac:dyDescent="0.25">
      <c r="A212" s="14">
        <v>199</v>
      </c>
      <c r="B212" s="15" t="s">
        <v>494</v>
      </c>
      <c r="C212" s="16" t="s">
        <v>495</v>
      </c>
      <c r="D212" s="15" t="s">
        <v>189</v>
      </c>
      <c r="E212" s="17">
        <v>0</v>
      </c>
      <c r="F212" s="18">
        <v>0</v>
      </c>
      <c r="G212" s="19"/>
      <c r="H212" s="18">
        <v>0</v>
      </c>
      <c r="I212" s="18">
        <f t="shared" si="9"/>
        <v>0</v>
      </c>
      <c r="J212" s="18">
        <f t="shared" si="10"/>
        <v>0</v>
      </c>
      <c r="K212" s="20">
        <f t="shared" si="11"/>
        <v>0</v>
      </c>
      <c r="L212" s="4">
        <v>13361.6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</row>
    <row r="213" spans="1:38" ht="63.75" x14ac:dyDescent="0.25">
      <c r="A213" s="14">
        <v>200</v>
      </c>
      <c r="B213" s="15" t="s">
        <v>496</v>
      </c>
      <c r="C213" s="16" t="s">
        <v>497</v>
      </c>
      <c r="D213" s="15" t="s">
        <v>189</v>
      </c>
      <c r="E213" s="17">
        <v>28</v>
      </c>
      <c r="F213" s="18">
        <v>3065</v>
      </c>
      <c r="G213" s="19">
        <v>0.58890701468189233</v>
      </c>
      <c r="H213" s="18">
        <v>1260</v>
      </c>
      <c r="I213" s="18">
        <f t="shared" si="9"/>
        <v>1425.31</v>
      </c>
      <c r="J213" s="18">
        <f t="shared" si="10"/>
        <v>1439.71</v>
      </c>
      <c r="K213" s="20">
        <f t="shared" si="11"/>
        <v>40311.880000000005</v>
      </c>
      <c r="L213" s="4">
        <v>1260</v>
      </c>
      <c r="M213" s="21">
        <v>3</v>
      </c>
      <c r="N213" s="21">
        <v>2</v>
      </c>
      <c r="O213" s="21">
        <v>2</v>
      </c>
      <c r="P213" s="21">
        <v>0</v>
      </c>
      <c r="Q213" s="21">
        <v>1</v>
      </c>
      <c r="R213" s="21">
        <v>1</v>
      </c>
      <c r="S213" s="21">
        <v>1</v>
      </c>
      <c r="T213" s="21">
        <v>1</v>
      </c>
      <c r="U213" s="21">
        <v>1</v>
      </c>
      <c r="V213" s="21">
        <v>1</v>
      </c>
      <c r="W213" s="21">
        <v>1</v>
      </c>
      <c r="X213" s="21">
        <v>0</v>
      </c>
      <c r="Y213" s="21">
        <v>0</v>
      </c>
      <c r="Z213" s="21">
        <v>0</v>
      </c>
      <c r="AA213" s="21">
        <v>1</v>
      </c>
      <c r="AB213" s="21">
        <v>1</v>
      </c>
      <c r="AC213" s="21">
        <v>1</v>
      </c>
      <c r="AD213" s="21">
        <v>1</v>
      </c>
      <c r="AE213" s="21">
        <v>1</v>
      </c>
      <c r="AF213" s="21">
        <v>1</v>
      </c>
      <c r="AG213" s="21">
        <v>1</v>
      </c>
      <c r="AH213" s="21">
        <v>1</v>
      </c>
      <c r="AI213" s="21">
        <v>1</v>
      </c>
      <c r="AJ213" s="21">
        <v>3</v>
      </c>
      <c r="AK213" s="21">
        <v>1</v>
      </c>
      <c r="AL213" s="21">
        <v>1</v>
      </c>
    </row>
    <row r="214" spans="1:38" ht="51" x14ac:dyDescent="0.25">
      <c r="A214" s="14">
        <v>201</v>
      </c>
      <c r="B214" s="15" t="s">
        <v>498</v>
      </c>
      <c r="C214" s="16" t="s">
        <v>499</v>
      </c>
      <c r="D214" s="15" t="s">
        <v>189</v>
      </c>
      <c r="E214" s="17">
        <v>0</v>
      </c>
      <c r="F214" s="18">
        <v>0</v>
      </c>
      <c r="G214" s="19"/>
      <c r="H214" s="18">
        <v>0</v>
      </c>
      <c r="I214" s="18">
        <f t="shared" si="9"/>
        <v>0</v>
      </c>
      <c r="J214" s="18">
        <f t="shared" si="10"/>
        <v>0</v>
      </c>
      <c r="K214" s="20">
        <f t="shared" si="11"/>
        <v>0</v>
      </c>
      <c r="L214" s="4">
        <v>3092.8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</row>
    <row r="215" spans="1:38" ht="38.25" x14ac:dyDescent="0.25">
      <c r="A215" s="14">
        <v>202</v>
      </c>
      <c r="B215" s="15" t="s">
        <v>500</v>
      </c>
      <c r="C215" s="16" t="s">
        <v>501</v>
      </c>
      <c r="D215" s="15" t="s">
        <v>189</v>
      </c>
      <c r="E215" s="17">
        <v>0</v>
      </c>
      <c r="F215" s="18">
        <v>0</v>
      </c>
      <c r="G215" s="19"/>
      <c r="H215" s="18">
        <v>0</v>
      </c>
      <c r="I215" s="18">
        <f t="shared" si="9"/>
        <v>0</v>
      </c>
      <c r="J215" s="18">
        <f t="shared" si="10"/>
        <v>0</v>
      </c>
      <c r="K215" s="20">
        <f t="shared" si="11"/>
        <v>0</v>
      </c>
      <c r="L215" s="4">
        <v>6279.2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</row>
    <row r="216" spans="1:38" ht="38.25" x14ac:dyDescent="0.25">
      <c r="A216" s="14">
        <v>203</v>
      </c>
      <c r="B216" s="15" t="s">
        <v>502</v>
      </c>
      <c r="C216" s="16" t="s">
        <v>503</v>
      </c>
      <c r="D216" s="15" t="s">
        <v>189</v>
      </c>
      <c r="E216" s="17">
        <v>0</v>
      </c>
      <c r="F216" s="18">
        <v>0</v>
      </c>
      <c r="G216" s="19"/>
      <c r="H216" s="18">
        <v>0</v>
      </c>
      <c r="I216" s="18">
        <f t="shared" si="9"/>
        <v>0</v>
      </c>
      <c r="J216" s="18">
        <f t="shared" si="10"/>
        <v>0</v>
      </c>
      <c r="K216" s="20">
        <f t="shared" si="11"/>
        <v>0</v>
      </c>
      <c r="L216" s="4">
        <v>8784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</row>
    <row r="217" spans="1:38" ht="38.25" x14ac:dyDescent="0.25">
      <c r="A217" s="14">
        <v>204</v>
      </c>
      <c r="B217" s="15" t="s">
        <v>504</v>
      </c>
      <c r="C217" s="16" t="s">
        <v>505</v>
      </c>
      <c r="D217" s="15" t="s">
        <v>189</v>
      </c>
      <c r="E217" s="17">
        <v>29</v>
      </c>
      <c r="F217" s="18">
        <v>4067</v>
      </c>
      <c r="G217" s="19">
        <v>0.7163511187607573</v>
      </c>
      <c r="H217" s="18">
        <v>1153.5999999999999</v>
      </c>
      <c r="I217" s="18">
        <f t="shared" si="9"/>
        <v>1304.95</v>
      </c>
      <c r="J217" s="18">
        <f t="shared" si="10"/>
        <v>1318.13</v>
      </c>
      <c r="K217" s="20">
        <f t="shared" si="11"/>
        <v>38225.770000000004</v>
      </c>
      <c r="L217" s="4">
        <v>1153.5999999999999</v>
      </c>
      <c r="M217" s="21">
        <v>3</v>
      </c>
      <c r="N217" s="21">
        <v>2</v>
      </c>
      <c r="O217" s="21">
        <v>2</v>
      </c>
      <c r="P217" s="21">
        <v>1</v>
      </c>
      <c r="Q217" s="21">
        <v>1</v>
      </c>
      <c r="R217" s="21">
        <v>2</v>
      </c>
      <c r="S217" s="21">
        <v>1</v>
      </c>
      <c r="T217" s="21">
        <v>1</v>
      </c>
      <c r="U217" s="21">
        <v>1</v>
      </c>
      <c r="V217" s="21">
        <v>1</v>
      </c>
      <c r="W217" s="21">
        <v>1</v>
      </c>
      <c r="X217" s="21">
        <v>0</v>
      </c>
      <c r="Y217" s="21">
        <v>1</v>
      </c>
      <c r="Z217" s="21">
        <v>0</v>
      </c>
      <c r="AA217" s="21">
        <v>1</v>
      </c>
      <c r="AB217" s="21">
        <v>1</v>
      </c>
      <c r="AC217" s="21">
        <v>1</v>
      </c>
      <c r="AD217" s="21">
        <v>1</v>
      </c>
      <c r="AE217" s="21">
        <v>1</v>
      </c>
      <c r="AF217" s="21">
        <v>1</v>
      </c>
      <c r="AG217" s="21">
        <v>1</v>
      </c>
      <c r="AH217" s="21">
        <v>1</v>
      </c>
      <c r="AI217" s="21">
        <v>1</v>
      </c>
      <c r="AJ217" s="21">
        <v>1</v>
      </c>
      <c r="AK217" s="21">
        <v>1</v>
      </c>
      <c r="AL217" s="21">
        <v>1</v>
      </c>
    </row>
    <row r="218" spans="1:38" ht="25.5" x14ac:dyDescent="0.25">
      <c r="A218" s="14">
        <v>205</v>
      </c>
      <c r="B218" s="15" t="s">
        <v>506</v>
      </c>
      <c r="C218" s="16" t="s">
        <v>507</v>
      </c>
      <c r="D218" s="15" t="s">
        <v>189</v>
      </c>
      <c r="E218" s="17">
        <v>0</v>
      </c>
      <c r="F218" s="18">
        <v>0</v>
      </c>
      <c r="G218" s="19"/>
      <c r="H218" s="18">
        <v>0</v>
      </c>
      <c r="I218" s="18">
        <f t="shared" si="9"/>
        <v>0</v>
      </c>
      <c r="J218" s="18">
        <f t="shared" si="10"/>
        <v>0</v>
      </c>
      <c r="K218" s="20">
        <f t="shared" si="11"/>
        <v>0</v>
      </c>
      <c r="L218" s="4">
        <v>7367.2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</row>
    <row r="219" spans="1:38" ht="51" x14ac:dyDescent="0.25">
      <c r="A219" s="14">
        <v>206</v>
      </c>
      <c r="B219" s="15" t="s">
        <v>508</v>
      </c>
      <c r="C219" s="16" t="s">
        <v>509</v>
      </c>
      <c r="D219" s="15" t="s">
        <v>189</v>
      </c>
      <c r="E219" s="17">
        <v>0</v>
      </c>
      <c r="F219" s="18">
        <v>0</v>
      </c>
      <c r="G219" s="19"/>
      <c r="H219" s="18">
        <v>0</v>
      </c>
      <c r="I219" s="18">
        <f t="shared" si="9"/>
        <v>0</v>
      </c>
      <c r="J219" s="18">
        <f t="shared" si="10"/>
        <v>0</v>
      </c>
      <c r="K219" s="20">
        <f t="shared" si="11"/>
        <v>0</v>
      </c>
      <c r="L219" s="4">
        <v>745.6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</row>
    <row r="220" spans="1:38" ht="63.75" x14ac:dyDescent="0.25">
      <c r="A220" s="14">
        <v>207</v>
      </c>
      <c r="B220" s="15" t="s">
        <v>510</v>
      </c>
      <c r="C220" s="16" t="s">
        <v>511</v>
      </c>
      <c r="D220" s="15" t="s">
        <v>189</v>
      </c>
      <c r="E220" s="17">
        <v>0</v>
      </c>
      <c r="F220" s="18">
        <v>0</v>
      </c>
      <c r="G220" s="19"/>
      <c r="H220" s="18">
        <v>0</v>
      </c>
      <c r="I220" s="18">
        <f t="shared" si="9"/>
        <v>0</v>
      </c>
      <c r="J220" s="18">
        <f t="shared" si="10"/>
        <v>0</v>
      </c>
      <c r="K220" s="20">
        <f t="shared" si="11"/>
        <v>0</v>
      </c>
      <c r="L220" s="4">
        <v>2244.8000000000002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</row>
    <row r="221" spans="1:38" ht="63.75" x14ac:dyDescent="0.25">
      <c r="A221" s="14">
        <v>208</v>
      </c>
      <c r="B221" s="15" t="s">
        <v>512</v>
      </c>
      <c r="C221" s="16" t="s">
        <v>513</v>
      </c>
      <c r="D221" s="15" t="s">
        <v>189</v>
      </c>
      <c r="E221" s="17">
        <v>0</v>
      </c>
      <c r="F221" s="18">
        <v>0</v>
      </c>
      <c r="G221" s="19"/>
      <c r="H221" s="18">
        <v>0</v>
      </c>
      <c r="I221" s="18">
        <f t="shared" si="9"/>
        <v>0</v>
      </c>
      <c r="J221" s="18">
        <f t="shared" si="10"/>
        <v>0</v>
      </c>
      <c r="K221" s="20">
        <f t="shared" si="11"/>
        <v>0</v>
      </c>
      <c r="L221" s="4">
        <v>10901.6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</row>
    <row r="222" spans="1:38" ht="38.25" x14ac:dyDescent="0.25">
      <c r="A222" s="14">
        <v>209</v>
      </c>
      <c r="B222" s="15" t="s">
        <v>514</v>
      </c>
      <c r="C222" s="16" t="s">
        <v>515</v>
      </c>
      <c r="D222" s="15" t="s">
        <v>189</v>
      </c>
      <c r="E222" s="17">
        <v>0</v>
      </c>
      <c r="F222" s="18">
        <v>0</v>
      </c>
      <c r="G222" s="19"/>
      <c r="H222" s="18">
        <v>0</v>
      </c>
      <c r="I222" s="18">
        <f t="shared" si="9"/>
        <v>0</v>
      </c>
      <c r="J222" s="18">
        <f t="shared" si="10"/>
        <v>0</v>
      </c>
      <c r="K222" s="20">
        <f t="shared" si="11"/>
        <v>0</v>
      </c>
      <c r="L222" s="4">
        <v>919.2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</row>
    <row r="223" spans="1:38" ht="38.25" x14ac:dyDescent="0.25">
      <c r="A223" s="14">
        <v>210</v>
      </c>
      <c r="B223" s="15" t="s">
        <v>516</v>
      </c>
      <c r="C223" s="16" t="s">
        <v>517</v>
      </c>
      <c r="D223" s="15" t="s">
        <v>189</v>
      </c>
      <c r="E223" s="17">
        <v>0</v>
      </c>
      <c r="F223" s="18">
        <v>0</v>
      </c>
      <c r="G223" s="19"/>
      <c r="H223" s="18">
        <v>0</v>
      </c>
      <c r="I223" s="18">
        <f t="shared" si="9"/>
        <v>0</v>
      </c>
      <c r="J223" s="18">
        <f t="shared" si="10"/>
        <v>0</v>
      </c>
      <c r="K223" s="20">
        <f t="shared" si="11"/>
        <v>0</v>
      </c>
      <c r="L223" s="4">
        <v>1295.2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</row>
    <row r="224" spans="1:38" ht="25.5" x14ac:dyDescent="0.25">
      <c r="A224" s="14">
        <v>211</v>
      </c>
      <c r="B224" s="15" t="s">
        <v>518</v>
      </c>
      <c r="C224" s="16" t="s">
        <v>519</v>
      </c>
      <c r="D224" s="15" t="s">
        <v>189</v>
      </c>
      <c r="E224" s="17">
        <v>0</v>
      </c>
      <c r="F224" s="18">
        <v>0</v>
      </c>
      <c r="G224" s="19"/>
      <c r="H224" s="18">
        <v>0</v>
      </c>
      <c r="I224" s="18">
        <f t="shared" si="9"/>
        <v>0</v>
      </c>
      <c r="J224" s="18">
        <f t="shared" si="10"/>
        <v>0</v>
      </c>
      <c r="K224" s="20">
        <f t="shared" si="11"/>
        <v>0</v>
      </c>
      <c r="L224" s="4">
        <v>648.79999999999995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</row>
    <row r="225" spans="1:38" ht="38.25" x14ac:dyDescent="0.25">
      <c r="A225" s="14">
        <v>212</v>
      </c>
      <c r="B225" s="15" t="s">
        <v>520</v>
      </c>
      <c r="C225" s="16" t="s">
        <v>521</v>
      </c>
      <c r="D225" s="15" t="s">
        <v>189</v>
      </c>
      <c r="E225" s="17">
        <v>0</v>
      </c>
      <c r="F225" s="18">
        <v>0</v>
      </c>
      <c r="G225" s="19"/>
      <c r="H225" s="18">
        <v>0</v>
      </c>
      <c r="I225" s="18">
        <f t="shared" si="9"/>
        <v>0</v>
      </c>
      <c r="J225" s="18">
        <f t="shared" si="10"/>
        <v>0</v>
      </c>
      <c r="K225" s="20">
        <f t="shared" si="11"/>
        <v>0</v>
      </c>
      <c r="L225" s="4">
        <v>648.79999999999995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</row>
    <row r="226" spans="1:38" ht="38.25" x14ac:dyDescent="0.25">
      <c r="A226" s="14">
        <v>213</v>
      </c>
      <c r="B226" s="15" t="s">
        <v>522</v>
      </c>
      <c r="C226" s="16" t="s">
        <v>523</v>
      </c>
      <c r="D226" s="15" t="s">
        <v>189</v>
      </c>
      <c r="E226" s="17">
        <v>0</v>
      </c>
      <c r="F226" s="18">
        <v>0</v>
      </c>
      <c r="G226" s="19"/>
      <c r="H226" s="18">
        <v>0</v>
      </c>
      <c r="I226" s="18">
        <f t="shared" si="9"/>
        <v>0</v>
      </c>
      <c r="J226" s="18">
        <f t="shared" si="10"/>
        <v>0</v>
      </c>
      <c r="K226" s="20">
        <f t="shared" si="11"/>
        <v>0</v>
      </c>
      <c r="L226" s="4">
        <v>1080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</row>
    <row r="227" spans="1:38" ht="38.25" x14ac:dyDescent="0.25">
      <c r="A227" s="14">
        <v>214</v>
      </c>
      <c r="B227" s="15" t="s">
        <v>524</v>
      </c>
      <c r="C227" s="16" t="s">
        <v>525</v>
      </c>
      <c r="D227" s="15" t="s">
        <v>189</v>
      </c>
      <c r="E227" s="17">
        <v>0</v>
      </c>
      <c r="F227" s="18">
        <v>0</v>
      </c>
      <c r="G227" s="19"/>
      <c r="H227" s="18">
        <v>0</v>
      </c>
      <c r="I227" s="18">
        <f t="shared" si="9"/>
        <v>0</v>
      </c>
      <c r="J227" s="18">
        <f t="shared" si="10"/>
        <v>0</v>
      </c>
      <c r="K227" s="20">
        <f t="shared" si="11"/>
        <v>0</v>
      </c>
      <c r="L227" s="4">
        <v>540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</row>
    <row r="228" spans="1:38" ht="63.75" x14ac:dyDescent="0.25">
      <c r="A228" s="14">
        <v>215</v>
      </c>
      <c r="B228" s="15" t="s">
        <v>526</v>
      </c>
      <c r="C228" s="16" t="s">
        <v>527</v>
      </c>
      <c r="D228" s="15" t="s">
        <v>189</v>
      </c>
      <c r="E228" s="17">
        <v>0</v>
      </c>
      <c r="F228" s="18">
        <v>0</v>
      </c>
      <c r="G228" s="19"/>
      <c r="H228" s="18">
        <v>0</v>
      </c>
      <c r="I228" s="18">
        <f t="shared" si="9"/>
        <v>0</v>
      </c>
      <c r="J228" s="18">
        <f t="shared" si="10"/>
        <v>0</v>
      </c>
      <c r="K228" s="20">
        <f t="shared" si="11"/>
        <v>0</v>
      </c>
      <c r="L228" s="4">
        <v>4543.2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</row>
    <row r="229" spans="1:38" ht="63.75" x14ac:dyDescent="0.25">
      <c r="A229" s="14">
        <v>216</v>
      </c>
      <c r="B229" s="15" t="s">
        <v>528</v>
      </c>
      <c r="C229" s="16" t="s">
        <v>529</v>
      </c>
      <c r="D229" s="15" t="s">
        <v>189</v>
      </c>
      <c r="E229" s="17">
        <v>0</v>
      </c>
      <c r="F229" s="18">
        <v>0</v>
      </c>
      <c r="G229" s="19"/>
      <c r="H229" s="18">
        <v>0</v>
      </c>
      <c r="I229" s="18">
        <f t="shared" si="9"/>
        <v>0</v>
      </c>
      <c r="J229" s="18">
        <f t="shared" si="10"/>
        <v>0</v>
      </c>
      <c r="K229" s="20">
        <f t="shared" si="11"/>
        <v>0</v>
      </c>
      <c r="L229" s="4">
        <v>3028.8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</row>
    <row r="230" spans="1:38" ht="63.75" x14ac:dyDescent="0.25">
      <c r="A230" s="14">
        <v>217</v>
      </c>
      <c r="B230" s="15" t="s">
        <v>530</v>
      </c>
      <c r="C230" s="16" t="s">
        <v>531</v>
      </c>
      <c r="D230" s="15" t="s">
        <v>189</v>
      </c>
      <c r="E230" s="17">
        <v>0</v>
      </c>
      <c r="F230" s="18">
        <v>0</v>
      </c>
      <c r="G230" s="19"/>
      <c r="H230" s="18">
        <v>0</v>
      </c>
      <c r="I230" s="18">
        <f t="shared" si="9"/>
        <v>0</v>
      </c>
      <c r="J230" s="18">
        <f t="shared" si="10"/>
        <v>0</v>
      </c>
      <c r="K230" s="20">
        <f t="shared" si="11"/>
        <v>0</v>
      </c>
      <c r="L230" s="4">
        <v>2596.8000000000002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</row>
    <row r="231" spans="1:38" ht="63.75" x14ac:dyDescent="0.25">
      <c r="A231" s="14">
        <v>218</v>
      </c>
      <c r="B231" s="15" t="s">
        <v>532</v>
      </c>
      <c r="C231" s="16" t="s">
        <v>533</v>
      </c>
      <c r="D231" s="15" t="s">
        <v>189</v>
      </c>
      <c r="E231" s="17">
        <v>0</v>
      </c>
      <c r="F231" s="18">
        <v>0</v>
      </c>
      <c r="G231" s="19"/>
      <c r="H231" s="18">
        <v>0</v>
      </c>
      <c r="I231" s="18">
        <f t="shared" si="9"/>
        <v>0</v>
      </c>
      <c r="J231" s="18">
        <f t="shared" si="10"/>
        <v>0</v>
      </c>
      <c r="K231" s="20">
        <f t="shared" si="11"/>
        <v>0</v>
      </c>
      <c r="L231" s="4">
        <v>2596.8000000000002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</row>
    <row r="232" spans="1:38" ht="63.75" x14ac:dyDescent="0.25">
      <c r="A232" s="14">
        <v>219</v>
      </c>
      <c r="B232" s="15" t="s">
        <v>534</v>
      </c>
      <c r="C232" s="16" t="s">
        <v>535</v>
      </c>
      <c r="D232" s="15" t="s">
        <v>189</v>
      </c>
      <c r="E232" s="17">
        <v>0</v>
      </c>
      <c r="F232" s="18">
        <v>0</v>
      </c>
      <c r="G232" s="19"/>
      <c r="H232" s="18">
        <v>0</v>
      </c>
      <c r="I232" s="18">
        <f t="shared" si="9"/>
        <v>0</v>
      </c>
      <c r="J232" s="18">
        <f t="shared" si="10"/>
        <v>0</v>
      </c>
      <c r="K232" s="20">
        <f t="shared" si="11"/>
        <v>0</v>
      </c>
      <c r="L232" s="4">
        <v>3956.8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</row>
    <row r="233" spans="1:38" ht="63.75" x14ac:dyDescent="0.25">
      <c r="A233" s="14">
        <v>220</v>
      </c>
      <c r="B233" s="15" t="s">
        <v>536</v>
      </c>
      <c r="C233" s="16" t="s">
        <v>537</v>
      </c>
      <c r="D233" s="15" t="s">
        <v>189</v>
      </c>
      <c r="E233" s="17">
        <v>0</v>
      </c>
      <c r="F233" s="18">
        <v>0</v>
      </c>
      <c r="G233" s="19"/>
      <c r="H233" s="18">
        <v>0</v>
      </c>
      <c r="I233" s="18">
        <f t="shared" si="9"/>
        <v>0</v>
      </c>
      <c r="J233" s="18">
        <f t="shared" si="10"/>
        <v>0</v>
      </c>
      <c r="K233" s="20">
        <f t="shared" si="11"/>
        <v>0</v>
      </c>
      <c r="L233" s="4">
        <v>2120.8000000000002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</row>
    <row r="234" spans="1:38" ht="76.5" x14ac:dyDescent="0.25">
      <c r="A234" s="14">
        <v>221</v>
      </c>
      <c r="B234" s="15" t="s">
        <v>538</v>
      </c>
      <c r="C234" s="16" t="s">
        <v>539</v>
      </c>
      <c r="D234" s="15" t="s">
        <v>540</v>
      </c>
      <c r="E234" s="17">
        <v>0</v>
      </c>
      <c r="F234" s="18">
        <v>0</v>
      </c>
      <c r="G234" s="19"/>
      <c r="H234" s="18">
        <v>0</v>
      </c>
      <c r="I234" s="18">
        <f t="shared" si="9"/>
        <v>0</v>
      </c>
      <c r="J234" s="18">
        <f t="shared" si="10"/>
        <v>0</v>
      </c>
      <c r="K234" s="20">
        <f t="shared" si="11"/>
        <v>0</v>
      </c>
      <c r="L234" s="4">
        <v>18422.400000000001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v>0</v>
      </c>
    </row>
    <row r="235" spans="1:38" ht="76.5" x14ac:dyDescent="0.25">
      <c r="A235" s="14">
        <v>222</v>
      </c>
      <c r="B235" s="15" t="s">
        <v>541</v>
      </c>
      <c r="C235" s="16" t="s">
        <v>542</v>
      </c>
      <c r="D235" s="15" t="s">
        <v>543</v>
      </c>
      <c r="E235" s="17">
        <v>0</v>
      </c>
      <c r="F235" s="18">
        <v>0</v>
      </c>
      <c r="G235" s="19"/>
      <c r="H235" s="18">
        <v>0</v>
      </c>
      <c r="I235" s="18">
        <f t="shared" si="9"/>
        <v>0</v>
      </c>
      <c r="J235" s="18">
        <f t="shared" si="10"/>
        <v>0</v>
      </c>
      <c r="K235" s="20">
        <f t="shared" si="11"/>
        <v>0</v>
      </c>
      <c r="L235" s="4">
        <v>4562.3999999999996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</row>
    <row r="236" spans="1:38" ht="114.75" x14ac:dyDescent="0.25">
      <c r="A236" s="14">
        <v>223</v>
      </c>
      <c r="B236" s="15" t="s">
        <v>544</v>
      </c>
      <c r="C236" s="16" t="s">
        <v>545</v>
      </c>
      <c r="D236" s="15" t="s">
        <v>543</v>
      </c>
      <c r="E236" s="17">
        <v>0</v>
      </c>
      <c r="F236" s="18">
        <v>0</v>
      </c>
      <c r="G236" s="19"/>
      <c r="H236" s="18">
        <v>0</v>
      </c>
      <c r="I236" s="18">
        <f t="shared" si="9"/>
        <v>0</v>
      </c>
      <c r="J236" s="18">
        <f t="shared" si="10"/>
        <v>0</v>
      </c>
      <c r="K236" s="20">
        <f t="shared" si="11"/>
        <v>0</v>
      </c>
      <c r="L236" s="4">
        <v>92645.6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</row>
    <row r="237" spans="1:38" ht="114.75" x14ac:dyDescent="0.25">
      <c r="A237" s="14">
        <v>224</v>
      </c>
      <c r="B237" s="15" t="s">
        <v>546</v>
      </c>
      <c r="C237" s="16" t="s">
        <v>547</v>
      </c>
      <c r="D237" s="15" t="s">
        <v>543</v>
      </c>
      <c r="E237" s="17">
        <v>0</v>
      </c>
      <c r="F237" s="18">
        <v>0</v>
      </c>
      <c r="G237" s="19"/>
      <c r="H237" s="18">
        <v>0</v>
      </c>
      <c r="I237" s="18">
        <f t="shared" si="9"/>
        <v>0</v>
      </c>
      <c r="J237" s="18">
        <f t="shared" si="10"/>
        <v>0</v>
      </c>
      <c r="K237" s="20">
        <f t="shared" si="11"/>
        <v>0</v>
      </c>
      <c r="L237" s="4">
        <v>49024.800000000003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</row>
    <row r="238" spans="1:38" ht="38.25" x14ac:dyDescent="0.25">
      <c r="A238" s="14">
        <v>225</v>
      </c>
      <c r="B238" s="15" t="s">
        <v>548</v>
      </c>
      <c r="C238" s="16" t="s">
        <v>549</v>
      </c>
      <c r="D238" s="15" t="s">
        <v>189</v>
      </c>
      <c r="E238" s="17">
        <v>0</v>
      </c>
      <c r="F238" s="18">
        <v>0</v>
      </c>
      <c r="G238" s="19"/>
      <c r="H238" s="18">
        <v>0</v>
      </c>
      <c r="I238" s="18">
        <f t="shared" si="9"/>
        <v>0</v>
      </c>
      <c r="J238" s="18">
        <f t="shared" si="10"/>
        <v>0</v>
      </c>
      <c r="K238" s="20">
        <f t="shared" si="11"/>
        <v>0</v>
      </c>
      <c r="L238" s="4">
        <v>2950.4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</row>
    <row r="239" spans="1:38" ht="38.25" x14ac:dyDescent="0.25">
      <c r="A239" s="14">
        <v>226</v>
      </c>
      <c r="B239" s="15" t="s">
        <v>550</v>
      </c>
      <c r="C239" s="16" t="s">
        <v>551</v>
      </c>
      <c r="D239" s="15" t="s">
        <v>189</v>
      </c>
      <c r="E239" s="17">
        <v>0</v>
      </c>
      <c r="F239" s="18">
        <v>0</v>
      </c>
      <c r="G239" s="19"/>
      <c r="H239" s="18">
        <v>0</v>
      </c>
      <c r="I239" s="18">
        <f t="shared" si="9"/>
        <v>0</v>
      </c>
      <c r="J239" s="18">
        <f t="shared" si="10"/>
        <v>0</v>
      </c>
      <c r="K239" s="20">
        <f t="shared" si="11"/>
        <v>0</v>
      </c>
      <c r="L239" s="4">
        <v>5191.2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</row>
    <row r="240" spans="1:38" ht="38.25" x14ac:dyDescent="0.25">
      <c r="A240" s="14">
        <v>227</v>
      </c>
      <c r="B240" s="15" t="s">
        <v>552</v>
      </c>
      <c r="C240" s="16" t="s">
        <v>553</v>
      </c>
      <c r="D240" s="15" t="s">
        <v>189</v>
      </c>
      <c r="E240" s="17">
        <v>0</v>
      </c>
      <c r="F240" s="18">
        <v>0</v>
      </c>
      <c r="G240" s="19"/>
      <c r="H240" s="18">
        <v>0</v>
      </c>
      <c r="I240" s="18">
        <f t="shared" si="9"/>
        <v>0</v>
      </c>
      <c r="J240" s="18">
        <f t="shared" si="10"/>
        <v>0</v>
      </c>
      <c r="K240" s="20">
        <f t="shared" si="11"/>
        <v>0</v>
      </c>
      <c r="L240" s="4">
        <v>6920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v>0</v>
      </c>
    </row>
    <row r="241" spans="1:38" ht="102" x14ac:dyDescent="0.25">
      <c r="A241" s="14">
        <v>228</v>
      </c>
      <c r="B241" s="15" t="s">
        <v>554</v>
      </c>
      <c r="C241" s="16" t="s">
        <v>555</v>
      </c>
      <c r="D241" s="15" t="s">
        <v>556</v>
      </c>
      <c r="E241" s="17">
        <v>0</v>
      </c>
      <c r="F241" s="18">
        <v>0</v>
      </c>
      <c r="G241" s="19"/>
      <c r="H241" s="18">
        <v>0</v>
      </c>
      <c r="I241" s="18">
        <f t="shared" si="9"/>
        <v>0</v>
      </c>
      <c r="J241" s="18">
        <f t="shared" si="10"/>
        <v>0</v>
      </c>
      <c r="K241" s="20">
        <f t="shared" si="11"/>
        <v>0</v>
      </c>
      <c r="L241" s="4">
        <v>7809.6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</row>
    <row r="242" spans="1:38" ht="51" x14ac:dyDescent="0.25">
      <c r="A242" s="14">
        <v>229</v>
      </c>
      <c r="B242" s="15" t="s">
        <v>557</v>
      </c>
      <c r="C242" s="25" t="s">
        <v>558</v>
      </c>
      <c r="D242" s="15" t="s">
        <v>189</v>
      </c>
      <c r="E242" s="17">
        <v>0</v>
      </c>
      <c r="F242" s="18">
        <v>0</v>
      </c>
      <c r="G242" s="19"/>
      <c r="H242" s="18">
        <v>0</v>
      </c>
      <c r="I242" s="18">
        <f t="shared" si="9"/>
        <v>0</v>
      </c>
      <c r="J242" s="18">
        <f t="shared" si="10"/>
        <v>0</v>
      </c>
      <c r="K242" s="20">
        <f t="shared" si="11"/>
        <v>0</v>
      </c>
      <c r="L242" s="4">
        <v>3667.2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</row>
    <row r="243" spans="1:38" ht="25.5" x14ac:dyDescent="0.25">
      <c r="A243" s="14">
        <v>230</v>
      </c>
      <c r="B243" s="15" t="s">
        <v>559</v>
      </c>
      <c r="C243" s="26" t="s">
        <v>560</v>
      </c>
      <c r="D243" s="15" t="s">
        <v>189</v>
      </c>
      <c r="E243" s="17">
        <v>0</v>
      </c>
      <c r="F243" s="18">
        <v>0</v>
      </c>
      <c r="G243" s="19"/>
      <c r="H243" s="18">
        <v>0</v>
      </c>
      <c r="I243" s="18">
        <f t="shared" si="9"/>
        <v>0</v>
      </c>
      <c r="J243" s="18">
        <f t="shared" si="10"/>
        <v>0</v>
      </c>
      <c r="K243" s="20">
        <f t="shared" si="11"/>
        <v>0</v>
      </c>
      <c r="L243" s="4">
        <v>1264.8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</row>
    <row r="244" spans="1:38" ht="51" x14ac:dyDescent="0.25">
      <c r="A244" s="14">
        <v>231</v>
      </c>
      <c r="B244" s="15" t="s">
        <v>561</v>
      </c>
      <c r="C244" s="26" t="s">
        <v>562</v>
      </c>
      <c r="D244" s="15" t="s">
        <v>189</v>
      </c>
      <c r="E244" s="17">
        <v>0</v>
      </c>
      <c r="F244" s="18">
        <v>0</v>
      </c>
      <c r="G244" s="19"/>
      <c r="H244" s="18">
        <v>0</v>
      </c>
      <c r="I244" s="18">
        <f t="shared" si="9"/>
        <v>0</v>
      </c>
      <c r="J244" s="18">
        <f t="shared" si="10"/>
        <v>0</v>
      </c>
      <c r="K244" s="20">
        <f t="shared" si="11"/>
        <v>0</v>
      </c>
      <c r="L244" s="4">
        <v>3362.4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</row>
    <row r="245" spans="1:38" ht="63.75" x14ac:dyDescent="0.25">
      <c r="A245" s="14">
        <v>232</v>
      </c>
      <c r="B245" s="15" t="s">
        <v>563</v>
      </c>
      <c r="C245" s="26" t="s">
        <v>564</v>
      </c>
      <c r="D245" s="15" t="s">
        <v>189</v>
      </c>
      <c r="E245" s="17">
        <v>0</v>
      </c>
      <c r="F245" s="18">
        <v>0</v>
      </c>
      <c r="G245" s="19"/>
      <c r="H245" s="18">
        <v>0</v>
      </c>
      <c r="I245" s="18">
        <f t="shared" si="9"/>
        <v>0</v>
      </c>
      <c r="J245" s="18">
        <f t="shared" si="10"/>
        <v>0</v>
      </c>
      <c r="K245" s="20">
        <f t="shared" si="11"/>
        <v>0</v>
      </c>
      <c r="L245" s="4">
        <v>12978.4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</row>
    <row r="246" spans="1:38" ht="38.25" x14ac:dyDescent="0.25">
      <c r="A246" s="14">
        <v>233</v>
      </c>
      <c r="B246" s="15" t="s">
        <v>565</v>
      </c>
      <c r="C246" s="26" t="s">
        <v>566</v>
      </c>
      <c r="D246" s="15" t="s">
        <v>189</v>
      </c>
      <c r="E246" s="17">
        <v>0</v>
      </c>
      <c r="F246" s="18">
        <v>0</v>
      </c>
      <c r="G246" s="19"/>
      <c r="H246" s="18">
        <v>0</v>
      </c>
      <c r="I246" s="18">
        <f t="shared" si="9"/>
        <v>0</v>
      </c>
      <c r="J246" s="18">
        <f t="shared" si="10"/>
        <v>0</v>
      </c>
      <c r="K246" s="20">
        <f t="shared" si="11"/>
        <v>0</v>
      </c>
      <c r="L246" s="4">
        <v>6152.8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</row>
    <row r="247" spans="1:38" ht="38.25" x14ac:dyDescent="0.25">
      <c r="A247" s="14">
        <v>234</v>
      </c>
      <c r="B247" s="15" t="s">
        <v>567</v>
      </c>
      <c r="C247" s="26" t="s">
        <v>568</v>
      </c>
      <c r="D247" s="15" t="s">
        <v>189</v>
      </c>
      <c r="E247" s="17">
        <v>0</v>
      </c>
      <c r="F247" s="18">
        <v>0</v>
      </c>
      <c r="G247" s="19"/>
      <c r="H247" s="18">
        <v>0</v>
      </c>
      <c r="I247" s="18">
        <f t="shared" si="9"/>
        <v>0</v>
      </c>
      <c r="J247" s="18">
        <f>ROUND(I247+(I247*$J$11),2)</f>
        <v>0</v>
      </c>
      <c r="K247" s="20">
        <f>J247*E247</f>
        <v>0</v>
      </c>
      <c r="L247" s="4">
        <v>21777.599999999999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</row>
    <row r="248" spans="1:38" x14ac:dyDescent="0.25">
      <c r="A248" s="27"/>
      <c r="B248" s="28"/>
      <c r="C248" s="28"/>
      <c r="D248" s="28"/>
      <c r="E248" s="29">
        <v>0</v>
      </c>
      <c r="J248" s="18"/>
    </row>
    <row r="249" spans="1:38" x14ac:dyDescent="0.25">
      <c r="A249" s="112" t="s">
        <v>569</v>
      </c>
      <c r="B249" s="113"/>
      <c r="C249" s="113"/>
      <c r="D249" s="113"/>
      <c r="E249" s="113"/>
      <c r="F249" s="114"/>
      <c r="G249" s="30">
        <v>0.44925904985698456</v>
      </c>
      <c r="H249" s="31"/>
      <c r="I249" s="31"/>
      <c r="J249" s="31"/>
      <c r="K249" s="32">
        <f>SUM(K14:K247)</f>
        <v>11166335.74</v>
      </c>
    </row>
    <row r="251" spans="1:38" x14ac:dyDescent="0.25">
      <c r="A251" s="6" t="s">
        <v>570</v>
      </c>
    </row>
    <row r="252" spans="1:38" x14ac:dyDescent="0.25">
      <c r="A252" s="33"/>
    </row>
    <row r="253" spans="1:38" ht="22.5" x14ac:dyDescent="0.25">
      <c r="A253" s="10" t="s">
        <v>8</v>
      </c>
      <c r="B253" s="10" t="s">
        <v>9</v>
      </c>
      <c r="C253" s="11" t="s">
        <v>10</v>
      </c>
      <c r="D253" s="10" t="s">
        <v>11</v>
      </c>
      <c r="E253" s="12" t="s">
        <v>12</v>
      </c>
      <c r="F253" s="13" t="s">
        <v>13</v>
      </c>
      <c r="G253" s="13" t="s">
        <v>14</v>
      </c>
      <c r="H253" s="13" t="s">
        <v>15</v>
      </c>
      <c r="I253" s="13"/>
      <c r="J253" s="13"/>
      <c r="K253" s="13" t="s">
        <v>16</v>
      </c>
      <c r="M253" s="13" t="s">
        <v>18</v>
      </c>
      <c r="N253" s="13" t="s">
        <v>18</v>
      </c>
      <c r="O253" s="13" t="s">
        <v>18</v>
      </c>
      <c r="P253" s="13" t="s">
        <v>18</v>
      </c>
      <c r="Q253" s="13" t="s">
        <v>18</v>
      </c>
      <c r="R253" s="13" t="s">
        <v>18</v>
      </c>
      <c r="S253" s="13" t="s">
        <v>18</v>
      </c>
      <c r="T253" s="13" t="s">
        <v>18</v>
      </c>
      <c r="U253" s="13" t="s">
        <v>18</v>
      </c>
      <c r="V253" s="13" t="s">
        <v>18</v>
      </c>
      <c r="W253" s="13" t="s">
        <v>18</v>
      </c>
      <c r="X253" s="13" t="s">
        <v>18</v>
      </c>
      <c r="Y253" s="13" t="s">
        <v>18</v>
      </c>
      <c r="Z253" s="13" t="s">
        <v>18</v>
      </c>
      <c r="AA253" s="13" t="s">
        <v>18</v>
      </c>
      <c r="AB253" s="13" t="s">
        <v>18</v>
      </c>
      <c r="AC253" s="13" t="s">
        <v>18</v>
      </c>
      <c r="AD253" s="13" t="s">
        <v>18</v>
      </c>
      <c r="AE253" s="13" t="s">
        <v>18</v>
      </c>
      <c r="AF253" s="13" t="s">
        <v>18</v>
      </c>
      <c r="AG253" s="13" t="s">
        <v>18</v>
      </c>
      <c r="AH253" s="13" t="s">
        <v>18</v>
      </c>
      <c r="AI253" s="13" t="s">
        <v>18</v>
      </c>
      <c r="AJ253" s="13" t="s">
        <v>18</v>
      </c>
      <c r="AK253" s="13" t="s">
        <v>18</v>
      </c>
      <c r="AL253" s="13" t="s">
        <v>18</v>
      </c>
    </row>
    <row r="254" spans="1:38" ht="41.25" x14ac:dyDescent="0.25">
      <c r="A254" s="34">
        <v>235</v>
      </c>
      <c r="B254" s="35" t="s">
        <v>571</v>
      </c>
      <c r="C254" s="36" t="s">
        <v>572</v>
      </c>
      <c r="D254" s="35" t="s">
        <v>189</v>
      </c>
      <c r="E254" s="17">
        <v>49</v>
      </c>
      <c r="F254" s="18">
        <v>1529</v>
      </c>
      <c r="G254" s="19">
        <v>0.75565729234793988</v>
      </c>
      <c r="H254" s="18">
        <v>373.6</v>
      </c>
      <c r="I254" s="18">
        <f t="shared" ref="I254:I317" si="12">ROUND(H254*1.1312,2)</f>
        <v>422.62</v>
      </c>
      <c r="J254" s="18">
        <f>ROUND(I254+(I254*$J$11),2)</f>
        <v>426.89</v>
      </c>
      <c r="K254" s="20">
        <f>J254*E254</f>
        <v>20917.61</v>
      </c>
      <c r="L254" s="4">
        <v>373.6</v>
      </c>
      <c r="M254" s="21">
        <v>9</v>
      </c>
      <c r="N254" s="21">
        <v>3</v>
      </c>
      <c r="O254" s="21">
        <v>3</v>
      </c>
      <c r="P254" s="21">
        <v>1</v>
      </c>
      <c r="Q254" s="21">
        <v>2</v>
      </c>
      <c r="R254" s="21">
        <v>2</v>
      </c>
      <c r="S254" s="21">
        <v>2</v>
      </c>
      <c r="T254" s="21">
        <v>0</v>
      </c>
      <c r="U254" s="21">
        <v>3</v>
      </c>
      <c r="V254" s="21">
        <v>2</v>
      </c>
      <c r="W254" s="21">
        <v>5</v>
      </c>
      <c r="X254" s="21">
        <v>0</v>
      </c>
      <c r="Y254" s="21">
        <v>1</v>
      </c>
      <c r="Z254" s="21">
        <v>0</v>
      </c>
      <c r="AA254" s="21">
        <v>2</v>
      </c>
      <c r="AB254" s="21">
        <v>1</v>
      </c>
      <c r="AC254" s="21">
        <v>1</v>
      </c>
      <c r="AD254" s="21">
        <v>1</v>
      </c>
      <c r="AE254" s="21">
        <v>4</v>
      </c>
      <c r="AF254" s="21">
        <v>1</v>
      </c>
      <c r="AG254" s="21">
        <v>1</v>
      </c>
      <c r="AH254" s="21">
        <v>1</v>
      </c>
      <c r="AI254" s="21">
        <v>1</v>
      </c>
      <c r="AJ254" s="21">
        <v>1</v>
      </c>
      <c r="AK254" s="21">
        <v>1</v>
      </c>
      <c r="AL254" s="21">
        <v>1</v>
      </c>
    </row>
    <row r="255" spans="1:38" ht="33" x14ac:dyDescent="0.25">
      <c r="A255" s="34">
        <v>236</v>
      </c>
      <c r="B255" s="35" t="s">
        <v>573</v>
      </c>
      <c r="C255" s="36" t="s">
        <v>574</v>
      </c>
      <c r="D255" s="35" t="s">
        <v>189</v>
      </c>
      <c r="E255" s="17">
        <v>0</v>
      </c>
      <c r="F255" s="18">
        <v>0</v>
      </c>
      <c r="G255" s="19"/>
      <c r="H255" s="18">
        <v>0</v>
      </c>
      <c r="I255" s="18">
        <f t="shared" si="12"/>
        <v>0</v>
      </c>
      <c r="J255" s="18">
        <f t="shared" ref="J255:J318" si="13">ROUND(I255+(I255*$J$11),2)</f>
        <v>0</v>
      </c>
      <c r="K255" s="20">
        <f t="shared" ref="K255:K318" si="14">J255*E255</f>
        <v>0</v>
      </c>
      <c r="L255" s="4">
        <v>169.6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</row>
    <row r="256" spans="1:38" ht="24.75" x14ac:dyDescent="0.25">
      <c r="A256" s="34">
        <v>237</v>
      </c>
      <c r="B256" s="35" t="s">
        <v>575</v>
      </c>
      <c r="C256" s="36" t="s">
        <v>576</v>
      </c>
      <c r="D256" s="35" t="s">
        <v>189</v>
      </c>
      <c r="E256" s="17">
        <v>0</v>
      </c>
      <c r="F256" s="18">
        <v>0</v>
      </c>
      <c r="G256" s="19"/>
      <c r="H256" s="18">
        <v>0</v>
      </c>
      <c r="I256" s="18">
        <f t="shared" si="12"/>
        <v>0</v>
      </c>
      <c r="J256" s="18">
        <f t="shared" si="13"/>
        <v>0</v>
      </c>
      <c r="K256" s="20">
        <f t="shared" si="14"/>
        <v>0</v>
      </c>
      <c r="L256" s="4">
        <v>122.4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</row>
    <row r="257" spans="1:38" ht="24.75" x14ac:dyDescent="0.25">
      <c r="A257" s="34">
        <v>238</v>
      </c>
      <c r="B257" s="35" t="s">
        <v>577</v>
      </c>
      <c r="C257" s="36" t="s">
        <v>578</v>
      </c>
      <c r="D257" s="35" t="s">
        <v>189</v>
      </c>
      <c r="E257" s="17">
        <v>0</v>
      </c>
      <c r="F257" s="18">
        <v>0</v>
      </c>
      <c r="G257" s="19"/>
      <c r="H257" s="18">
        <v>0</v>
      </c>
      <c r="I257" s="18">
        <f t="shared" si="12"/>
        <v>0</v>
      </c>
      <c r="J257" s="18">
        <f t="shared" si="13"/>
        <v>0</v>
      </c>
      <c r="K257" s="20">
        <f t="shared" si="14"/>
        <v>0</v>
      </c>
      <c r="L257" s="4">
        <v>162.4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</row>
    <row r="258" spans="1:38" ht="24.75" x14ac:dyDescent="0.25">
      <c r="A258" s="34">
        <v>239</v>
      </c>
      <c r="B258" s="35" t="s">
        <v>579</v>
      </c>
      <c r="C258" s="36" t="s">
        <v>580</v>
      </c>
      <c r="D258" s="35" t="s">
        <v>189</v>
      </c>
      <c r="E258" s="17">
        <v>0</v>
      </c>
      <c r="F258" s="18">
        <v>0</v>
      </c>
      <c r="G258" s="19"/>
      <c r="H258" s="18">
        <v>0</v>
      </c>
      <c r="I258" s="18">
        <f t="shared" si="12"/>
        <v>0</v>
      </c>
      <c r="J258" s="18">
        <f t="shared" si="13"/>
        <v>0</v>
      </c>
      <c r="K258" s="20">
        <f t="shared" si="14"/>
        <v>0</v>
      </c>
      <c r="L258" s="4">
        <v>111.2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  <c r="AI258" s="21">
        <v>0</v>
      </c>
      <c r="AJ258" s="21">
        <v>0</v>
      </c>
      <c r="AK258" s="21">
        <v>0</v>
      </c>
      <c r="AL258" s="21">
        <v>0</v>
      </c>
    </row>
    <row r="259" spans="1:38" ht="24.75" x14ac:dyDescent="0.25">
      <c r="A259" s="34">
        <v>240</v>
      </c>
      <c r="B259" s="35" t="s">
        <v>581</v>
      </c>
      <c r="C259" s="36" t="s">
        <v>582</v>
      </c>
      <c r="D259" s="35" t="s">
        <v>189</v>
      </c>
      <c r="E259" s="17">
        <v>0</v>
      </c>
      <c r="F259" s="18">
        <v>0</v>
      </c>
      <c r="G259" s="19"/>
      <c r="H259" s="18">
        <v>0</v>
      </c>
      <c r="I259" s="18">
        <f t="shared" si="12"/>
        <v>0</v>
      </c>
      <c r="J259" s="18">
        <f t="shared" si="13"/>
        <v>0</v>
      </c>
      <c r="K259" s="20">
        <f t="shared" si="14"/>
        <v>0</v>
      </c>
      <c r="L259" s="4">
        <v>111.2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</row>
    <row r="260" spans="1:38" ht="24.75" x14ac:dyDescent="0.25">
      <c r="A260" s="34">
        <v>241</v>
      </c>
      <c r="B260" s="35" t="s">
        <v>583</v>
      </c>
      <c r="C260" s="36" t="s">
        <v>584</v>
      </c>
      <c r="D260" s="35" t="s">
        <v>189</v>
      </c>
      <c r="E260" s="17">
        <v>0</v>
      </c>
      <c r="F260" s="18">
        <v>0</v>
      </c>
      <c r="G260" s="19"/>
      <c r="H260" s="18">
        <v>0</v>
      </c>
      <c r="I260" s="18">
        <f t="shared" si="12"/>
        <v>0</v>
      </c>
      <c r="J260" s="18">
        <f t="shared" si="13"/>
        <v>0</v>
      </c>
      <c r="K260" s="20">
        <f t="shared" si="14"/>
        <v>0</v>
      </c>
      <c r="L260" s="4">
        <v>140.80000000000001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0</v>
      </c>
    </row>
    <row r="261" spans="1:38" ht="24.75" x14ac:dyDescent="0.25">
      <c r="A261" s="34">
        <v>242</v>
      </c>
      <c r="B261" s="35" t="s">
        <v>585</v>
      </c>
      <c r="C261" s="36" t="s">
        <v>586</v>
      </c>
      <c r="D261" s="35" t="s">
        <v>189</v>
      </c>
      <c r="E261" s="17">
        <v>0</v>
      </c>
      <c r="F261" s="18">
        <v>0</v>
      </c>
      <c r="G261" s="19"/>
      <c r="H261" s="18">
        <v>0</v>
      </c>
      <c r="I261" s="18">
        <f t="shared" si="12"/>
        <v>0</v>
      </c>
      <c r="J261" s="18">
        <f t="shared" si="13"/>
        <v>0</v>
      </c>
      <c r="K261" s="20">
        <f t="shared" si="14"/>
        <v>0</v>
      </c>
      <c r="L261" s="4">
        <v>96.8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</row>
    <row r="262" spans="1:38" ht="49.5" x14ac:dyDescent="0.25">
      <c r="A262" s="34">
        <v>243</v>
      </c>
      <c r="B262" s="35" t="s">
        <v>587</v>
      </c>
      <c r="C262" s="36" t="s">
        <v>588</v>
      </c>
      <c r="D262" s="35" t="s">
        <v>189</v>
      </c>
      <c r="E262" s="17">
        <v>0</v>
      </c>
      <c r="F262" s="18">
        <v>0</v>
      </c>
      <c r="G262" s="19"/>
      <c r="H262" s="18">
        <v>0</v>
      </c>
      <c r="I262" s="18">
        <f t="shared" si="12"/>
        <v>0</v>
      </c>
      <c r="J262" s="18">
        <f t="shared" si="13"/>
        <v>0</v>
      </c>
      <c r="K262" s="20">
        <f t="shared" si="14"/>
        <v>0</v>
      </c>
      <c r="L262" s="4">
        <v>284.8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</row>
    <row r="263" spans="1:38" ht="49.5" x14ac:dyDescent="0.25">
      <c r="A263" s="34">
        <v>244</v>
      </c>
      <c r="B263" s="35" t="s">
        <v>589</v>
      </c>
      <c r="C263" s="36" t="s">
        <v>590</v>
      </c>
      <c r="D263" s="35" t="s">
        <v>189</v>
      </c>
      <c r="E263" s="17">
        <v>0</v>
      </c>
      <c r="F263" s="18">
        <v>0</v>
      </c>
      <c r="G263" s="19"/>
      <c r="H263" s="18">
        <v>0</v>
      </c>
      <c r="I263" s="18">
        <f t="shared" si="12"/>
        <v>0</v>
      </c>
      <c r="J263" s="18">
        <f t="shared" si="13"/>
        <v>0</v>
      </c>
      <c r="K263" s="20">
        <f t="shared" si="14"/>
        <v>0</v>
      </c>
      <c r="L263" s="4">
        <v>211.2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</row>
    <row r="264" spans="1:38" ht="41.25" x14ac:dyDescent="0.25">
      <c r="A264" s="34">
        <v>245</v>
      </c>
      <c r="B264" s="35" t="s">
        <v>591</v>
      </c>
      <c r="C264" s="36" t="s">
        <v>592</v>
      </c>
      <c r="D264" s="35" t="s">
        <v>189</v>
      </c>
      <c r="E264" s="17">
        <v>0</v>
      </c>
      <c r="F264" s="18">
        <v>0</v>
      </c>
      <c r="G264" s="19"/>
      <c r="H264" s="18">
        <v>0</v>
      </c>
      <c r="I264" s="18">
        <f t="shared" si="12"/>
        <v>0</v>
      </c>
      <c r="J264" s="18">
        <f t="shared" si="13"/>
        <v>0</v>
      </c>
      <c r="K264" s="20">
        <f t="shared" si="14"/>
        <v>0</v>
      </c>
      <c r="L264" s="4">
        <v>122.4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  <c r="AI264" s="21">
        <v>0</v>
      </c>
      <c r="AJ264" s="21">
        <v>0</v>
      </c>
      <c r="AK264" s="21">
        <v>0</v>
      </c>
      <c r="AL264" s="21">
        <v>0</v>
      </c>
    </row>
    <row r="265" spans="1:38" ht="41.25" x14ac:dyDescent="0.25">
      <c r="A265" s="34">
        <v>246</v>
      </c>
      <c r="B265" s="35" t="s">
        <v>593</v>
      </c>
      <c r="C265" s="36" t="s">
        <v>594</v>
      </c>
      <c r="D265" s="35" t="s">
        <v>189</v>
      </c>
      <c r="E265" s="17">
        <v>0</v>
      </c>
      <c r="F265" s="18">
        <v>0</v>
      </c>
      <c r="G265" s="19"/>
      <c r="H265" s="18">
        <v>0</v>
      </c>
      <c r="I265" s="18">
        <f t="shared" si="12"/>
        <v>0</v>
      </c>
      <c r="J265" s="18">
        <f t="shared" si="13"/>
        <v>0</v>
      </c>
      <c r="K265" s="20">
        <f t="shared" si="14"/>
        <v>0</v>
      </c>
      <c r="L265" s="4">
        <v>211.2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</row>
    <row r="266" spans="1:38" ht="41.25" x14ac:dyDescent="0.25">
      <c r="A266" s="34">
        <v>247</v>
      </c>
      <c r="B266" s="35" t="s">
        <v>595</v>
      </c>
      <c r="C266" s="36" t="s">
        <v>596</v>
      </c>
      <c r="D266" s="35" t="s">
        <v>189</v>
      </c>
      <c r="E266" s="17">
        <v>0</v>
      </c>
      <c r="F266" s="18">
        <v>0</v>
      </c>
      <c r="G266" s="19"/>
      <c r="H266" s="18">
        <v>0</v>
      </c>
      <c r="I266" s="18">
        <f t="shared" si="12"/>
        <v>0</v>
      </c>
      <c r="J266" s="18">
        <f t="shared" si="13"/>
        <v>0</v>
      </c>
      <c r="K266" s="20">
        <f t="shared" si="14"/>
        <v>0</v>
      </c>
      <c r="L266" s="4">
        <v>241.6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</row>
    <row r="267" spans="1:38" ht="33" x14ac:dyDescent="0.25">
      <c r="A267" s="34">
        <v>248</v>
      </c>
      <c r="B267" s="35" t="s">
        <v>597</v>
      </c>
      <c r="C267" s="36" t="s">
        <v>598</v>
      </c>
      <c r="D267" s="35" t="s">
        <v>189</v>
      </c>
      <c r="E267" s="17">
        <v>0</v>
      </c>
      <c r="F267" s="18">
        <v>0</v>
      </c>
      <c r="G267" s="19"/>
      <c r="H267" s="18">
        <v>0</v>
      </c>
      <c r="I267" s="18">
        <f t="shared" si="12"/>
        <v>0</v>
      </c>
      <c r="J267" s="18">
        <f t="shared" si="13"/>
        <v>0</v>
      </c>
      <c r="K267" s="20">
        <f t="shared" si="14"/>
        <v>0</v>
      </c>
      <c r="L267" s="4">
        <v>100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  <c r="AI267" s="21">
        <v>0</v>
      </c>
      <c r="AJ267" s="21">
        <v>0</v>
      </c>
      <c r="AK267" s="21">
        <v>0</v>
      </c>
      <c r="AL267" s="21">
        <v>0</v>
      </c>
    </row>
    <row r="268" spans="1:38" ht="33" x14ac:dyDescent="0.25">
      <c r="A268" s="34">
        <v>249</v>
      </c>
      <c r="B268" s="35" t="s">
        <v>599</v>
      </c>
      <c r="C268" s="36" t="s">
        <v>600</v>
      </c>
      <c r="D268" s="35" t="s">
        <v>543</v>
      </c>
      <c r="E268" s="17">
        <v>0</v>
      </c>
      <c r="F268" s="18">
        <v>0</v>
      </c>
      <c r="G268" s="19"/>
      <c r="H268" s="18">
        <v>0</v>
      </c>
      <c r="I268" s="18">
        <f t="shared" si="12"/>
        <v>0</v>
      </c>
      <c r="J268" s="18">
        <f t="shared" si="13"/>
        <v>0</v>
      </c>
      <c r="K268" s="20">
        <f t="shared" si="14"/>
        <v>0</v>
      </c>
      <c r="L268" s="4">
        <v>376.8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1">
        <v>0</v>
      </c>
      <c r="AK268" s="21">
        <v>0</v>
      </c>
      <c r="AL268" s="21">
        <v>0</v>
      </c>
    </row>
    <row r="269" spans="1:38" ht="33" x14ac:dyDescent="0.25">
      <c r="A269" s="34">
        <v>250</v>
      </c>
      <c r="B269" s="35" t="s">
        <v>601</v>
      </c>
      <c r="C269" s="36" t="s">
        <v>602</v>
      </c>
      <c r="D269" s="35" t="s">
        <v>543</v>
      </c>
      <c r="E269" s="17">
        <v>0</v>
      </c>
      <c r="F269" s="18">
        <v>0</v>
      </c>
      <c r="G269" s="19"/>
      <c r="H269" s="18">
        <v>0</v>
      </c>
      <c r="I269" s="18">
        <f t="shared" si="12"/>
        <v>0</v>
      </c>
      <c r="J269" s="18">
        <f t="shared" si="13"/>
        <v>0</v>
      </c>
      <c r="K269" s="20">
        <f t="shared" si="14"/>
        <v>0</v>
      </c>
      <c r="L269" s="4">
        <v>329.6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</row>
    <row r="270" spans="1:38" ht="49.5" x14ac:dyDescent="0.25">
      <c r="A270" s="34">
        <v>251</v>
      </c>
      <c r="B270" s="35" t="s">
        <v>603</v>
      </c>
      <c r="C270" s="36" t="s">
        <v>604</v>
      </c>
      <c r="D270" s="35" t="s">
        <v>189</v>
      </c>
      <c r="E270" s="17">
        <v>0</v>
      </c>
      <c r="F270" s="18">
        <v>0</v>
      </c>
      <c r="G270" s="19"/>
      <c r="H270" s="18">
        <v>0</v>
      </c>
      <c r="I270" s="18">
        <f t="shared" si="12"/>
        <v>0</v>
      </c>
      <c r="J270" s="18">
        <f t="shared" si="13"/>
        <v>0</v>
      </c>
      <c r="K270" s="20">
        <f t="shared" si="14"/>
        <v>0</v>
      </c>
      <c r="L270" s="4">
        <v>3118.4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  <c r="AI270" s="21">
        <v>0</v>
      </c>
      <c r="AJ270" s="21">
        <v>0</v>
      </c>
      <c r="AK270" s="21">
        <v>0</v>
      </c>
      <c r="AL270" s="21">
        <v>0</v>
      </c>
    </row>
    <row r="271" spans="1:38" ht="57.75" x14ac:dyDescent="0.25">
      <c r="A271" s="34">
        <v>252</v>
      </c>
      <c r="B271" s="35" t="s">
        <v>605</v>
      </c>
      <c r="C271" s="37" t="s">
        <v>606</v>
      </c>
      <c r="D271" s="35" t="s">
        <v>543</v>
      </c>
      <c r="E271" s="17">
        <v>0</v>
      </c>
      <c r="F271" s="18">
        <v>0</v>
      </c>
      <c r="G271" s="19"/>
      <c r="H271" s="18">
        <v>0</v>
      </c>
      <c r="I271" s="18">
        <f t="shared" si="12"/>
        <v>0</v>
      </c>
      <c r="J271" s="18">
        <f t="shared" si="13"/>
        <v>0</v>
      </c>
      <c r="K271" s="20">
        <f t="shared" si="14"/>
        <v>0</v>
      </c>
      <c r="L271" s="4">
        <v>6962.4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</row>
    <row r="272" spans="1:38" ht="57.75" x14ac:dyDescent="0.25">
      <c r="A272" s="34">
        <v>253</v>
      </c>
      <c r="B272" s="35" t="s">
        <v>607</v>
      </c>
      <c r="C272" s="37" t="s">
        <v>608</v>
      </c>
      <c r="D272" s="35" t="s">
        <v>543</v>
      </c>
      <c r="E272" s="17">
        <v>0</v>
      </c>
      <c r="F272" s="18">
        <v>0</v>
      </c>
      <c r="G272" s="19"/>
      <c r="H272" s="18">
        <v>0</v>
      </c>
      <c r="I272" s="18">
        <f t="shared" si="12"/>
        <v>0</v>
      </c>
      <c r="J272" s="18">
        <f t="shared" si="13"/>
        <v>0</v>
      </c>
      <c r="K272" s="20">
        <f t="shared" si="14"/>
        <v>0</v>
      </c>
      <c r="L272" s="4">
        <v>3509.6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</row>
    <row r="273" spans="1:38" ht="16.5" x14ac:dyDescent="0.25">
      <c r="A273" s="34">
        <v>254</v>
      </c>
      <c r="B273" s="35" t="s">
        <v>609</v>
      </c>
      <c r="C273" s="37" t="s">
        <v>610</v>
      </c>
      <c r="D273" s="35" t="s">
        <v>189</v>
      </c>
      <c r="E273" s="17">
        <v>0</v>
      </c>
      <c r="F273" s="18">
        <v>0</v>
      </c>
      <c r="G273" s="19"/>
      <c r="H273" s="18">
        <v>0</v>
      </c>
      <c r="I273" s="18">
        <f t="shared" si="12"/>
        <v>0</v>
      </c>
      <c r="J273" s="18">
        <f t="shared" si="13"/>
        <v>0</v>
      </c>
      <c r="K273" s="20">
        <f t="shared" si="14"/>
        <v>0</v>
      </c>
      <c r="L273" s="4">
        <v>372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1">
        <v>0</v>
      </c>
      <c r="AK273" s="21">
        <v>0</v>
      </c>
      <c r="AL273" s="21">
        <v>0</v>
      </c>
    </row>
    <row r="274" spans="1:38" ht="16.5" x14ac:dyDescent="0.25">
      <c r="A274" s="34">
        <v>255</v>
      </c>
      <c r="B274" s="35" t="s">
        <v>611</v>
      </c>
      <c r="C274" s="37" t="s">
        <v>612</v>
      </c>
      <c r="D274" s="35" t="s">
        <v>189</v>
      </c>
      <c r="E274" s="17">
        <v>0</v>
      </c>
      <c r="F274" s="18">
        <v>0</v>
      </c>
      <c r="G274" s="19"/>
      <c r="H274" s="18">
        <v>0</v>
      </c>
      <c r="I274" s="18">
        <f t="shared" si="12"/>
        <v>0</v>
      </c>
      <c r="J274" s="18">
        <f t="shared" si="13"/>
        <v>0</v>
      </c>
      <c r="K274" s="20">
        <f t="shared" si="14"/>
        <v>0</v>
      </c>
      <c r="L274" s="4">
        <v>512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</row>
    <row r="275" spans="1:38" ht="16.5" x14ac:dyDescent="0.25">
      <c r="A275" s="34">
        <v>256</v>
      </c>
      <c r="B275" s="35" t="s">
        <v>613</v>
      </c>
      <c r="C275" s="37" t="s">
        <v>614</v>
      </c>
      <c r="D275" s="35" t="s">
        <v>189</v>
      </c>
      <c r="E275" s="17">
        <v>0</v>
      </c>
      <c r="F275" s="18">
        <v>0</v>
      </c>
      <c r="G275" s="19"/>
      <c r="H275" s="18">
        <v>0</v>
      </c>
      <c r="I275" s="18">
        <f t="shared" si="12"/>
        <v>0</v>
      </c>
      <c r="J275" s="18">
        <f t="shared" si="13"/>
        <v>0</v>
      </c>
      <c r="K275" s="20">
        <f t="shared" si="14"/>
        <v>0</v>
      </c>
      <c r="L275" s="4">
        <v>374.4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</row>
    <row r="276" spans="1:38" ht="16.5" x14ac:dyDescent="0.25">
      <c r="A276" s="34">
        <v>257</v>
      </c>
      <c r="B276" s="35" t="s">
        <v>615</v>
      </c>
      <c r="C276" s="37" t="s">
        <v>616</v>
      </c>
      <c r="D276" s="35" t="s">
        <v>189</v>
      </c>
      <c r="E276" s="17">
        <v>0</v>
      </c>
      <c r="F276" s="18">
        <v>0</v>
      </c>
      <c r="G276" s="19"/>
      <c r="H276" s="18">
        <v>0</v>
      </c>
      <c r="I276" s="18">
        <f t="shared" si="12"/>
        <v>0</v>
      </c>
      <c r="J276" s="18">
        <f t="shared" si="13"/>
        <v>0</v>
      </c>
      <c r="K276" s="20">
        <f t="shared" si="14"/>
        <v>0</v>
      </c>
      <c r="L276" s="4">
        <v>416.8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21">
        <v>0</v>
      </c>
      <c r="AJ276" s="21">
        <v>0</v>
      </c>
      <c r="AK276" s="21">
        <v>0</v>
      </c>
      <c r="AL276" s="21">
        <v>0</v>
      </c>
    </row>
    <row r="277" spans="1:38" ht="24.75" x14ac:dyDescent="0.25">
      <c r="A277" s="34">
        <v>258</v>
      </c>
      <c r="B277" s="35" t="s">
        <v>617</v>
      </c>
      <c r="C277" s="37" t="s">
        <v>618</v>
      </c>
      <c r="D277" s="35" t="s">
        <v>189</v>
      </c>
      <c r="E277" s="17">
        <v>0</v>
      </c>
      <c r="F277" s="18">
        <v>0</v>
      </c>
      <c r="G277" s="19"/>
      <c r="H277" s="18">
        <v>0</v>
      </c>
      <c r="I277" s="18">
        <f t="shared" si="12"/>
        <v>0</v>
      </c>
      <c r="J277" s="18">
        <f t="shared" si="13"/>
        <v>0</v>
      </c>
      <c r="K277" s="20">
        <f t="shared" si="14"/>
        <v>0</v>
      </c>
      <c r="L277" s="4">
        <v>543.20000000000005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21">
        <v>0</v>
      </c>
      <c r="AJ277" s="21">
        <v>0</v>
      </c>
      <c r="AK277" s="21">
        <v>0</v>
      </c>
      <c r="AL277" s="21">
        <v>0</v>
      </c>
    </row>
    <row r="278" spans="1:38" ht="24.75" x14ac:dyDescent="0.25">
      <c r="A278" s="34">
        <v>259</v>
      </c>
      <c r="B278" s="35" t="s">
        <v>619</v>
      </c>
      <c r="C278" s="37" t="s">
        <v>620</v>
      </c>
      <c r="D278" s="35" t="s">
        <v>189</v>
      </c>
      <c r="E278" s="17">
        <v>0</v>
      </c>
      <c r="F278" s="18">
        <v>0</v>
      </c>
      <c r="G278" s="19"/>
      <c r="H278" s="18">
        <v>0</v>
      </c>
      <c r="I278" s="18">
        <f t="shared" si="12"/>
        <v>0</v>
      </c>
      <c r="J278" s="18">
        <f t="shared" si="13"/>
        <v>0</v>
      </c>
      <c r="K278" s="20">
        <f t="shared" si="14"/>
        <v>0</v>
      </c>
      <c r="L278" s="4">
        <v>686.4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21">
        <v>0</v>
      </c>
      <c r="AJ278" s="21">
        <v>0</v>
      </c>
      <c r="AK278" s="21">
        <v>0</v>
      </c>
      <c r="AL278" s="21">
        <v>0</v>
      </c>
    </row>
    <row r="279" spans="1:38" ht="41.25" x14ac:dyDescent="0.25">
      <c r="A279" s="34">
        <v>260</v>
      </c>
      <c r="B279" s="35" t="s">
        <v>621</v>
      </c>
      <c r="C279" s="37" t="s">
        <v>622</v>
      </c>
      <c r="D279" s="35" t="s">
        <v>189</v>
      </c>
      <c r="E279" s="17">
        <v>0</v>
      </c>
      <c r="F279" s="18">
        <v>0</v>
      </c>
      <c r="G279" s="19"/>
      <c r="H279" s="18">
        <v>0</v>
      </c>
      <c r="I279" s="18">
        <f t="shared" si="12"/>
        <v>0</v>
      </c>
      <c r="J279" s="18">
        <f t="shared" si="13"/>
        <v>0</v>
      </c>
      <c r="K279" s="20">
        <f t="shared" si="14"/>
        <v>0</v>
      </c>
      <c r="L279" s="4">
        <v>224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1">
        <v>0</v>
      </c>
      <c r="AK279" s="21">
        <v>0</v>
      </c>
      <c r="AL279" s="21">
        <v>0</v>
      </c>
    </row>
    <row r="280" spans="1:38" ht="41.25" x14ac:dyDescent="0.25">
      <c r="A280" s="34">
        <v>261</v>
      </c>
      <c r="B280" s="35" t="s">
        <v>623</v>
      </c>
      <c r="C280" s="37" t="s">
        <v>624</v>
      </c>
      <c r="D280" s="35" t="s">
        <v>189</v>
      </c>
      <c r="E280" s="17">
        <v>0</v>
      </c>
      <c r="F280" s="18">
        <v>0</v>
      </c>
      <c r="G280" s="19"/>
      <c r="H280" s="18">
        <v>0</v>
      </c>
      <c r="I280" s="18">
        <f t="shared" si="12"/>
        <v>0</v>
      </c>
      <c r="J280" s="18">
        <f t="shared" si="13"/>
        <v>0</v>
      </c>
      <c r="K280" s="20">
        <f t="shared" si="14"/>
        <v>0</v>
      </c>
      <c r="L280" s="4">
        <v>409.6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</row>
    <row r="281" spans="1:38" ht="16.5" x14ac:dyDescent="0.25">
      <c r="A281" s="34">
        <v>262</v>
      </c>
      <c r="B281" s="35" t="s">
        <v>625</v>
      </c>
      <c r="C281" s="37" t="s">
        <v>626</v>
      </c>
      <c r="D281" s="35" t="s">
        <v>189</v>
      </c>
      <c r="E281" s="17">
        <v>0</v>
      </c>
      <c r="F281" s="18">
        <v>0</v>
      </c>
      <c r="G281" s="19"/>
      <c r="H281" s="18">
        <v>0</v>
      </c>
      <c r="I281" s="18">
        <f t="shared" si="12"/>
        <v>0</v>
      </c>
      <c r="J281" s="18">
        <f t="shared" si="13"/>
        <v>0</v>
      </c>
      <c r="K281" s="20">
        <f t="shared" si="14"/>
        <v>0</v>
      </c>
      <c r="L281" s="4">
        <v>419.2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</row>
    <row r="282" spans="1:38" ht="24.75" x14ac:dyDescent="0.25">
      <c r="A282" s="34">
        <v>263</v>
      </c>
      <c r="B282" s="35" t="s">
        <v>627</v>
      </c>
      <c r="C282" s="37" t="s">
        <v>628</v>
      </c>
      <c r="D282" s="35" t="s">
        <v>189</v>
      </c>
      <c r="E282" s="17">
        <v>0</v>
      </c>
      <c r="F282" s="18">
        <v>0</v>
      </c>
      <c r="G282" s="19"/>
      <c r="H282" s="18">
        <v>0</v>
      </c>
      <c r="I282" s="18">
        <f t="shared" si="12"/>
        <v>0</v>
      </c>
      <c r="J282" s="18">
        <f t="shared" si="13"/>
        <v>0</v>
      </c>
      <c r="K282" s="20">
        <f t="shared" si="14"/>
        <v>0</v>
      </c>
      <c r="L282" s="4">
        <v>943.2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1">
        <v>0</v>
      </c>
      <c r="AD282" s="21">
        <v>0</v>
      </c>
      <c r="AE282" s="21">
        <v>0</v>
      </c>
      <c r="AF282" s="21">
        <v>0</v>
      </c>
      <c r="AG282" s="21">
        <v>0</v>
      </c>
      <c r="AH282" s="21">
        <v>0</v>
      </c>
      <c r="AI282" s="21">
        <v>0</v>
      </c>
      <c r="AJ282" s="21">
        <v>0</v>
      </c>
      <c r="AK282" s="21">
        <v>0</v>
      </c>
      <c r="AL282" s="21">
        <v>0</v>
      </c>
    </row>
    <row r="283" spans="1:38" ht="24.75" x14ac:dyDescent="0.25">
      <c r="A283" s="34">
        <v>264</v>
      </c>
      <c r="B283" s="35" t="s">
        <v>629</v>
      </c>
      <c r="C283" s="37" t="s">
        <v>630</v>
      </c>
      <c r="D283" s="35" t="s">
        <v>189</v>
      </c>
      <c r="E283" s="17">
        <v>0</v>
      </c>
      <c r="F283" s="18">
        <v>0</v>
      </c>
      <c r="G283" s="19"/>
      <c r="H283" s="18">
        <v>0</v>
      </c>
      <c r="I283" s="18">
        <f t="shared" si="12"/>
        <v>0</v>
      </c>
      <c r="J283" s="18">
        <f t="shared" si="13"/>
        <v>0</v>
      </c>
      <c r="K283" s="20">
        <f t="shared" si="14"/>
        <v>0</v>
      </c>
      <c r="L283" s="4">
        <v>1082.4000000000001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0</v>
      </c>
    </row>
    <row r="284" spans="1:38" ht="24.75" x14ac:dyDescent="0.25">
      <c r="A284" s="34">
        <v>265</v>
      </c>
      <c r="B284" s="35" t="s">
        <v>631</v>
      </c>
      <c r="C284" s="37" t="s">
        <v>632</v>
      </c>
      <c r="D284" s="35" t="s">
        <v>189</v>
      </c>
      <c r="E284" s="17">
        <v>0</v>
      </c>
      <c r="F284" s="18">
        <v>0</v>
      </c>
      <c r="G284" s="19"/>
      <c r="H284" s="18">
        <v>0</v>
      </c>
      <c r="I284" s="18">
        <f t="shared" si="12"/>
        <v>0</v>
      </c>
      <c r="J284" s="18">
        <f t="shared" si="13"/>
        <v>0</v>
      </c>
      <c r="K284" s="20">
        <f t="shared" si="14"/>
        <v>0</v>
      </c>
      <c r="L284" s="4">
        <v>592.79999999999995</v>
      </c>
      <c r="M284" s="21">
        <v>0</v>
      </c>
      <c r="N284" s="21">
        <v>0</v>
      </c>
      <c r="O284" s="21">
        <v>0</v>
      </c>
      <c r="P284" s="21">
        <v>0</v>
      </c>
      <c r="Q284" s="21">
        <v>0</v>
      </c>
      <c r="R284" s="21">
        <v>0</v>
      </c>
      <c r="S284" s="21">
        <v>0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  <c r="AI284" s="21">
        <v>0</v>
      </c>
      <c r="AJ284" s="21">
        <v>0</v>
      </c>
      <c r="AK284" s="21">
        <v>0</v>
      </c>
      <c r="AL284" s="21">
        <v>0</v>
      </c>
    </row>
    <row r="285" spans="1:38" ht="16.5" x14ac:dyDescent="0.25">
      <c r="A285" s="34">
        <v>266</v>
      </c>
      <c r="B285" s="35" t="s">
        <v>633</v>
      </c>
      <c r="C285" s="36" t="s">
        <v>634</v>
      </c>
      <c r="D285" s="35" t="s">
        <v>189</v>
      </c>
      <c r="E285" s="17">
        <v>0</v>
      </c>
      <c r="F285" s="18">
        <v>0</v>
      </c>
      <c r="G285" s="19"/>
      <c r="H285" s="18">
        <v>0</v>
      </c>
      <c r="I285" s="18">
        <f t="shared" si="12"/>
        <v>0</v>
      </c>
      <c r="J285" s="18">
        <f t="shared" si="13"/>
        <v>0</v>
      </c>
      <c r="K285" s="20">
        <f t="shared" si="14"/>
        <v>0</v>
      </c>
      <c r="L285" s="4">
        <v>409.6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1">
        <v>0</v>
      </c>
      <c r="AK285" s="21">
        <v>0</v>
      </c>
      <c r="AL285" s="21">
        <v>0</v>
      </c>
    </row>
    <row r="286" spans="1:38" ht="24.75" x14ac:dyDescent="0.25">
      <c r="A286" s="34">
        <v>267</v>
      </c>
      <c r="B286" s="35" t="s">
        <v>635</v>
      </c>
      <c r="C286" s="37" t="s">
        <v>636</v>
      </c>
      <c r="D286" s="35" t="s">
        <v>189</v>
      </c>
      <c r="E286" s="17">
        <v>0</v>
      </c>
      <c r="F286" s="18">
        <v>0</v>
      </c>
      <c r="G286" s="19"/>
      <c r="H286" s="18">
        <v>0</v>
      </c>
      <c r="I286" s="18">
        <f t="shared" si="12"/>
        <v>0</v>
      </c>
      <c r="J286" s="18">
        <f t="shared" si="13"/>
        <v>0</v>
      </c>
      <c r="K286" s="20">
        <f t="shared" si="14"/>
        <v>0</v>
      </c>
      <c r="L286" s="4">
        <v>5038.3999999999996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</row>
    <row r="287" spans="1:38" ht="24.75" x14ac:dyDescent="0.25">
      <c r="A287" s="34">
        <v>268</v>
      </c>
      <c r="B287" s="35" t="s">
        <v>637</v>
      </c>
      <c r="C287" s="36" t="s">
        <v>638</v>
      </c>
      <c r="D287" s="35" t="s">
        <v>189</v>
      </c>
      <c r="E287" s="17">
        <v>0</v>
      </c>
      <c r="F287" s="18">
        <v>0</v>
      </c>
      <c r="G287" s="19"/>
      <c r="H287" s="18">
        <v>0</v>
      </c>
      <c r="I287" s="18">
        <f t="shared" si="12"/>
        <v>0</v>
      </c>
      <c r="J287" s="18">
        <f t="shared" si="13"/>
        <v>0</v>
      </c>
      <c r="K287" s="20">
        <f t="shared" si="14"/>
        <v>0</v>
      </c>
      <c r="L287" s="4">
        <v>5152.8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</row>
    <row r="288" spans="1:38" ht="49.5" x14ac:dyDescent="0.25">
      <c r="A288" s="34">
        <v>269</v>
      </c>
      <c r="B288" s="35" t="s">
        <v>639</v>
      </c>
      <c r="C288" s="37" t="s">
        <v>640</v>
      </c>
      <c r="D288" s="35" t="s">
        <v>189</v>
      </c>
      <c r="E288" s="17">
        <v>0</v>
      </c>
      <c r="F288" s="18">
        <v>0</v>
      </c>
      <c r="G288" s="19"/>
      <c r="H288" s="18">
        <v>0</v>
      </c>
      <c r="I288" s="18">
        <f t="shared" si="12"/>
        <v>0</v>
      </c>
      <c r="J288" s="18">
        <f t="shared" si="13"/>
        <v>0</v>
      </c>
      <c r="K288" s="20">
        <f t="shared" si="14"/>
        <v>0</v>
      </c>
      <c r="L288" s="4">
        <v>10762.4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1">
        <v>0</v>
      </c>
      <c r="AD288" s="21">
        <v>0</v>
      </c>
      <c r="AE288" s="21">
        <v>0</v>
      </c>
      <c r="AF288" s="21">
        <v>0</v>
      </c>
      <c r="AG288" s="21">
        <v>0</v>
      </c>
      <c r="AH288" s="21">
        <v>0</v>
      </c>
      <c r="AI288" s="21">
        <v>0</v>
      </c>
      <c r="AJ288" s="21">
        <v>0</v>
      </c>
      <c r="AK288" s="21">
        <v>0</v>
      </c>
      <c r="AL288" s="21">
        <v>0</v>
      </c>
    </row>
    <row r="289" spans="1:38" ht="24.75" x14ac:dyDescent="0.25">
      <c r="A289" s="34">
        <v>270</v>
      </c>
      <c r="B289" s="35" t="s">
        <v>641</v>
      </c>
      <c r="C289" s="36" t="s">
        <v>642</v>
      </c>
      <c r="D289" s="35" t="s">
        <v>189</v>
      </c>
      <c r="E289" s="17">
        <v>0</v>
      </c>
      <c r="F289" s="18">
        <v>0</v>
      </c>
      <c r="G289" s="19"/>
      <c r="H289" s="18">
        <v>0</v>
      </c>
      <c r="I289" s="18">
        <f t="shared" si="12"/>
        <v>0</v>
      </c>
      <c r="J289" s="18">
        <f t="shared" si="13"/>
        <v>0</v>
      </c>
      <c r="K289" s="20">
        <f t="shared" si="14"/>
        <v>0</v>
      </c>
      <c r="L289" s="4">
        <v>10881.6</v>
      </c>
      <c r="M289" s="21">
        <v>0</v>
      </c>
      <c r="N289" s="21">
        <v>0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1">
        <v>0</v>
      </c>
      <c r="AK289" s="21">
        <v>0</v>
      </c>
      <c r="AL289" s="21">
        <v>0</v>
      </c>
    </row>
    <row r="290" spans="1:38" ht="16.5" x14ac:dyDescent="0.25">
      <c r="A290" s="34">
        <v>271</v>
      </c>
      <c r="B290" s="35" t="s">
        <v>643</v>
      </c>
      <c r="C290" s="36" t="s">
        <v>644</v>
      </c>
      <c r="D290" s="35" t="s">
        <v>189</v>
      </c>
      <c r="E290" s="17">
        <v>0</v>
      </c>
      <c r="F290" s="18">
        <v>0</v>
      </c>
      <c r="G290" s="19"/>
      <c r="H290" s="18">
        <v>0</v>
      </c>
      <c r="I290" s="18">
        <f t="shared" si="12"/>
        <v>0</v>
      </c>
      <c r="J290" s="18">
        <f t="shared" si="13"/>
        <v>0</v>
      </c>
      <c r="K290" s="20">
        <f t="shared" si="14"/>
        <v>0</v>
      </c>
      <c r="L290" s="4">
        <v>2063.1999999999998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</row>
    <row r="291" spans="1:38" ht="16.5" x14ac:dyDescent="0.25">
      <c r="A291" s="34">
        <v>272</v>
      </c>
      <c r="B291" s="35" t="s">
        <v>645</v>
      </c>
      <c r="C291" s="36" t="s">
        <v>646</v>
      </c>
      <c r="D291" s="35" t="s">
        <v>189</v>
      </c>
      <c r="E291" s="17">
        <v>0</v>
      </c>
      <c r="F291" s="18">
        <v>0</v>
      </c>
      <c r="G291" s="19"/>
      <c r="H291" s="18">
        <v>0</v>
      </c>
      <c r="I291" s="18">
        <f t="shared" si="12"/>
        <v>0</v>
      </c>
      <c r="J291" s="18">
        <f t="shared" si="13"/>
        <v>0</v>
      </c>
      <c r="K291" s="20">
        <f t="shared" si="14"/>
        <v>0</v>
      </c>
      <c r="L291" s="4">
        <v>1944.8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21">
        <v>0</v>
      </c>
      <c r="AG291" s="21">
        <v>0</v>
      </c>
      <c r="AH291" s="21">
        <v>0</v>
      </c>
      <c r="AI291" s="21">
        <v>0</v>
      </c>
      <c r="AJ291" s="21">
        <v>0</v>
      </c>
      <c r="AK291" s="21">
        <v>0</v>
      </c>
      <c r="AL291" s="21">
        <v>0</v>
      </c>
    </row>
    <row r="292" spans="1:38" ht="16.5" x14ac:dyDescent="0.25">
      <c r="A292" s="34">
        <v>273</v>
      </c>
      <c r="B292" s="35" t="s">
        <v>647</v>
      </c>
      <c r="C292" s="36" t="s">
        <v>648</v>
      </c>
      <c r="D292" s="35" t="s">
        <v>189</v>
      </c>
      <c r="E292" s="17">
        <v>25</v>
      </c>
      <c r="F292" s="18">
        <v>45305</v>
      </c>
      <c r="G292" s="19">
        <v>0.92486480520913805</v>
      </c>
      <c r="H292" s="18">
        <v>3404</v>
      </c>
      <c r="I292" s="18">
        <f t="shared" si="12"/>
        <v>3850.6</v>
      </c>
      <c r="J292" s="18">
        <f t="shared" si="13"/>
        <v>3889.49</v>
      </c>
      <c r="K292" s="20">
        <f t="shared" si="14"/>
        <v>97237.25</v>
      </c>
      <c r="L292" s="4">
        <v>3404</v>
      </c>
      <c r="M292" s="21">
        <v>2</v>
      </c>
      <c r="N292" s="21">
        <v>1</v>
      </c>
      <c r="O292" s="21">
        <v>1</v>
      </c>
      <c r="P292" s="21">
        <v>1</v>
      </c>
      <c r="Q292" s="21">
        <v>1</v>
      </c>
      <c r="R292" s="21">
        <v>1</v>
      </c>
      <c r="S292" s="21">
        <v>1</v>
      </c>
      <c r="T292" s="21">
        <v>1</v>
      </c>
      <c r="U292" s="21">
        <v>1</v>
      </c>
      <c r="V292" s="21">
        <v>1</v>
      </c>
      <c r="W292" s="21">
        <v>2</v>
      </c>
      <c r="X292" s="21">
        <v>0</v>
      </c>
      <c r="Y292" s="21">
        <v>0</v>
      </c>
      <c r="Z292" s="21">
        <v>0</v>
      </c>
      <c r="AA292" s="21">
        <v>1</v>
      </c>
      <c r="AB292" s="21">
        <v>1</v>
      </c>
      <c r="AC292" s="21">
        <v>1</v>
      </c>
      <c r="AD292" s="21">
        <v>1</v>
      </c>
      <c r="AE292" s="21">
        <v>1</v>
      </c>
      <c r="AF292" s="21">
        <v>1</v>
      </c>
      <c r="AG292" s="21">
        <v>1</v>
      </c>
      <c r="AH292" s="21">
        <v>1</v>
      </c>
      <c r="AI292" s="21">
        <v>1</v>
      </c>
      <c r="AJ292" s="21">
        <v>1</v>
      </c>
      <c r="AK292" s="21">
        <v>1</v>
      </c>
      <c r="AL292" s="21">
        <v>1</v>
      </c>
    </row>
    <row r="293" spans="1:38" ht="16.5" x14ac:dyDescent="0.25">
      <c r="A293" s="34">
        <v>274</v>
      </c>
      <c r="B293" s="35" t="s">
        <v>649</v>
      </c>
      <c r="C293" s="36" t="s">
        <v>650</v>
      </c>
      <c r="D293" s="35" t="s">
        <v>189</v>
      </c>
      <c r="E293" s="17">
        <v>0</v>
      </c>
      <c r="F293" s="18">
        <v>0</v>
      </c>
      <c r="G293" s="19"/>
      <c r="H293" s="18">
        <v>0</v>
      </c>
      <c r="I293" s="18">
        <f t="shared" si="12"/>
        <v>0</v>
      </c>
      <c r="J293" s="18">
        <f t="shared" si="13"/>
        <v>0</v>
      </c>
      <c r="K293" s="20">
        <f t="shared" si="14"/>
        <v>0</v>
      </c>
      <c r="L293" s="4">
        <v>4025.6</v>
      </c>
      <c r="M293" s="21">
        <v>0</v>
      </c>
      <c r="N293" s="21">
        <v>0</v>
      </c>
      <c r="O293" s="21">
        <v>0</v>
      </c>
      <c r="P293" s="21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>
        <v>0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</row>
    <row r="294" spans="1:38" ht="41.25" x14ac:dyDescent="0.25">
      <c r="A294" s="34">
        <v>275</v>
      </c>
      <c r="B294" s="35" t="s">
        <v>651</v>
      </c>
      <c r="C294" s="36" t="s">
        <v>652</v>
      </c>
      <c r="D294" s="35" t="s">
        <v>189</v>
      </c>
      <c r="E294" s="17">
        <v>0</v>
      </c>
      <c r="F294" s="18">
        <v>0</v>
      </c>
      <c r="G294" s="19"/>
      <c r="H294" s="18">
        <v>0</v>
      </c>
      <c r="I294" s="18">
        <f t="shared" si="12"/>
        <v>0</v>
      </c>
      <c r="J294" s="18">
        <f t="shared" si="13"/>
        <v>0</v>
      </c>
      <c r="K294" s="20">
        <f t="shared" si="14"/>
        <v>0</v>
      </c>
      <c r="L294" s="4">
        <v>4224</v>
      </c>
      <c r="M294" s="21">
        <v>0</v>
      </c>
      <c r="N294" s="21">
        <v>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0</v>
      </c>
      <c r="AD294" s="21">
        <v>0</v>
      </c>
      <c r="AE294" s="21">
        <v>0</v>
      </c>
      <c r="AF294" s="21">
        <v>0</v>
      </c>
      <c r="AG294" s="21">
        <v>0</v>
      </c>
      <c r="AH294" s="21">
        <v>0</v>
      </c>
      <c r="AI294" s="21">
        <v>0</v>
      </c>
      <c r="AJ294" s="21">
        <v>0</v>
      </c>
      <c r="AK294" s="21">
        <v>0</v>
      </c>
      <c r="AL294" s="21">
        <v>0</v>
      </c>
    </row>
    <row r="295" spans="1:38" ht="33" x14ac:dyDescent="0.25">
      <c r="A295" s="34">
        <v>276</v>
      </c>
      <c r="B295" s="35" t="s">
        <v>653</v>
      </c>
      <c r="C295" s="38" t="s">
        <v>654</v>
      </c>
      <c r="D295" s="35" t="s">
        <v>189</v>
      </c>
      <c r="E295" s="17">
        <v>0</v>
      </c>
      <c r="F295" s="18">
        <v>0</v>
      </c>
      <c r="G295" s="19"/>
      <c r="H295" s="18">
        <v>0</v>
      </c>
      <c r="I295" s="18">
        <f t="shared" si="12"/>
        <v>0</v>
      </c>
      <c r="J295" s="18">
        <f t="shared" si="13"/>
        <v>0</v>
      </c>
      <c r="K295" s="20">
        <f t="shared" si="14"/>
        <v>0</v>
      </c>
      <c r="L295" s="4">
        <v>630.4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1">
        <v>0</v>
      </c>
      <c r="AK295" s="21">
        <v>0</v>
      </c>
      <c r="AL295" s="21">
        <v>0</v>
      </c>
    </row>
    <row r="296" spans="1:38" ht="33" x14ac:dyDescent="0.25">
      <c r="A296" s="34">
        <v>277</v>
      </c>
      <c r="B296" s="35" t="s">
        <v>655</v>
      </c>
      <c r="C296" s="38" t="s">
        <v>656</v>
      </c>
      <c r="D296" s="35" t="s">
        <v>189</v>
      </c>
      <c r="E296" s="17">
        <v>0</v>
      </c>
      <c r="F296" s="18">
        <v>0</v>
      </c>
      <c r="G296" s="19"/>
      <c r="H296" s="18">
        <v>0</v>
      </c>
      <c r="I296" s="18">
        <f t="shared" si="12"/>
        <v>0</v>
      </c>
      <c r="J296" s="18">
        <f t="shared" si="13"/>
        <v>0</v>
      </c>
      <c r="K296" s="20">
        <f t="shared" si="14"/>
        <v>0</v>
      </c>
      <c r="L296" s="4">
        <v>680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21">
        <v>0</v>
      </c>
      <c r="AJ296" s="21">
        <v>0</v>
      </c>
      <c r="AK296" s="21">
        <v>0</v>
      </c>
      <c r="AL296" s="21">
        <v>0</v>
      </c>
    </row>
    <row r="297" spans="1:38" ht="33" x14ac:dyDescent="0.25">
      <c r="A297" s="34">
        <v>278</v>
      </c>
      <c r="B297" s="35" t="s">
        <v>657</v>
      </c>
      <c r="C297" s="38" t="s">
        <v>658</v>
      </c>
      <c r="D297" s="35" t="s">
        <v>189</v>
      </c>
      <c r="E297" s="17">
        <v>14</v>
      </c>
      <c r="F297" s="18">
        <v>28203</v>
      </c>
      <c r="G297" s="19">
        <v>0.86597170513775135</v>
      </c>
      <c r="H297" s="18">
        <v>3780</v>
      </c>
      <c r="I297" s="18">
        <f t="shared" si="12"/>
        <v>4275.9399999999996</v>
      </c>
      <c r="J297" s="18">
        <f t="shared" si="13"/>
        <v>4319.13</v>
      </c>
      <c r="K297" s="20">
        <f t="shared" si="14"/>
        <v>60467.82</v>
      </c>
      <c r="L297" s="4">
        <v>3780</v>
      </c>
      <c r="M297" s="21">
        <v>1</v>
      </c>
      <c r="N297" s="21">
        <v>1</v>
      </c>
      <c r="O297" s="21">
        <v>1</v>
      </c>
      <c r="P297" s="21">
        <v>1</v>
      </c>
      <c r="Q297" s="21">
        <v>1</v>
      </c>
      <c r="R297" s="21">
        <v>1</v>
      </c>
      <c r="S297" s="21">
        <v>1</v>
      </c>
      <c r="T297" s="21">
        <v>1</v>
      </c>
      <c r="U297" s="21">
        <v>1</v>
      </c>
      <c r="V297" s="21">
        <v>1</v>
      </c>
      <c r="W297" s="21">
        <v>1</v>
      </c>
      <c r="X297" s="21">
        <v>0</v>
      </c>
      <c r="Y297" s="21">
        <v>0</v>
      </c>
      <c r="Z297" s="21">
        <v>0</v>
      </c>
      <c r="AA297" s="21">
        <v>1</v>
      </c>
      <c r="AB297" s="21">
        <v>0</v>
      </c>
      <c r="AC297" s="21">
        <v>1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1">
        <v>1</v>
      </c>
      <c r="AK297" s="21">
        <v>0</v>
      </c>
      <c r="AL297" s="21">
        <v>0</v>
      </c>
    </row>
    <row r="298" spans="1:38" ht="41.25" x14ac:dyDescent="0.25">
      <c r="A298" s="34">
        <v>279</v>
      </c>
      <c r="B298" s="35" t="s">
        <v>659</v>
      </c>
      <c r="C298" s="36" t="s">
        <v>660</v>
      </c>
      <c r="D298" s="35" t="s">
        <v>189</v>
      </c>
      <c r="E298" s="17">
        <v>0</v>
      </c>
      <c r="F298" s="18">
        <v>0</v>
      </c>
      <c r="G298" s="19"/>
      <c r="H298" s="18">
        <v>0</v>
      </c>
      <c r="I298" s="18">
        <f t="shared" si="12"/>
        <v>0</v>
      </c>
      <c r="J298" s="18">
        <f t="shared" si="13"/>
        <v>0</v>
      </c>
      <c r="K298" s="20">
        <f t="shared" si="14"/>
        <v>0</v>
      </c>
      <c r="L298" s="4">
        <v>508.8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</row>
    <row r="299" spans="1:38" ht="41.25" x14ac:dyDescent="0.25">
      <c r="A299" s="34">
        <v>280</v>
      </c>
      <c r="B299" s="35" t="s">
        <v>661</v>
      </c>
      <c r="C299" s="36" t="s">
        <v>662</v>
      </c>
      <c r="D299" s="35" t="s">
        <v>189</v>
      </c>
      <c r="E299" s="17">
        <v>0</v>
      </c>
      <c r="F299" s="18">
        <v>0</v>
      </c>
      <c r="G299" s="19"/>
      <c r="H299" s="18">
        <v>0</v>
      </c>
      <c r="I299" s="18">
        <f t="shared" si="12"/>
        <v>0</v>
      </c>
      <c r="J299" s="18">
        <f t="shared" si="13"/>
        <v>0</v>
      </c>
      <c r="K299" s="20">
        <f t="shared" si="14"/>
        <v>0</v>
      </c>
      <c r="L299" s="4">
        <v>508.8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</row>
    <row r="300" spans="1:38" ht="49.5" x14ac:dyDescent="0.25">
      <c r="A300" s="34">
        <v>281</v>
      </c>
      <c r="B300" s="35" t="s">
        <v>663</v>
      </c>
      <c r="C300" s="36" t="s">
        <v>664</v>
      </c>
      <c r="D300" s="35" t="s">
        <v>189</v>
      </c>
      <c r="E300" s="17">
        <v>0</v>
      </c>
      <c r="F300" s="18">
        <v>0</v>
      </c>
      <c r="G300" s="19"/>
      <c r="H300" s="18">
        <v>0</v>
      </c>
      <c r="I300" s="18">
        <f t="shared" si="12"/>
        <v>0</v>
      </c>
      <c r="J300" s="18">
        <f t="shared" si="13"/>
        <v>0</v>
      </c>
      <c r="K300" s="20">
        <f t="shared" si="14"/>
        <v>0</v>
      </c>
      <c r="L300" s="4">
        <v>508.8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21">
        <v>0</v>
      </c>
      <c r="AJ300" s="21">
        <v>0</v>
      </c>
      <c r="AK300" s="21">
        <v>0</v>
      </c>
      <c r="AL300" s="21">
        <v>0</v>
      </c>
    </row>
    <row r="301" spans="1:38" ht="49.5" x14ac:dyDescent="0.25">
      <c r="A301" s="34">
        <v>282</v>
      </c>
      <c r="B301" s="35" t="s">
        <v>665</v>
      </c>
      <c r="C301" s="36" t="s">
        <v>666</v>
      </c>
      <c r="D301" s="35" t="s">
        <v>189</v>
      </c>
      <c r="E301" s="17">
        <v>0</v>
      </c>
      <c r="F301" s="18">
        <v>0</v>
      </c>
      <c r="G301" s="19"/>
      <c r="H301" s="18">
        <v>0</v>
      </c>
      <c r="I301" s="18">
        <f t="shared" si="12"/>
        <v>0</v>
      </c>
      <c r="J301" s="18">
        <f t="shared" si="13"/>
        <v>0</v>
      </c>
      <c r="K301" s="20">
        <f t="shared" si="14"/>
        <v>0</v>
      </c>
      <c r="L301" s="4">
        <v>508.8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21">
        <v>0</v>
      </c>
      <c r="AJ301" s="21">
        <v>0</v>
      </c>
      <c r="AK301" s="21">
        <v>0</v>
      </c>
      <c r="AL301" s="21">
        <v>0</v>
      </c>
    </row>
    <row r="302" spans="1:38" ht="41.25" x14ac:dyDescent="0.25">
      <c r="A302" s="34">
        <v>283</v>
      </c>
      <c r="B302" s="35" t="s">
        <v>667</v>
      </c>
      <c r="C302" s="36" t="s">
        <v>668</v>
      </c>
      <c r="D302" s="35" t="s">
        <v>189</v>
      </c>
      <c r="E302" s="17">
        <v>0</v>
      </c>
      <c r="F302" s="18">
        <v>0</v>
      </c>
      <c r="G302" s="19"/>
      <c r="H302" s="18">
        <v>0</v>
      </c>
      <c r="I302" s="18">
        <f t="shared" si="12"/>
        <v>0</v>
      </c>
      <c r="J302" s="18">
        <f t="shared" si="13"/>
        <v>0</v>
      </c>
      <c r="K302" s="20">
        <f t="shared" si="14"/>
        <v>0</v>
      </c>
      <c r="L302" s="4">
        <v>1086.4000000000001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</row>
    <row r="303" spans="1:38" ht="41.25" x14ac:dyDescent="0.25">
      <c r="A303" s="34">
        <v>284</v>
      </c>
      <c r="B303" s="35" t="s">
        <v>669</v>
      </c>
      <c r="C303" s="36" t="s">
        <v>670</v>
      </c>
      <c r="D303" s="35" t="s">
        <v>189</v>
      </c>
      <c r="E303" s="17">
        <v>151</v>
      </c>
      <c r="F303" s="18">
        <v>8402</v>
      </c>
      <c r="G303" s="19">
        <v>0.87517257795762915</v>
      </c>
      <c r="H303" s="18">
        <v>1048.8</v>
      </c>
      <c r="I303" s="18">
        <f t="shared" si="12"/>
        <v>1186.4000000000001</v>
      </c>
      <c r="J303" s="18">
        <f t="shared" si="13"/>
        <v>1198.3800000000001</v>
      </c>
      <c r="K303" s="20">
        <f t="shared" si="14"/>
        <v>180955.38</v>
      </c>
      <c r="L303" s="4">
        <v>1048.8</v>
      </c>
      <c r="M303" s="21">
        <v>17</v>
      </c>
      <c r="N303" s="21">
        <v>8</v>
      </c>
      <c r="O303" s="21">
        <v>8</v>
      </c>
      <c r="P303" s="21">
        <v>3</v>
      </c>
      <c r="Q303" s="21">
        <v>6</v>
      </c>
      <c r="R303" s="21">
        <v>10</v>
      </c>
      <c r="S303" s="21">
        <v>10</v>
      </c>
      <c r="T303" s="21">
        <v>10</v>
      </c>
      <c r="U303" s="21">
        <v>6</v>
      </c>
      <c r="V303" s="21">
        <v>0</v>
      </c>
      <c r="W303" s="21">
        <v>5</v>
      </c>
      <c r="X303" s="21">
        <v>0</v>
      </c>
      <c r="Y303" s="21">
        <v>1</v>
      </c>
      <c r="Z303" s="21">
        <v>0</v>
      </c>
      <c r="AA303" s="21">
        <v>6</v>
      </c>
      <c r="AB303" s="21">
        <v>4</v>
      </c>
      <c r="AC303" s="21">
        <v>6</v>
      </c>
      <c r="AD303" s="21">
        <v>6</v>
      </c>
      <c r="AE303" s="21">
        <v>6</v>
      </c>
      <c r="AF303" s="21">
        <v>6</v>
      </c>
      <c r="AG303" s="21">
        <v>3</v>
      </c>
      <c r="AH303" s="21">
        <v>6</v>
      </c>
      <c r="AI303" s="21">
        <v>6</v>
      </c>
      <c r="AJ303" s="21">
        <v>6</v>
      </c>
      <c r="AK303" s="21">
        <v>6</v>
      </c>
      <c r="AL303" s="21">
        <v>6</v>
      </c>
    </row>
    <row r="304" spans="1:38" ht="49.5" x14ac:dyDescent="0.25">
      <c r="A304" s="34">
        <v>285</v>
      </c>
      <c r="B304" s="35" t="s">
        <v>671</v>
      </c>
      <c r="C304" s="36" t="s">
        <v>672</v>
      </c>
      <c r="D304" s="35" t="s">
        <v>189</v>
      </c>
      <c r="E304" s="17">
        <v>0</v>
      </c>
      <c r="F304" s="18">
        <v>0</v>
      </c>
      <c r="G304" s="19">
        <v>0.87517257795762915</v>
      </c>
      <c r="H304" s="18">
        <v>0</v>
      </c>
      <c r="I304" s="18">
        <f t="shared" si="12"/>
        <v>0</v>
      </c>
      <c r="J304" s="18">
        <f t="shared" si="13"/>
        <v>0</v>
      </c>
      <c r="K304" s="20">
        <f t="shared" si="14"/>
        <v>0</v>
      </c>
      <c r="L304" s="4">
        <v>1048.8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21">
        <v>0</v>
      </c>
      <c r="AJ304" s="21">
        <v>0</v>
      </c>
      <c r="AK304" s="21">
        <v>0</v>
      </c>
      <c r="AL304" s="21">
        <v>0</v>
      </c>
    </row>
    <row r="305" spans="1:38" ht="57.75" x14ac:dyDescent="0.25">
      <c r="A305" s="34">
        <v>286</v>
      </c>
      <c r="B305" s="35" t="s">
        <v>673</v>
      </c>
      <c r="C305" s="36" t="s">
        <v>674</v>
      </c>
      <c r="D305" s="35" t="s">
        <v>189</v>
      </c>
      <c r="E305" s="17">
        <v>8</v>
      </c>
      <c r="F305" s="18">
        <v>8402</v>
      </c>
      <c r="G305" s="19">
        <v>0.87517257795762915</v>
      </c>
      <c r="H305" s="18">
        <v>1048.8</v>
      </c>
      <c r="I305" s="18">
        <f t="shared" si="12"/>
        <v>1186.4000000000001</v>
      </c>
      <c r="J305" s="18">
        <f t="shared" si="13"/>
        <v>1198.3800000000001</v>
      </c>
      <c r="K305" s="20">
        <f t="shared" si="14"/>
        <v>9587.0400000000009</v>
      </c>
      <c r="L305" s="4">
        <v>1048.8</v>
      </c>
      <c r="M305" s="21">
        <v>0</v>
      </c>
      <c r="N305" s="21">
        <v>0</v>
      </c>
      <c r="O305" s="21">
        <v>0</v>
      </c>
      <c r="P305" s="21">
        <v>1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1</v>
      </c>
      <c r="AG305" s="21">
        <v>1</v>
      </c>
      <c r="AH305" s="21">
        <v>1</v>
      </c>
      <c r="AI305" s="21">
        <v>1</v>
      </c>
      <c r="AJ305" s="21">
        <v>1</v>
      </c>
      <c r="AK305" s="21">
        <v>1</v>
      </c>
      <c r="AL305" s="21">
        <v>1</v>
      </c>
    </row>
    <row r="306" spans="1:38" ht="41.25" x14ac:dyDescent="0.25">
      <c r="A306" s="34">
        <v>287</v>
      </c>
      <c r="B306" s="35" t="s">
        <v>675</v>
      </c>
      <c r="C306" s="36" t="s">
        <v>676</v>
      </c>
      <c r="D306" s="35" t="s">
        <v>189</v>
      </c>
      <c r="E306" s="17">
        <v>0</v>
      </c>
      <c r="F306" s="18">
        <v>0</v>
      </c>
      <c r="G306" s="19"/>
      <c r="H306" s="18">
        <v>0</v>
      </c>
      <c r="I306" s="18">
        <f t="shared" si="12"/>
        <v>0</v>
      </c>
      <c r="J306" s="18">
        <f t="shared" si="13"/>
        <v>0</v>
      </c>
      <c r="K306" s="20">
        <f t="shared" si="14"/>
        <v>0</v>
      </c>
      <c r="L306" s="4">
        <v>1829.6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21">
        <v>0</v>
      </c>
      <c r="AJ306" s="21">
        <v>0</v>
      </c>
      <c r="AK306" s="21">
        <v>0</v>
      </c>
      <c r="AL306" s="21">
        <v>0</v>
      </c>
    </row>
    <row r="307" spans="1:38" ht="41.25" x14ac:dyDescent="0.25">
      <c r="A307" s="34">
        <v>288</v>
      </c>
      <c r="B307" s="35" t="s">
        <v>677</v>
      </c>
      <c r="C307" s="36" t="s">
        <v>678</v>
      </c>
      <c r="D307" s="35" t="s">
        <v>189</v>
      </c>
      <c r="E307" s="17">
        <v>0</v>
      </c>
      <c r="F307" s="18">
        <v>0</v>
      </c>
      <c r="G307" s="19"/>
      <c r="H307" s="18">
        <v>0</v>
      </c>
      <c r="I307" s="18">
        <f t="shared" si="12"/>
        <v>0</v>
      </c>
      <c r="J307" s="18">
        <f t="shared" si="13"/>
        <v>0</v>
      </c>
      <c r="K307" s="20">
        <f t="shared" si="14"/>
        <v>0</v>
      </c>
      <c r="L307" s="4">
        <v>1829.6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21">
        <v>0</v>
      </c>
      <c r="AJ307" s="21">
        <v>0</v>
      </c>
      <c r="AK307" s="21">
        <v>0</v>
      </c>
      <c r="AL307" s="21">
        <v>0</v>
      </c>
    </row>
    <row r="308" spans="1:38" ht="49.5" x14ac:dyDescent="0.25">
      <c r="A308" s="34">
        <v>289</v>
      </c>
      <c r="B308" s="35" t="s">
        <v>679</v>
      </c>
      <c r="C308" s="36" t="s">
        <v>680</v>
      </c>
      <c r="D308" s="35" t="s">
        <v>189</v>
      </c>
      <c r="E308" s="17">
        <v>16</v>
      </c>
      <c r="F308" s="18">
        <v>15635</v>
      </c>
      <c r="G308" s="19">
        <v>0.8829804924848097</v>
      </c>
      <c r="H308" s="18">
        <v>1829.6</v>
      </c>
      <c r="I308" s="18">
        <f t="shared" si="12"/>
        <v>2069.64</v>
      </c>
      <c r="J308" s="18">
        <f t="shared" si="13"/>
        <v>2090.5500000000002</v>
      </c>
      <c r="K308" s="20">
        <f t="shared" si="14"/>
        <v>33448.800000000003</v>
      </c>
      <c r="L308" s="4">
        <v>1829.6</v>
      </c>
      <c r="M308" s="21">
        <v>2</v>
      </c>
      <c r="N308" s="21">
        <v>2</v>
      </c>
      <c r="O308" s="21">
        <v>3</v>
      </c>
      <c r="P308" s="21">
        <v>0</v>
      </c>
      <c r="Q308" s="21">
        <v>1</v>
      </c>
      <c r="R308" s="21">
        <v>1</v>
      </c>
      <c r="S308" s="21">
        <v>1</v>
      </c>
      <c r="T308" s="21">
        <v>1</v>
      </c>
      <c r="U308" s="21">
        <v>1</v>
      </c>
      <c r="V308" s="21">
        <v>0</v>
      </c>
      <c r="W308" s="21">
        <v>3</v>
      </c>
      <c r="X308" s="21">
        <v>0</v>
      </c>
      <c r="Y308" s="21">
        <v>0</v>
      </c>
      <c r="Z308" s="21">
        <v>0</v>
      </c>
      <c r="AA308" s="21">
        <v>1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21">
        <v>0</v>
      </c>
      <c r="AJ308" s="21">
        <v>0</v>
      </c>
      <c r="AK308" s="21">
        <v>0</v>
      </c>
      <c r="AL308" s="21">
        <v>0</v>
      </c>
    </row>
    <row r="309" spans="1:38" ht="49.5" x14ac:dyDescent="0.25">
      <c r="A309" s="34">
        <v>290</v>
      </c>
      <c r="B309" s="35" t="s">
        <v>681</v>
      </c>
      <c r="C309" s="36" t="s">
        <v>682</v>
      </c>
      <c r="D309" s="35" t="s">
        <v>189</v>
      </c>
      <c r="E309" s="17">
        <v>0</v>
      </c>
      <c r="F309" s="18">
        <v>0</v>
      </c>
      <c r="G309" s="19"/>
      <c r="H309" s="18">
        <v>0</v>
      </c>
      <c r="I309" s="18">
        <f t="shared" si="12"/>
        <v>0</v>
      </c>
      <c r="J309" s="18">
        <f t="shared" si="13"/>
        <v>0</v>
      </c>
      <c r="K309" s="20">
        <f t="shared" si="14"/>
        <v>0</v>
      </c>
      <c r="L309" s="4">
        <v>1829.6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21">
        <v>0</v>
      </c>
      <c r="AJ309" s="21">
        <v>0</v>
      </c>
      <c r="AK309" s="21">
        <v>0</v>
      </c>
      <c r="AL309" s="21">
        <v>0</v>
      </c>
    </row>
    <row r="310" spans="1:38" ht="41.25" x14ac:dyDescent="0.25">
      <c r="A310" s="34">
        <v>291</v>
      </c>
      <c r="B310" s="35" t="s">
        <v>683</v>
      </c>
      <c r="C310" s="36" t="s">
        <v>684</v>
      </c>
      <c r="D310" s="35" t="s">
        <v>189</v>
      </c>
      <c r="E310" s="17">
        <v>0</v>
      </c>
      <c r="F310" s="18">
        <v>0</v>
      </c>
      <c r="G310" s="19"/>
      <c r="H310" s="18">
        <v>0</v>
      </c>
      <c r="I310" s="18">
        <f t="shared" si="12"/>
        <v>0</v>
      </c>
      <c r="J310" s="18">
        <f t="shared" si="13"/>
        <v>0</v>
      </c>
      <c r="K310" s="20">
        <f t="shared" si="14"/>
        <v>0</v>
      </c>
      <c r="L310" s="4">
        <v>2175.1999999999998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</row>
    <row r="311" spans="1:38" ht="41.25" x14ac:dyDescent="0.25">
      <c r="A311" s="34">
        <v>292</v>
      </c>
      <c r="B311" s="35" t="s">
        <v>685</v>
      </c>
      <c r="C311" s="36" t="s">
        <v>686</v>
      </c>
      <c r="D311" s="35" t="s">
        <v>189</v>
      </c>
      <c r="E311" s="17">
        <v>0</v>
      </c>
      <c r="F311" s="18">
        <v>0</v>
      </c>
      <c r="G311" s="19"/>
      <c r="H311" s="18">
        <v>0</v>
      </c>
      <c r="I311" s="18">
        <f t="shared" si="12"/>
        <v>0</v>
      </c>
      <c r="J311" s="18">
        <f t="shared" si="13"/>
        <v>0</v>
      </c>
      <c r="K311" s="20">
        <f t="shared" si="14"/>
        <v>0</v>
      </c>
      <c r="L311" s="4">
        <v>2175.1999999999998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</row>
    <row r="312" spans="1:38" ht="49.5" x14ac:dyDescent="0.25">
      <c r="A312" s="34">
        <v>293</v>
      </c>
      <c r="B312" s="35" t="s">
        <v>687</v>
      </c>
      <c r="C312" s="36" t="s">
        <v>688</v>
      </c>
      <c r="D312" s="35" t="s">
        <v>189</v>
      </c>
      <c r="E312" s="17">
        <v>0</v>
      </c>
      <c r="F312" s="18">
        <v>0</v>
      </c>
      <c r="G312" s="19"/>
      <c r="H312" s="18">
        <v>0</v>
      </c>
      <c r="I312" s="18">
        <f t="shared" si="12"/>
        <v>0</v>
      </c>
      <c r="J312" s="18">
        <f t="shared" si="13"/>
        <v>0</v>
      </c>
      <c r="K312" s="20">
        <f t="shared" si="14"/>
        <v>0</v>
      </c>
      <c r="L312" s="4">
        <v>2175.1999999999998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21">
        <v>0</v>
      </c>
      <c r="AJ312" s="21">
        <v>0</v>
      </c>
      <c r="AK312" s="21">
        <v>0</v>
      </c>
      <c r="AL312" s="21">
        <v>0</v>
      </c>
    </row>
    <row r="313" spans="1:38" ht="49.5" x14ac:dyDescent="0.25">
      <c r="A313" s="34">
        <v>294</v>
      </c>
      <c r="B313" s="35" t="s">
        <v>689</v>
      </c>
      <c r="C313" s="36" t="s">
        <v>690</v>
      </c>
      <c r="D313" s="35" t="s">
        <v>189</v>
      </c>
      <c r="E313" s="17">
        <v>0</v>
      </c>
      <c r="F313" s="18">
        <v>0</v>
      </c>
      <c r="G313" s="19"/>
      <c r="H313" s="18">
        <v>0</v>
      </c>
      <c r="I313" s="18">
        <f t="shared" si="12"/>
        <v>0</v>
      </c>
      <c r="J313" s="18">
        <f t="shared" si="13"/>
        <v>0</v>
      </c>
      <c r="K313" s="20">
        <f t="shared" si="14"/>
        <v>0</v>
      </c>
      <c r="L313" s="4">
        <v>2175.1999999999998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1">
        <v>0</v>
      </c>
      <c r="AK313" s="21">
        <v>0</v>
      </c>
      <c r="AL313" s="21">
        <v>0</v>
      </c>
    </row>
    <row r="314" spans="1:38" ht="41.25" x14ac:dyDescent="0.25">
      <c r="A314" s="34">
        <v>295</v>
      </c>
      <c r="B314" s="35" t="s">
        <v>691</v>
      </c>
      <c r="C314" s="36" t="s">
        <v>692</v>
      </c>
      <c r="D314" s="35" t="s">
        <v>189</v>
      </c>
      <c r="E314" s="17">
        <v>0</v>
      </c>
      <c r="F314" s="18">
        <v>0</v>
      </c>
      <c r="G314" s="19"/>
      <c r="H314" s="18">
        <v>0</v>
      </c>
      <c r="I314" s="18">
        <f t="shared" si="12"/>
        <v>0</v>
      </c>
      <c r="J314" s="18">
        <f t="shared" si="13"/>
        <v>0</v>
      </c>
      <c r="K314" s="20">
        <f t="shared" si="14"/>
        <v>0</v>
      </c>
      <c r="L314" s="4">
        <v>12047.2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</row>
    <row r="315" spans="1:38" ht="41.25" x14ac:dyDescent="0.25">
      <c r="A315" s="34">
        <v>296</v>
      </c>
      <c r="B315" s="35" t="s">
        <v>693</v>
      </c>
      <c r="C315" s="36" t="s">
        <v>694</v>
      </c>
      <c r="D315" s="35" t="s">
        <v>189</v>
      </c>
      <c r="E315" s="17">
        <v>0</v>
      </c>
      <c r="F315" s="18">
        <v>0</v>
      </c>
      <c r="G315" s="19"/>
      <c r="H315" s="18">
        <v>0</v>
      </c>
      <c r="I315" s="18">
        <f t="shared" si="12"/>
        <v>0</v>
      </c>
      <c r="J315" s="18">
        <f t="shared" si="13"/>
        <v>0</v>
      </c>
      <c r="K315" s="20">
        <f t="shared" si="14"/>
        <v>0</v>
      </c>
      <c r="L315" s="4">
        <v>12047.2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1">
        <v>0</v>
      </c>
      <c r="AK315" s="21">
        <v>0</v>
      </c>
      <c r="AL315" s="21">
        <v>0</v>
      </c>
    </row>
    <row r="316" spans="1:38" ht="41.25" x14ac:dyDescent="0.25">
      <c r="A316" s="34">
        <v>297</v>
      </c>
      <c r="B316" s="35" t="s">
        <v>695</v>
      </c>
      <c r="C316" s="36" t="s">
        <v>696</v>
      </c>
      <c r="D316" s="35" t="s">
        <v>189</v>
      </c>
      <c r="E316" s="17">
        <v>0</v>
      </c>
      <c r="F316" s="18">
        <v>0</v>
      </c>
      <c r="G316" s="19"/>
      <c r="H316" s="18">
        <v>0</v>
      </c>
      <c r="I316" s="18">
        <f t="shared" si="12"/>
        <v>0</v>
      </c>
      <c r="J316" s="18">
        <f t="shared" si="13"/>
        <v>0</v>
      </c>
      <c r="K316" s="20">
        <f t="shared" si="14"/>
        <v>0</v>
      </c>
      <c r="L316" s="4">
        <v>12047.2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</row>
    <row r="317" spans="1:38" ht="41.25" x14ac:dyDescent="0.25">
      <c r="A317" s="34">
        <v>298</v>
      </c>
      <c r="B317" s="35" t="s">
        <v>697</v>
      </c>
      <c r="C317" s="36" t="s">
        <v>698</v>
      </c>
      <c r="D317" s="35" t="s">
        <v>189</v>
      </c>
      <c r="E317" s="17">
        <v>0</v>
      </c>
      <c r="F317" s="18">
        <v>0</v>
      </c>
      <c r="G317" s="19"/>
      <c r="H317" s="18">
        <v>0</v>
      </c>
      <c r="I317" s="18">
        <f t="shared" si="12"/>
        <v>0</v>
      </c>
      <c r="J317" s="18">
        <f t="shared" si="13"/>
        <v>0</v>
      </c>
      <c r="K317" s="20">
        <f t="shared" si="14"/>
        <v>0</v>
      </c>
      <c r="L317" s="4">
        <v>14952.8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</row>
    <row r="318" spans="1:38" ht="41.25" x14ac:dyDescent="0.25">
      <c r="A318" s="34">
        <v>299</v>
      </c>
      <c r="B318" s="35" t="s">
        <v>699</v>
      </c>
      <c r="C318" s="36" t="s">
        <v>700</v>
      </c>
      <c r="D318" s="35" t="s">
        <v>189</v>
      </c>
      <c r="E318" s="17">
        <v>19</v>
      </c>
      <c r="F318" s="18">
        <v>84008</v>
      </c>
      <c r="G318" s="19">
        <v>0.88784877630701831</v>
      </c>
      <c r="H318" s="18">
        <v>9421.6</v>
      </c>
      <c r="I318" s="18">
        <f t="shared" ref="I318:I379" si="15">ROUND(H318*1.1312,2)</f>
        <v>10657.71</v>
      </c>
      <c r="J318" s="18">
        <f t="shared" si="13"/>
        <v>10765.36</v>
      </c>
      <c r="K318" s="20">
        <f t="shared" si="14"/>
        <v>204541.84000000003</v>
      </c>
      <c r="L318" s="4">
        <v>9421.6</v>
      </c>
      <c r="M318" s="21">
        <v>3</v>
      </c>
      <c r="N318" s="21">
        <v>2</v>
      </c>
      <c r="O318" s="21">
        <v>3</v>
      </c>
      <c r="P318" s="21">
        <v>0</v>
      </c>
      <c r="Q318" s="21">
        <v>0</v>
      </c>
      <c r="R318" s="21">
        <v>1</v>
      </c>
      <c r="S318" s="21">
        <v>2</v>
      </c>
      <c r="T318" s="21">
        <v>2</v>
      </c>
      <c r="U318" s="21">
        <v>2</v>
      </c>
      <c r="V318" s="21">
        <v>0</v>
      </c>
      <c r="W318" s="21">
        <v>3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1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21">
        <v>0</v>
      </c>
      <c r="AJ318" s="21">
        <v>0</v>
      </c>
      <c r="AK318" s="21">
        <v>0</v>
      </c>
      <c r="AL318" s="21">
        <v>0</v>
      </c>
    </row>
    <row r="319" spans="1:38" ht="41.25" x14ac:dyDescent="0.25">
      <c r="A319" s="34">
        <v>300</v>
      </c>
      <c r="B319" s="35" t="s">
        <v>701</v>
      </c>
      <c r="C319" s="36" t="s">
        <v>702</v>
      </c>
      <c r="D319" s="35" t="s">
        <v>189</v>
      </c>
      <c r="E319" s="17">
        <v>0</v>
      </c>
      <c r="F319" s="18">
        <v>0</v>
      </c>
      <c r="G319" s="19"/>
      <c r="H319" s="18">
        <v>0</v>
      </c>
      <c r="I319" s="18">
        <f t="shared" si="15"/>
        <v>0</v>
      </c>
      <c r="J319" s="18">
        <f t="shared" ref="J319:J379" si="16">ROUND(I319+(I319*$J$11),2)</f>
        <v>0</v>
      </c>
      <c r="K319" s="20">
        <f t="shared" ref="K319:K379" si="17">J319*E319</f>
        <v>0</v>
      </c>
      <c r="L319" s="4">
        <v>9421.6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0</v>
      </c>
      <c r="AJ319" s="21">
        <v>0</v>
      </c>
      <c r="AK319" s="21">
        <v>0</v>
      </c>
      <c r="AL319" s="21">
        <v>0</v>
      </c>
    </row>
    <row r="320" spans="1:38" ht="41.25" x14ac:dyDescent="0.25">
      <c r="A320" s="34">
        <v>301</v>
      </c>
      <c r="B320" s="35" t="s">
        <v>703</v>
      </c>
      <c r="C320" s="36" t="s">
        <v>704</v>
      </c>
      <c r="D320" s="35" t="s">
        <v>189</v>
      </c>
      <c r="E320" s="17">
        <v>0</v>
      </c>
      <c r="F320" s="18">
        <v>0</v>
      </c>
      <c r="G320" s="19"/>
      <c r="H320" s="18">
        <v>0</v>
      </c>
      <c r="I320" s="18">
        <f t="shared" si="15"/>
        <v>0</v>
      </c>
      <c r="J320" s="18">
        <f t="shared" si="16"/>
        <v>0</v>
      </c>
      <c r="K320" s="20">
        <f t="shared" si="17"/>
        <v>0</v>
      </c>
      <c r="L320" s="4">
        <v>17288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</row>
    <row r="321" spans="1:38" ht="41.25" x14ac:dyDescent="0.25">
      <c r="A321" s="34">
        <v>302</v>
      </c>
      <c r="B321" s="35" t="s">
        <v>705</v>
      </c>
      <c r="C321" s="36" t="s">
        <v>706</v>
      </c>
      <c r="D321" s="35" t="s">
        <v>189</v>
      </c>
      <c r="E321" s="17">
        <v>0</v>
      </c>
      <c r="F321" s="18">
        <v>0</v>
      </c>
      <c r="G321" s="19"/>
      <c r="H321" s="18">
        <v>0</v>
      </c>
      <c r="I321" s="18">
        <f t="shared" si="15"/>
        <v>0</v>
      </c>
      <c r="J321" s="18">
        <f t="shared" si="16"/>
        <v>0</v>
      </c>
      <c r="K321" s="20">
        <f t="shared" si="17"/>
        <v>0</v>
      </c>
      <c r="L321" s="4">
        <v>17288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  <c r="U321" s="21">
        <v>0</v>
      </c>
      <c r="V321" s="21">
        <v>0</v>
      </c>
      <c r="W321" s="21">
        <v>0</v>
      </c>
      <c r="X321" s="21">
        <v>0</v>
      </c>
      <c r="Y321" s="21">
        <v>0</v>
      </c>
      <c r="Z321" s="21">
        <v>0</v>
      </c>
      <c r="AA321" s="21">
        <v>0</v>
      </c>
      <c r="AB321" s="21">
        <v>0</v>
      </c>
      <c r="AC321" s="21">
        <v>0</v>
      </c>
      <c r="AD321" s="21">
        <v>0</v>
      </c>
      <c r="AE321" s="21">
        <v>0</v>
      </c>
      <c r="AF321" s="21">
        <v>0</v>
      </c>
      <c r="AG321" s="21">
        <v>0</v>
      </c>
      <c r="AH321" s="21">
        <v>0</v>
      </c>
      <c r="AI321" s="21">
        <v>0</v>
      </c>
      <c r="AJ321" s="21">
        <v>0</v>
      </c>
      <c r="AK321" s="21">
        <v>0</v>
      </c>
      <c r="AL321" s="21">
        <v>0</v>
      </c>
    </row>
    <row r="322" spans="1:38" ht="41.25" x14ac:dyDescent="0.25">
      <c r="A322" s="34">
        <v>303</v>
      </c>
      <c r="B322" s="35" t="s">
        <v>707</v>
      </c>
      <c r="C322" s="36" t="s">
        <v>708</v>
      </c>
      <c r="D322" s="35" t="s">
        <v>189</v>
      </c>
      <c r="E322" s="17">
        <v>0</v>
      </c>
      <c r="F322" s="18">
        <v>0</v>
      </c>
      <c r="G322" s="19"/>
      <c r="H322" s="18">
        <v>0</v>
      </c>
      <c r="I322" s="18">
        <f t="shared" si="15"/>
        <v>0</v>
      </c>
      <c r="J322" s="18">
        <f t="shared" si="16"/>
        <v>0</v>
      </c>
      <c r="K322" s="20">
        <f t="shared" si="17"/>
        <v>0</v>
      </c>
      <c r="L322" s="4">
        <v>17288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0</v>
      </c>
      <c r="AB322" s="21">
        <v>0</v>
      </c>
      <c r="AC322" s="21">
        <v>0</v>
      </c>
      <c r="AD322" s="21">
        <v>0</v>
      </c>
      <c r="AE322" s="21">
        <v>0</v>
      </c>
      <c r="AF322" s="21">
        <v>0</v>
      </c>
      <c r="AG322" s="21">
        <v>0</v>
      </c>
      <c r="AH322" s="21">
        <v>0</v>
      </c>
      <c r="AI322" s="21">
        <v>0</v>
      </c>
      <c r="AJ322" s="21">
        <v>0</v>
      </c>
      <c r="AK322" s="21">
        <v>0</v>
      </c>
      <c r="AL322" s="21">
        <v>0</v>
      </c>
    </row>
    <row r="323" spans="1:38" ht="41.25" x14ac:dyDescent="0.25">
      <c r="A323" s="34">
        <v>304</v>
      </c>
      <c r="B323" s="35" t="s">
        <v>709</v>
      </c>
      <c r="C323" s="36" t="s">
        <v>710</v>
      </c>
      <c r="D323" s="35" t="s">
        <v>189</v>
      </c>
      <c r="E323" s="17">
        <v>0</v>
      </c>
      <c r="F323" s="18">
        <v>0</v>
      </c>
      <c r="G323" s="19"/>
      <c r="H323" s="18">
        <v>0</v>
      </c>
      <c r="I323" s="18">
        <f t="shared" si="15"/>
        <v>0</v>
      </c>
      <c r="J323" s="18">
        <f t="shared" si="16"/>
        <v>0</v>
      </c>
      <c r="K323" s="20">
        <f t="shared" si="17"/>
        <v>0</v>
      </c>
      <c r="L323" s="4">
        <v>21388.799999999999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0</v>
      </c>
      <c r="AK323" s="21">
        <v>0</v>
      </c>
      <c r="AL323" s="21">
        <v>0</v>
      </c>
    </row>
    <row r="324" spans="1:38" ht="41.25" x14ac:dyDescent="0.25">
      <c r="A324" s="34">
        <v>305</v>
      </c>
      <c r="B324" s="35" t="s">
        <v>711</v>
      </c>
      <c r="C324" s="36" t="s">
        <v>712</v>
      </c>
      <c r="D324" s="35" t="s">
        <v>189</v>
      </c>
      <c r="E324" s="17">
        <v>0</v>
      </c>
      <c r="F324" s="18">
        <v>0</v>
      </c>
      <c r="G324" s="19"/>
      <c r="H324" s="18">
        <v>0</v>
      </c>
      <c r="I324" s="18">
        <f t="shared" si="15"/>
        <v>0</v>
      </c>
      <c r="J324" s="18">
        <f t="shared" si="16"/>
        <v>0</v>
      </c>
      <c r="K324" s="20">
        <f t="shared" si="17"/>
        <v>0</v>
      </c>
      <c r="L324" s="4">
        <v>21388.799999999999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>
        <v>0</v>
      </c>
      <c r="AJ324" s="21">
        <v>0</v>
      </c>
      <c r="AK324" s="21">
        <v>0</v>
      </c>
      <c r="AL324" s="21">
        <v>0</v>
      </c>
    </row>
    <row r="325" spans="1:38" ht="41.25" x14ac:dyDescent="0.25">
      <c r="A325" s="34">
        <v>306</v>
      </c>
      <c r="B325" s="35" t="s">
        <v>713</v>
      </c>
      <c r="C325" s="36" t="s">
        <v>714</v>
      </c>
      <c r="D325" s="35" t="s">
        <v>189</v>
      </c>
      <c r="E325" s="17">
        <v>0</v>
      </c>
      <c r="F325" s="18">
        <v>0</v>
      </c>
      <c r="G325" s="19"/>
      <c r="H325" s="18">
        <v>0</v>
      </c>
      <c r="I325" s="18">
        <f t="shared" si="15"/>
        <v>0</v>
      </c>
      <c r="J325" s="18">
        <f t="shared" si="16"/>
        <v>0</v>
      </c>
      <c r="K325" s="20">
        <f t="shared" si="17"/>
        <v>0</v>
      </c>
      <c r="L325" s="4">
        <v>21388.799999999999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0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>
        <v>0</v>
      </c>
      <c r="AJ325" s="21">
        <v>0</v>
      </c>
      <c r="AK325" s="21">
        <v>0</v>
      </c>
      <c r="AL325" s="21">
        <v>0</v>
      </c>
    </row>
    <row r="326" spans="1:38" ht="41.25" x14ac:dyDescent="0.25">
      <c r="A326" s="34">
        <v>307</v>
      </c>
      <c r="B326" s="35" t="s">
        <v>715</v>
      </c>
      <c r="C326" s="36" t="s">
        <v>716</v>
      </c>
      <c r="D326" s="35" t="s">
        <v>189</v>
      </c>
      <c r="E326" s="17">
        <v>0</v>
      </c>
      <c r="F326" s="18">
        <v>0</v>
      </c>
      <c r="G326" s="19"/>
      <c r="H326" s="18">
        <v>0</v>
      </c>
      <c r="I326" s="18">
        <f t="shared" si="15"/>
        <v>0</v>
      </c>
      <c r="J326" s="18">
        <f t="shared" si="16"/>
        <v>0</v>
      </c>
      <c r="K326" s="20">
        <f t="shared" si="17"/>
        <v>0</v>
      </c>
      <c r="L326" s="4">
        <v>17823.2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  <c r="AI326" s="21">
        <v>0</v>
      </c>
      <c r="AJ326" s="21">
        <v>0</v>
      </c>
      <c r="AK326" s="21">
        <v>0</v>
      </c>
      <c r="AL326" s="21">
        <v>0</v>
      </c>
    </row>
    <row r="327" spans="1:38" ht="41.25" x14ac:dyDescent="0.25">
      <c r="A327" s="34">
        <v>308</v>
      </c>
      <c r="B327" s="35" t="s">
        <v>717</v>
      </c>
      <c r="C327" s="36" t="s">
        <v>718</v>
      </c>
      <c r="D327" s="35" t="s">
        <v>189</v>
      </c>
      <c r="E327" s="17">
        <v>0</v>
      </c>
      <c r="F327" s="18">
        <v>0</v>
      </c>
      <c r="G327" s="19"/>
      <c r="H327" s="18">
        <v>0</v>
      </c>
      <c r="I327" s="18">
        <f t="shared" si="15"/>
        <v>0</v>
      </c>
      <c r="J327" s="18">
        <f t="shared" si="16"/>
        <v>0</v>
      </c>
      <c r="K327" s="20">
        <f t="shared" si="17"/>
        <v>0</v>
      </c>
      <c r="L327" s="4">
        <v>17823.2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  <c r="V327" s="21">
        <v>0</v>
      </c>
      <c r="W327" s="21">
        <v>0</v>
      </c>
      <c r="X327" s="21">
        <v>0</v>
      </c>
      <c r="Y327" s="21">
        <v>0</v>
      </c>
      <c r="Z327" s="21">
        <v>0</v>
      </c>
      <c r="AA327" s="21">
        <v>0</v>
      </c>
      <c r="AB327" s="21">
        <v>0</v>
      </c>
      <c r="AC327" s="21">
        <v>0</v>
      </c>
      <c r="AD327" s="21">
        <v>0</v>
      </c>
      <c r="AE327" s="21">
        <v>0</v>
      </c>
      <c r="AF327" s="21">
        <v>0</v>
      </c>
      <c r="AG327" s="21">
        <v>0</v>
      </c>
      <c r="AH327" s="21">
        <v>0</v>
      </c>
      <c r="AI327" s="21">
        <v>0</v>
      </c>
      <c r="AJ327" s="21">
        <v>0</v>
      </c>
      <c r="AK327" s="21">
        <v>0</v>
      </c>
      <c r="AL327" s="21">
        <v>0</v>
      </c>
    </row>
    <row r="328" spans="1:38" ht="66" x14ac:dyDescent="0.25">
      <c r="A328" s="34">
        <v>309</v>
      </c>
      <c r="B328" s="35" t="s">
        <v>719</v>
      </c>
      <c r="C328" s="36" t="s">
        <v>720</v>
      </c>
      <c r="D328" s="35" t="s">
        <v>189</v>
      </c>
      <c r="E328" s="17">
        <v>0</v>
      </c>
      <c r="F328" s="18">
        <v>0</v>
      </c>
      <c r="G328" s="19"/>
      <c r="H328" s="18">
        <v>0</v>
      </c>
      <c r="I328" s="18">
        <f t="shared" si="15"/>
        <v>0</v>
      </c>
      <c r="J328" s="18">
        <f t="shared" si="16"/>
        <v>0</v>
      </c>
      <c r="K328" s="20">
        <f t="shared" si="17"/>
        <v>0</v>
      </c>
      <c r="L328" s="4">
        <v>6379.2</v>
      </c>
      <c r="M328" s="21">
        <v>0</v>
      </c>
      <c r="N328" s="21">
        <v>0</v>
      </c>
      <c r="O328" s="21">
        <v>0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0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  <c r="AI328" s="21">
        <v>0</v>
      </c>
      <c r="AJ328" s="21">
        <v>0</v>
      </c>
      <c r="AK328" s="21">
        <v>0</v>
      </c>
      <c r="AL328" s="21">
        <v>0</v>
      </c>
    </row>
    <row r="329" spans="1:38" ht="66" x14ac:dyDescent="0.25">
      <c r="A329" s="34">
        <v>310</v>
      </c>
      <c r="B329" s="35" t="s">
        <v>721</v>
      </c>
      <c r="C329" s="36" t="s">
        <v>722</v>
      </c>
      <c r="D329" s="35" t="s">
        <v>189</v>
      </c>
      <c r="E329" s="17">
        <v>0</v>
      </c>
      <c r="F329" s="18">
        <v>0</v>
      </c>
      <c r="G329" s="19"/>
      <c r="H329" s="18">
        <v>0</v>
      </c>
      <c r="I329" s="18">
        <f t="shared" si="15"/>
        <v>0</v>
      </c>
      <c r="J329" s="18">
        <f t="shared" si="16"/>
        <v>0</v>
      </c>
      <c r="K329" s="20">
        <f t="shared" si="17"/>
        <v>0</v>
      </c>
      <c r="L329" s="4">
        <v>6352.8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0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</v>
      </c>
      <c r="AH329" s="21">
        <v>0</v>
      </c>
      <c r="AI329" s="21">
        <v>0</v>
      </c>
      <c r="AJ329" s="21">
        <v>0</v>
      </c>
      <c r="AK329" s="21">
        <v>0</v>
      </c>
      <c r="AL329" s="21">
        <v>0</v>
      </c>
    </row>
    <row r="330" spans="1:38" ht="66" x14ac:dyDescent="0.25">
      <c r="A330" s="34">
        <v>311</v>
      </c>
      <c r="B330" s="35" t="s">
        <v>723</v>
      </c>
      <c r="C330" s="36" t="s">
        <v>724</v>
      </c>
      <c r="D330" s="35" t="s">
        <v>189</v>
      </c>
      <c r="E330" s="17">
        <v>0</v>
      </c>
      <c r="F330" s="18">
        <v>0</v>
      </c>
      <c r="G330" s="19"/>
      <c r="H330" s="18">
        <v>0</v>
      </c>
      <c r="I330" s="18">
        <f t="shared" si="15"/>
        <v>0</v>
      </c>
      <c r="J330" s="18">
        <f t="shared" si="16"/>
        <v>0</v>
      </c>
      <c r="K330" s="20">
        <f t="shared" si="17"/>
        <v>0</v>
      </c>
      <c r="L330" s="4">
        <v>9400.7999999999993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  <c r="AC330" s="21">
        <v>0</v>
      </c>
      <c r="AD330" s="21">
        <v>0</v>
      </c>
      <c r="AE330" s="21">
        <v>0</v>
      </c>
      <c r="AF330" s="21">
        <v>0</v>
      </c>
      <c r="AG330" s="21">
        <v>0</v>
      </c>
      <c r="AH330" s="21">
        <v>0</v>
      </c>
      <c r="AI330" s="21">
        <v>0</v>
      </c>
      <c r="AJ330" s="21">
        <v>0</v>
      </c>
      <c r="AK330" s="21">
        <v>0</v>
      </c>
      <c r="AL330" s="21">
        <v>0</v>
      </c>
    </row>
    <row r="331" spans="1:38" ht="66" x14ac:dyDescent="0.25">
      <c r="A331" s="34">
        <v>312</v>
      </c>
      <c r="B331" s="35" t="s">
        <v>725</v>
      </c>
      <c r="C331" s="36" t="s">
        <v>726</v>
      </c>
      <c r="D331" s="35" t="s">
        <v>189</v>
      </c>
      <c r="E331" s="17">
        <v>0</v>
      </c>
      <c r="F331" s="18">
        <v>0</v>
      </c>
      <c r="G331" s="19"/>
      <c r="H331" s="18">
        <v>0</v>
      </c>
      <c r="I331" s="18">
        <f t="shared" si="15"/>
        <v>0</v>
      </c>
      <c r="J331" s="18">
        <f t="shared" si="16"/>
        <v>0</v>
      </c>
      <c r="K331" s="20">
        <f t="shared" si="17"/>
        <v>0</v>
      </c>
      <c r="L331" s="4">
        <v>9147.2000000000007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0</v>
      </c>
      <c r="W331" s="21">
        <v>0</v>
      </c>
      <c r="X331" s="21">
        <v>0</v>
      </c>
      <c r="Y331" s="21">
        <v>0</v>
      </c>
      <c r="Z331" s="21">
        <v>0</v>
      </c>
      <c r="AA331" s="21">
        <v>0</v>
      </c>
      <c r="AB331" s="21">
        <v>0</v>
      </c>
      <c r="AC331" s="21">
        <v>0</v>
      </c>
      <c r="AD331" s="21">
        <v>0</v>
      </c>
      <c r="AE331" s="21">
        <v>0</v>
      </c>
      <c r="AF331" s="21">
        <v>0</v>
      </c>
      <c r="AG331" s="21">
        <v>0</v>
      </c>
      <c r="AH331" s="21">
        <v>0</v>
      </c>
      <c r="AI331" s="21">
        <v>0</v>
      </c>
      <c r="AJ331" s="21">
        <v>0</v>
      </c>
      <c r="AK331" s="21">
        <v>0</v>
      </c>
      <c r="AL331" s="21">
        <v>0</v>
      </c>
    </row>
    <row r="332" spans="1:38" ht="66" x14ac:dyDescent="0.25">
      <c r="A332" s="34">
        <v>313</v>
      </c>
      <c r="B332" s="35" t="s">
        <v>727</v>
      </c>
      <c r="C332" s="36" t="s">
        <v>728</v>
      </c>
      <c r="D332" s="35" t="s">
        <v>189</v>
      </c>
      <c r="E332" s="17">
        <v>16</v>
      </c>
      <c r="F332" s="18">
        <v>14252</v>
      </c>
      <c r="G332" s="19">
        <v>0.19999999999999998</v>
      </c>
      <c r="H332" s="18">
        <v>11401.6</v>
      </c>
      <c r="I332" s="18">
        <f t="shared" si="15"/>
        <v>12897.49</v>
      </c>
      <c r="J332" s="18">
        <f t="shared" si="16"/>
        <v>13027.77</v>
      </c>
      <c r="K332" s="20">
        <f t="shared" si="17"/>
        <v>208444.32</v>
      </c>
      <c r="L332" s="4">
        <v>11401.6</v>
      </c>
      <c r="M332" s="21">
        <v>2</v>
      </c>
      <c r="N332" s="21">
        <v>1</v>
      </c>
      <c r="O332" s="21">
        <v>1</v>
      </c>
      <c r="P332" s="21">
        <v>0</v>
      </c>
      <c r="Q332" s="21">
        <v>1</v>
      </c>
      <c r="R332" s="21">
        <v>1</v>
      </c>
      <c r="S332" s="21">
        <v>1</v>
      </c>
      <c r="T332" s="21">
        <v>1</v>
      </c>
      <c r="U332" s="21">
        <v>1</v>
      </c>
      <c r="V332" s="21">
        <v>1</v>
      </c>
      <c r="W332" s="21">
        <v>2</v>
      </c>
      <c r="X332" s="21">
        <v>0</v>
      </c>
      <c r="Y332" s="21">
        <v>0</v>
      </c>
      <c r="Z332" s="21">
        <v>0</v>
      </c>
      <c r="AA332" s="21">
        <v>1</v>
      </c>
      <c r="AB332" s="21">
        <v>1</v>
      </c>
      <c r="AC332" s="21">
        <v>1</v>
      </c>
      <c r="AD332" s="21">
        <v>0</v>
      </c>
      <c r="AE332" s="21">
        <v>0</v>
      </c>
      <c r="AF332" s="21">
        <v>0</v>
      </c>
      <c r="AG332" s="21">
        <v>0</v>
      </c>
      <c r="AH332" s="21">
        <v>0</v>
      </c>
      <c r="AI332" s="21">
        <v>0</v>
      </c>
      <c r="AJ332" s="21">
        <v>1</v>
      </c>
      <c r="AK332" s="21">
        <v>0</v>
      </c>
      <c r="AL332" s="21">
        <v>0</v>
      </c>
    </row>
    <row r="333" spans="1:38" ht="66" x14ac:dyDescent="0.25">
      <c r="A333" s="34">
        <v>314</v>
      </c>
      <c r="B333" s="35" t="s">
        <v>729</v>
      </c>
      <c r="C333" s="36" t="s">
        <v>730</v>
      </c>
      <c r="D333" s="35" t="s">
        <v>189</v>
      </c>
      <c r="E333" s="17">
        <v>0</v>
      </c>
      <c r="F333" s="18">
        <v>0</v>
      </c>
      <c r="G333" s="19"/>
      <c r="H333" s="18">
        <v>0</v>
      </c>
      <c r="I333" s="18">
        <f t="shared" si="15"/>
        <v>0</v>
      </c>
      <c r="J333" s="18">
        <f t="shared" si="16"/>
        <v>0</v>
      </c>
      <c r="K333" s="20">
        <f t="shared" si="17"/>
        <v>0</v>
      </c>
      <c r="L333" s="4">
        <v>14736</v>
      </c>
      <c r="M333" s="21">
        <v>0</v>
      </c>
      <c r="N333" s="21">
        <v>0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0</v>
      </c>
      <c r="AB333" s="21">
        <v>0</v>
      </c>
      <c r="AC333" s="21">
        <v>0</v>
      </c>
      <c r="AD333" s="21">
        <v>0</v>
      </c>
      <c r="AE333" s="21">
        <v>0</v>
      </c>
      <c r="AF333" s="21">
        <v>0</v>
      </c>
      <c r="AG333" s="21">
        <v>0</v>
      </c>
      <c r="AH333" s="21">
        <v>0</v>
      </c>
      <c r="AI333" s="21">
        <v>0</v>
      </c>
      <c r="AJ333" s="21">
        <v>0</v>
      </c>
      <c r="AK333" s="21">
        <v>0</v>
      </c>
      <c r="AL333" s="21">
        <v>0</v>
      </c>
    </row>
    <row r="334" spans="1:38" ht="24.75" x14ac:dyDescent="0.25">
      <c r="A334" s="34">
        <v>315</v>
      </c>
      <c r="B334" s="35" t="s">
        <v>731</v>
      </c>
      <c r="C334" s="36" t="s">
        <v>732</v>
      </c>
      <c r="D334" s="35" t="s">
        <v>189</v>
      </c>
      <c r="E334" s="17">
        <v>0</v>
      </c>
      <c r="F334" s="18">
        <v>0</v>
      </c>
      <c r="G334" s="19"/>
      <c r="H334" s="18">
        <v>0</v>
      </c>
      <c r="I334" s="18">
        <f t="shared" si="15"/>
        <v>0</v>
      </c>
      <c r="J334" s="18">
        <f t="shared" si="16"/>
        <v>0</v>
      </c>
      <c r="K334" s="20">
        <f t="shared" si="17"/>
        <v>0</v>
      </c>
      <c r="L334" s="4">
        <v>550.4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</row>
    <row r="335" spans="1:38" ht="33" x14ac:dyDescent="0.25">
      <c r="A335" s="34">
        <v>316</v>
      </c>
      <c r="B335" s="35" t="s">
        <v>733</v>
      </c>
      <c r="C335" s="36" t="s">
        <v>734</v>
      </c>
      <c r="D335" s="35" t="s">
        <v>189</v>
      </c>
      <c r="E335" s="17">
        <v>208</v>
      </c>
      <c r="F335" s="18">
        <v>1425</v>
      </c>
      <c r="G335" s="19">
        <v>0.64294736842105271</v>
      </c>
      <c r="H335" s="18">
        <v>508.8</v>
      </c>
      <c r="I335" s="18">
        <f t="shared" si="15"/>
        <v>575.54999999999995</v>
      </c>
      <c r="J335" s="18">
        <f t="shared" si="16"/>
        <v>581.36</v>
      </c>
      <c r="K335" s="20">
        <f t="shared" si="17"/>
        <v>120922.88</v>
      </c>
      <c r="L335" s="4">
        <v>508.8</v>
      </c>
      <c r="M335" s="21">
        <v>34</v>
      </c>
      <c r="N335" s="21">
        <v>11</v>
      </c>
      <c r="O335" s="21">
        <v>10</v>
      </c>
      <c r="P335" s="21">
        <v>3</v>
      </c>
      <c r="Q335" s="21">
        <v>6</v>
      </c>
      <c r="R335" s="21">
        <v>9</v>
      </c>
      <c r="S335" s="21">
        <v>9</v>
      </c>
      <c r="T335" s="21">
        <v>9</v>
      </c>
      <c r="U335" s="21">
        <v>10</v>
      </c>
      <c r="V335" s="21">
        <v>0</v>
      </c>
      <c r="W335" s="21">
        <v>38</v>
      </c>
      <c r="X335" s="21">
        <v>0</v>
      </c>
      <c r="Y335" s="21">
        <v>3</v>
      </c>
      <c r="Z335" s="21">
        <v>0</v>
      </c>
      <c r="AA335" s="21">
        <v>6</v>
      </c>
      <c r="AB335" s="21">
        <v>4</v>
      </c>
      <c r="AC335" s="21">
        <v>6</v>
      </c>
      <c r="AD335" s="21">
        <v>5</v>
      </c>
      <c r="AE335" s="21">
        <v>6</v>
      </c>
      <c r="AF335" s="21">
        <v>6</v>
      </c>
      <c r="AG335" s="21">
        <v>3</v>
      </c>
      <c r="AH335" s="21">
        <v>6</v>
      </c>
      <c r="AI335" s="21">
        <v>6</v>
      </c>
      <c r="AJ335" s="21">
        <v>6</v>
      </c>
      <c r="AK335" s="21">
        <v>6</v>
      </c>
      <c r="AL335" s="21">
        <v>6</v>
      </c>
    </row>
    <row r="336" spans="1:38" ht="24.75" x14ac:dyDescent="0.25">
      <c r="A336" s="34">
        <v>317</v>
      </c>
      <c r="B336" s="35" t="s">
        <v>735</v>
      </c>
      <c r="C336" s="36" t="s">
        <v>736</v>
      </c>
      <c r="D336" s="35" t="s">
        <v>189</v>
      </c>
      <c r="E336" s="17">
        <v>0</v>
      </c>
      <c r="F336" s="18">
        <v>0</v>
      </c>
      <c r="G336" s="19"/>
      <c r="H336" s="18">
        <v>0</v>
      </c>
      <c r="I336" s="18">
        <f t="shared" si="15"/>
        <v>0</v>
      </c>
      <c r="J336" s="18">
        <f t="shared" si="16"/>
        <v>0</v>
      </c>
      <c r="K336" s="20">
        <f t="shared" si="17"/>
        <v>0</v>
      </c>
      <c r="L336" s="4">
        <v>409.6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21">
        <v>0</v>
      </c>
      <c r="AJ336" s="21">
        <v>0</v>
      </c>
      <c r="AK336" s="21">
        <v>0</v>
      </c>
      <c r="AL336" s="21">
        <v>0</v>
      </c>
    </row>
    <row r="337" spans="1:38" ht="49.5" x14ac:dyDescent="0.25">
      <c r="A337" s="34">
        <v>318</v>
      </c>
      <c r="B337" s="35" t="s">
        <v>737</v>
      </c>
      <c r="C337" s="36" t="s">
        <v>738</v>
      </c>
      <c r="D337" s="35" t="s">
        <v>189</v>
      </c>
      <c r="E337" s="17">
        <v>0</v>
      </c>
      <c r="F337" s="18">
        <v>0</v>
      </c>
      <c r="G337" s="19"/>
      <c r="H337" s="18">
        <v>0</v>
      </c>
      <c r="I337" s="18">
        <f t="shared" si="15"/>
        <v>0</v>
      </c>
      <c r="J337" s="18">
        <f t="shared" si="16"/>
        <v>0</v>
      </c>
      <c r="K337" s="20">
        <f t="shared" si="17"/>
        <v>0</v>
      </c>
      <c r="L337" s="4">
        <v>692.8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  <c r="AI337" s="21">
        <v>0</v>
      </c>
      <c r="AJ337" s="21">
        <v>0</v>
      </c>
      <c r="AK337" s="21">
        <v>0</v>
      </c>
      <c r="AL337" s="21">
        <v>0</v>
      </c>
    </row>
    <row r="338" spans="1:38" ht="49.5" x14ac:dyDescent="0.25">
      <c r="A338" s="34">
        <v>319</v>
      </c>
      <c r="B338" s="35" t="s">
        <v>739</v>
      </c>
      <c r="C338" s="36" t="s">
        <v>740</v>
      </c>
      <c r="D338" s="35" t="s">
        <v>189</v>
      </c>
      <c r="E338" s="17">
        <v>66</v>
      </c>
      <c r="F338" s="18">
        <v>4828</v>
      </c>
      <c r="G338" s="19">
        <v>0.85650372825186405</v>
      </c>
      <c r="H338" s="18">
        <v>692.8</v>
      </c>
      <c r="I338" s="18">
        <f t="shared" si="15"/>
        <v>783.7</v>
      </c>
      <c r="J338" s="18">
        <f t="shared" si="16"/>
        <v>791.62</v>
      </c>
      <c r="K338" s="20">
        <f t="shared" si="17"/>
        <v>52246.92</v>
      </c>
      <c r="L338" s="4">
        <v>692.8</v>
      </c>
      <c r="M338" s="21">
        <v>10</v>
      </c>
      <c r="N338" s="21">
        <v>4</v>
      </c>
      <c r="O338" s="21">
        <v>4</v>
      </c>
      <c r="P338" s="21">
        <v>2</v>
      </c>
      <c r="Q338" s="21">
        <v>4</v>
      </c>
      <c r="R338" s="21">
        <v>2</v>
      </c>
      <c r="S338" s="21">
        <v>4</v>
      </c>
      <c r="T338" s="21">
        <v>5</v>
      </c>
      <c r="U338" s="21">
        <v>5</v>
      </c>
      <c r="V338" s="21">
        <v>2</v>
      </c>
      <c r="W338" s="21">
        <v>9</v>
      </c>
      <c r="X338" s="21">
        <v>0</v>
      </c>
      <c r="Y338" s="21">
        <v>1</v>
      </c>
      <c r="Z338" s="21">
        <v>0</v>
      </c>
      <c r="AA338" s="21">
        <v>2</v>
      </c>
      <c r="AB338" s="21">
        <v>1</v>
      </c>
      <c r="AC338" s="21">
        <v>2</v>
      </c>
      <c r="AD338" s="21">
        <v>1</v>
      </c>
      <c r="AE338" s="21">
        <v>1</v>
      </c>
      <c r="AF338" s="21">
        <v>1</v>
      </c>
      <c r="AG338" s="21">
        <v>1</v>
      </c>
      <c r="AH338" s="21">
        <v>1</v>
      </c>
      <c r="AI338" s="21">
        <v>1</v>
      </c>
      <c r="AJ338" s="21">
        <v>1</v>
      </c>
      <c r="AK338" s="21">
        <v>1</v>
      </c>
      <c r="AL338" s="21">
        <v>1</v>
      </c>
    </row>
    <row r="339" spans="1:38" ht="49.5" x14ac:dyDescent="0.25">
      <c r="A339" s="34">
        <v>320</v>
      </c>
      <c r="B339" s="35" t="s">
        <v>741</v>
      </c>
      <c r="C339" s="37" t="s">
        <v>742</v>
      </c>
      <c r="D339" s="35" t="s">
        <v>189</v>
      </c>
      <c r="E339" s="17">
        <v>0</v>
      </c>
      <c r="F339" s="18">
        <v>0</v>
      </c>
      <c r="G339" s="19"/>
      <c r="H339" s="18">
        <v>0</v>
      </c>
      <c r="I339" s="18">
        <f t="shared" si="15"/>
        <v>0</v>
      </c>
      <c r="J339" s="18">
        <f t="shared" si="16"/>
        <v>0</v>
      </c>
      <c r="K339" s="20">
        <f t="shared" si="17"/>
        <v>0</v>
      </c>
      <c r="L339" s="4">
        <v>692.8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  <c r="AI339" s="21">
        <v>0</v>
      </c>
      <c r="AJ339" s="21">
        <v>0</v>
      </c>
      <c r="AK339" s="21">
        <v>0</v>
      </c>
      <c r="AL339" s="21">
        <v>0</v>
      </c>
    </row>
    <row r="340" spans="1:38" ht="49.5" x14ac:dyDescent="0.25">
      <c r="A340" s="34">
        <v>321</v>
      </c>
      <c r="B340" s="35" t="s">
        <v>743</v>
      </c>
      <c r="C340" s="36" t="s">
        <v>744</v>
      </c>
      <c r="D340" s="35" t="s">
        <v>189</v>
      </c>
      <c r="E340" s="17">
        <v>0</v>
      </c>
      <c r="F340" s="18">
        <v>0</v>
      </c>
      <c r="G340" s="19"/>
      <c r="H340" s="18">
        <v>0</v>
      </c>
      <c r="I340" s="18">
        <f t="shared" si="15"/>
        <v>0</v>
      </c>
      <c r="J340" s="18">
        <f t="shared" si="16"/>
        <v>0</v>
      </c>
      <c r="K340" s="20">
        <f t="shared" si="17"/>
        <v>0</v>
      </c>
      <c r="L340" s="4">
        <v>1153.5999999999999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  <c r="AI340" s="21">
        <v>0</v>
      </c>
      <c r="AJ340" s="21">
        <v>0</v>
      </c>
      <c r="AK340" s="21">
        <v>0</v>
      </c>
      <c r="AL340" s="21">
        <v>0</v>
      </c>
    </row>
    <row r="341" spans="1:38" ht="49.5" x14ac:dyDescent="0.25">
      <c r="A341" s="34">
        <v>322</v>
      </c>
      <c r="B341" s="35" t="s">
        <v>745</v>
      </c>
      <c r="C341" s="36" t="s">
        <v>746</v>
      </c>
      <c r="D341" s="35" t="s">
        <v>189</v>
      </c>
      <c r="E341" s="17">
        <v>0</v>
      </c>
      <c r="F341" s="18">
        <v>0</v>
      </c>
      <c r="G341" s="19"/>
      <c r="H341" s="18">
        <v>0</v>
      </c>
      <c r="I341" s="18">
        <f t="shared" si="15"/>
        <v>0</v>
      </c>
      <c r="J341" s="18">
        <f t="shared" si="16"/>
        <v>0</v>
      </c>
      <c r="K341" s="20">
        <f t="shared" si="17"/>
        <v>0</v>
      </c>
      <c r="L341" s="4">
        <v>3297.6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  <c r="AI341" s="21">
        <v>0</v>
      </c>
      <c r="AJ341" s="21">
        <v>0</v>
      </c>
      <c r="AK341" s="21">
        <v>0</v>
      </c>
      <c r="AL341" s="21">
        <v>0</v>
      </c>
    </row>
    <row r="342" spans="1:38" ht="57.75" x14ac:dyDescent="0.25">
      <c r="A342" s="34">
        <v>323</v>
      </c>
      <c r="B342" s="35" t="s">
        <v>747</v>
      </c>
      <c r="C342" s="37" t="s">
        <v>748</v>
      </c>
      <c r="D342" s="35" t="s">
        <v>189</v>
      </c>
      <c r="E342" s="17">
        <v>0</v>
      </c>
      <c r="F342" s="18">
        <v>0</v>
      </c>
      <c r="G342" s="19"/>
      <c r="H342" s="18">
        <v>0</v>
      </c>
      <c r="I342" s="18">
        <f t="shared" si="15"/>
        <v>0</v>
      </c>
      <c r="J342" s="18">
        <f t="shared" si="16"/>
        <v>0</v>
      </c>
      <c r="K342" s="20">
        <f t="shared" si="17"/>
        <v>0</v>
      </c>
      <c r="L342" s="4">
        <v>2228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  <c r="AI342" s="21">
        <v>0</v>
      </c>
      <c r="AJ342" s="21">
        <v>0</v>
      </c>
      <c r="AK342" s="21">
        <v>0</v>
      </c>
      <c r="AL342" s="21">
        <v>0</v>
      </c>
    </row>
    <row r="343" spans="1:38" ht="49.5" x14ac:dyDescent="0.25">
      <c r="A343" s="34">
        <v>324</v>
      </c>
      <c r="B343" s="35" t="s">
        <v>749</v>
      </c>
      <c r="C343" s="37" t="s">
        <v>750</v>
      </c>
      <c r="D343" s="35" t="s">
        <v>189</v>
      </c>
      <c r="E343" s="17">
        <v>0</v>
      </c>
      <c r="F343" s="18">
        <v>0</v>
      </c>
      <c r="G343" s="19"/>
      <c r="H343" s="18">
        <v>0</v>
      </c>
      <c r="I343" s="18">
        <f t="shared" si="15"/>
        <v>0</v>
      </c>
      <c r="J343" s="18">
        <f t="shared" si="16"/>
        <v>0</v>
      </c>
      <c r="K343" s="20">
        <f t="shared" si="17"/>
        <v>0</v>
      </c>
      <c r="L343" s="4">
        <v>1194.4000000000001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  <c r="AI343" s="21">
        <v>0</v>
      </c>
      <c r="AJ343" s="21">
        <v>0</v>
      </c>
      <c r="AK343" s="21">
        <v>0</v>
      </c>
      <c r="AL343" s="21">
        <v>0</v>
      </c>
    </row>
    <row r="344" spans="1:38" ht="49.5" x14ac:dyDescent="0.25">
      <c r="A344" s="34">
        <v>325</v>
      </c>
      <c r="B344" s="35" t="s">
        <v>751</v>
      </c>
      <c r="C344" s="37" t="s">
        <v>752</v>
      </c>
      <c r="D344" s="35" t="s">
        <v>189</v>
      </c>
      <c r="E344" s="17">
        <v>0</v>
      </c>
      <c r="F344" s="18">
        <v>0</v>
      </c>
      <c r="G344" s="19"/>
      <c r="H344" s="18">
        <v>0</v>
      </c>
      <c r="I344" s="18">
        <f t="shared" si="15"/>
        <v>0</v>
      </c>
      <c r="J344" s="18">
        <f t="shared" si="16"/>
        <v>0</v>
      </c>
      <c r="K344" s="20">
        <f t="shared" si="17"/>
        <v>0</v>
      </c>
      <c r="L344" s="4">
        <v>3297.6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  <c r="AI344" s="21">
        <v>0</v>
      </c>
      <c r="AJ344" s="21">
        <v>0</v>
      </c>
      <c r="AK344" s="21">
        <v>0</v>
      </c>
      <c r="AL344" s="21">
        <v>0</v>
      </c>
    </row>
    <row r="345" spans="1:38" ht="49.5" x14ac:dyDescent="0.25">
      <c r="A345" s="34">
        <v>326</v>
      </c>
      <c r="B345" s="35" t="s">
        <v>753</v>
      </c>
      <c r="C345" s="37" t="s">
        <v>754</v>
      </c>
      <c r="D345" s="35" t="s">
        <v>189</v>
      </c>
      <c r="E345" s="17">
        <v>0</v>
      </c>
      <c r="F345" s="18">
        <v>0</v>
      </c>
      <c r="G345" s="19"/>
      <c r="H345" s="18">
        <v>0</v>
      </c>
      <c r="I345" s="18">
        <f t="shared" si="15"/>
        <v>0</v>
      </c>
      <c r="J345" s="18">
        <f t="shared" si="16"/>
        <v>0</v>
      </c>
      <c r="K345" s="20">
        <f t="shared" si="17"/>
        <v>0</v>
      </c>
      <c r="L345" s="4">
        <v>1731.2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  <c r="AI345" s="21">
        <v>0</v>
      </c>
      <c r="AJ345" s="21">
        <v>0</v>
      </c>
      <c r="AK345" s="21">
        <v>0</v>
      </c>
      <c r="AL345" s="21">
        <v>0</v>
      </c>
    </row>
    <row r="346" spans="1:38" ht="49.5" x14ac:dyDescent="0.25">
      <c r="A346" s="34">
        <v>327</v>
      </c>
      <c r="B346" s="35" t="s">
        <v>755</v>
      </c>
      <c r="C346" s="37" t="s">
        <v>756</v>
      </c>
      <c r="D346" s="35" t="s">
        <v>189</v>
      </c>
      <c r="E346" s="17">
        <v>0</v>
      </c>
      <c r="F346" s="18">
        <v>0</v>
      </c>
      <c r="G346" s="19"/>
      <c r="H346" s="18">
        <v>0</v>
      </c>
      <c r="I346" s="18">
        <f t="shared" si="15"/>
        <v>0</v>
      </c>
      <c r="J346" s="18">
        <f t="shared" si="16"/>
        <v>0</v>
      </c>
      <c r="K346" s="20">
        <f t="shared" si="17"/>
        <v>0</v>
      </c>
      <c r="L346" s="4">
        <v>3116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  <c r="AI346" s="21">
        <v>0</v>
      </c>
      <c r="AJ346" s="21">
        <v>0</v>
      </c>
      <c r="AK346" s="21">
        <v>0</v>
      </c>
      <c r="AL346" s="21">
        <v>0</v>
      </c>
    </row>
    <row r="347" spans="1:38" ht="49.5" x14ac:dyDescent="0.25">
      <c r="A347" s="34">
        <v>328</v>
      </c>
      <c r="B347" s="35" t="s">
        <v>757</v>
      </c>
      <c r="C347" s="37" t="s">
        <v>758</v>
      </c>
      <c r="D347" s="35" t="s">
        <v>189</v>
      </c>
      <c r="E347" s="17">
        <v>0</v>
      </c>
      <c r="F347" s="18">
        <v>0</v>
      </c>
      <c r="G347" s="19"/>
      <c r="H347" s="18">
        <v>0</v>
      </c>
      <c r="I347" s="18">
        <f t="shared" si="15"/>
        <v>0</v>
      </c>
      <c r="J347" s="18">
        <f t="shared" si="16"/>
        <v>0</v>
      </c>
      <c r="K347" s="20">
        <f t="shared" si="17"/>
        <v>0</v>
      </c>
      <c r="L347" s="4">
        <v>1731.2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  <c r="AI347" s="21">
        <v>0</v>
      </c>
      <c r="AJ347" s="21">
        <v>0</v>
      </c>
      <c r="AK347" s="21">
        <v>0</v>
      </c>
      <c r="AL347" s="21">
        <v>0</v>
      </c>
    </row>
    <row r="348" spans="1:38" ht="49.5" x14ac:dyDescent="0.25">
      <c r="A348" s="34">
        <v>329</v>
      </c>
      <c r="B348" s="35" t="s">
        <v>759</v>
      </c>
      <c r="C348" s="37" t="s">
        <v>760</v>
      </c>
      <c r="D348" s="35" t="s">
        <v>189</v>
      </c>
      <c r="E348" s="17">
        <v>0</v>
      </c>
      <c r="F348" s="18">
        <v>0</v>
      </c>
      <c r="G348" s="19"/>
      <c r="H348" s="18">
        <v>0</v>
      </c>
      <c r="I348" s="18">
        <f t="shared" si="15"/>
        <v>0</v>
      </c>
      <c r="J348" s="18">
        <f t="shared" si="16"/>
        <v>0</v>
      </c>
      <c r="K348" s="20">
        <f t="shared" si="17"/>
        <v>0</v>
      </c>
      <c r="L348" s="4">
        <v>4846.3999999999996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  <c r="AI348" s="21">
        <v>0</v>
      </c>
      <c r="AJ348" s="21">
        <v>0</v>
      </c>
      <c r="AK348" s="21">
        <v>0</v>
      </c>
      <c r="AL348" s="21">
        <v>0</v>
      </c>
    </row>
    <row r="349" spans="1:38" ht="49.5" x14ac:dyDescent="0.25">
      <c r="A349" s="34">
        <v>330</v>
      </c>
      <c r="B349" s="35" t="s">
        <v>761</v>
      </c>
      <c r="C349" s="37" t="s">
        <v>762</v>
      </c>
      <c r="D349" s="35" t="s">
        <v>189</v>
      </c>
      <c r="E349" s="17">
        <v>0</v>
      </c>
      <c r="F349" s="18">
        <v>0</v>
      </c>
      <c r="G349" s="19"/>
      <c r="H349" s="18">
        <v>0</v>
      </c>
      <c r="I349" s="18">
        <f t="shared" si="15"/>
        <v>0</v>
      </c>
      <c r="J349" s="18">
        <f t="shared" si="16"/>
        <v>0</v>
      </c>
      <c r="K349" s="20">
        <f t="shared" si="17"/>
        <v>0</v>
      </c>
      <c r="L349" s="4">
        <v>1127.2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</row>
    <row r="350" spans="1:38" ht="41.25" x14ac:dyDescent="0.25">
      <c r="A350" s="34">
        <v>331</v>
      </c>
      <c r="B350" s="35" t="s">
        <v>763</v>
      </c>
      <c r="C350" s="37" t="s">
        <v>764</v>
      </c>
      <c r="D350" s="35" t="s">
        <v>189</v>
      </c>
      <c r="E350" s="17">
        <v>0</v>
      </c>
      <c r="F350" s="18">
        <v>0</v>
      </c>
      <c r="G350" s="19"/>
      <c r="H350" s="18">
        <v>0</v>
      </c>
      <c r="I350" s="18">
        <f t="shared" si="15"/>
        <v>0</v>
      </c>
      <c r="J350" s="18">
        <f t="shared" si="16"/>
        <v>0</v>
      </c>
      <c r="K350" s="20">
        <f t="shared" si="17"/>
        <v>0</v>
      </c>
      <c r="L350" s="4">
        <v>1014.4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  <c r="AI350" s="21">
        <v>0</v>
      </c>
      <c r="AJ350" s="21">
        <v>0</v>
      </c>
      <c r="AK350" s="21">
        <v>0</v>
      </c>
      <c r="AL350" s="21">
        <v>0</v>
      </c>
    </row>
    <row r="351" spans="1:38" ht="41.25" x14ac:dyDescent="0.25">
      <c r="A351" s="34">
        <v>332</v>
      </c>
      <c r="B351" s="35" t="s">
        <v>765</v>
      </c>
      <c r="C351" s="37" t="s">
        <v>766</v>
      </c>
      <c r="D351" s="35" t="s">
        <v>189</v>
      </c>
      <c r="E351" s="17">
        <v>0</v>
      </c>
      <c r="F351" s="18">
        <v>0</v>
      </c>
      <c r="G351" s="19"/>
      <c r="H351" s="18">
        <v>0</v>
      </c>
      <c r="I351" s="18">
        <f t="shared" si="15"/>
        <v>0</v>
      </c>
      <c r="J351" s="18">
        <f t="shared" si="16"/>
        <v>0</v>
      </c>
      <c r="K351" s="20">
        <f t="shared" si="17"/>
        <v>0</v>
      </c>
      <c r="L351" s="4">
        <v>12345.6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  <c r="AI351" s="21">
        <v>0</v>
      </c>
      <c r="AJ351" s="21">
        <v>0</v>
      </c>
      <c r="AK351" s="21">
        <v>0</v>
      </c>
      <c r="AL351" s="21">
        <v>0</v>
      </c>
    </row>
    <row r="352" spans="1:38" ht="24.75" x14ac:dyDescent="0.25">
      <c r="A352" s="34">
        <v>333</v>
      </c>
      <c r="B352" s="35" t="s">
        <v>767</v>
      </c>
      <c r="C352" s="37" t="s">
        <v>768</v>
      </c>
      <c r="D352" s="35" t="s">
        <v>189</v>
      </c>
      <c r="E352" s="17">
        <v>0</v>
      </c>
      <c r="F352" s="18">
        <v>0</v>
      </c>
      <c r="G352" s="19"/>
      <c r="H352" s="18">
        <v>0</v>
      </c>
      <c r="I352" s="18">
        <f t="shared" si="15"/>
        <v>0</v>
      </c>
      <c r="J352" s="18">
        <f t="shared" si="16"/>
        <v>0</v>
      </c>
      <c r="K352" s="20">
        <f t="shared" si="17"/>
        <v>0</v>
      </c>
      <c r="L352" s="4">
        <v>13991.2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  <c r="AI352" s="21">
        <v>0</v>
      </c>
      <c r="AJ352" s="21">
        <v>0</v>
      </c>
      <c r="AK352" s="21">
        <v>0</v>
      </c>
      <c r="AL352" s="21">
        <v>0</v>
      </c>
    </row>
    <row r="353" spans="1:38" ht="57.75" x14ac:dyDescent="0.25">
      <c r="A353" s="34">
        <v>334</v>
      </c>
      <c r="B353" s="35" t="s">
        <v>769</v>
      </c>
      <c r="C353" s="37" t="s">
        <v>770</v>
      </c>
      <c r="D353" s="35" t="s">
        <v>189</v>
      </c>
      <c r="E353" s="17">
        <v>0</v>
      </c>
      <c r="F353" s="18">
        <v>0</v>
      </c>
      <c r="G353" s="19"/>
      <c r="H353" s="18">
        <v>0</v>
      </c>
      <c r="I353" s="18">
        <f t="shared" si="15"/>
        <v>0</v>
      </c>
      <c r="J353" s="18">
        <f t="shared" si="16"/>
        <v>0</v>
      </c>
      <c r="K353" s="20">
        <f t="shared" si="17"/>
        <v>0</v>
      </c>
      <c r="L353" s="4">
        <v>4155.2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21">
        <v>0</v>
      </c>
      <c r="AJ353" s="21">
        <v>0</v>
      </c>
      <c r="AK353" s="21">
        <v>0</v>
      </c>
      <c r="AL353" s="21">
        <v>0</v>
      </c>
    </row>
    <row r="354" spans="1:38" ht="66" x14ac:dyDescent="0.25">
      <c r="A354" s="34">
        <v>335</v>
      </c>
      <c r="B354" s="35" t="s">
        <v>771</v>
      </c>
      <c r="C354" s="37" t="s">
        <v>772</v>
      </c>
      <c r="D354" s="35" t="s">
        <v>189</v>
      </c>
      <c r="E354" s="17">
        <v>0</v>
      </c>
      <c r="F354" s="18">
        <v>0</v>
      </c>
      <c r="G354" s="19"/>
      <c r="H354" s="18">
        <v>0</v>
      </c>
      <c r="I354" s="18">
        <f t="shared" si="15"/>
        <v>0</v>
      </c>
      <c r="J354" s="18">
        <f t="shared" si="16"/>
        <v>0</v>
      </c>
      <c r="K354" s="20">
        <f t="shared" si="17"/>
        <v>0</v>
      </c>
      <c r="L354" s="4">
        <v>4616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21">
        <v>0</v>
      </c>
      <c r="AJ354" s="21">
        <v>0</v>
      </c>
      <c r="AK354" s="21">
        <v>0</v>
      </c>
      <c r="AL354" s="21">
        <v>0</v>
      </c>
    </row>
    <row r="355" spans="1:38" ht="66" x14ac:dyDescent="0.25">
      <c r="A355" s="34">
        <v>336</v>
      </c>
      <c r="B355" s="35" t="s">
        <v>773</v>
      </c>
      <c r="C355" s="37" t="s">
        <v>774</v>
      </c>
      <c r="D355" s="35" t="s">
        <v>189</v>
      </c>
      <c r="E355" s="17">
        <v>0</v>
      </c>
      <c r="F355" s="18">
        <v>0</v>
      </c>
      <c r="G355" s="19"/>
      <c r="H355" s="18">
        <v>0</v>
      </c>
      <c r="I355" s="18">
        <f t="shared" si="15"/>
        <v>0</v>
      </c>
      <c r="J355" s="18">
        <f t="shared" si="16"/>
        <v>0</v>
      </c>
      <c r="K355" s="20">
        <f t="shared" si="17"/>
        <v>0</v>
      </c>
      <c r="L355" s="4">
        <v>4896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21">
        <v>0</v>
      </c>
      <c r="AJ355" s="21">
        <v>0</v>
      </c>
      <c r="AK355" s="21">
        <v>0</v>
      </c>
      <c r="AL355" s="21">
        <v>0</v>
      </c>
    </row>
    <row r="356" spans="1:38" ht="33" x14ac:dyDescent="0.25">
      <c r="A356" s="34">
        <v>337</v>
      </c>
      <c r="B356" s="35" t="s">
        <v>775</v>
      </c>
      <c r="C356" s="37" t="s">
        <v>776</v>
      </c>
      <c r="D356" s="35" t="s">
        <v>189</v>
      </c>
      <c r="E356" s="17">
        <v>0</v>
      </c>
      <c r="F356" s="18">
        <v>0</v>
      </c>
      <c r="G356" s="19"/>
      <c r="H356" s="18">
        <v>0</v>
      </c>
      <c r="I356" s="18">
        <f t="shared" si="15"/>
        <v>0</v>
      </c>
      <c r="J356" s="18">
        <f t="shared" si="16"/>
        <v>0</v>
      </c>
      <c r="K356" s="20">
        <f t="shared" si="17"/>
        <v>0</v>
      </c>
      <c r="L356" s="4">
        <v>11871.2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21">
        <v>0</v>
      </c>
      <c r="AJ356" s="21">
        <v>0</v>
      </c>
      <c r="AK356" s="21">
        <v>0</v>
      </c>
      <c r="AL356" s="21">
        <v>0</v>
      </c>
    </row>
    <row r="357" spans="1:38" ht="33" x14ac:dyDescent="0.25">
      <c r="A357" s="34">
        <v>338</v>
      </c>
      <c r="B357" s="35" t="s">
        <v>777</v>
      </c>
      <c r="C357" s="37" t="s">
        <v>778</v>
      </c>
      <c r="D357" s="35" t="s">
        <v>189</v>
      </c>
      <c r="E357" s="17">
        <v>0</v>
      </c>
      <c r="F357" s="18">
        <v>0</v>
      </c>
      <c r="G357" s="19"/>
      <c r="H357" s="18">
        <v>0</v>
      </c>
      <c r="I357" s="18">
        <f t="shared" si="15"/>
        <v>0</v>
      </c>
      <c r="J357" s="18">
        <f t="shared" si="16"/>
        <v>0</v>
      </c>
      <c r="K357" s="20">
        <f t="shared" si="17"/>
        <v>0</v>
      </c>
      <c r="L357" s="4">
        <v>19784.8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21">
        <v>0</v>
      </c>
      <c r="AJ357" s="21">
        <v>0</v>
      </c>
      <c r="AK357" s="21">
        <v>0</v>
      </c>
      <c r="AL357" s="21">
        <v>0</v>
      </c>
    </row>
    <row r="358" spans="1:38" ht="33" x14ac:dyDescent="0.25">
      <c r="A358" s="34">
        <v>339</v>
      </c>
      <c r="B358" s="35" t="s">
        <v>779</v>
      </c>
      <c r="C358" s="36" t="s">
        <v>780</v>
      </c>
      <c r="D358" s="35" t="s">
        <v>189</v>
      </c>
      <c r="E358" s="17">
        <v>0</v>
      </c>
      <c r="F358" s="18">
        <v>0</v>
      </c>
      <c r="G358" s="19"/>
      <c r="H358" s="18">
        <v>0</v>
      </c>
      <c r="I358" s="18">
        <f t="shared" si="15"/>
        <v>0</v>
      </c>
      <c r="J358" s="18">
        <f t="shared" si="16"/>
        <v>0</v>
      </c>
      <c r="K358" s="20">
        <f t="shared" si="17"/>
        <v>0</v>
      </c>
      <c r="L358" s="4">
        <v>3324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21">
        <v>0</v>
      </c>
      <c r="AJ358" s="21">
        <v>0</v>
      </c>
      <c r="AK358" s="21">
        <v>0</v>
      </c>
      <c r="AL358" s="21">
        <v>0</v>
      </c>
    </row>
    <row r="359" spans="1:38" ht="41.25" x14ac:dyDescent="0.25">
      <c r="A359" s="34">
        <v>340</v>
      </c>
      <c r="B359" s="35" t="s">
        <v>781</v>
      </c>
      <c r="C359" s="36" t="s">
        <v>782</v>
      </c>
      <c r="D359" s="35" t="s">
        <v>189</v>
      </c>
      <c r="E359" s="17">
        <v>0</v>
      </c>
      <c r="F359" s="18">
        <v>0</v>
      </c>
      <c r="G359" s="19"/>
      <c r="H359" s="18">
        <v>0</v>
      </c>
      <c r="I359" s="18">
        <f t="shared" si="15"/>
        <v>0</v>
      </c>
      <c r="J359" s="18">
        <f t="shared" si="16"/>
        <v>0</v>
      </c>
      <c r="K359" s="20">
        <f t="shared" si="17"/>
        <v>0</v>
      </c>
      <c r="L359" s="4">
        <v>2714.4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21">
        <v>0</v>
      </c>
      <c r="AJ359" s="21">
        <v>0</v>
      </c>
      <c r="AK359" s="21">
        <v>0</v>
      </c>
      <c r="AL359" s="21">
        <v>0</v>
      </c>
    </row>
    <row r="360" spans="1:38" ht="33" x14ac:dyDescent="0.25">
      <c r="A360" s="34">
        <v>341</v>
      </c>
      <c r="B360" s="35" t="s">
        <v>783</v>
      </c>
      <c r="C360" s="37" t="s">
        <v>784</v>
      </c>
      <c r="D360" s="35" t="s">
        <v>189</v>
      </c>
      <c r="E360" s="17">
        <v>0</v>
      </c>
      <c r="F360" s="18">
        <v>0</v>
      </c>
      <c r="G360" s="19"/>
      <c r="H360" s="18">
        <v>0</v>
      </c>
      <c r="I360" s="18">
        <f t="shared" si="15"/>
        <v>0</v>
      </c>
      <c r="J360" s="18">
        <f t="shared" si="16"/>
        <v>0</v>
      </c>
      <c r="K360" s="20">
        <f t="shared" si="17"/>
        <v>0</v>
      </c>
      <c r="L360" s="4">
        <v>3297.6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0</v>
      </c>
      <c r="AJ360" s="21">
        <v>0</v>
      </c>
      <c r="AK360" s="21">
        <v>0</v>
      </c>
      <c r="AL360" s="21">
        <v>0</v>
      </c>
    </row>
    <row r="361" spans="1:38" ht="33" x14ac:dyDescent="0.25">
      <c r="A361" s="34">
        <v>342</v>
      </c>
      <c r="B361" s="35" t="s">
        <v>785</v>
      </c>
      <c r="C361" s="37" t="s">
        <v>786</v>
      </c>
      <c r="D361" s="39" t="s">
        <v>189</v>
      </c>
      <c r="E361" s="17">
        <v>0</v>
      </c>
      <c r="F361" s="18">
        <v>0</v>
      </c>
      <c r="G361" s="19"/>
      <c r="H361" s="18">
        <v>0</v>
      </c>
      <c r="I361" s="18">
        <f t="shared" si="15"/>
        <v>0</v>
      </c>
      <c r="J361" s="18">
        <f t="shared" si="16"/>
        <v>0</v>
      </c>
      <c r="K361" s="20">
        <f t="shared" si="17"/>
        <v>0</v>
      </c>
      <c r="L361" s="4">
        <v>7006.4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  <c r="Z361" s="21">
        <v>0</v>
      </c>
      <c r="AA361" s="21">
        <v>0</v>
      </c>
      <c r="AB361" s="21">
        <v>0</v>
      </c>
      <c r="AC361" s="21">
        <v>0</v>
      </c>
      <c r="AD361" s="21">
        <v>0</v>
      </c>
      <c r="AE361" s="21">
        <v>0</v>
      </c>
      <c r="AF361" s="21">
        <v>0</v>
      </c>
      <c r="AG361" s="21">
        <v>0</v>
      </c>
      <c r="AH361" s="21">
        <v>0</v>
      </c>
      <c r="AI361" s="21">
        <v>0</v>
      </c>
      <c r="AJ361" s="21">
        <v>0</v>
      </c>
      <c r="AK361" s="21">
        <v>0</v>
      </c>
      <c r="AL361" s="21">
        <v>0</v>
      </c>
    </row>
    <row r="362" spans="1:38" ht="49.5" x14ac:dyDescent="0.25">
      <c r="A362" s="34">
        <v>343</v>
      </c>
      <c r="B362" s="35" t="s">
        <v>787</v>
      </c>
      <c r="C362" s="36" t="s">
        <v>788</v>
      </c>
      <c r="D362" s="35" t="s">
        <v>189</v>
      </c>
      <c r="E362" s="17">
        <v>9</v>
      </c>
      <c r="F362" s="18">
        <v>43294</v>
      </c>
      <c r="G362" s="19">
        <v>0.81573428188663555</v>
      </c>
      <c r="H362" s="18">
        <v>7977.6</v>
      </c>
      <c r="I362" s="18">
        <f t="shared" si="15"/>
        <v>9024.26</v>
      </c>
      <c r="J362" s="18">
        <f t="shared" si="16"/>
        <v>9115.41</v>
      </c>
      <c r="K362" s="20">
        <f t="shared" si="17"/>
        <v>82038.69</v>
      </c>
      <c r="L362" s="4">
        <v>7977.6</v>
      </c>
      <c r="M362" s="21">
        <v>0</v>
      </c>
      <c r="N362" s="21">
        <v>0</v>
      </c>
      <c r="O362" s="21">
        <v>0</v>
      </c>
      <c r="P362" s="21">
        <v>0</v>
      </c>
      <c r="Q362" s="21">
        <v>1</v>
      </c>
      <c r="R362" s="21">
        <v>1</v>
      </c>
      <c r="S362" s="21">
        <v>1</v>
      </c>
      <c r="T362" s="21">
        <v>1</v>
      </c>
      <c r="U362" s="21">
        <v>1</v>
      </c>
      <c r="V362" s="21">
        <v>1</v>
      </c>
      <c r="W362" s="21">
        <v>0</v>
      </c>
      <c r="X362" s="21">
        <v>0</v>
      </c>
      <c r="Y362" s="21">
        <v>0</v>
      </c>
      <c r="Z362" s="21">
        <v>0</v>
      </c>
      <c r="AA362" s="21">
        <v>1</v>
      </c>
      <c r="AB362" s="21">
        <v>1</v>
      </c>
      <c r="AC362" s="21">
        <v>1</v>
      </c>
      <c r="AD362" s="21">
        <v>0</v>
      </c>
      <c r="AE362" s="21">
        <v>0</v>
      </c>
      <c r="AF362" s="21">
        <v>0</v>
      </c>
      <c r="AG362" s="21">
        <v>0</v>
      </c>
      <c r="AH362" s="21">
        <v>0</v>
      </c>
      <c r="AI362" s="21">
        <v>0</v>
      </c>
      <c r="AJ362" s="21">
        <v>0</v>
      </c>
      <c r="AK362" s="21">
        <v>0</v>
      </c>
      <c r="AL362" s="21">
        <v>0</v>
      </c>
    </row>
    <row r="363" spans="1:38" ht="49.5" x14ac:dyDescent="0.25">
      <c r="A363" s="34">
        <v>344</v>
      </c>
      <c r="B363" s="35" t="s">
        <v>789</v>
      </c>
      <c r="C363" s="37" t="s">
        <v>790</v>
      </c>
      <c r="D363" s="35" t="s">
        <v>189</v>
      </c>
      <c r="E363" s="17">
        <v>3</v>
      </c>
      <c r="F363" s="18">
        <v>99910</v>
      </c>
      <c r="G363" s="19">
        <v>0.88860374336903203</v>
      </c>
      <c r="H363" s="18">
        <v>11129.6</v>
      </c>
      <c r="I363" s="18">
        <f t="shared" si="15"/>
        <v>12589.8</v>
      </c>
      <c r="J363" s="18">
        <f t="shared" si="16"/>
        <v>12716.97</v>
      </c>
      <c r="K363" s="20">
        <f t="shared" si="17"/>
        <v>38150.909999999996</v>
      </c>
      <c r="L363" s="4">
        <v>11129.6</v>
      </c>
      <c r="M363" s="21">
        <v>1</v>
      </c>
      <c r="N363" s="21">
        <v>0</v>
      </c>
      <c r="O363" s="21">
        <v>0</v>
      </c>
      <c r="P363" s="21">
        <v>1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21">
        <v>0</v>
      </c>
      <c r="W363" s="21">
        <v>1</v>
      </c>
      <c r="X363" s="21">
        <v>0</v>
      </c>
      <c r="Y363" s="21">
        <v>0</v>
      </c>
      <c r="Z363" s="21">
        <v>0</v>
      </c>
      <c r="AA363" s="21">
        <v>0</v>
      </c>
      <c r="AB363" s="21">
        <v>0</v>
      </c>
      <c r="AC363" s="21">
        <v>0</v>
      </c>
      <c r="AD363" s="21">
        <v>0</v>
      </c>
      <c r="AE363" s="21">
        <v>0</v>
      </c>
      <c r="AF363" s="21">
        <v>0</v>
      </c>
      <c r="AG363" s="21">
        <v>0</v>
      </c>
      <c r="AH363" s="21">
        <v>0</v>
      </c>
      <c r="AI363" s="21">
        <v>0</v>
      </c>
      <c r="AJ363" s="21">
        <v>0</v>
      </c>
      <c r="AK363" s="21">
        <v>0</v>
      </c>
      <c r="AL363" s="21">
        <v>0</v>
      </c>
    </row>
    <row r="364" spans="1:38" ht="66" x14ac:dyDescent="0.25">
      <c r="A364" s="34">
        <v>345</v>
      </c>
      <c r="B364" s="35" t="s">
        <v>791</v>
      </c>
      <c r="C364" s="37" t="s">
        <v>792</v>
      </c>
      <c r="D364" s="35" t="s">
        <v>793</v>
      </c>
      <c r="E364" s="17">
        <v>9</v>
      </c>
      <c r="F364" s="18">
        <v>120726</v>
      </c>
      <c r="G364" s="19">
        <v>0.81415767937312589</v>
      </c>
      <c r="H364" s="18">
        <v>22436</v>
      </c>
      <c r="I364" s="18">
        <f t="shared" si="15"/>
        <v>25379.599999999999</v>
      </c>
      <c r="J364" s="18">
        <f t="shared" si="16"/>
        <v>25635.96</v>
      </c>
      <c r="K364" s="20">
        <f t="shared" si="17"/>
        <v>230723.63999999998</v>
      </c>
      <c r="L364" s="4">
        <v>22436</v>
      </c>
      <c r="M364" s="21">
        <v>1</v>
      </c>
      <c r="N364" s="21">
        <v>1</v>
      </c>
      <c r="O364" s="21">
        <v>1</v>
      </c>
      <c r="P364" s="21">
        <v>0</v>
      </c>
      <c r="Q364" s="21">
        <v>1</v>
      </c>
      <c r="R364" s="21">
        <v>0</v>
      </c>
      <c r="S364" s="21">
        <v>0</v>
      </c>
      <c r="T364" s="21">
        <v>1</v>
      </c>
      <c r="U364" s="21">
        <v>1</v>
      </c>
      <c r="V364" s="21">
        <v>1</v>
      </c>
      <c r="W364" s="21">
        <v>0</v>
      </c>
      <c r="X364" s="21">
        <v>0</v>
      </c>
      <c r="Y364" s="21">
        <v>0</v>
      </c>
      <c r="Z364" s="21">
        <v>0</v>
      </c>
      <c r="AA364" s="21">
        <v>1</v>
      </c>
      <c r="AB364" s="21">
        <v>1</v>
      </c>
      <c r="AC364" s="21">
        <v>0</v>
      </c>
      <c r="AD364" s="21">
        <v>0</v>
      </c>
      <c r="AE364" s="21">
        <v>0</v>
      </c>
      <c r="AF364" s="21">
        <v>0</v>
      </c>
      <c r="AG364" s="21">
        <v>0</v>
      </c>
      <c r="AH364" s="21">
        <v>0</v>
      </c>
      <c r="AI364" s="21">
        <v>0</v>
      </c>
      <c r="AJ364" s="21">
        <v>0</v>
      </c>
      <c r="AK364" s="21">
        <v>0</v>
      </c>
      <c r="AL364" s="21">
        <v>0</v>
      </c>
    </row>
    <row r="365" spans="1:38" ht="57.75" x14ac:dyDescent="0.25">
      <c r="A365" s="34">
        <v>346</v>
      </c>
      <c r="B365" s="35" t="s">
        <v>794</v>
      </c>
      <c r="C365" s="37" t="s">
        <v>795</v>
      </c>
      <c r="D365" s="35" t="s">
        <v>189</v>
      </c>
      <c r="E365" s="17">
        <v>10</v>
      </c>
      <c r="F365" s="18">
        <v>129052</v>
      </c>
      <c r="G365" s="19">
        <v>0.81712797941914883</v>
      </c>
      <c r="H365" s="18">
        <v>23600</v>
      </c>
      <c r="I365" s="18">
        <f t="shared" si="15"/>
        <v>26696.32</v>
      </c>
      <c r="J365" s="18">
        <f t="shared" si="16"/>
        <v>26965.98</v>
      </c>
      <c r="K365" s="20">
        <f t="shared" si="17"/>
        <v>269659.8</v>
      </c>
      <c r="L365" s="4">
        <v>23600</v>
      </c>
      <c r="M365" s="21">
        <v>2</v>
      </c>
      <c r="N365" s="21">
        <v>1</v>
      </c>
      <c r="O365" s="21">
        <v>1</v>
      </c>
      <c r="P365" s="21">
        <v>0</v>
      </c>
      <c r="Q365" s="21">
        <v>1</v>
      </c>
      <c r="R365" s="21">
        <v>1</v>
      </c>
      <c r="S365" s="21">
        <v>1</v>
      </c>
      <c r="T365" s="21">
        <v>1</v>
      </c>
      <c r="U365" s="21">
        <v>1</v>
      </c>
      <c r="V365" s="21">
        <v>0</v>
      </c>
      <c r="W365" s="21">
        <v>1</v>
      </c>
      <c r="X365" s="21">
        <v>0</v>
      </c>
      <c r="Y365" s="21">
        <v>0</v>
      </c>
      <c r="Z365" s="21">
        <v>0</v>
      </c>
      <c r="AA365" s="21">
        <v>0</v>
      </c>
      <c r="AB365" s="21">
        <v>0</v>
      </c>
      <c r="AC365" s="21">
        <v>0</v>
      </c>
      <c r="AD365" s="21">
        <v>0</v>
      </c>
      <c r="AE365" s="21">
        <v>0</v>
      </c>
      <c r="AF365" s="21">
        <v>0</v>
      </c>
      <c r="AG365" s="21">
        <v>0</v>
      </c>
      <c r="AH365" s="21">
        <v>0</v>
      </c>
      <c r="AI365" s="21">
        <v>0</v>
      </c>
      <c r="AJ365" s="21">
        <v>0</v>
      </c>
      <c r="AK365" s="21">
        <v>0</v>
      </c>
      <c r="AL365" s="21">
        <v>0</v>
      </c>
    </row>
    <row r="366" spans="1:38" ht="57.75" x14ac:dyDescent="0.25">
      <c r="A366" s="34">
        <v>347</v>
      </c>
      <c r="B366" s="35" t="s">
        <v>796</v>
      </c>
      <c r="C366" s="37" t="s">
        <v>797</v>
      </c>
      <c r="D366" s="35" t="s">
        <v>189</v>
      </c>
      <c r="E366" s="17">
        <v>0</v>
      </c>
      <c r="F366" s="18">
        <v>0</v>
      </c>
      <c r="G366" s="19"/>
      <c r="H366" s="18">
        <v>0</v>
      </c>
      <c r="I366" s="18">
        <f t="shared" si="15"/>
        <v>0</v>
      </c>
      <c r="J366" s="18">
        <f t="shared" si="16"/>
        <v>0</v>
      </c>
      <c r="K366" s="20">
        <f t="shared" si="17"/>
        <v>0</v>
      </c>
      <c r="L366" s="4">
        <v>36142.400000000001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1">
        <v>0</v>
      </c>
      <c r="Y366" s="21">
        <v>0</v>
      </c>
      <c r="Z366" s="21">
        <v>0</v>
      </c>
      <c r="AA366" s="21">
        <v>0</v>
      </c>
      <c r="AB366" s="21">
        <v>0</v>
      </c>
      <c r="AC366" s="21">
        <v>0</v>
      </c>
      <c r="AD366" s="21">
        <v>0</v>
      </c>
      <c r="AE366" s="21">
        <v>0</v>
      </c>
      <c r="AF366" s="21">
        <v>0</v>
      </c>
      <c r="AG366" s="21">
        <v>0</v>
      </c>
      <c r="AH366" s="21">
        <v>0</v>
      </c>
      <c r="AI366" s="21">
        <v>0</v>
      </c>
      <c r="AJ366" s="21">
        <v>0</v>
      </c>
      <c r="AK366" s="21">
        <v>0</v>
      </c>
      <c r="AL366" s="21">
        <v>0</v>
      </c>
    </row>
    <row r="367" spans="1:38" ht="49.5" x14ac:dyDescent="0.25">
      <c r="A367" s="34">
        <v>348</v>
      </c>
      <c r="B367" s="35" t="s">
        <v>798</v>
      </c>
      <c r="C367" s="40" t="s">
        <v>799</v>
      </c>
      <c r="D367" s="35" t="s">
        <v>189</v>
      </c>
      <c r="E367" s="17">
        <v>0</v>
      </c>
      <c r="F367" s="18">
        <v>0</v>
      </c>
      <c r="G367" s="19"/>
      <c r="H367" s="18">
        <v>0</v>
      </c>
      <c r="I367" s="18">
        <f t="shared" si="15"/>
        <v>0</v>
      </c>
      <c r="J367" s="18">
        <f t="shared" si="16"/>
        <v>0</v>
      </c>
      <c r="K367" s="20">
        <f t="shared" si="17"/>
        <v>0</v>
      </c>
      <c r="L367" s="4">
        <v>12948.8</v>
      </c>
      <c r="M367" s="21">
        <v>0</v>
      </c>
      <c r="N367" s="21">
        <v>0</v>
      </c>
      <c r="O367" s="21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0</v>
      </c>
      <c r="U367" s="21">
        <v>0</v>
      </c>
      <c r="V367" s="21">
        <v>0</v>
      </c>
      <c r="W367" s="21">
        <v>0</v>
      </c>
      <c r="X367" s="21">
        <v>0</v>
      </c>
      <c r="Y367" s="21">
        <v>0</v>
      </c>
      <c r="Z367" s="21">
        <v>0</v>
      </c>
      <c r="AA367" s="21">
        <v>0</v>
      </c>
      <c r="AB367" s="21">
        <v>0</v>
      </c>
      <c r="AC367" s="21">
        <v>0</v>
      </c>
      <c r="AD367" s="21">
        <v>0</v>
      </c>
      <c r="AE367" s="21">
        <v>0</v>
      </c>
      <c r="AF367" s="21">
        <v>0</v>
      </c>
      <c r="AG367" s="21">
        <v>0</v>
      </c>
      <c r="AH367" s="21">
        <v>0</v>
      </c>
      <c r="AI367" s="21">
        <v>0</v>
      </c>
      <c r="AJ367" s="21">
        <v>0</v>
      </c>
      <c r="AK367" s="21">
        <v>0</v>
      </c>
      <c r="AL367" s="21">
        <v>0</v>
      </c>
    </row>
    <row r="368" spans="1:38" ht="41.25" x14ac:dyDescent="0.25">
      <c r="A368" s="34">
        <v>349</v>
      </c>
      <c r="B368" s="35" t="s">
        <v>800</v>
      </c>
      <c r="C368" s="37" t="s">
        <v>801</v>
      </c>
      <c r="D368" s="35" t="s">
        <v>189</v>
      </c>
      <c r="E368" s="17">
        <v>1</v>
      </c>
      <c r="F368" s="18">
        <v>191495</v>
      </c>
      <c r="G368" s="19">
        <v>0.84447426825765692</v>
      </c>
      <c r="H368" s="18">
        <v>29782.400000000001</v>
      </c>
      <c r="I368" s="18">
        <f t="shared" si="15"/>
        <v>33689.85</v>
      </c>
      <c r="J368" s="18">
        <f t="shared" si="16"/>
        <v>34030.15</v>
      </c>
      <c r="K368" s="20">
        <f t="shared" si="17"/>
        <v>34030.15</v>
      </c>
      <c r="L368" s="4">
        <v>29782.400000000001</v>
      </c>
      <c r="M368" s="21">
        <v>1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  <c r="AC368" s="21">
        <v>0</v>
      </c>
      <c r="AD368" s="21">
        <v>0</v>
      </c>
      <c r="AE368" s="21">
        <v>0</v>
      </c>
      <c r="AF368" s="21">
        <v>0</v>
      </c>
      <c r="AG368" s="21">
        <v>0</v>
      </c>
      <c r="AH368" s="21">
        <v>0</v>
      </c>
      <c r="AI368" s="21">
        <v>0</v>
      </c>
      <c r="AJ368" s="21">
        <v>0</v>
      </c>
      <c r="AK368" s="21">
        <v>0</v>
      </c>
      <c r="AL368" s="21">
        <v>0</v>
      </c>
    </row>
    <row r="369" spans="1:38" ht="33" x14ac:dyDescent="0.25">
      <c r="A369" s="34">
        <v>350</v>
      </c>
      <c r="B369" s="39" t="s">
        <v>802</v>
      </c>
      <c r="C369" s="37" t="s">
        <v>803</v>
      </c>
      <c r="D369" s="39" t="s">
        <v>189</v>
      </c>
      <c r="E369" s="17">
        <v>2</v>
      </c>
      <c r="F369" s="18">
        <v>194825</v>
      </c>
      <c r="G369" s="19">
        <v>0.91960374695239311</v>
      </c>
      <c r="H369" s="18">
        <v>15663.2</v>
      </c>
      <c r="I369" s="18">
        <f t="shared" si="15"/>
        <v>17718.21</v>
      </c>
      <c r="J369" s="18">
        <f t="shared" si="16"/>
        <v>17897.18</v>
      </c>
      <c r="K369" s="20">
        <f t="shared" si="17"/>
        <v>35794.36</v>
      </c>
      <c r="L369" s="4">
        <v>15663.2</v>
      </c>
      <c r="M369" s="21">
        <v>1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  <c r="V369" s="21">
        <v>0</v>
      </c>
      <c r="W369" s="21">
        <v>1</v>
      </c>
      <c r="X369" s="21">
        <v>0</v>
      </c>
      <c r="Y369" s="21">
        <v>0</v>
      </c>
      <c r="Z369" s="21">
        <v>0</v>
      </c>
      <c r="AA369" s="21">
        <v>0</v>
      </c>
      <c r="AB369" s="21">
        <v>0</v>
      </c>
      <c r="AC369" s="21">
        <v>0</v>
      </c>
      <c r="AD369" s="21">
        <v>0</v>
      </c>
      <c r="AE369" s="21">
        <v>0</v>
      </c>
      <c r="AF369" s="21">
        <v>0</v>
      </c>
      <c r="AG369" s="21">
        <v>0</v>
      </c>
      <c r="AH369" s="21">
        <v>0</v>
      </c>
      <c r="AI369" s="21">
        <v>0</v>
      </c>
      <c r="AJ369" s="21">
        <v>0</v>
      </c>
      <c r="AK369" s="21">
        <v>0</v>
      </c>
      <c r="AL369" s="21">
        <v>0</v>
      </c>
    </row>
    <row r="370" spans="1:38" ht="41.25" x14ac:dyDescent="0.25">
      <c r="A370" s="34">
        <v>351</v>
      </c>
      <c r="B370" s="35" t="s">
        <v>804</v>
      </c>
      <c r="C370" s="37" t="s">
        <v>805</v>
      </c>
      <c r="D370" s="35" t="s">
        <v>189</v>
      </c>
      <c r="E370" s="17">
        <v>1</v>
      </c>
      <c r="F370" s="18">
        <v>95747</v>
      </c>
      <c r="G370" s="19">
        <v>0.85245281836506626</v>
      </c>
      <c r="H370" s="18">
        <v>14127.2</v>
      </c>
      <c r="I370" s="18">
        <f t="shared" si="15"/>
        <v>15980.69</v>
      </c>
      <c r="J370" s="18">
        <f t="shared" si="16"/>
        <v>16142.11</v>
      </c>
      <c r="K370" s="20">
        <f t="shared" si="17"/>
        <v>16142.11</v>
      </c>
      <c r="L370" s="4">
        <v>14127.2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1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0</v>
      </c>
      <c r="AB370" s="21">
        <v>0</v>
      </c>
      <c r="AC370" s="21">
        <v>0</v>
      </c>
      <c r="AD370" s="21">
        <v>0</v>
      </c>
      <c r="AE370" s="21">
        <v>0</v>
      </c>
      <c r="AF370" s="21">
        <v>0</v>
      </c>
      <c r="AG370" s="21">
        <v>0</v>
      </c>
      <c r="AH370" s="21">
        <v>0</v>
      </c>
      <c r="AI370" s="21">
        <v>0</v>
      </c>
      <c r="AJ370" s="21">
        <v>0</v>
      </c>
      <c r="AK370" s="21">
        <v>0</v>
      </c>
      <c r="AL370" s="21">
        <v>0</v>
      </c>
    </row>
    <row r="371" spans="1:38" ht="57.75" x14ac:dyDescent="0.25">
      <c r="A371" s="34">
        <v>352</v>
      </c>
      <c r="B371" s="35" t="s">
        <v>806</v>
      </c>
      <c r="C371" s="37" t="s">
        <v>807</v>
      </c>
      <c r="D371" s="35" t="s">
        <v>189</v>
      </c>
      <c r="E371" s="17">
        <v>0</v>
      </c>
      <c r="F371" s="18">
        <v>0</v>
      </c>
      <c r="G371" s="19"/>
      <c r="H371" s="18">
        <v>0</v>
      </c>
      <c r="I371" s="18">
        <f t="shared" si="15"/>
        <v>0</v>
      </c>
      <c r="J371" s="18">
        <f t="shared" si="16"/>
        <v>0</v>
      </c>
      <c r="K371" s="20">
        <f t="shared" si="17"/>
        <v>0</v>
      </c>
      <c r="L371" s="4">
        <v>2060.8000000000002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  <c r="Z371" s="21">
        <v>0</v>
      </c>
      <c r="AA371" s="21">
        <v>0</v>
      </c>
      <c r="AB371" s="21">
        <v>0</v>
      </c>
      <c r="AC371" s="21">
        <v>0</v>
      </c>
      <c r="AD371" s="21">
        <v>0</v>
      </c>
      <c r="AE371" s="21">
        <v>0</v>
      </c>
      <c r="AF371" s="21">
        <v>0</v>
      </c>
      <c r="AG371" s="21">
        <v>0</v>
      </c>
      <c r="AH371" s="21">
        <v>0</v>
      </c>
      <c r="AI371" s="21">
        <v>0</v>
      </c>
      <c r="AJ371" s="21">
        <v>0</v>
      </c>
      <c r="AK371" s="21">
        <v>0</v>
      </c>
      <c r="AL371" s="21">
        <v>0</v>
      </c>
    </row>
    <row r="372" spans="1:38" ht="49.5" x14ac:dyDescent="0.25">
      <c r="A372" s="34">
        <v>353</v>
      </c>
      <c r="B372" s="35" t="s">
        <v>808</v>
      </c>
      <c r="C372" s="37" t="s">
        <v>809</v>
      </c>
      <c r="D372" s="35" t="s">
        <v>189</v>
      </c>
      <c r="E372" s="17">
        <v>0</v>
      </c>
      <c r="F372" s="18">
        <v>0</v>
      </c>
      <c r="G372" s="19"/>
      <c r="H372" s="18">
        <v>0</v>
      </c>
      <c r="I372" s="18">
        <f t="shared" si="15"/>
        <v>0</v>
      </c>
      <c r="J372" s="18">
        <f t="shared" si="16"/>
        <v>0</v>
      </c>
      <c r="K372" s="20">
        <f t="shared" si="17"/>
        <v>0</v>
      </c>
      <c r="L372" s="4">
        <v>2060.8000000000002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  <c r="Z372" s="21">
        <v>0</v>
      </c>
      <c r="AA372" s="21">
        <v>0</v>
      </c>
      <c r="AB372" s="21">
        <v>0</v>
      </c>
      <c r="AC372" s="21">
        <v>0</v>
      </c>
      <c r="AD372" s="21">
        <v>0</v>
      </c>
      <c r="AE372" s="21">
        <v>0</v>
      </c>
      <c r="AF372" s="21">
        <v>0</v>
      </c>
      <c r="AG372" s="21">
        <v>0</v>
      </c>
      <c r="AH372" s="21">
        <v>0</v>
      </c>
      <c r="AI372" s="21">
        <v>0</v>
      </c>
      <c r="AJ372" s="21">
        <v>0</v>
      </c>
      <c r="AK372" s="21">
        <v>0</v>
      </c>
      <c r="AL372" s="21">
        <v>0</v>
      </c>
    </row>
    <row r="373" spans="1:38" ht="49.5" x14ac:dyDescent="0.25">
      <c r="A373" s="34">
        <v>354</v>
      </c>
      <c r="B373" s="35" t="s">
        <v>810</v>
      </c>
      <c r="C373" s="37" t="s">
        <v>811</v>
      </c>
      <c r="D373" s="35" t="s">
        <v>189</v>
      </c>
      <c r="E373" s="17">
        <v>0</v>
      </c>
      <c r="F373" s="18">
        <v>0</v>
      </c>
      <c r="G373" s="19"/>
      <c r="H373" s="18">
        <v>0</v>
      </c>
      <c r="I373" s="18">
        <f t="shared" si="15"/>
        <v>0</v>
      </c>
      <c r="J373" s="18">
        <f t="shared" si="16"/>
        <v>0</v>
      </c>
      <c r="K373" s="20">
        <f t="shared" si="17"/>
        <v>0</v>
      </c>
      <c r="L373" s="4">
        <v>2060.8000000000002</v>
      </c>
      <c r="M373" s="21">
        <v>0</v>
      </c>
      <c r="N373" s="21">
        <v>0</v>
      </c>
      <c r="O373" s="21">
        <v>0</v>
      </c>
      <c r="P373" s="21">
        <v>0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  <c r="V373" s="21">
        <v>0</v>
      </c>
      <c r="W373" s="21">
        <v>0</v>
      </c>
      <c r="X373" s="21">
        <v>0</v>
      </c>
      <c r="Y373" s="21">
        <v>0</v>
      </c>
      <c r="Z373" s="21">
        <v>0</v>
      </c>
      <c r="AA373" s="21">
        <v>0</v>
      </c>
      <c r="AB373" s="21">
        <v>0</v>
      </c>
      <c r="AC373" s="21">
        <v>0</v>
      </c>
      <c r="AD373" s="21">
        <v>0</v>
      </c>
      <c r="AE373" s="21">
        <v>0</v>
      </c>
      <c r="AF373" s="21">
        <v>0</v>
      </c>
      <c r="AG373" s="21">
        <v>0</v>
      </c>
      <c r="AH373" s="21">
        <v>0</v>
      </c>
      <c r="AI373" s="21">
        <v>0</v>
      </c>
      <c r="AJ373" s="21">
        <v>0</v>
      </c>
      <c r="AK373" s="21">
        <v>0</v>
      </c>
      <c r="AL373" s="21">
        <v>0</v>
      </c>
    </row>
    <row r="374" spans="1:38" ht="57.75" x14ac:dyDescent="0.25">
      <c r="A374" s="34">
        <v>355</v>
      </c>
      <c r="B374" s="35" t="s">
        <v>812</v>
      </c>
      <c r="C374" s="37" t="s">
        <v>813</v>
      </c>
      <c r="D374" s="35" t="s">
        <v>189</v>
      </c>
      <c r="E374" s="17">
        <v>0</v>
      </c>
      <c r="F374" s="18">
        <v>0</v>
      </c>
      <c r="G374" s="19"/>
      <c r="H374" s="18">
        <v>0</v>
      </c>
      <c r="I374" s="18">
        <f t="shared" si="15"/>
        <v>0</v>
      </c>
      <c r="J374" s="18">
        <f t="shared" si="16"/>
        <v>0</v>
      </c>
      <c r="K374" s="20">
        <f t="shared" si="17"/>
        <v>0</v>
      </c>
      <c r="L374" s="4">
        <v>8376.7999999999993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</row>
    <row r="375" spans="1:38" ht="66" x14ac:dyDescent="0.25">
      <c r="A375" s="34">
        <v>356</v>
      </c>
      <c r="B375" s="35" t="s">
        <v>814</v>
      </c>
      <c r="C375" s="37" t="s">
        <v>815</v>
      </c>
      <c r="D375" s="35" t="s">
        <v>189</v>
      </c>
      <c r="E375" s="17">
        <v>0</v>
      </c>
      <c r="F375" s="18">
        <v>0</v>
      </c>
      <c r="G375" s="19"/>
      <c r="H375" s="18">
        <v>0</v>
      </c>
      <c r="I375" s="18">
        <f t="shared" si="15"/>
        <v>0</v>
      </c>
      <c r="J375" s="18">
        <f t="shared" si="16"/>
        <v>0</v>
      </c>
      <c r="K375" s="20">
        <f t="shared" si="17"/>
        <v>0</v>
      </c>
      <c r="L375" s="4">
        <v>5156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  <c r="V375" s="21">
        <v>0</v>
      </c>
      <c r="W375" s="21">
        <v>0</v>
      </c>
      <c r="X375" s="21">
        <v>0</v>
      </c>
      <c r="Y375" s="21">
        <v>0</v>
      </c>
      <c r="Z375" s="21">
        <v>0</v>
      </c>
      <c r="AA375" s="21">
        <v>0</v>
      </c>
      <c r="AB375" s="21">
        <v>0</v>
      </c>
      <c r="AC375" s="21">
        <v>0</v>
      </c>
      <c r="AD375" s="21">
        <v>0</v>
      </c>
      <c r="AE375" s="21">
        <v>0</v>
      </c>
      <c r="AF375" s="21">
        <v>0</v>
      </c>
      <c r="AG375" s="21">
        <v>0</v>
      </c>
      <c r="AH375" s="21">
        <v>0</v>
      </c>
      <c r="AI375" s="21">
        <v>0</v>
      </c>
      <c r="AJ375" s="21">
        <v>0</v>
      </c>
      <c r="AK375" s="21">
        <v>0</v>
      </c>
      <c r="AL375" s="21">
        <v>0</v>
      </c>
    </row>
    <row r="376" spans="1:38" ht="66" x14ac:dyDescent="0.25">
      <c r="A376" s="34">
        <v>357</v>
      </c>
      <c r="B376" s="35" t="s">
        <v>816</v>
      </c>
      <c r="C376" s="37" t="s">
        <v>817</v>
      </c>
      <c r="D376" s="35" t="s">
        <v>189</v>
      </c>
      <c r="E376" s="17">
        <v>0</v>
      </c>
      <c r="F376" s="18">
        <v>0</v>
      </c>
      <c r="G376" s="19"/>
      <c r="H376" s="18">
        <v>0</v>
      </c>
      <c r="I376" s="18">
        <f t="shared" si="15"/>
        <v>0</v>
      </c>
      <c r="J376" s="18">
        <f t="shared" si="16"/>
        <v>0</v>
      </c>
      <c r="K376" s="20">
        <f t="shared" si="17"/>
        <v>0</v>
      </c>
      <c r="L376" s="4">
        <v>6474.4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</row>
    <row r="377" spans="1:38" ht="41.25" x14ac:dyDescent="0.25">
      <c r="A377" s="34">
        <v>358</v>
      </c>
      <c r="B377" s="35" t="s">
        <v>818</v>
      </c>
      <c r="C377" s="37" t="s">
        <v>819</v>
      </c>
      <c r="D377" s="35" t="s">
        <v>189</v>
      </c>
      <c r="E377" s="17">
        <v>0</v>
      </c>
      <c r="F377" s="18">
        <v>0</v>
      </c>
      <c r="G377" s="19"/>
      <c r="H377" s="18">
        <v>0</v>
      </c>
      <c r="I377" s="18">
        <f t="shared" si="15"/>
        <v>0</v>
      </c>
      <c r="J377" s="18">
        <f t="shared" si="16"/>
        <v>0</v>
      </c>
      <c r="K377" s="20">
        <f t="shared" si="17"/>
        <v>0</v>
      </c>
      <c r="L377" s="4">
        <v>7110.4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21">
        <v>0</v>
      </c>
      <c r="AJ377" s="21">
        <v>0</v>
      </c>
      <c r="AK377" s="21">
        <v>0</v>
      </c>
      <c r="AL377" s="21">
        <v>0</v>
      </c>
    </row>
    <row r="378" spans="1:38" ht="66" x14ac:dyDescent="0.25">
      <c r="A378" s="34">
        <v>359</v>
      </c>
      <c r="B378" s="35" t="s">
        <v>820</v>
      </c>
      <c r="C378" s="37" t="s">
        <v>821</v>
      </c>
      <c r="D378" s="35" t="s">
        <v>189</v>
      </c>
      <c r="E378" s="17">
        <v>1</v>
      </c>
      <c r="F378" s="18">
        <v>108235</v>
      </c>
      <c r="G378" s="19">
        <v>0.90428973991777151</v>
      </c>
      <c r="H378" s="18">
        <v>10359.200000000001</v>
      </c>
      <c r="I378" s="18">
        <f t="shared" si="15"/>
        <v>11718.33</v>
      </c>
      <c r="J378" s="18">
        <f t="shared" si="16"/>
        <v>11836.7</v>
      </c>
      <c r="K378" s="20">
        <f>J378*E378</f>
        <v>11836.7</v>
      </c>
      <c r="L378" s="4">
        <v>10359.200000000001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1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21">
        <v>0</v>
      </c>
      <c r="AJ378" s="21">
        <v>0</v>
      </c>
      <c r="AK378" s="21">
        <v>0</v>
      </c>
      <c r="AL378" s="21">
        <v>0</v>
      </c>
    </row>
    <row r="379" spans="1:38" ht="49.5" x14ac:dyDescent="0.25">
      <c r="A379" s="34">
        <v>360</v>
      </c>
      <c r="B379" s="35" t="s">
        <v>822</v>
      </c>
      <c r="C379" s="37" t="s">
        <v>823</v>
      </c>
      <c r="D379" s="35" t="s">
        <v>189</v>
      </c>
      <c r="E379" s="17">
        <v>0</v>
      </c>
      <c r="F379" s="18">
        <v>0</v>
      </c>
      <c r="G379" s="19">
        <v>0.88899511223019645</v>
      </c>
      <c r="H379" s="18">
        <v>0</v>
      </c>
      <c r="I379" s="18">
        <f t="shared" si="15"/>
        <v>0</v>
      </c>
      <c r="J379" s="18">
        <f t="shared" si="16"/>
        <v>0</v>
      </c>
      <c r="K379" s="20">
        <f t="shared" si="17"/>
        <v>0</v>
      </c>
      <c r="L379" s="4">
        <v>8244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21">
        <v>0</v>
      </c>
      <c r="AJ379" s="21">
        <v>0</v>
      </c>
      <c r="AK379" s="21">
        <v>0</v>
      </c>
      <c r="AL379" s="21">
        <v>0</v>
      </c>
    </row>
    <row r="380" spans="1:38" ht="16.5" customHeight="1" x14ac:dyDescent="0.25">
      <c r="A380" s="41"/>
      <c r="B380" s="41"/>
      <c r="C380" s="41"/>
      <c r="D380" s="41"/>
      <c r="E380" s="42"/>
    </row>
    <row r="381" spans="1:38" ht="16.5" customHeight="1" x14ac:dyDescent="0.25">
      <c r="A381" s="112" t="s">
        <v>824</v>
      </c>
      <c r="B381" s="113"/>
      <c r="C381" s="113"/>
      <c r="D381" s="113"/>
      <c r="E381" s="113"/>
      <c r="F381" s="114"/>
      <c r="G381" s="30">
        <v>2.03E-4</v>
      </c>
      <c r="H381" s="31"/>
      <c r="I381" s="31"/>
      <c r="J381" s="31"/>
      <c r="K381" s="43">
        <f>SUM(K254:K380)</f>
        <v>1707146.22</v>
      </c>
    </row>
    <row r="382" spans="1:38" ht="16.5" customHeight="1" x14ac:dyDescent="0.25">
      <c r="A382" s="115" t="s">
        <v>825</v>
      </c>
      <c r="B382" s="116"/>
      <c r="C382" s="116"/>
      <c r="D382" s="116"/>
      <c r="E382" s="116"/>
      <c r="F382" s="117"/>
      <c r="G382" s="44">
        <v>5.4000000000000001E-4</v>
      </c>
      <c r="H382" s="45"/>
      <c r="I382" s="45"/>
      <c r="J382" s="45"/>
      <c r="K382" s="46">
        <f>K381+K249</f>
        <v>12873481.960000001</v>
      </c>
    </row>
    <row r="385" spans="11:11" x14ac:dyDescent="0.25">
      <c r="K385" s="75"/>
    </row>
  </sheetData>
  <mergeCells count="12">
    <mergeCell ref="A7:B9"/>
    <mergeCell ref="C7:K9"/>
    <mergeCell ref="A249:F249"/>
    <mergeCell ref="A381:F381"/>
    <mergeCell ref="A382:F382"/>
    <mergeCell ref="A6:B6"/>
    <mergeCell ref="C6:K6"/>
    <mergeCell ref="A2:K2"/>
    <mergeCell ref="A3:E3"/>
    <mergeCell ref="A4:K4"/>
    <mergeCell ref="A5:B5"/>
    <mergeCell ref="C5:K5"/>
  </mergeCells>
  <conditionalFormatting sqref="F14:J14 F15:I247 J15:J248 F254:J379">
    <cfRule type="expression" dxfId="39" priority="34">
      <formula>ISERROR($K14)</formula>
    </cfRule>
  </conditionalFormatting>
  <conditionalFormatting sqref="M14:M247 M254:M379">
    <cfRule type="expression" dxfId="38" priority="33">
      <formula>ISERROR($G14)</formula>
    </cfRule>
  </conditionalFormatting>
  <conditionalFormatting sqref="K14:K247">
    <cfRule type="expression" dxfId="37" priority="32">
      <formula>ISERROR(K14)</formula>
    </cfRule>
  </conditionalFormatting>
  <conditionalFormatting sqref="K254:K379">
    <cfRule type="expression" dxfId="36" priority="31">
      <formula>ISERROR(K254)</formula>
    </cfRule>
  </conditionalFormatting>
  <conditionalFormatting sqref="K249">
    <cfRule type="expression" dxfId="35" priority="30">
      <formula>ISERROR($K$249)</formula>
    </cfRule>
  </conditionalFormatting>
  <conditionalFormatting sqref="K381">
    <cfRule type="expression" dxfId="34" priority="29">
      <formula>ISERROR($K$381)</formula>
    </cfRule>
  </conditionalFormatting>
  <conditionalFormatting sqref="K382">
    <cfRule type="expression" dxfId="33" priority="28">
      <formula>ISERROR($K$382)</formula>
    </cfRule>
  </conditionalFormatting>
  <conditionalFormatting sqref="E14:E247">
    <cfRule type="cellIs" dxfId="32" priority="27" operator="equal">
      <formula>0</formula>
    </cfRule>
  </conditionalFormatting>
  <conditionalFormatting sqref="E254:E379">
    <cfRule type="cellIs" dxfId="31" priority="26" operator="equal">
      <formula>0</formula>
    </cfRule>
  </conditionalFormatting>
  <conditionalFormatting sqref="N14:N247 N254:N379">
    <cfRule type="expression" dxfId="30" priority="25">
      <formula>ISERROR($G14)</formula>
    </cfRule>
  </conditionalFormatting>
  <conditionalFormatting sqref="O14:O247 O254:O379">
    <cfRule type="expression" dxfId="29" priority="24">
      <formula>ISERROR($G14)</formula>
    </cfRule>
  </conditionalFormatting>
  <conditionalFormatting sqref="P14:P247 P254:P379">
    <cfRule type="expression" dxfId="28" priority="23">
      <formula>ISERROR($G14)</formula>
    </cfRule>
  </conditionalFormatting>
  <conditionalFormatting sqref="Q14:Q247 Q254:Q379">
    <cfRule type="expression" dxfId="27" priority="22">
      <formula>ISERROR($G14)</formula>
    </cfRule>
  </conditionalFormatting>
  <conditionalFormatting sqref="R14:R247 R254:R379">
    <cfRule type="expression" dxfId="26" priority="21">
      <formula>ISERROR($G14)</formula>
    </cfRule>
  </conditionalFormatting>
  <conditionalFormatting sqref="S14:S247 S254:S379">
    <cfRule type="expression" dxfId="25" priority="20">
      <formula>ISERROR($G14)</formula>
    </cfRule>
  </conditionalFormatting>
  <conditionalFormatting sqref="T14:T247 T254:T379">
    <cfRule type="expression" dxfId="24" priority="19">
      <formula>ISERROR($G14)</formula>
    </cfRule>
  </conditionalFormatting>
  <conditionalFormatting sqref="U14:U247 U254:U379">
    <cfRule type="expression" dxfId="23" priority="18">
      <formula>ISERROR($G14)</formula>
    </cfRule>
  </conditionalFormatting>
  <conditionalFormatting sqref="V14:V247 V254:V379">
    <cfRule type="expression" dxfId="22" priority="17">
      <formula>ISERROR($G14)</formula>
    </cfRule>
  </conditionalFormatting>
  <conditionalFormatting sqref="W14:W247 W254:W379">
    <cfRule type="expression" dxfId="21" priority="16">
      <formula>ISERROR($G14)</formula>
    </cfRule>
  </conditionalFormatting>
  <conditionalFormatting sqref="X14:X247 X254:X379">
    <cfRule type="expression" dxfId="20" priority="15">
      <formula>ISERROR($G14)</formula>
    </cfRule>
  </conditionalFormatting>
  <conditionalFormatting sqref="Y14:Y247 Y254:Y379">
    <cfRule type="expression" dxfId="19" priority="14">
      <formula>ISERROR($G14)</formula>
    </cfRule>
  </conditionalFormatting>
  <conditionalFormatting sqref="Z14:Z247 Z254:Z379">
    <cfRule type="expression" dxfId="18" priority="13">
      <formula>ISERROR($G14)</formula>
    </cfRule>
  </conditionalFormatting>
  <conditionalFormatting sqref="AA14:AA247 AA254:AA379">
    <cfRule type="expression" dxfId="17" priority="12">
      <formula>ISERROR($G14)</formula>
    </cfRule>
  </conditionalFormatting>
  <conditionalFormatting sqref="AB14:AB247 AB254:AB379">
    <cfRule type="expression" dxfId="16" priority="11">
      <formula>ISERROR($G14)</formula>
    </cfRule>
  </conditionalFormatting>
  <conditionalFormatting sqref="AC14:AC247 AC254:AC379">
    <cfRule type="expression" dxfId="15" priority="10">
      <formula>ISERROR($G14)</formula>
    </cfRule>
  </conditionalFormatting>
  <conditionalFormatting sqref="AD14:AD247 AD254:AD379">
    <cfRule type="expression" dxfId="14" priority="9">
      <formula>ISERROR($G14)</formula>
    </cfRule>
  </conditionalFormatting>
  <conditionalFormatting sqref="AE14:AE247 AE254:AE379">
    <cfRule type="expression" dxfId="13" priority="8">
      <formula>ISERROR($G14)</formula>
    </cfRule>
  </conditionalFormatting>
  <conditionalFormatting sqref="AF14:AF247 AF254:AF379">
    <cfRule type="expression" dxfId="12" priority="7">
      <formula>ISERROR($G14)</formula>
    </cfRule>
  </conditionalFormatting>
  <conditionalFormatting sqref="AG14:AG247 AG254:AG379">
    <cfRule type="expression" dxfId="11" priority="6">
      <formula>ISERROR($G14)</formula>
    </cfRule>
  </conditionalFormatting>
  <conditionalFormatting sqref="AH14:AH247 AH254:AH379">
    <cfRule type="expression" dxfId="10" priority="5">
      <formula>ISERROR($G14)</formula>
    </cfRule>
  </conditionalFormatting>
  <conditionalFormatting sqref="AI14:AI247 AI254:AI379">
    <cfRule type="expression" dxfId="9" priority="4">
      <formula>ISERROR($G14)</formula>
    </cfRule>
  </conditionalFormatting>
  <conditionalFormatting sqref="AJ14:AJ247 AJ254:AJ379">
    <cfRule type="expression" dxfId="8" priority="3">
      <formula>ISERROR($G14)</formula>
    </cfRule>
  </conditionalFormatting>
  <conditionalFormatting sqref="AK14:AK247 AK254:AK379">
    <cfRule type="expression" dxfId="7" priority="2">
      <formula>ISERROR($G14)</formula>
    </cfRule>
  </conditionalFormatting>
  <conditionalFormatting sqref="AL14:AL247 AL254:AL379">
    <cfRule type="expression" dxfId="6" priority="1">
      <formula>ISERROR($G14)</formula>
    </cfRule>
  </conditionalFormatting>
  <dataValidations count="2">
    <dataValidation operator="lessThan" allowBlank="1" showErrorMessage="1" errorTitle="Error" error="El valor es menor que el minimo permitido" sqref="J14:J248 H14:I247 H254:J379" xr:uid="{00000000-0002-0000-0000-000000000000}"/>
    <dataValidation type="decimal" allowBlank="1" showInputMessage="1" showErrorMessage="1" errorTitle="Error" error="Solo rango de 0% - 100%" promptTitle="Porcentaje de Descuento" prompt="Solo rango de 0% - 100%" sqref="G14:G247 G254:G379" xr:uid="{00000000-0002-0000-0000-000001000000}">
      <formula1>0</formula1>
      <formula2>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6"/>
  <sheetViews>
    <sheetView showGridLines="0" tabSelected="1" topLeftCell="H1" workbookViewId="0">
      <selection activeCell="N30" sqref="N30"/>
    </sheetView>
  </sheetViews>
  <sheetFormatPr baseColWidth="10" defaultColWidth="11.42578125" defaultRowHeight="12.75" x14ac:dyDescent="0.2"/>
  <cols>
    <col min="1" max="1" width="6.42578125" style="48" customWidth="1"/>
    <col min="2" max="2" width="21.85546875" style="48" customWidth="1"/>
    <col min="3" max="3" width="27.28515625" style="48" bestFit="1" customWidth="1"/>
    <col min="4" max="4" width="29" style="48" customWidth="1"/>
    <col min="5" max="5" width="15.140625" style="48" bestFit="1" customWidth="1"/>
    <col min="6" max="6" width="10.5703125" style="48" bestFit="1" customWidth="1"/>
    <col min="7" max="7" width="6.5703125" style="48" bestFit="1" customWidth="1"/>
    <col min="8" max="8" width="8.85546875" style="48" bestFit="1" customWidth="1"/>
    <col min="9" max="9" width="13.28515625" style="48" bestFit="1" customWidth="1"/>
    <col min="10" max="10" width="11.42578125" style="48" bestFit="1" customWidth="1"/>
    <col min="11" max="11" width="16.5703125" style="48" bestFit="1" customWidth="1"/>
    <col min="12" max="12" width="29.85546875" style="48" customWidth="1"/>
    <col min="13" max="13" width="23.85546875" style="48" customWidth="1"/>
    <col min="14" max="14" width="16.140625" style="48" customWidth="1"/>
    <col min="15" max="15" width="18.28515625" style="48" customWidth="1"/>
    <col min="16" max="16" width="4.42578125" style="48" customWidth="1"/>
    <col min="17" max="17" width="14.5703125" style="48" customWidth="1"/>
    <col min="18" max="18" width="11.42578125" style="48"/>
    <col min="19" max="19" width="15.28515625" style="48" bestFit="1" customWidth="1"/>
    <col min="20" max="20" width="11.42578125" style="48"/>
    <col min="21" max="21" width="25.140625" style="149" customWidth="1"/>
    <col min="22" max="22" width="15.28515625" style="149" bestFit="1" customWidth="1"/>
    <col min="23" max="24" width="15.28515625" style="48" bestFit="1" customWidth="1"/>
    <col min="25" max="16384" width="11.42578125" style="48"/>
  </cols>
  <sheetData>
    <row r="1" spans="1:24" ht="18" x14ac:dyDescent="0.2">
      <c r="A1" s="119" t="s">
        <v>826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24" ht="18" x14ac:dyDescent="0.2">
      <c r="E2" s="49"/>
      <c r="R2" s="85"/>
    </row>
    <row r="3" spans="1:24" ht="25.5" x14ac:dyDescent="0.25">
      <c r="A3" s="120" t="s">
        <v>827</v>
      </c>
      <c r="B3" s="121"/>
      <c r="C3" s="122">
        <f>'[1]Solicitud de Cotización General'!H9</f>
        <v>8</v>
      </c>
      <c r="D3" s="123"/>
      <c r="E3" s="124" t="s">
        <v>828</v>
      </c>
      <c r="F3" s="125"/>
      <c r="G3" s="50" t="s">
        <v>829</v>
      </c>
      <c r="H3" s="126" t="s">
        <v>830</v>
      </c>
      <c r="I3" s="127"/>
      <c r="J3" s="127"/>
      <c r="K3" s="127"/>
      <c r="L3" s="128"/>
      <c r="M3" s="81"/>
      <c r="N3"/>
      <c r="O3"/>
      <c r="P3"/>
    </row>
    <row r="4" spans="1:24" ht="25.5" x14ac:dyDescent="0.25">
      <c r="A4" s="51" t="s">
        <v>831</v>
      </c>
      <c r="B4" s="52"/>
      <c r="C4" s="131" t="s">
        <v>4</v>
      </c>
      <c r="D4" s="132"/>
      <c r="E4" s="132"/>
      <c r="F4" s="132"/>
      <c r="G4" s="132"/>
      <c r="H4" s="132"/>
      <c r="I4" s="132"/>
      <c r="J4" s="132"/>
      <c r="K4" s="132"/>
      <c r="L4" s="133"/>
      <c r="M4" s="82"/>
      <c r="N4"/>
      <c r="O4"/>
      <c r="P4"/>
    </row>
    <row r="5" spans="1:24" ht="12.75" customHeight="1" x14ac:dyDescent="0.2"/>
    <row r="6" spans="1:24" x14ac:dyDescent="0.2">
      <c r="A6" s="134" t="s">
        <v>832</v>
      </c>
      <c r="B6" s="134"/>
      <c r="C6" s="134"/>
      <c r="D6" s="134"/>
      <c r="E6" s="134"/>
      <c r="F6" s="134"/>
      <c r="G6" s="134"/>
      <c r="H6" s="135"/>
      <c r="I6" s="136" t="s">
        <v>833</v>
      </c>
      <c r="J6" s="134"/>
      <c r="K6" s="134"/>
      <c r="L6" s="134"/>
      <c r="M6" s="134"/>
      <c r="N6" s="134"/>
      <c r="O6" s="134"/>
      <c r="Q6" s="118" t="s">
        <v>879</v>
      </c>
      <c r="R6" s="118"/>
      <c r="S6" s="118"/>
    </row>
    <row r="7" spans="1:24" ht="38.25" x14ac:dyDescent="0.2">
      <c r="A7" s="53" t="s">
        <v>834</v>
      </c>
      <c r="B7" s="53" t="s">
        <v>835</v>
      </c>
      <c r="C7" s="53" t="s">
        <v>836</v>
      </c>
      <c r="D7" s="53" t="s">
        <v>837</v>
      </c>
      <c r="E7" s="53" t="s">
        <v>838</v>
      </c>
      <c r="F7" s="53" t="s">
        <v>839</v>
      </c>
      <c r="G7" s="53" t="s">
        <v>189</v>
      </c>
      <c r="H7" s="53" t="s">
        <v>840</v>
      </c>
      <c r="I7" s="53" t="s">
        <v>841</v>
      </c>
      <c r="J7" s="53" t="s">
        <v>14</v>
      </c>
      <c r="K7" s="53" t="s">
        <v>15</v>
      </c>
      <c r="L7" s="53" t="s">
        <v>871</v>
      </c>
      <c r="M7" s="53" t="s">
        <v>875</v>
      </c>
      <c r="N7" s="76" t="s">
        <v>872</v>
      </c>
      <c r="O7" s="76" t="s">
        <v>873</v>
      </c>
      <c r="Q7" s="83" t="s">
        <v>876</v>
      </c>
      <c r="R7" s="83" t="s">
        <v>877</v>
      </c>
      <c r="S7" s="83" t="s">
        <v>878</v>
      </c>
      <c r="U7" s="149" t="s">
        <v>883</v>
      </c>
      <c r="V7" s="149" t="s">
        <v>884</v>
      </c>
      <c r="W7" s="48" t="s">
        <v>885</v>
      </c>
    </row>
    <row r="8" spans="1:24" s="58" customFormat="1" x14ac:dyDescent="0.2">
      <c r="A8" s="54">
        <v>1</v>
      </c>
      <c r="B8" s="54" t="s">
        <v>844</v>
      </c>
      <c r="C8" s="54" t="s">
        <v>845</v>
      </c>
      <c r="D8" s="54" t="s">
        <v>845</v>
      </c>
      <c r="E8" s="54" t="s">
        <v>846</v>
      </c>
      <c r="F8" s="54">
        <v>49</v>
      </c>
      <c r="G8" s="54" t="s">
        <v>847</v>
      </c>
      <c r="H8" s="54">
        <v>8</v>
      </c>
      <c r="I8" s="55">
        <v>1877489</v>
      </c>
      <c r="J8" s="56"/>
      <c r="K8" s="57">
        <v>1877489</v>
      </c>
      <c r="L8" s="57">
        <v>1896453.54</v>
      </c>
      <c r="M8" s="57">
        <f>L8*F8</f>
        <v>92926223.460000008</v>
      </c>
      <c r="N8" s="57">
        <f>ROUND(L8*1.16,2)</f>
        <v>2199886.11</v>
      </c>
      <c r="O8" s="57">
        <f>N8*F8</f>
        <v>107794419.39</v>
      </c>
      <c r="Q8" s="86">
        <f t="shared" ref="Q8:Q13" si="0">O8-M8</f>
        <v>14868195.929999992</v>
      </c>
      <c r="R8" s="87">
        <v>6.5</v>
      </c>
      <c r="S8" s="86">
        <f>R8*Q8</f>
        <v>96643273.544999957</v>
      </c>
      <c r="T8" s="84"/>
      <c r="U8" s="150">
        <f>+M8*8</f>
        <v>743409787.68000007</v>
      </c>
      <c r="V8" s="150">
        <f>+ROUND((U8+S8),0)</f>
        <v>840053061</v>
      </c>
      <c r="W8" s="148">
        <f>+V8/8</f>
        <v>105006632.625</v>
      </c>
      <c r="X8" s="148">
        <f>+V8-U8</f>
        <v>96643273.319999933</v>
      </c>
    </row>
    <row r="9" spans="1:24" s="58" customFormat="1" ht="24" x14ac:dyDescent="0.2">
      <c r="A9" s="54">
        <v>2</v>
      </c>
      <c r="B9" s="54" t="s">
        <v>844</v>
      </c>
      <c r="C9" s="54" t="s">
        <v>848</v>
      </c>
      <c r="D9" s="54" t="s">
        <v>848</v>
      </c>
      <c r="E9" s="54" t="s">
        <v>846</v>
      </c>
      <c r="F9" s="54">
        <v>5</v>
      </c>
      <c r="G9" s="54" t="s">
        <v>847</v>
      </c>
      <c r="H9" s="54">
        <v>8</v>
      </c>
      <c r="I9" s="55">
        <v>1816651</v>
      </c>
      <c r="J9" s="56"/>
      <c r="K9" s="57">
        <v>1816651</v>
      </c>
      <c r="L9" s="57">
        <v>1835001.01</v>
      </c>
      <c r="M9" s="57">
        <f t="shared" ref="M9:M10" si="1">L9*F9</f>
        <v>9175005.0500000007</v>
      </c>
      <c r="N9" s="57">
        <f t="shared" ref="N9:N10" si="2">ROUND(L9*1.16,2)</f>
        <v>2128601.17</v>
      </c>
      <c r="O9" s="57">
        <f t="shared" ref="O9:O10" si="3">N9*F9</f>
        <v>10643005.85</v>
      </c>
      <c r="Q9" s="86">
        <f t="shared" si="0"/>
        <v>1468000.7999999989</v>
      </c>
      <c r="R9" s="87">
        <v>6.5</v>
      </c>
      <c r="S9" s="86">
        <f>R9*Q9</f>
        <v>9542005.1999999918</v>
      </c>
      <c r="U9" s="150">
        <f t="shared" ref="U9:U12" si="4">+M9*8</f>
        <v>73400040.400000006</v>
      </c>
      <c r="V9" s="150">
        <f t="shared" ref="V9:V12" si="5">+ROUND((U9+S9),0)</f>
        <v>82942046</v>
      </c>
      <c r="W9" s="148">
        <f t="shared" ref="W9:W12" si="6">+V9/8</f>
        <v>10367755.75</v>
      </c>
      <c r="X9" s="148">
        <f t="shared" ref="X9:X13" si="7">+V9-U9</f>
        <v>9542005.599999994</v>
      </c>
    </row>
    <row r="10" spans="1:24" s="58" customFormat="1" x14ac:dyDescent="0.2">
      <c r="A10" s="54">
        <v>3</v>
      </c>
      <c r="B10" s="54" t="s">
        <v>844</v>
      </c>
      <c r="C10" s="54" t="s">
        <v>849</v>
      </c>
      <c r="D10" s="54" t="s">
        <v>849</v>
      </c>
      <c r="E10" s="54" t="s">
        <v>850</v>
      </c>
      <c r="F10" s="54">
        <v>6</v>
      </c>
      <c r="G10" s="54" t="s">
        <v>847</v>
      </c>
      <c r="H10" s="54">
        <v>8</v>
      </c>
      <c r="I10" s="55">
        <v>1201593</v>
      </c>
      <c r="J10" s="56"/>
      <c r="K10" s="57">
        <v>1201593</v>
      </c>
      <c r="L10" s="57">
        <v>1213730.3</v>
      </c>
      <c r="M10" s="57">
        <f t="shared" si="1"/>
        <v>7282381.8000000007</v>
      </c>
      <c r="N10" s="57">
        <f t="shared" si="2"/>
        <v>1407927.15</v>
      </c>
      <c r="O10" s="57">
        <f t="shared" si="3"/>
        <v>8447562.8999999985</v>
      </c>
      <c r="Q10" s="86">
        <f t="shared" si="0"/>
        <v>1165181.0999999978</v>
      </c>
      <c r="R10" s="87">
        <v>6.5</v>
      </c>
      <c r="S10" s="86">
        <f>R10*Q10</f>
        <v>7573677.1499999855</v>
      </c>
      <c r="U10" s="150">
        <f t="shared" si="4"/>
        <v>58259054.400000006</v>
      </c>
      <c r="V10" s="150">
        <f t="shared" si="5"/>
        <v>65832732</v>
      </c>
      <c r="W10" s="148">
        <f t="shared" si="6"/>
        <v>8229091.5</v>
      </c>
      <c r="X10" s="148">
        <f t="shared" si="7"/>
        <v>7573677.599999994</v>
      </c>
    </row>
    <row r="11" spans="1:24" s="58" customFormat="1" ht="24" x14ac:dyDescent="0.2">
      <c r="A11" s="54">
        <v>4</v>
      </c>
      <c r="B11" s="54" t="s">
        <v>851</v>
      </c>
      <c r="C11" s="54"/>
      <c r="D11" s="54"/>
      <c r="E11" s="54"/>
      <c r="F11" s="54">
        <v>1</v>
      </c>
      <c r="G11" s="54" t="s">
        <v>852</v>
      </c>
      <c r="H11" s="54">
        <v>8</v>
      </c>
      <c r="I11" s="55">
        <v>11266576</v>
      </c>
      <c r="J11" s="59"/>
      <c r="K11" s="57">
        <v>11266576</v>
      </c>
      <c r="L11" s="57">
        <v>11380379.800000001</v>
      </c>
      <c r="M11" s="57">
        <f>L11*F11</f>
        <v>11380379.800000001</v>
      </c>
      <c r="N11" s="57">
        <f>'Bienes de aseo y cafetería'!K382</f>
        <v>12873481.960000001</v>
      </c>
      <c r="O11" s="57">
        <f>N11</f>
        <v>12873481.960000001</v>
      </c>
      <c r="Q11" s="86">
        <f t="shared" si="0"/>
        <v>1493102.1600000001</v>
      </c>
      <c r="R11" s="87">
        <v>6.5</v>
      </c>
      <c r="S11" s="86">
        <f t="shared" ref="S11:S12" si="8">R11*Q11</f>
        <v>9705164.040000001</v>
      </c>
      <c r="U11" s="150">
        <f t="shared" si="4"/>
        <v>91043038.400000006</v>
      </c>
      <c r="V11" s="150">
        <f t="shared" si="5"/>
        <v>100748202</v>
      </c>
      <c r="W11" s="148">
        <f t="shared" si="6"/>
        <v>12593525.25</v>
      </c>
      <c r="X11" s="148">
        <f t="shared" si="7"/>
        <v>9705163.599999994</v>
      </c>
    </row>
    <row r="12" spans="1:24" s="58" customFormat="1" x14ac:dyDescent="0.2">
      <c r="A12" s="54">
        <v>5</v>
      </c>
      <c r="B12" s="54" t="s">
        <v>853</v>
      </c>
      <c r="C12" s="54" t="s">
        <v>854</v>
      </c>
      <c r="D12" s="54"/>
      <c r="E12" s="54"/>
      <c r="F12" s="54">
        <v>24800</v>
      </c>
      <c r="G12" s="54" t="s">
        <v>855</v>
      </c>
      <c r="H12" s="54">
        <v>3</v>
      </c>
      <c r="I12" s="55">
        <v>245</v>
      </c>
      <c r="J12" s="56">
        <v>0.92816326530612248</v>
      </c>
      <c r="K12" s="57">
        <v>17.599999999999994</v>
      </c>
      <c r="L12" s="57">
        <v>17.78</v>
      </c>
      <c r="M12" s="57">
        <f>L12*F12</f>
        <v>440944</v>
      </c>
      <c r="N12" s="57">
        <f>ROUND(L12*1.1312,2)</f>
        <v>20.11</v>
      </c>
      <c r="O12" s="57">
        <f>N12*F12</f>
        <v>498728</v>
      </c>
      <c r="Q12" s="86">
        <f t="shared" si="0"/>
        <v>57784</v>
      </c>
      <c r="R12" s="88">
        <v>2</v>
      </c>
      <c r="S12" s="86">
        <f t="shared" si="8"/>
        <v>115568</v>
      </c>
      <c r="U12" s="150">
        <f>+M12*H12</f>
        <v>1322832</v>
      </c>
      <c r="V12" s="150">
        <f t="shared" si="5"/>
        <v>1438400</v>
      </c>
      <c r="W12" s="148">
        <f>+V12/3</f>
        <v>479466.66666666669</v>
      </c>
      <c r="X12" s="148">
        <f t="shared" si="7"/>
        <v>115568</v>
      </c>
    </row>
    <row r="13" spans="1:24" s="58" customFormat="1" ht="24" x14ac:dyDescent="0.2">
      <c r="A13" s="54"/>
      <c r="B13" s="54"/>
      <c r="C13" s="54"/>
      <c r="D13" s="54" t="s">
        <v>848</v>
      </c>
      <c r="E13" s="54"/>
      <c r="F13" s="54">
        <v>2</v>
      </c>
      <c r="G13" s="54" t="s">
        <v>847</v>
      </c>
      <c r="H13" s="54">
        <v>2</v>
      </c>
      <c r="I13" s="55"/>
      <c r="J13" s="56"/>
      <c r="K13" s="57"/>
      <c r="L13" s="57">
        <f>L9</f>
        <v>1835001.01</v>
      </c>
      <c r="M13" s="57">
        <f>L13*F13</f>
        <v>3670002.02</v>
      </c>
      <c r="N13" s="57">
        <f>N9</f>
        <v>2128601.17</v>
      </c>
      <c r="O13" s="57">
        <f>N13*F13</f>
        <v>4257202.34</v>
      </c>
      <c r="Q13" s="86">
        <f t="shared" si="0"/>
        <v>587200.31999999983</v>
      </c>
      <c r="R13" s="88">
        <v>2</v>
      </c>
      <c r="S13" s="86">
        <f>R13*Q13</f>
        <v>1174400.6399999997</v>
      </c>
      <c r="U13" s="150">
        <f>+M13*H13</f>
        <v>7340004.04</v>
      </c>
      <c r="V13" s="150">
        <f t="shared" ref="V13" si="9">+ROUND((U13+S13),0)</f>
        <v>8514405</v>
      </c>
      <c r="W13" s="148">
        <f>+V13/2</f>
        <v>4257202.5</v>
      </c>
      <c r="X13" s="148">
        <f t="shared" si="7"/>
        <v>1174400.96</v>
      </c>
    </row>
    <row r="14" spans="1:24" ht="15" x14ac:dyDescent="0.2">
      <c r="A14" s="47" t="s">
        <v>856</v>
      </c>
      <c r="L14" s="137" t="s">
        <v>842</v>
      </c>
      <c r="M14" s="138"/>
      <c r="N14" s="139"/>
      <c r="O14" s="60">
        <v>0</v>
      </c>
      <c r="Q14" s="89"/>
      <c r="R14" s="89"/>
      <c r="S14" s="89"/>
    </row>
    <row r="15" spans="1:24" ht="15" x14ac:dyDescent="0.2">
      <c r="A15" s="61" t="s">
        <v>857</v>
      </c>
      <c r="B15" s="62"/>
      <c r="C15" s="62"/>
      <c r="D15" s="62"/>
      <c r="E15" s="62"/>
      <c r="F15" s="62"/>
      <c r="G15" s="62"/>
      <c r="H15" s="62"/>
      <c r="L15" s="137" t="s">
        <v>843</v>
      </c>
      <c r="M15" s="138"/>
      <c r="N15" s="139"/>
      <c r="O15" s="60">
        <v>0</v>
      </c>
      <c r="Q15" s="89"/>
      <c r="R15" s="89"/>
      <c r="S15" s="89"/>
    </row>
    <row r="16" spans="1:24" ht="15" x14ac:dyDescent="0.2">
      <c r="A16" s="63"/>
      <c r="B16" s="63"/>
      <c r="C16" s="63"/>
      <c r="D16" s="63"/>
      <c r="E16" s="63"/>
      <c r="F16" s="63"/>
      <c r="L16" s="140" t="s">
        <v>858</v>
      </c>
      <c r="M16" s="140"/>
      <c r="N16" s="140"/>
      <c r="O16" s="64">
        <f>SUM(O8:O15)</f>
        <v>144514400.44</v>
      </c>
      <c r="Q16" s="92" t="s">
        <v>881</v>
      </c>
      <c r="S16" s="91">
        <f>SUM(S8:S15)</f>
        <v>124754088.57499994</v>
      </c>
    </row>
    <row r="17" spans="1:24" ht="15" x14ac:dyDescent="0.2">
      <c r="A17" s="65" t="s">
        <v>859</v>
      </c>
      <c r="B17" s="66"/>
      <c r="C17" s="66"/>
      <c r="D17" s="66"/>
      <c r="E17" s="66"/>
      <c r="F17" s="66"/>
      <c r="L17" s="67" t="s">
        <v>860</v>
      </c>
      <c r="M17" s="67"/>
      <c r="N17" s="68">
        <v>0.01</v>
      </c>
      <c r="O17" s="64">
        <f>ROUND(N17*O16,2)</f>
        <v>1445144</v>
      </c>
      <c r="Q17" s="92" t="s">
        <v>882</v>
      </c>
      <c r="S17" s="90">
        <f>S16*N17</f>
        <v>1247540.8857499994</v>
      </c>
      <c r="U17" s="149">
        <v>9747747.5700000003</v>
      </c>
      <c r="V17" s="151">
        <f>+U17+S17</f>
        <v>10995288.45575</v>
      </c>
      <c r="X17" s="77">
        <f>+V17-U17</f>
        <v>1247540.8857499994</v>
      </c>
    </row>
    <row r="18" spans="1:24" ht="15" x14ac:dyDescent="0.2">
      <c r="A18" s="69" t="s">
        <v>861</v>
      </c>
      <c r="B18" s="141" t="s">
        <v>862</v>
      </c>
      <c r="C18" s="142"/>
      <c r="D18" s="142"/>
      <c r="E18" s="143"/>
      <c r="F18" s="69" t="s">
        <v>863</v>
      </c>
      <c r="L18" s="140" t="s">
        <v>864</v>
      </c>
      <c r="M18" s="140"/>
      <c r="N18" s="140"/>
      <c r="O18" s="70">
        <f>ROUND(O16*10%*19%,2)</f>
        <v>2745773.61</v>
      </c>
      <c r="Q18" s="92" t="s">
        <v>864</v>
      </c>
      <c r="S18" s="90">
        <f>S16*10%*19%</f>
        <v>2370327.6829249989</v>
      </c>
      <c r="U18" s="149">
        <v>18520720.399999999</v>
      </c>
      <c r="V18" s="151">
        <f>+U18+S18</f>
        <v>20891048.082924999</v>
      </c>
      <c r="X18" s="77">
        <f>+V18-U18</f>
        <v>2370327.6829250008</v>
      </c>
    </row>
    <row r="19" spans="1:24" ht="15" x14ac:dyDescent="0.2">
      <c r="A19" s="71">
        <v>1</v>
      </c>
      <c r="B19" s="144" t="s">
        <v>865</v>
      </c>
      <c r="C19" s="145"/>
      <c r="D19" s="145"/>
      <c r="E19" s="146"/>
      <c r="F19" s="72">
        <v>0.01</v>
      </c>
      <c r="L19" s="147" t="s">
        <v>874</v>
      </c>
      <c r="M19" s="147"/>
      <c r="N19" s="147"/>
      <c r="O19" s="64">
        <f>SUM(O16:O18)</f>
        <v>148705318.05000001</v>
      </c>
      <c r="Q19" s="92" t="s">
        <v>880</v>
      </c>
      <c r="R19" s="92"/>
      <c r="S19" s="93">
        <f>SUM(S16:S18)</f>
        <v>128371957.14367494</v>
      </c>
      <c r="X19" s="77">
        <f>+SUM(X8:X18)</f>
        <v>128371957.64867491</v>
      </c>
    </row>
    <row r="20" spans="1:24" x14ac:dyDescent="0.2">
      <c r="A20" s="71">
        <v>2</v>
      </c>
      <c r="B20" s="144" t="s">
        <v>866</v>
      </c>
      <c r="C20" s="145"/>
      <c r="D20" s="145"/>
      <c r="E20" s="146"/>
      <c r="F20" s="72"/>
    </row>
    <row r="21" spans="1:24" x14ac:dyDescent="0.2">
      <c r="A21" s="73"/>
      <c r="B21" s="73"/>
      <c r="C21" s="73"/>
      <c r="D21" s="129" t="s">
        <v>867</v>
      </c>
      <c r="E21" s="130"/>
      <c r="F21" s="74">
        <v>0.01</v>
      </c>
      <c r="S21" s="77"/>
    </row>
    <row r="25" spans="1:24" x14ac:dyDescent="0.2">
      <c r="L25" s="77"/>
      <c r="M25" s="77"/>
    </row>
    <row r="26" spans="1:24" x14ac:dyDescent="0.2">
      <c r="L26" s="79"/>
      <c r="M26" s="79"/>
    </row>
  </sheetData>
  <mergeCells count="18">
    <mergeCell ref="D21:E21"/>
    <mergeCell ref="C4:L4"/>
    <mergeCell ref="A6:H6"/>
    <mergeCell ref="I6:O6"/>
    <mergeCell ref="L14:N14"/>
    <mergeCell ref="L15:N15"/>
    <mergeCell ref="L16:N16"/>
    <mergeCell ref="B18:E18"/>
    <mergeCell ref="L18:N18"/>
    <mergeCell ref="B19:E19"/>
    <mergeCell ref="L19:N19"/>
    <mergeCell ref="B20:E20"/>
    <mergeCell ref="Q6:S6"/>
    <mergeCell ref="A1:O1"/>
    <mergeCell ref="A3:B3"/>
    <mergeCell ref="C3:D3"/>
    <mergeCell ref="E3:F3"/>
    <mergeCell ref="H3:L3"/>
  </mergeCells>
  <conditionalFormatting sqref="O16">
    <cfRule type="expression" dxfId="5" priority="8">
      <formula>ISERROR($I14)</formula>
    </cfRule>
  </conditionalFormatting>
  <conditionalFormatting sqref="O19">
    <cfRule type="expression" dxfId="4" priority="11">
      <formula>ISERROR($I20)</formula>
    </cfRule>
  </conditionalFormatting>
  <conditionalFormatting sqref="O14">
    <cfRule type="expression" dxfId="3" priority="12">
      <formula>ISERROR($F15)</formula>
    </cfRule>
  </conditionalFormatting>
  <conditionalFormatting sqref="C3:D3">
    <cfRule type="cellIs" dxfId="2" priority="4" operator="equal">
      <formula>0</formula>
    </cfRule>
  </conditionalFormatting>
  <conditionalFormatting sqref="N17">
    <cfRule type="expression" dxfId="1" priority="35">
      <formula>ISERROR($N17)</formula>
    </cfRule>
  </conditionalFormatting>
  <conditionalFormatting sqref="O16:O19">
    <cfRule type="expression" dxfId="0" priority="36">
      <formula>ISERROR($O16)</formula>
    </cfRule>
  </conditionalFormatting>
  <dataValidations count="9">
    <dataValidation type="custom" operator="greaterThanOrEqual" allowBlank="1" showInputMessage="1" showErrorMessage="1" errorTitle="Error" error="El porcentaje que ingreso no esta en este rango 0%-100%, o el resultado del descuento en menor al precio piso $ 18" promptTitle="Porcentaje Descuento" prompt="Ingrese % de descuento de 0%-100% y el resultado del descuento no puede ser menor al precio piso $ 18" sqref="J12:J13" xr:uid="{00000000-0002-0000-0100-000000000000}">
      <formula1>#REF!</formula1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1,091,663" promptTitle="Porcentaje Descuento" prompt="Ingrese % de descuento de 0%-100% y el resultado del descuento no puede ser menor al precio piso $ 1,091,663" sqref="J10" xr:uid="{00000000-0002-0000-0100-000001000000}">
      <formula1>#REF!</formula1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1,650,451" promptTitle="Porcentaje Descuento" prompt="Ingrese % de descuento de 0%-100% y el resultado del descuento no puede ser menor al precio piso $ 1,650,451" sqref="J9" xr:uid="{00000000-0002-0000-0100-000002000000}">
      <formula1>#REF!</formula1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1,705,723" promptTitle="Porcentaje Descuento" prompt="Ingrese % de descuento de 0%-100% y el resultado del descuento no puede ser menor al precio piso $ 1,705,723" sqref="J8" xr:uid="{00000000-0002-0000-0100-000003000000}">
      <formula1>#REF!</formula1>
    </dataValidation>
    <dataValidation operator="greaterThanOrEqual" allowBlank="1" showInputMessage="1" showErrorMessage="1" sqref="J11" xr:uid="{00000000-0002-0000-0100-000004000000}"/>
    <dataValidation type="list" allowBlank="1" showInputMessage="1" showErrorMessage="1" sqref="G3" xr:uid="{00000000-0002-0000-0100-000005000000}">
      <formula1>Confirmacion</formula1>
    </dataValidation>
    <dataValidation type="list" allowBlank="1" showInputMessage="1" showErrorMessage="1" sqref="C4" xr:uid="{00000000-0002-0000-0100-000006000000}">
      <formula1>INDIRECT("regioncobertura"&amp;$C$3)</formula1>
    </dataValidation>
    <dataValidation type="decimal" allowBlank="1" showInputMessage="1" showErrorMessage="1" errorTitle="Error" error="Mayor o igual a 1 y Menor al Ofertado" promptTitle="Porcentaje de AIU" prompt="Mayor o igual a 1 y Menor al Ofertado" sqref="N17" xr:uid="{00000000-0002-0000-0100-000007000000}">
      <formula1>0.01</formula1>
      <formula2>#REF!</formula2>
    </dataValidation>
    <dataValidation type="decimal" allowBlank="1" showInputMessage="1" showErrorMessage="1" errorTitle="Error" error="Mayor a 1" promptTitle="Porcentaje de AIU" prompt="Mayor a 1" sqref="O14:O15 A14:K14" xr:uid="{00000000-0002-0000-0100-000008000000}">
      <formula1>0.011</formula1>
      <formula2>#REF!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Bienes de aseo y cafetería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2023-06-28T18:35:20Z</dcterms:modified>
</cp:coreProperties>
</file>