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psoriano\Downloads\"/>
    </mc:Choice>
  </mc:AlternateContent>
  <xr:revisionPtr revIDLastSave="0" documentId="8_{5F8FD9DB-3290-4C64-99DC-887D490B6919}" xr6:coauthVersionLast="47" xr6:coauthVersionMax="47" xr10:uidLastSave="{00000000-0000-0000-0000-000000000000}"/>
  <workbookProtection workbookAlgorithmName="SHA-512" workbookHashValue="y2eruiuwD2U99Iri8orh6RGkPLbsyBNJ6PISoaYZ2E5yQQCgybn8VDZ82MRg7N4ZSJGn2Vt32yDKhwuvz3TSNw==" workbookSaltValue="fN9kCssumi9aK0Tzcc98Lg==" workbookSpinCount="100000" lockStructure="1"/>
  <bookViews>
    <workbookView xWindow="-28908" yWindow="-108" windowWidth="29016" windowHeight="15696" firstSheet="7" activeTab="7" xr2:uid="{F795384E-1344-46CF-97C9-BABBB13EE90E}"/>
  </bookViews>
  <sheets>
    <sheet name="Inicio" sheetId="21" r:id="rId1"/>
    <sheet name="Actualizar" sheetId="35" state="hidden" r:id="rId2"/>
    <sheet name="TempListas" sheetId="24" state="hidden" r:id="rId3"/>
    <sheet name="TempListas2" sheetId="29" state="hidden" r:id="rId4"/>
    <sheet name="Proveedores" sheetId="25" state="hidden" r:id="rId5"/>
    <sheet name="Anexo Técnico" sheetId="26" r:id="rId6"/>
    <sheet name="SolCotizacion" sheetId="1" r:id="rId7"/>
    <sheet name="ResumenCotizacion" sheetId="17" r:id="rId8"/>
    <sheet name="Cotizacion" sheetId="18" r:id="rId9"/>
    <sheet name="Lote 1 Básico" sheetId="30" state="hidden" r:id="rId10"/>
    <sheet name="Lote 1 AATL" sheetId="31" state="hidden" r:id="rId11"/>
    <sheet name="Lote 1 SIIF" sheetId="32" state="hidden" r:id="rId12"/>
    <sheet name="Lote 1 AATL + SIIF" sheetId="33" state="hidden" r:id="rId13"/>
    <sheet name="Lote 2" sheetId="34" state="hidden" r:id="rId14"/>
    <sheet name="CSV" sheetId="20" state="hidden" r:id="rId15"/>
    <sheet name="formatoCeldas" sheetId="12" state="hidden" r:id="rId16"/>
  </sheets>
  <definedNames>
    <definedName name="_xlnm._FilterDatabase" localSheetId="10" hidden="1">'Lote 1 AATL'!$A$1:$L$89</definedName>
    <definedName name="_xlnm._FilterDatabase" localSheetId="12" hidden="1">'Lote 1 AATL + SIIF'!$A$1:$K$1</definedName>
    <definedName name="_xlnm._FilterDatabase" localSheetId="9" hidden="1">'Lote 1 Básico'!$A$1:$P$89</definedName>
    <definedName name="_xlnm._FilterDatabase" localSheetId="11" hidden="1">'Lote 1 SIIF'!$A$1:$O$95</definedName>
    <definedName name="_xlnm._FilterDatabase" localSheetId="13" hidden="1">'Lote 2'!$A$1:$J$1</definedName>
    <definedName name="_xlnm._FilterDatabase" localSheetId="6" hidden="1">SolCotizacion!#REF!</definedName>
    <definedName name="CalculoFiltro">#REF!</definedName>
    <definedName name="FinArticulos" comment="Marca la celda donde termina el rango del espacio para lso Articulos">SolCotizacion!$A$23</definedName>
    <definedName name="FinArticulos_C">Cotizacion!$A$23</definedName>
    <definedName name="FinArticulos_R">ResumenCotizacion!$A$23</definedName>
    <definedName name="FinGravamen">SolCotizacion!$A$32</definedName>
    <definedName name="FinGravamen_C">Cotizacion!$A$36</definedName>
    <definedName name="FinGravamen_R">ResumenCotizacion!$A$36</definedName>
    <definedName name="FormatoFila">formatoCeldas!$A$10:$N$10</definedName>
    <definedName name="FormatoFila_C">formatoCeldas!$A$18:$U$18</definedName>
    <definedName name="FormatoFila_R">formatoCeldas!$A$14:$S$14</definedName>
    <definedName name="Grupo">#REF!</definedName>
    <definedName name="InfoEstatica" comment="Campos de informacion que debe ser diligenciada que siempre son los mismos.">SolCotizacion!$D$7,SolCotizacion!$K$7,SolCotizacion!$K$9,SolCotizacion!$K$11,SolCotizacion!$D$9,SolCotizacion!$D$11,SolCotizacion!$D$13,SolCotizacion!$F$19,SolCotizacion!$G$17,SolCotizacion!$J$17,SolCotizacion!$M$17</definedName>
    <definedName name="IniGravamen">SolCotizacion!$A$30</definedName>
    <definedName name="IniGravamen_C">Cotizacion!$A$34</definedName>
    <definedName name="IniGravamen_R">ResumenCotizacion!$A$34</definedName>
    <definedName name="IVA_C">Cotizacion!$Q$25</definedName>
    <definedName name="IVA_R">ResumenCotizacion!$R$25</definedName>
    <definedName name="Lote_Segmento">SolCotizacion!$F$19</definedName>
    <definedName name="NIT_C">Cotizacion!#REF!</definedName>
    <definedName name="NumFilas">SolCotizacion!$B$19</definedName>
    <definedName name="Proveedor_C">Cotizacion!$S$9</definedName>
    <definedName name="Proveedores">#REF!</definedName>
    <definedName name="SubTotal_C">Cotizacion!$Q$24</definedName>
    <definedName name="SubTotal_R">ResumenCotizacion!$R$24</definedName>
    <definedName name="Total_C">Cotizacion!$Q$26</definedName>
    <definedName name="Total_R">ResumenCotizacion!$R$26</definedName>
    <definedName name="TotalGravamen">SolCotizacion!$H$33</definedName>
    <definedName name="TotalGravamen_C">Cotizacion!$H$37</definedName>
    <definedName name="TotalGravamen_R">ResumenCotizacion!$H$37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8" l="1"/>
  <c r="H37" i="17"/>
  <c r="D3" i="29"/>
  <c r="C3" i="29"/>
  <c r="B3" i="29"/>
  <c r="S11" i="18" l="1"/>
  <c r="U18" i="12"/>
  <c r="H19" i="1" l="1"/>
  <c r="H19" i="18"/>
  <c r="H19" i="17"/>
  <c r="H33" i="1" l="1"/>
  <c r="P18" i="12" l="1"/>
  <c r="R18" i="12" s="1"/>
  <c r="S18" i="12" s="1"/>
  <c r="P22" i="18"/>
  <c r="R22" i="18" s="1"/>
  <c r="P22" i="17"/>
  <c r="Q22" i="17" s="1"/>
  <c r="R22" i="17" s="1"/>
  <c r="R25" i="17" s="1"/>
  <c r="P14" i="12"/>
  <c r="Q14" i="12" s="1"/>
  <c r="R14" i="12" s="1"/>
  <c r="S14" i="12" s="1"/>
  <c r="S22" i="18" l="1"/>
  <c r="Q24" i="18" s="1"/>
  <c r="M17" i="18"/>
  <c r="J17" i="18"/>
  <c r="G17" i="18"/>
  <c r="D13" i="18"/>
  <c r="K11" i="18"/>
  <c r="D11" i="18"/>
  <c r="K9" i="18"/>
  <c r="D9" i="18"/>
  <c r="K7" i="18"/>
  <c r="D7" i="18"/>
  <c r="M17" i="17"/>
  <c r="J17" i="17"/>
  <c r="G17" i="17"/>
  <c r="D13" i="17"/>
  <c r="K11" i="17"/>
  <c r="D11" i="17"/>
  <c r="K9" i="17"/>
  <c r="D9" i="17"/>
  <c r="K7" i="17"/>
  <c r="D7" i="17"/>
  <c r="A4" i="1"/>
  <c r="A4" i="17" s="1"/>
  <c r="U22" i="18" l="1"/>
  <c r="Q25" i="18" s="1"/>
  <c r="A4" i="18"/>
  <c r="Q26" i="18" l="1"/>
  <c r="S22" i="17"/>
  <c r="R24" i="17" s="1"/>
  <c r="R26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Efrain Sampedro</author>
  </authors>
  <commentList>
    <comment ref="L1" authorId="0" shapeId="0" xr:uid="{A9FA1D5E-73DD-46CF-B9D5-80BF81671D6E}">
      <text>
        <r>
          <rPr>
            <b/>
            <sz val="9"/>
            <color indexed="81"/>
            <rFont val="Tahoma"/>
            <family val="2"/>
          </rPr>
          <t>Efrain Sampedro:</t>
        </r>
        <r>
          <rPr>
            <sz val="9"/>
            <color indexed="81"/>
            <rFont val="Tahoma"/>
            <family val="2"/>
          </rPr>
          <t xml:space="preserve">
Para facilitar las cosas puedo hacer el siguiente buscarv cambiando las fuentes respestivas y teniendo en cuenta que en los encabezados debe ir el nombre del proveedor
=SI.ERROR(BUSCARV($A2;'[002._catalogo_amp_psedc_v3_02-04-2024_1 (1).xlsx]Lote 1 Básico'!$A:$CG;COINCIDIR(L$1;'[002._catalogo_amp_psedc_v3_02-04-2024_1 (1).xlsx]Lote 1 Básico'!$1:$1;0)+2;FALSO);
BUSCARV($A2;'[002._catalogo_amp_psedc_v3_02-04-2024_1 (1).xlsx]Lote 1 AATL'!$A:$BZ;COINCIDIR(L$1;'[002._catalogo_amp_psedc_v3_02-04-2024_1 (1).xlsx]Lote 1 AATL'!$1:$1;0)+2;FALSO))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Efrain Sampedro</author>
  </authors>
  <commentList>
    <comment ref="J1" authorId="0" shapeId="0" xr:uid="{D017C685-4E5D-4352-A58A-39A049216F6A}">
      <text>
        <r>
          <rPr>
            <b/>
            <sz val="9"/>
            <color indexed="81"/>
            <rFont val="Tahoma"/>
            <family val="2"/>
          </rPr>
          <t>Efrain Sampedro:</t>
        </r>
        <r>
          <rPr>
            <sz val="9"/>
            <color indexed="81"/>
            <rFont val="Tahoma"/>
            <family val="2"/>
          </rPr>
          <t xml:space="preserve">
OJO!!!!, el lote 2 aunque tiene unos productos del lote basico no tienen todos los mismos precios y por ende se debe tomar la información tal cual viene de la fuente para dichos codigos</t>
        </r>
      </text>
    </comment>
  </commentList>
</comments>
</file>

<file path=xl/sharedStrings.xml><?xml version="1.0" encoding="utf-8"?>
<sst xmlns="http://schemas.openxmlformats.org/spreadsheetml/2006/main" count="3251" uniqueCount="383">
  <si>
    <t>INICIO</t>
  </si>
  <si>
    <t>Acuerdo Marco para la Adquisición de Productos y servicios electrónicos y digitales de confianza</t>
  </si>
  <si>
    <t>Versión 8   26/03/2025</t>
  </si>
  <si>
    <t>Productos</t>
  </si>
  <si>
    <t>#</t>
  </si>
  <si>
    <t>Lote/Segmento</t>
  </si>
  <si>
    <t>Si/No</t>
  </si>
  <si>
    <t>Lote 1 - Segmento 1</t>
  </si>
  <si>
    <t>No</t>
  </si>
  <si>
    <t>Lote 1 - Segmento 2</t>
  </si>
  <si>
    <t>Lote 1 - Segmento 3</t>
  </si>
  <si>
    <t>Lote 1 - Segmento 4</t>
  </si>
  <si>
    <t>Lote 1 - Segmento 5</t>
  </si>
  <si>
    <t>Lote 2</t>
  </si>
  <si>
    <t>Si</t>
  </si>
  <si>
    <t>AMSEDC-SSL-01-1</t>
  </si>
  <si>
    <t>AMSEDC-SSL-01-2</t>
  </si>
  <si>
    <t>AMSEDC-SSL-02 -1</t>
  </si>
  <si>
    <t>AMSEDC-SSL-02 -2</t>
  </si>
  <si>
    <t>AMSEDC-SSL-02 -3</t>
  </si>
  <si>
    <t>AMSEDC-SSL-02 -4</t>
  </si>
  <si>
    <t>AMSEDC-SSL-02 -5</t>
  </si>
  <si>
    <t>AMSEDC-SSL-02 -6</t>
  </si>
  <si>
    <t>AMSEDC-SSL-02 -7</t>
  </si>
  <si>
    <t>AMSEDC-SSL-02 -8</t>
  </si>
  <si>
    <t>AMSEDC-SSL-03-1</t>
  </si>
  <si>
    <t>AMSEDC-SSL-03-2</t>
  </si>
  <si>
    <t>AMSEDC-SSL-03-3</t>
  </si>
  <si>
    <t>AMSEDC-SSL-03-4</t>
  </si>
  <si>
    <t>AMSEDC-SAT-1-1</t>
  </si>
  <si>
    <t>AMSEDC-SAT-1-2</t>
  </si>
  <si>
    <t>AMSEDC-SAT-1-3</t>
  </si>
  <si>
    <t>AMSEDC-SAT-1-4</t>
  </si>
  <si>
    <t>AMSEDC-SAT-2-1</t>
  </si>
  <si>
    <t>AMSEDC-SAT-2-2</t>
  </si>
  <si>
    <t>AMSEDC-SAT-2-3</t>
  </si>
  <si>
    <t>AMSEDC-SAT-2-4</t>
  </si>
  <si>
    <t>AMSEDC-SAT-3 -1</t>
  </si>
  <si>
    <t>AMSEDC-SAT-3 -2</t>
  </si>
  <si>
    <t>AMSEDC-SAT-3 -3</t>
  </si>
  <si>
    <t>AMSEDC-SAT-3 -4</t>
  </si>
  <si>
    <t>AMSEDC-SAT-3 -5</t>
  </si>
  <si>
    <t>AMSEDC-SAT-3 -6</t>
  </si>
  <si>
    <t>AMSEDC-SAT-3 -7</t>
  </si>
  <si>
    <t>AMSEDC-SAT-3 -8</t>
  </si>
  <si>
    <t>AMSEDC-SAT-4 -1</t>
  </si>
  <si>
    <t>AMSEDC-SAT-4 -2</t>
  </si>
  <si>
    <t>AMSEDC-SAT-4 -3</t>
  </si>
  <si>
    <t>AMSEDC-SAT-4 -4</t>
  </si>
  <si>
    <t>AMSEDC-SAT-4 -5</t>
  </si>
  <si>
    <t>AMSEDC-SAT-4 -6</t>
  </si>
  <si>
    <t>AMSEDC-SAT-4 -7</t>
  </si>
  <si>
    <t>AMSEDC-SAT-4 -8</t>
  </si>
  <si>
    <t>AMSEDC- SAT-5-1</t>
  </si>
  <si>
    <t>AMSEDC- SAT-5-2</t>
  </si>
  <si>
    <t>AMSEDC- SAT-5-3</t>
  </si>
  <si>
    <t>AMSEDC- SAT-5-4</t>
  </si>
  <si>
    <t>AMSEDC- SAT-5-5</t>
  </si>
  <si>
    <t>AMSEDC- SAT-5-6</t>
  </si>
  <si>
    <t>AMSEDC- SAT-5-7</t>
  </si>
  <si>
    <t>AMSEDC- SAT-5-8</t>
  </si>
  <si>
    <t>Proveedor</t>
  </si>
  <si>
    <t>NIT</t>
  </si>
  <si>
    <t>Lote_1_Segmento_1</t>
  </si>
  <si>
    <t>Lote_1_Segmento_2</t>
  </si>
  <si>
    <t>Lote_1_Segmento_4</t>
  </si>
  <si>
    <t>Lote_1_ Segmento_5</t>
  </si>
  <si>
    <t>Lote_2</t>
  </si>
  <si>
    <t>Lote_Segmento</t>
  </si>
  <si>
    <t>Tabla</t>
  </si>
  <si>
    <t>GSE SA</t>
  </si>
  <si>
    <t>900204272-8</t>
  </si>
  <si>
    <t>Certicámara SA</t>
  </si>
  <si>
    <t>830084433-7</t>
  </si>
  <si>
    <t>Camerfirma</t>
  </si>
  <si>
    <t>901312112-4</t>
  </si>
  <si>
    <t>Lote_1_Segmento_3</t>
  </si>
  <si>
    <t>Olimpia IT</t>
  </si>
  <si>
    <t>900032774 - 4</t>
  </si>
  <si>
    <t>Lote_1_Segmento_5</t>
  </si>
  <si>
    <t>Con el objetivo de complementar el entendimiento sobre la solicitud de Productos y Servicios Electrónicos y Digitales de Confianza, por favor diligencie la totalidad de la información que se pide a continuación.</t>
  </si>
  <si>
    <t>Tenga en cuenta que esta información es de utilidad para que el Proveedor pueda cotizar de la manera más precisa posible los Productos y Servicios Electrónicos y Digitales de Confianza, por lo cual la exactitud y completitud es muy importante.</t>
  </si>
  <si>
    <t>Requerimiento adicional</t>
  </si>
  <si>
    <t xml:space="preserve">Descripción </t>
  </si>
  <si>
    <t>INFORMACION SUMINISTRADA POR LA ENTIDAD COMPRADORA</t>
  </si>
  <si>
    <t>Nombre y Nit de la Entidad Estatal a la cual se le entregará la titularidad de las licencias adquiridas.</t>
  </si>
  <si>
    <t>UNIDAD DE PLANEACION DE INFRAESTRUCTURA DE TRASNSPORTE - UPIT, NIT 901525615-1</t>
  </si>
  <si>
    <t>Lugar de entrega de los Productos y Servicios. (Especificar dirección y ciudad de entrega).</t>
  </si>
  <si>
    <t>Bogotá, D.C. en la sede principal de la Unidad de Planeación de Infraestructura de Transporte – UPIT, el cual se encuentra ubicado en el Complejo Empresarial Sarmiento Angulo, Av Calle 26 No 57-83 torre 7 piso 3</t>
  </si>
  <si>
    <t>Datos Contacto de entrega (Especificar nombre, teléfono y correo electrónico).</t>
  </si>
  <si>
    <t>BISMARK BENJAMIN BUENAÑOS MOSQUERA, 3143677084, bismark.buenanos@upit.gov.co</t>
  </si>
  <si>
    <t>En caso de incluir la especificación de Adobe Approved trust list, AATL, diligencie la correpsondiente justificación.</t>
  </si>
  <si>
    <t>N/A</t>
  </si>
  <si>
    <t>Funciones a realizar el soporte en sitio.</t>
  </si>
  <si>
    <t>Instalación Y Configuración Del Producto (Opcion Virtual)</t>
  </si>
  <si>
    <t>Perfil (técnico/tecnólogo o profesional) de las personas que prestan servicios adicionales en los casos que aplique.</t>
  </si>
  <si>
    <t>Área de conocimiento de las personas que prestan servicios adicionales</t>
  </si>
  <si>
    <t>Mecanismo de solicitud del soporte reactivo.</t>
  </si>
  <si>
    <t>Virtual</t>
  </si>
  <si>
    <t>Especificar que información o que bases de datos se van a migrar. Aplica en el caso que la Entidad Compradora solicite el servicio de migración de información o de bases de datos.</t>
  </si>
  <si>
    <t>Actividades del gerente de cuenta.</t>
  </si>
  <si>
    <t>Indique número de personas que requieren de capacitación. En caso que la Entidad Compradora solicite el servicio de capacitación usuario final o usuario técnico.</t>
  </si>
  <si>
    <t>5 Integrantes grupo TIC- Unidad de Planeacion de Infraestructura de Transporte</t>
  </si>
  <si>
    <t xml:space="preserve">Especificar características de configuración y descripción de las tareas a realizar. En caso que la Entidad Compradora solicite el servicio de configuración y parametrización. </t>
  </si>
  <si>
    <t>Instalación del certificado SSL en los servidores del TENANT Microsoft Azure</t>
  </si>
  <si>
    <t>Establecer las políticas de respaldo de información.</t>
  </si>
  <si>
    <t>SOLICITUD DE COTIZACIÓN</t>
  </si>
  <si>
    <t xml:space="preserve">Solicitud de Cotización </t>
  </si>
  <si>
    <t>Información de la Entidad Compradora</t>
  </si>
  <si>
    <t>Nombre de la Entidad:</t>
  </si>
  <si>
    <t>UNIDAD DE PLANEACION DE INFRAESTRUCTURA DE TRANSPORTE</t>
  </si>
  <si>
    <t>NIT:</t>
  </si>
  <si>
    <t>901525615-1</t>
  </si>
  <si>
    <t>Dirección de la Entidad:</t>
  </si>
  <si>
    <t xml:space="preserve"> Av. Calle 26 # 57 – 83, Torre 7, Piso 3 Bogotá D.C. Colombia</t>
  </si>
  <si>
    <t>Municipio:</t>
  </si>
  <si>
    <t>Bogotá D.C</t>
  </si>
  <si>
    <t>Nombre del Comprador:</t>
  </si>
  <si>
    <t>Bismark Benjamin Buenaños Mosquera</t>
  </si>
  <si>
    <t>Teléfono:</t>
  </si>
  <si>
    <t>Correo del comprador:</t>
  </si>
  <si>
    <t>bismark.buenanos@upit.gov.co</t>
  </si>
  <si>
    <t xml:space="preserve"> Artículos Solicitud de Cotización</t>
  </si>
  <si>
    <t>Fecha de creación cotización:</t>
  </si>
  <si>
    <t>Fecha de generación OC:</t>
  </si>
  <si>
    <t>Fecha de vencimiento OC:</t>
  </si>
  <si>
    <t>Agregar o Eliminar Filas:</t>
  </si>
  <si>
    <t>Lista Confianza AATL</t>
  </si>
  <si>
    <t>Operador SIIF</t>
  </si>
  <si>
    <t>Item</t>
  </si>
  <si>
    <t>Código</t>
  </si>
  <si>
    <t>Nombre</t>
  </si>
  <si>
    <t>Caracteristica 1</t>
  </si>
  <si>
    <t>Característica 2</t>
  </si>
  <si>
    <t>Característica 3</t>
  </si>
  <si>
    <t>Característica 4</t>
  </si>
  <si>
    <t>Unidad de Facturación</t>
  </si>
  <si>
    <t>Cantidad</t>
  </si>
  <si>
    <t>Certificado digital de sitio web SSL OV Validación Organización</t>
  </si>
  <si>
    <t>Certificado SSL - OV - Wilcard</t>
  </si>
  <si>
    <t>2 años</t>
  </si>
  <si>
    <t>Todas las Zonas</t>
  </si>
  <si>
    <t>Certificado</t>
  </si>
  <si>
    <t>Gravámenes adicionales (estampillas)</t>
  </si>
  <si>
    <r>
      <t xml:space="preserve">Si los hay, indique los gravámenes adicionales (estampilllas) a los que está sujeta la Orden de Compra. Son gravámenes adiconales por ejemplo; estampillas y demás impuestos territoriales. </t>
    </r>
    <r>
      <rPr>
        <sz val="10"/>
        <color rgb="FFFF0000"/>
        <rFont val="Arial"/>
        <family val="2"/>
      </rPr>
      <t>Los impuestos como ICA y retención en la fuente NO son gravámenes adicionales.</t>
    </r>
  </si>
  <si>
    <t>No.</t>
  </si>
  <si>
    <t>% Gravámen</t>
  </si>
  <si>
    <t>Total Gravámenes adicionales</t>
  </si>
  <si>
    <t>RESUMEN DE COTIZACIÓN</t>
  </si>
  <si>
    <t xml:space="preserve"> Artículos de la Cotización</t>
  </si>
  <si>
    <t>Precio Catálogo</t>
  </si>
  <si>
    <t xml:space="preserve">Precio + Gravamen </t>
  </si>
  <si>
    <t>Precio x Cantidad</t>
  </si>
  <si>
    <t>IVA</t>
  </si>
  <si>
    <t>Subtotal</t>
  </si>
  <si>
    <t>Total</t>
  </si>
  <si>
    <t>COTIZACIÓN</t>
  </si>
  <si>
    <t>Datos Proveedor</t>
  </si>
  <si>
    <t>Precio + Gravamen</t>
  </si>
  <si>
    <t>Descuento</t>
  </si>
  <si>
    <t>Precio con descuento</t>
  </si>
  <si>
    <t>Valor IVA sobre Descuento</t>
  </si>
  <si>
    <t>CODIGO</t>
  </si>
  <si>
    <t>NOMBRE</t>
  </si>
  <si>
    <t>Característica 1</t>
  </si>
  <si>
    <t>Unidad de facturación</t>
  </si>
  <si>
    <t>AMSEDC-CD-01-1</t>
  </si>
  <si>
    <t>Certificados de Firma Electrónica Acreditado</t>
  </si>
  <si>
    <t>SEGMENTO 2</t>
  </si>
  <si>
    <t>Todas las zonas</t>
  </si>
  <si>
    <t>Plataforma mes</t>
  </si>
  <si>
    <t>AMSEDC-CD-01-2</t>
  </si>
  <si>
    <t>Transacción</t>
  </si>
  <si>
    <t>AMSEDC-CD-02-1</t>
  </si>
  <si>
    <t>Certificados digitales de persona natural Acreditado</t>
  </si>
  <si>
    <t>SEGMENTO 1 y 4</t>
  </si>
  <si>
    <t>Token físico</t>
  </si>
  <si>
    <t>1 año</t>
  </si>
  <si>
    <t>Zona 1</t>
  </si>
  <si>
    <t>AMSEDC-CD-02-2</t>
  </si>
  <si>
    <t>Zona 2</t>
  </si>
  <si>
    <t>AMSEDC-CD-02-3</t>
  </si>
  <si>
    <t>Zona 3</t>
  </si>
  <si>
    <t>AMSEDC-CD-02-4</t>
  </si>
  <si>
    <t>Token virtual</t>
  </si>
  <si>
    <t>AMSEDC-CD-02-5</t>
  </si>
  <si>
    <t>AMSEDC-CD-02-6</t>
  </si>
  <si>
    <t>AMSEDC-CD-02-7</t>
  </si>
  <si>
    <t>AMSEDC-CD-02-8</t>
  </si>
  <si>
    <t>AMSEDC-CD-03-1</t>
  </si>
  <si>
    <t>Certificados digitales de profesional titulado Acreditado</t>
  </si>
  <si>
    <t>AMSEDC-CD-03-2</t>
  </si>
  <si>
    <t>AMSEDC-CD-03-3</t>
  </si>
  <si>
    <t>AMSEDC-CD-03-4</t>
  </si>
  <si>
    <t>AMSEDC-CD-03-5</t>
  </si>
  <si>
    <t>AMSEDC-CD-03-6</t>
  </si>
  <si>
    <t>AMSEDC-CD-03-7</t>
  </si>
  <si>
    <t>AMSEDC-CD-03-8</t>
  </si>
  <si>
    <t>AMSEDC-CD-04-1</t>
  </si>
  <si>
    <t xml:space="preserve"> Certificados digitales de persona jurídica acreditado</t>
  </si>
  <si>
    <t>AMSEDC-CD-04-2</t>
  </si>
  <si>
    <t>AMSEDC-CD-04-3</t>
  </si>
  <si>
    <t>AMSEDC-CD-04-4</t>
  </si>
  <si>
    <t>AMSEDC-CD-04-5</t>
  </si>
  <si>
    <t>AMSEDC-CD-04-6</t>
  </si>
  <si>
    <t>AMSEDC-CD-04-7</t>
  </si>
  <si>
    <t>AMSEDC-CD-04-8</t>
  </si>
  <si>
    <t>AMSEDC-CD-05-1</t>
  </si>
  <si>
    <t>Certificados digitales de Representación legal Acreditado</t>
  </si>
  <si>
    <t>AMSEDC-CD-05-2</t>
  </si>
  <si>
    <t>AMSEDC-CD-05-3</t>
  </si>
  <si>
    <t>AMSEDC-CD-05-4</t>
  </si>
  <si>
    <t>AMSEDC-CD-05-5</t>
  </si>
  <si>
    <t>AMSEDC-CD-05-6</t>
  </si>
  <si>
    <t>AMSEDC-CD-05-7</t>
  </si>
  <si>
    <t>AMSEDC-CD-05-8</t>
  </si>
  <si>
    <t>AMSEDC-CD-06-1</t>
  </si>
  <si>
    <t>Certificados digitales de Pertenencia a Empresa Acreditado</t>
  </si>
  <si>
    <t>AMSEDC-CD-06-2</t>
  </si>
  <si>
    <t>AMSEDC-CD-06-3</t>
  </si>
  <si>
    <t>AMSEDC-CD-06-4</t>
  </si>
  <si>
    <t>AMSEDC-CD-06-5</t>
  </si>
  <si>
    <t>AMSEDC-CD-06-6</t>
  </si>
  <si>
    <t>AMSEDC-CD-06-7</t>
  </si>
  <si>
    <t>AMSEDC-CD-06-8</t>
  </si>
  <si>
    <t>AMSEDC-CD-07-1</t>
  </si>
  <si>
    <t>Certificados Digitales de Función Pública Acreditado</t>
  </si>
  <si>
    <t>Token físico o Token virtual</t>
  </si>
  <si>
    <t>AMSEDC-CD-07-2</t>
  </si>
  <si>
    <t>AMSEDC-CD-07-3</t>
  </si>
  <si>
    <t>AMSEDC-CD-07-4</t>
  </si>
  <si>
    <t>AMSEDC-CD-07-5</t>
  </si>
  <si>
    <t>AMSEDC-CD-07-6</t>
  </si>
  <si>
    <t>AMSEDC-CD-09-1</t>
  </si>
  <si>
    <t>Software como Servicio de gestión de Firmas</t>
  </si>
  <si>
    <t>SEGMENTO 4</t>
  </si>
  <si>
    <t>Licencia SaaS</t>
  </si>
  <si>
    <t>Licencia SaaS/Mes</t>
  </si>
  <si>
    <t>AMSEDC-CD-09-2</t>
  </si>
  <si>
    <t>Licencia On Premises</t>
  </si>
  <si>
    <t>Licencia On Premises/Mes</t>
  </si>
  <si>
    <t>AMSEDC-CD-09-3</t>
  </si>
  <si>
    <t>Transacción efectiva (necesario)</t>
  </si>
  <si>
    <t>AMSEDC-CD-10-1</t>
  </si>
  <si>
    <t>Servicio de API de integración</t>
  </si>
  <si>
    <t xml:space="preserve">Valor Licencia mes de API de integración </t>
  </si>
  <si>
    <t>Licencia/Mes</t>
  </si>
  <si>
    <t>AMSEDC-CD-11-1</t>
  </si>
  <si>
    <t>Envío y recepción del mensaje de datos y de documentos electrónicos transferibles</t>
  </si>
  <si>
    <t>SEGMENTO 5</t>
  </si>
  <si>
    <t>Correo electrónico Certificado (1 megabyte)</t>
  </si>
  <si>
    <t>Correo</t>
  </si>
  <si>
    <t>AMSEDC-CD-12-1</t>
  </si>
  <si>
    <t>Estampado Cronológico Acreditado</t>
  </si>
  <si>
    <t>Estampa</t>
  </si>
  <si>
    <t>AMSEDC-CD-12-2</t>
  </si>
  <si>
    <t>AMSEDC-CD-12-3</t>
  </si>
  <si>
    <t>Hora de implementación</t>
  </si>
  <si>
    <t>Todos los segmentos</t>
  </si>
  <si>
    <t>Profesional</t>
  </si>
  <si>
    <t>Presencial</t>
  </si>
  <si>
    <t>Hora</t>
  </si>
  <si>
    <t>Sesión capacitación</t>
  </si>
  <si>
    <t>Sesión</t>
  </si>
  <si>
    <t>AMSEDC-SAT-3-1</t>
  </si>
  <si>
    <t>Soporte Técnico</t>
  </si>
  <si>
    <t>Técnico o tecnologo</t>
  </si>
  <si>
    <t>Remoto</t>
  </si>
  <si>
    <t>AMSEDC-SAT-3-2</t>
  </si>
  <si>
    <t>En sitio</t>
  </si>
  <si>
    <t>AMSEDC-SAT-3-3</t>
  </si>
  <si>
    <t>AMSEDC-SAT-3-4</t>
  </si>
  <si>
    <t>AMSEDC-SAT-3-5</t>
  </si>
  <si>
    <t>AMSEDC-SAT-3-6</t>
  </si>
  <si>
    <t>AMSEDC-SAT-3-7</t>
  </si>
  <si>
    <t>AMSEDC-SAT-3-8</t>
  </si>
  <si>
    <t>AMSEDC-SAT-4-1</t>
  </si>
  <si>
    <t>Soporte Técnico Proactivo</t>
  </si>
  <si>
    <t>AMSEDC-SAT-4-2</t>
  </si>
  <si>
    <t>AMSEDC-SAT-4-3</t>
  </si>
  <si>
    <t>AMSEDC-SAT-4-4</t>
  </si>
  <si>
    <t>AMSEDC-SAT-4-5</t>
  </si>
  <si>
    <t>AMSEDC-SAT-4-6</t>
  </si>
  <si>
    <t>AMSEDC-SAT-4-7</t>
  </si>
  <si>
    <t>AMSEDC-SAT-4-8</t>
  </si>
  <si>
    <t>AMSEDC-SAT-5-1</t>
  </si>
  <si>
    <t>Soporte Técnico Reactivo</t>
  </si>
  <si>
    <t>AMSEDC-SAT-5-2</t>
  </si>
  <si>
    <t>AMSEDC-SAT-5-3</t>
  </si>
  <si>
    <t>AMSEDC-SAT-5-4</t>
  </si>
  <si>
    <t>AMSEDC-SAT-5-5</t>
  </si>
  <si>
    <t>AMSEDC-SAT-5-6</t>
  </si>
  <si>
    <t>AMSEDC-SAT-5-7</t>
  </si>
  <si>
    <t>AMSEDC-SAT-5-8</t>
  </si>
  <si>
    <t>AMSEDC-CD-02-1-ESP 01</t>
  </si>
  <si>
    <t>Certificados digitales de persona natural Acreditado-AATL</t>
  </si>
  <si>
    <t>AMSEDC-CD-02-2-ESP 01</t>
  </si>
  <si>
    <t>AMSEDC-CD-02-3-ESP 01</t>
  </si>
  <si>
    <t>AMSEDC-CD-02-4-ESP 01</t>
  </si>
  <si>
    <t>AMSEDC-CD-02-5-ESP 01</t>
  </si>
  <si>
    <t>AMSEDC-CD-02-6-ESP 01</t>
  </si>
  <si>
    <t>AMSEDC-CD-02-7-ESP 01</t>
  </si>
  <si>
    <t>AMSEDC-CD-02-8-ESP 01</t>
  </si>
  <si>
    <t>AMSEDC-CD-03-1-ESP 01</t>
  </si>
  <si>
    <t>Certificados digitales de profesional titulado Acreditado-AATL</t>
  </si>
  <si>
    <t>AMSEDC-CD-03-2-ESP 01</t>
  </si>
  <si>
    <t>AMSEDC-CD-03-3-ESP 01</t>
  </si>
  <si>
    <t>AMSEDC-CD-03-4-ESP 01</t>
  </si>
  <si>
    <t>AMSEDC-CD-03-5-ESP 01</t>
  </si>
  <si>
    <t>AMSEDC-CD-03-6-ESP 01</t>
  </si>
  <si>
    <t>AMSEDC-CD-03-7-ESP 01</t>
  </si>
  <si>
    <t>AMSEDC-CD-03-8-ESP 01</t>
  </si>
  <si>
    <t>AMSEDC-CD-04-1-ESP 01</t>
  </si>
  <si>
    <t xml:space="preserve"> Certificados digitales de persona jurídica acreditado-AATL</t>
  </si>
  <si>
    <t>AMSEDC-CD-04-2-ESP 01</t>
  </si>
  <si>
    <t>AMSEDC-CD-04-3-ESP 01</t>
  </si>
  <si>
    <t>AMSEDC-CD-04-4-ESP 01</t>
  </si>
  <si>
    <t>AMSEDC-CD-04-5-ESP 01</t>
  </si>
  <si>
    <t>AMSEDC-CD-04-6-ESP 01</t>
  </si>
  <si>
    <t>AMSEDC-CD-04-7-ESP 01</t>
  </si>
  <si>
    <t>AMSEDC-CD-04-8-ESP 01</t>
  </si>
  <si>
    <t>AMSEDC-CD-05-1-ESP 01</t>
  </si>
  <si>
    <t>Certificados digitales de Representación legal Acreditado-AATL</t>
  </si>
  <si>
    <t>AMSEDC-CD-05-2-ESP 01</t>
  </si>
  <si>
    <t>AMSEDC-CD-05-3-ESP 01</t>
  </si>
  <si>
    <t>AMSEDC-CD-05-4-ESP 01</t>
  </si>
  <si>
    <t>AMSEDC-CD-05-5-ESP 01</t>
  </si>
  <si>
    <t>AMSEDC-CD-05-6-ESP 01</t>
  </si>
  <si>
    <t>AMSEDC-CD-05-7-ESP 01</t>
  </si>
  <si>
    <t>AMSEDC-CD-05-8-ESP 01</t>
  </si>
  <si>
    <t>AMSEDC-CD-06-1-ESP 01</t>
  </si>
  <si>
    <t>Certificados digitales de Pertenencia a Empresa Acreditado-AATL</t>
  </si>
  <si>
    <t>AMSEDC-CD-06-2-ESP 01</t>
  </si>
  <si>
    <t>AMSEDC-CD-06-3-ESP 01</t>
  </si>
  <si>
    <t>AMSEDC-CD-06-4-ESP 01</t>
  </si>
  <si>
    <t>AMSEDC-CD-06-5-ESP 01</t>
  </si>
  <si>
    <t>AMSEDC-CD-06-6-ESP 01</t>
  </si>
  <si>
    <t>AMSEDC-CD-06-7-ESP 01</t>
  </si>
  <si>
    <t>AMSEDC-CD-06-8-ESP 01</t>
  </si>
  <si>
    <t>AMSEDC-CD-07-1-ESP 01</t>
  </si>
  <si>
    <t>Certificados Digitales de Función Pública Acreditado-AATL</t>
  </si>
  <si>
    <t>AMSEDC-CD-07-2-ESP 01</t>
  </si>
  <si>
    <t>AMSEDC-CD-07-3-ESP 01</t>
  </si>
  <si>
    <t>AMSEDC-CD-07-4-ESP 01</t>
  </si>
  <si>
    <t>AMSEDC-CD-07-5-ESP 01</t>
  </si>
  <si>
    <t>AMSEDC-CD-07-6-ESP 01</t>
  </si>
  <si>
    <t>AMSEDC-CD-07-1-ESP-02</t>
  </si>
  <si>
    <t>Certificados Digitales de Función Pública Acreditado-SIIF</t>
  </si>
  <si>
    <t>AMSEDC-CD-07-2-ESP-02</t>
  </si>
  <si>
    <t>AMSEDC-CD-07-3-ESP-02</t>
  </si>
  <si>
    <t>AMSEDC-CD-07-4-ESP-02</t>
  </si>
  <si>
    <t>AMSEDC-CD-07-5-ESP-02</t>
  </si>
  <si>
    <t>AMSEDC-CD-07-6-ESP-02</t>
  </si>
  <si>
    <t>AMSEDC-CD-07-1-ESP 01-02</t>
  </si>
  <si>
    <t>Certificados Digitales de Función Pública Acreditado-AATL-SIIF Nación</t>
  </si>
  <si>
    <t>AMSEDC-CD-07-2-ESP 01-02</t>
  </si>
  <si>
    <t>AMSEDC-CD-07-3-ESP 01-02</t>
  </si>
  <si>
    <t>AMSEDC-CD-07-4-ESP 01-02</t>
  </si>
  <si>
    <t>AMSEDC-CD-07-5-ESP 01-02</t>
  </si>
  <si>
    <t>AMSEDC-CD-07-6-ESP 01-02</t>
  </si>
  <si>
    <t xml:space="preserve">Certificado digital de sitio web SSL DV Validación Dominio </t>
  </si>
  <si>
    <t>Certificado SSL OV</t>
  </si>
  <si>
    <t>Certificado SSL - OV - Subdominio SAN</t>
  </si>
  <si>
    <t>Funcionalidad escaneo diario de malware</t>
  </si>
  <si>
    <t>Certificado digital de sitio web SSL EV Validación Extendida</t>
  </si>
  <si>
    <t>Certificado SSL EV</t>
  </si>
  <si>
    <t>Certificado SSL EV - Subdominio SAN</t>
  </si>
  <si>
    <t>Tipo</t>
  </si>
  <si>
    <t>Código de unidad de medida</t>
  </si>
  <si>
    <t>Precio base</t>
  </si>
  <si>
    <t>Divisa</t>
  </si>
  <si>
    <t>Descripción</t>
  </si>
  <si>
    <t>Mercancía</t>
  </si>
  <si>
    <t>item</t>
  </si>
  <si>
    <t>Und</t>
  </si>
  <si>
    <t>3218951,68</t>
  </si>
  <si>
    <t>COP</t>
  </si>
  <si>
    <t>idg01--AMSEDC-SSL-02 -6-Certificado digital de sitio web SSL OV Validación Organización</t>
  </si>
  <si>
    <t>611600,82</t>
  </si>
  <si>
    <t>idg01--IVA</t>
  </si>
  <si>
    <t>Campo de usuario</t>
  </si>
  <si>
    <t>Campo de usuario resaltado</t>
  </si>
  <si>
    <t>Campo de usuario bloqueado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</si>
</sst>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&quot;$&quot;* #,##0_);_(&quot;$&quot;* \(#,##0\);_(&quot;$&quot;* &quot;-&quot;_);_(@_)"/>
    <numFmt numFmtId="166" formatCode="_(&quot;$&quot;\ * #,##0.00_);_(&quot;$&quot;\ * \(#,##0.00\);_(&quot;$&quot;\ * &quot;-&quot;??_);_(@_)"/>
    <numFmt numFmtId="167" formatCode="_-&quot;$&quot;\ * #.##0.00_-;\-&quot;$&quot;\ * #.##0.00_-;_-&quot;$&quot;\ * &quot;-&quot;??_-;_-@_-"/>
    <numFmt numFmtId="168" formatCode="_-[$$-240A]\ * #,##0.00_-;\-[$$-240A]\ * #,##0.00_-;_-[$$-240A]\ * &quot;-&quot;??_-;_-@_-"/>
    <numFmt numFmtId="169" formatCode="_-&quot;$&quot;\ * #,##0.00_-;\-&quot;$&quot;\ * #,##0.00_-;_-&quot;$&quot;\ * &quot;-&quot;_-;_-@_-"/>
    <numFmt numFmtId="170" formatCode="0.000000"/>
  </numFmts>
  <fonts count="38" x14ac:knownFonts="1">
    <font>
      <sz val="11"/>
      <color theme="1"/>
      <name val="Calibri"/>
      <family val="2"/>
      <scheme val="minor"/>
    </font>
    <font>
      <b/>
      <sz val="18"/>
      <color theme="8" tint="-0.249977111117893"/>
      <name val="Arial"/>
      <family val="2"/>
    </font>
    <font>
      <b/>
      <sz val="12"/>
      <color theme="1" tint="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4"/>
      <color theme="0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8"/>
      <color rgb="FF1C4F9E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DBDB"/>
        <bgColor indexed="64"/>
      </patternFill>
    </fill>
  </fills>
  <borders count="51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6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6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 style="thick">
        <color rgb="FFCDCCCC"/>
      </left>
      <right style="thick">
        <color rgb="FFCDCCCC"/>
      </right>
      <top style="thick">
        <color rgb="FFCDCCCC"/>
      </top>
      <bottom style="thick">
        <color rgb="FFCDCCCC"/>
      </bottom>
      <diagonal/>
    </border>
    <border>
      <left style="thick">
        <color rgb="FFCDCCCC"/>
      </left>
      <right/>
      <top style="thick">
        <color rgb="FFCDCCCC"/>
      </top>
      <bottom style="thick">
        <color rgb="FFCDCCCC"/>
      </bottom>
      <diagonal/>
    </border>
    <border>
      <left/>
      <right/>
      <top style="thick">
        <color rgb="FFCDCCCC"/>
      </top>
      <bottom style="thick">
        <color rgb="FFCDCCCC"/>
      </bottom>
      <diagonal/>
    </border>
    <border>
      <left/>
      <right style="thick">
        <color rgb="FFCDCCCC"/>
      </right>
      <top style="thick">
        <color rgb="FFCDCCCC"/>
      </top>
      <bottom style="thick">
        <color rgb="FFCDCCCC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2"/>
      </left>
      <right style="thin">
        <color theme="2"/>
      </right>
      <top style="thin">
        <color theme="4"/>
      </top>
      <bottom/>
      <diagonal/>
    </border>
    <border>
      <left style="thick">
        <color rgb="FFCDCCCC"/>
      </left>
      <right style="thick">
        <color rgb="FFCDCCCC"/>
      </right>
      <top style="thick">
        <color rgb="FFCDCCCC"/>
      </top>
      <bottom/>
      <diagonal/>
    </border>
    <border>
      <left style="thick">
        <color rgb="FFCDCCCC"/>
      </left>
      <right/>
      <top style="thick">
        <color rgb="FFCDCCCC"/>
      </top>
      <bottom/>
      <diagonal/>
    </border>
    <border>
      <left style="thick">
        <color rgb="FFCDCCCC"/>
      </left>
      <right style="thick">
        <color rgb="FFCDCCCC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12">
    <xf numFmtId="0" fontId="0" fillId="0" borderId="0"/>
    <xf numFmtId="0" fontId="6" fillId="0" borderId="0" applyNumberFormat="0" applyFill="0" applyBorder="0" applyAlignment="0" applyProtection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10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8" fillId="0" borderId="0"/>
  </cellStyleXfs>
  <cellXfs count="175">
    <xf numFmtId="0" fontId="0" fillId="0" borderId="0" xfId="0"/>
    <xf numFmtId="0" fontId="4" fillId="2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right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locked="0" hidden="1"/>
    </xf>
    <xf numFmtId="0" fontId="3" fillId="6" borderId="0" xfId="0" applyFont="1" applyFill="1" applyAlignment="1" applyProtection="1">
      <alignment horizontal="center" wrapText="1"/>
      <protection hidden="1"/>
    </xf>
    <xf numFmtId="0" fontId="4" fillId="7" borderId="10" xfId="0" applyFont="1" applyFill="1" applyBorder="1" applyAlignment="1" applyProtection="1">
      <alignment vertical="center"/>
      <protection locked="0" hidden="1"/>
    </xf>
    <xf numFmtId="0" fontId="4" fillId="3" borderId="9" xfId="0" applyFont="1" applyFill="1" applyBorder="1" applyAlignment="1" applyProtection="1">
      <alignment vertical="center"/>
      <protection locked="0"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12" fillId="2" borderId="0" xfId="1" applyFont="1" applyFill="1" applyBorder="1" applyAlignment="1" applyProtection="1">
      <alignment horizontal="center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12" fillId="2" borderId="0" xfId="1" applyFont="1" applyFill="1" applyBorder="1" applyAlignment="1" applyProtection="1">
      <alignment vertical="center"/>
      <protection hidden="1"/>
    </xf>
    <xf numFmtId="0" fontId="5" fillId="4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49" fontId="0" fillId="0" borderId="0" xfId="0" applyNumberFormat="1"/>
    <xf numFmtId="0" fontId="22" fillId="0" borderId="0" xfId="0" applyFont="1"/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9" fillId="9" borderId="27" xfId="0" applyFont="1" applyFill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5" borderId="27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26" fillId="0" borderId="0" xfId="0" applyFont="1"/>
    <xf numFmtId="0" fontId="4" fillId="2" borderId="0" xfId="0" applyFont="1" applyFill="1" applyAlignment="1" applyProtection="1">
      <alignment horizontal="center"/>
      <protection hidden="1"/>
    </xf>
    <xf numFmtId="0" fontId="10" fillId="9" borderId="1" xfId="0" applyFont="1" applyFill="1" applyBorder="1" applyAlignment="1" applyProtection="1">
      <alignment horizontal="center" vertical="center"/>
      <protection hidden="1"/>
    </xf>
    <xf numFmtId="0" fontId="10" fillId="9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2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5" fillId="4" borderId="33" xfId="0" applyFont="1" applyFill="1" applyBorder="1" applyAlignment="1">
      <alignment horizontal="center" vertical="center" wrapText="1"/>
    </xf>
    <xf numFmtId="0" fontId="12" fillId="2" borderId="0" xfId="0" applyFont="1" applyFill="1" applyProtection="1">
      <protection hidden="1"/>
    </xf>
    <xf numFmtId="0" fontId="16" fillId="2" borderId="0" xfId="0" applyFont="1" applyFill="1" applyProtection="1">
      <protection hidden="1"/>
    </xf>
    <xf numFmtId="0" fontId="19" fillId="0" borderId="0" xfId="0" applyFont="1"/>
    <xf numFmtId="0" fontId="30" fillId="0" borderId="0" xfId="0" applyFont="1"/>
    <xf numFmtId="0" fontId="20" fillId="6" borderId="0" xfId="0" applyFont="1" applyFill="1" applyAlignment="1" applyProtection="1">
      <alignment horizontal="center" wrapText="1"/>
      <protection hidden="1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168" fontId="25" fillId="0" borderId="32" xfId="0" applyNumberFormat="1" applyFont="1" applyBorder="1" applyAlignment="1">
      <alignment horizontal="center" vertical="center"/>
    </xf>
    <xf numFmtId="0" fontId="19" fillId="9" borderId="0" xfId="0" applyFont="1" applyFill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>
      <alignment horizontal="center" vertical="top"/>
    </xf>
    <xf numFmtId="14" fontId="12" fillId="5" borderId="0" xfId="0" applyNumberFormat="1" applyFont="1" applyFill="1" applyAlignment="1" applyProtection="1">
      <alignment horizontal="center" vertical="center"/>
      <protection hidden="1"/>
    </xf>
    <xf numFmtId="0" fontId="17" fillId="11" borderId="39" xfId="8" applyFont="1" applyFill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 applyProtection="1">
      <alignment vertical="center" wrapText="1"/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31" fillId="0" borderId="8" xfId="0" applyFont="1" applyBorder="1" applyAlignment="1" applyProtection="1">
      <alignment vertical="center" wrapText="1"/>
      <protection locked="0" hidden="1"/>
    </xf>
    <xf numFmtId="0" fontId="17" fillId="11" borderId="41" xfId="8" applyFont="1" applyFill="1" applyBorder="1" applyAlignment="1" applyProtection="1">
      <alignment horizontal="center" vertical="center" wrapText="1"/>
      <protection hidden="1"/>
    </xf>
    <xf numFmtId="0" fontId="12" fillId="2" borderId="11" xfId="1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vertical="center"/>
      <protection locked="0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9" fontId="20" fillId="5" borderId="9" xfId="2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 wrapText="1"/>
      <protection hidden="1"/>
    </xf>
    <xf numFmtId="10" fontId="20" fillId="5" borderId="9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32" fillId="0" borderId="0" xfId="0" applyFont="1"/>
    <xf numFmtId="168" fontId="25" fillId="0" borderId="45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9" fillId="9" borderId="49" xfId="0" applyFont="1" applyFill="1" applyBorder="1" applyAlignment="1">
      <alignment horizontal="center"/>
    </xf>
    <xf numFmtId="0" fontId="9" fillId="9" borderId="5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11" xfId="1" applyFont="1" applyFill="1" applyBorder="1" applyAlignment="1" applyProtection="1">
      <alignment horizontal="center" vertical="center"/>
    </xf>
    <xf numFmtId="164" fontId="4" fillId="2" borderId="11" xfId="4" applyFont="1" applyFill="1" applyBorder="1" applyAlignment="1" applyProtection="1">
      <alignment vertical="center"/>
    </xf>
    <xf numFmtId="169" fontId="4" fillId="0" borderId="9" xfId="7" applyNumberFormat="1" applyFont="1" applyBorder="1" applyProtection="1">
      <protection hidden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164" fontId="0" fillId="0" borderId="0" xfId="10" applyFont="1" applyFill="1"/>
    <xf numFmtId="0" fontId="25" fillId="12" borderId="0" xfId="0" applyFont="1" applyFill="1" applyAlignment="1">
      <alignment horizontal="left" vertical="center"/>
    </xf>
    <xf numFmtId="9" fontId="33" fillId="5" borderId="9" xfId="2" applyFont="1" applyFill="1" applyBorder="1" applyAlignment="1" applyProtection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hidden="1"/>
    </xf>
    <xf numFmtId="164" fontId="0" fillId="0" borderId="0" xfId="4" applyFont="1" applyFill="1"/>
    <xf numFmtId="0" fontId="4" fillId="0" borderId="0" xfId="0" applyFont="1"/>
    <xf numFmtId="0" fontId="8" fillId="0" borderId="0" xfId="11" applyProtection="1">
      <protection hidden="1"/>
    </xf>
    <xf numFmtId="170" fontId="0" fillId="0" borderId="39" xfId="0" applyNumberFormat="1" applyBorder="1"/>
    <xf numFmtId="170" fontId="24" fillId="4" borderId="39" xfId="0" applyNumberFormat="1" applyFont="1" applyFill="1" applyBorder="1" applyAlignment="1">
      <alignment horizontal="center" vertical="center"/>
    </xf>
    <xf numFmtId="170" fontId="0" fillId="0" borderId="0" xfId="0" applyNumberFormat="1"/>
    <xf numFmtId="0" fontId="24" fillId="0" borderId="32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/>
      <protection locked="0"/>
    </xf>
    <xf numFmtId="49" fontId="31" fillId="0" borderId="8" xfId="0" applyNumberFormat="1" applyFont="1" applyBorder="1" applyAlignment="1" applyProtection="1">
      <alignment vertical="center" wrapText="1"/>
      <protection locked="0" hidden="1"/>
    </xf>
    <xf numFmtId="0" fontId="10" fillId="9" borderId="28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/>
    </xf>
    <xf numFmtId="0" fontId="35" fillId="13" borderId="0" xfId="0" applyFont="1" applyFill="1" applyAlignment="1" applyProtection="1">
      <alignment horizontal="center" vertical="center" wrapText="1"/>
      <protection hidden="1"/>
    </xf>
    <xf numFmtId="0" fontId="34" fillId="0" borderId="0" xfId="11" applyFont="1" applyAlignment="1" applyProtection="1">
      <alignment horizontal="center" vertical="center" wrapText="1"/>
      <protection hidden="1"/>
    </xf>
    <xf numFmtId="0" fontId="4" fillId="0" borderId="37" xfId="0" applyFont="1" applyBorder="1" applyAlignment="1" applyProtection="1">
      <alignment horizontal="center" wrapText="1"/>
      <protection hidden="1"/>
    </xf>
    <xf numFmtId="0" fontId="4" fillId="0" borderId="38" xfId="0" applyFont="1" applyBorder="1" applyAlignment="1" applyProtection="1">
      <alignment horizontal="center" wrapText="1"/>
      <protection hidden="1"/>
    </xf>
    <xf numFmtId="0" fontId="4" fillId="0" borderId="40" xfId="0" applyFont="1" applyBorder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37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10" fillId="9" borderId="1" xfId="0" applyFont="1" applyFill="1" applyBorder="1" applyAlignment="1" applyProtection="1">
      <alignment horizontal="center" vertical="center"/>
      <protection hidden="1"/>
    </xf>
    <xf numFmtId="0" fontId="10" fillId="9" borderId="2" xfId="0" applyFont="1" applyFill="1" applyBorder="1" applyAlignment="1" applyProtection="1">
      <alignment horizontal="center" vertical="center"/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12" fillId="5" borderId="11" xfId="0" applyFont="1" applyFill="1" applyBorder="1" applyAlignment="1" applyProtection="1">
      <alignment horizontal="center" vertical="center"/>
      <protection locked="0" hidden="1"/>
    </xf>
    <xf numFmtId="0" fontId="34" fillId="0" borderId="26" xfId="0" applyFont="1" applyBorder="1" applyAlignment="1">
      <alignment horizontal="left" vertical="top"/>
    </xf>
    <xf numFmtId="0" fontId="1" fillId="0" borderId="0" xfId="0" applyFont="1" applyAlignment="1" applyProtection="1">
      <alignment horizontal="center" vertical="center" wrapText="1"/>
      <protection hidden="1"/>
    </xf>
    <xf numFmtId="0" fontId="23" fillId="5" borderId="1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2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10" fontId="4" fillId="0" borderId="14" xfId="2" applyNumberFormat="1" applyFont="1" applyBorder="1" applyAlignment="1" applyProtection="1">
      <alignment horizontal="center" vertical="center"/>
      <protection hidden="1"/>
    </xf>
    <xf numFmtId="10" fontId="4" fillId="0" borderId="15" xfId="2" applyNumberFormat="1" applyFont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4" borderId="43" xfId="0" applyFont="1" applyFill="1" applyBorder="1" applyAlignment="1" applyProtection="1">
      <alignment horizontal="center" vertical="center" wrapText="1"/>
      <protection hidden="1"/>
    </xf>
    <xf numFmtId="0" fontId="5" fillId="4" borderId="44" xfId="0" applyFont="1" applyFill="1" applyBorder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 hidden="1"/>
    </xf>
    <xf numFmtId="10" fontId="4" fillId="5" borderId="4" xfId="2" applyNumberFormat="1" applyFont="1" applyFill="1" applyBorder="1" applyAlignment="1" applyProtection="1">
      <alignment horizontal="center" vertical="center"/>
      <protection locked="0" hidden="1"/>
    </xf>
    <xf numFmtId="10" fontId="4" fillId="5" borderId="6" xfId="2" applyNumberFormat="1" applyFont="1" applyFill="1" applyBorder="1" applyAlignment="1" applyProtection="1">
      <alignment horizontal="center" vertical="center"/>
      <protection locked="0" hidden="1"/>
    </xf>
    <xf numFmtId="0" fontId="34" fillId="5" borderId="11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 wrapText="1"/>
      <protection hidden="1"/>
    </xf>
    <xf numFmtId="14" fontId="16" fillId="5" borderId="11" xfId="1" applyNumberFormat="1" applyFont="1" applyFill="1" applyBorder="1" applyAlignment="1" applyProtection="1">
      <alignment horizontal="center" vertical="center"/>
      <protection locked="0"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27" fillId="5" borderId="11" xfId="1" applyFont="1" applyFill="1" applyBorder="1" applyAlignment="1" applyProtection="1">
      <alignment horizontal="center" vertical="center"/>
      <protection locked="0" hidden="1"/>
    </xf>
    <xf numFmtId="14" fontId="16" fillId="5" borderId="17" xfId="1" applyNumberFormat="1" applyFont="1" applyFill="1" applyBorder="1" applyAlignment="1" applyProtection="1">
      <alignment horizontal="center" vertical="center"/>
      <protection hidden="1"/>
    </xf>
    <xf numFmtId="14" fontId="16" fillId="5" borderId="19" xfId="1" applyNumberFormat="1" applyFont="1" applyFill="1" applyBorder="1" applyAlignment="1" applyProtection="1">
      <alignment horizontal="center" vertical="center"/>
      <protection hidden="1"/>
    </xf>
    <xf numFmtId="14" fontId="12" fillId="5" borderId="4" xfId="0" applyNumberFormat="1" applyFont="1" applyFill="1" applyBorder="1" applyAlignment="1" applyProtection="1">
      <alignment horizontal="center" vertical="center"/>
      <protection hidden="1"/>
    </xf>
    <xf numFmtId="14" fontId="12" fillId="5" borderId="6" xfId="0" applyNumberFormat="1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17" fillId="4" borderId="21" xfId="0" applyFont="1" applyFill="1" applyBorder="1" applyAlignment="1" applyProtection="1">
      <alignment horizontal="center" vertical="center" wrapText="1"/>
      <protection hidden="1"/>
    </xf>
    <xf numFmtId="0" fontId="29" fillId="2" borderId="17" xfId="0" applyFont="1" applyFill="1" applyBorder="1" applyAlignment="1" applyProtection="1">
      <alignment horizontal="center" vertical="center" wrapText="1"/>
      <protection hidden="1"/>
    </xf>
    <xf numFmtId="0" fontId="29" fillId="2" borderId="18" xfId="0" applyFont="1" applyFill="1" applyBorder="1" applyAlignment="1" applyProtection="1">
      <alignment horizontal="center" vertical="center" wrapText="1"/>
      <protection hidden="1"/>
    </xf>
    <xf numFmtId="0" fontId="29" fillId="2" borderId="19" xfId="0" applyFont="1" applyFill="1" applyBorder="1" applyAlignment="1" applyProtection="1">
      <alignment horizontal="center" vertical="center" wrapText="1"/>
      <protection hidden="1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0" fontId="20" fillId="2" borderId="19" xfId="0" applyFont="1" applyFill="1" applyBorder="1" applyAlignment="1" applyProtection="1">
      <alignment horizontal="center" vertical="center"/>
      <protection hidden="1"/>
    </xf>
    <xf numFmtId="0" fontId="28" fillId="2" borderId="17" xfId="1" applyFont="1" applyFill="1" applyBorder="1" applyAlignment="1" applyProtection="1">
      <alignment horizontal="center" vertical="center"/>
      <protection hidden="1"/>
    </xf>
    <xf numFmtId="0" fontId="28" fillId="2" borderId="18" xfId="1" applyFont="1" applyFill="1" applyBorder="1" applyAlignment="1" applyProtection="1">
      <alignment horizontal="center" vertical="center"/>
      <protection hidden="1"/>
    </xf>
    <xf numFmtId="0" fontId="28" fillId="2" borderId="19" xfId="1" applyFont="1" applyFill="1" applyBorder="1" applyAlignment="1" applyProtection="1">
      <alignment horizontal="center" vertical="center"/>
      <protection hidden="1"/>
    </xf>
    <xf numFmtId="0" fontId="21" fillId="9" borderId="22" xfId="0" applyFont="1" applyFill="1" applyBorder="1" applyAlignment="1" applyProtection="1">
      <alignment horizontal="center" vertical="center"/>
      <protection hidden="1"/>
    </xf>
    <xf numFmtId="0" fontId="21" fillId="9" borderId="0" xfId="0" applyFont="1" applyFill="1" applyAlignment="1" applyProtection="1">
      <alignment horizontal="center" vertical="center"/>
      <protection hidden="1"/>
    </xf>
    <xf numFmtId="49" fontId="4" fillId="0" borderId="16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10" fontId="4" fillId="2" borderId="4" xfId="2" applyNumberFormat="1" applyFont="1" applyFill="1" applyBorder="1" applyAlignment="1" applyProtection="1">
      <alignment horizontal="center" vertical="center"/>
      <protection hidden="1"/>
    </xf>
    <xf numFmtId="10" fontId="4" fillId="2" borderId="6" xfId="2" applyNumberFormat="1" applyFont="1" applyFill="1" applyBorder="1" applyAlignment="1" applyProtection="1">
      <alignment horizontal="center" vertical="center"/>
      <protection hidden="1"/>
    </xf>
    <xf numFmtId="0" fontId="21" fillId="4" borderId="5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/>
    </xf>
    <xf numFmtId="0" fontId="34" fillId="5" borderId="25" xfId="0" applyFont="1" applyFill="1" applyBorder="1" applyAlignment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  <protection hidden="1"/>
    </xf>
    <xf numFmtId="164" fontId="18" fillId="2" borderId="17" xfId="1" applyNumberFormat="1" applyFont="1" applyFill="1" applyBorder="1" applyAlignment="1" applyProtection="1">
      <alignment horizontal="center" vertical="center"/>
      <protection hidden="1"/>
    </xf>
    <xf numFmtId="0" fontId="18" fillId="2" borderId="19" xfId="1" applyFont="1" applyFill="1" applyBorder="1" applyAlignment="1" applyProtection="1">
      <alignment horizontal="center" vertical="center"/>
      <protection hidden="1"/>
    </xf>
    <xf numFmtId="0" fontId="4" fillId="2" borderId="35" xfId="1" applyFont="1" applyFill="1" applyBorder="1" applyAlignment="1" applyProtection="1">
      <alignment horizontal="center" vertical="center"/>
    </xf>
    <xf numFmtId="0" fontId="4" fillId="2" borderId="34" xfId="1" applyFont="1" applyFill="1" applyBorder="1" applyAlignment="1" applyProtection="1">
      <alignment horizontal="center" vertical="center"/>
    </xf>
    <xf numFmtId="0" fontId="4" fillId="2" borderId="36" xfId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left" vertical="top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4" fillId="5" borderId="24" xfId="0" applyFont="1" applyFill="1" applyBorder="1" applyAlignment="1" applyProtection="1">
      <alignment horizontal="center" vertical="center"/>
      <protection locked="0" hidden="1"/>
    </xf>
    <xf numFmtId="0" fontId="4" fillId="5" borderId="25" xfId="0" applyFont="1" applyFill="1" applyBorder="1" applyAlignment="1" applyProtection="1">
      <alignment horizontal="center" vertical="center"/>
      <protection locked="0" hidden="1"/>
    </xf>
    <xf numFmtId="0" fontId="17" fillId="8" borderId="0" xfId="0" applyFont="1" applyFill="1" applyAlignment="1" applyProtection="1">
      <alignment horizontal="center" vertical="center" wrapText="1"/>
      <protection hidden="1"/>
    </xf>
    <xf numFmtId="164" fontId="18" fillId="2" borderId="18" xfId="1" applyNumberFormat="1" applyFont="1" applyFill="1" applyBorder="1" applyAlignment="1" applyProtection="1">
      <alignment horizontal="center" vertical="center"/>
      <protection hidden="1"/>
    </xf>
    <xf numFmtId="0" fontId="34" fillId="5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4" borderId="34" xfId="0" applyFont="1" applyFill="1" applyBorder="1" applyAlignment="1" applyProtection="1">
      <alignment horizontal="center" vertical="center" wrapText="1"/>
      <protection hidden="1"/>
    </xf>
  </cellXfs>
  <cellStyles count="12">
    <cellStyle name="20% - Énfasis5" xfId="8" builtinId="46"/>
    <cellStyle name="Hipervínculo" xfId="1" builtinId="8"/>
    <cellStyle name="Moneda" xfId="4" builtinId="4"/>
    <cellStyle name="Moneda [0]" xfId="7" builtinId="7"/>
    <cellStyle name="Moneda 2" xfId="5" xr:uid="{9788F716-5CEF-4D1D-B6D1-8C7BBC51A8B6}"/>
    <cellStyle name="Moneda 2 2" xfId="6" xr:uid="{DDDFC094-7322-4434-B35D-7684CE17B6B8}"/>
    <cellStyle name="Moneda 3" xfId="3" xr:uid="{E9EC1C1C-F657-4D2D-A211-5314382E2A1B}"/>
    <cellStyle name="Moneda 4" xfId="9" xr:uid="{1C593041-28BD-405B-8879-3A70913E2A90}"/>
    <cellStyle name="Moneda 5" xfId="10" xr:uid="{1A17AD02-6022-41EC-B784-DBB4A155AEBA}"/>
    <cellStyle name="Normal" xfId="0" builtinId="0"/>
    <cellStyle name="Normal 2" xfId="11" xr:uid="{8885FF88-6C01-4BB5-982A-D75725FDCCF1}"/>
    <cellStyle name="Porcentaje" xfId="2" builtinId="5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rgb="FFCDCCCC"/>
        </left>
        <right style="thick">
          <color rgb="FFCDCCCC"/>
        </right>
        <top style="thick">
          <color rgb="FFCD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rgb="FFCDCCCC"/>
        </left>
        <right/>
        <top style="thick">
          <color rgb="FFCDCCCC"/>
        </top>
        <bottom/>
        <vertical/>
        <horizontal/>
      </border>
    </dxf>
    <dxf>
      <border outline="0">
        <top style="thin">
          <color theme="4"/>
        </top>
        <bottom style="thick">
          <color rgb="FFCD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0549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8" formatCode="_-[$$-240A]\ * #,##0.00_-;\-[$$-240A]\ * #,##0.00_-;_-[$$-240A]\ * &quot;-&quot;??_-;_-@_-"/>
      <alignment horizontal="center" vertical="center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top style="thick">
          <color rgb="FFCDCCCC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ck">
          <color rgb="FFCD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0549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8" formatCode="_-[$$-240A]\ * #,##0.00_-;\-[$$-240A]\ * #,##0.00_-;_-[$$-240A]\ * &quot;-&quot;??_-;_-@_-"/>
      <alignment horizontal="center" vertical="center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top style="thick">
          <color rgb="FFCDCCCC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ck">
          <color rgb="FFCD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0549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8" formatCode="_-[$$-240A]\ * #,##0.00_-;\-[$$-240A]\ * #,##0.00_-;_-[$$-240A]\ * &quot;-&quot;??_-;_-@_-"/>
      <alignment horizontal="center" vertical="center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top style="thick">
          <color rgb="FFCDCCCC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ck">
          <color rgb="FFCD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0549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8" formatCode="_-[$$-240A]\ * #,##0.00_-;\-[$$-240A]\ * #,##0.00_-;_-[$$-240A]\ * &quot;-&quot;??_-;_-@_-"/>
      <alignment horizontal="center" vertical="center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top style="thick">
          <color rgb="FFCDCCCC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ck">
          <color rgb="FFCD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0549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8" formatCode="_-[$$-240A]\ * #,##0.00_-;\-[$$-240A]\ * #,##0.00_-;_-[$$-240A]\ * &quot;-&quot;??_-;_-@_-"/>
      <alignment horizontal="center" vertical="center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top style="thick">
          <color rgb="FFCDCCCC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ck">
          <color rgb="FFCD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0549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8" formatCode="_-[$$-240A]\ * #,##0.00_-;\-[$$-240A]\ * #,##0.00_-;_-[$$-240A]\ * &quot;-&quot;??_-;_-@_-"/>
      <alignment horizontal="center" vertical="center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05496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05496"/>
      <color rgb="FFCDCCCC"/>
      <color rgb="FF92D050"/>
      <color rgb="FFEBF8FF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13" Type="http://schemas.openxmlformats.org/officeDocument/2006/relationships/image" Target="../media/image3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7.svg"/><Relationship Id="rId1" Type="http://schemas.openxmlformats.org/officeDocument/2006/relationships/image" Target="../media/image16.png"/><Relationship Id="rId6" Type="http://schemas.openxmlformats.org/officeDocument/2006/relationships/image" Target="../media/image18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14</xdr:row>
      <xdr:rowOff>161925</xdr:rowOff>
    </xdr:from>
    <xdr:to>
      <xdr:col>5</xdr:col>
      <xdr:colOff>38100</xdr:colOff>
      <xdr:row>16</xdr:row>
      <xdr:rowOff>47625</xdr:rowOff>
    </xdr:to>
    <xdr:sp macro="[0]!Inicio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7E6328D-52A4-49E2-B656-4EE012FB3A3A}"/>
            </a:ext>
          </a:extLst>
        </xdr:cNvPr>
        <xdr:cNvSpPr/>
      </xdr:nvSpPr>
      <xdr:spPr>
        <a:xfrm>
          <a:off x="5467350" y="3209925"/>
          <a:ext cx="1076325" cy="276225"/>
        </a:xfrm>
        <a:prstGeom prst="roundRect">
          <a:avLst/>
        </a:prstGeom>
        <a:solidFill>
          <a:srgbClr val="30549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 b="1">
              <a:latin typeface="Arial" panose="020B0604020202020204" pitchFamily="34" charset="0"/>
              <a:cs typeface="Arial" panose="020B0604020202020204" pitchFamily="34" charset="0"/>
            </a:rPr>
            <a:t>Iniciar</a:t>
          </a:r>
        </a:p>
      </xdr:txBody>
    </xdr:sp>
    <xdr:clientData/>
  </xdr:twoCellAnchor>
  <xdr:twoCellAnchor editAs="oneCell">
    <xdr:from>
      <xdr:col>0</xdr:col>
      <xdr:colOff>143075</xdr:colOff>
      <xdr:row>0</xdr:row>
      <xdr:rowOff>115094</xdr:rowOff>
    </xdr:from>
    <xdr:to>
      <xdr:col>2</xdr:col>
      <xdr:colOff>249236</xdr:colOff>
      <xdr:row>0</xdr:row>
      <xdr:rowOff>698500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539097-B926-43C8-BB73-258A2618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3075" y="115094"/>
          <a:ext cx="1312661" cy="5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517526</xdr:colOff>
      <xdr:row>0</xdr:row>
      <xdr:rowOff>585258</xdr:rowOff>
    </xdr:from>
    <xdr:to>
      <xdr:col>2</xdr:col>
      <xdr:colOff>3354918</xdr:colOff>
      <xdr:row>0</xdr:row>
      <xdr:rowOff>663167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B4ED12-38B4-41D4-8082-77AFE797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724026" y="585258"/>
          <a:ext cx="2837392" cy="77909"/>
        </a:xfrm>
        <a:prstGeom prst="rect">
          <a:avLst/>
        </a:prstGeom>
      </xdr:spPr>
    </xdr:pic>
    <xdr:clientData/>
  </xdr:twoCellAnchor>
  <xdr:twoCellAnchor editAs="oneCell">
    <xdr:from>
      <xdr:col>2</xdr:col>
      <xdr:colOff>3743960</xdr:colOff>
      <xdr:row>0</xdr:row>
      <xdr:rowOff>155840</xdr:rowOff>
    </xdr:from>
    <xdr:to>
      <xdr:col>4</xdr:col>
      <xdr:colOff>696383</xdr:colOff>
      <xdr:row>0</xdr:row>
      <xdr:rowOff>661174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DA84E36-64E2-4CA3-B935-79E41EAD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460" y="155840"/>
          <a:ext cx="1460923" cy="505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3810000</xdr:colOff>
      <xdr:row>0</xdr:row>
      <xdr:rowOff>809625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7D5AFA-2364-5A8A-B3DD-1D7484E3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80486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759883</xdr:colOff>
      <xdr:row>2</xdr:row>
      <xdr:rowOff>117475</xdr:rowOff>
    </xdr:from>
    <xdr:to>
      <xdr:col>12</xdr:col>
      <xdr:colOff>820162</xdr:colOff>
      <xdr:row>3</xdr:row>
      <xdr:rowOff>286231</xdr:rowOff>
    </xdr:to>
    <xdr:pic macro="[0]!botonLimpiarTodo">
      <xdr:nvPicPr>
        <xdr:cNvPr id="6" name="Imagen 5">
          <a:extLst>
            <a:ext uri="{FF2B5EF4-FFF2-40B4-BE49-F238E27FC236}">
              <a16:creationId xmlns:a16="http://schemas.microsoft.com/office/drawing/2014/main" id="{7DAF44AD-0446-4F9F-9B6B-E11055AB8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9383" y="986631"/>
          <a:ext cx="1050879" cy="355446"/>
        </a:xfrm>
        <a:prstGeom prst="rect">
          <a:avLst/>
        </a:prstGeom>
      </xdr:spPr>
    </xdr:pic>
    <xdr:clientData/>
  </xdr:twoCellAnchor>
  <xdr:twoCellAnchor editAs="absolute">
    <xdr:from>
      <xdr:col>11</xdr:col>
      <xdr:colOff>739354</xdr:colOff>
      <xdr:row>17</xdr:row>
      <xdr:rowOff>225160</xdr:rowOff>
    </xdr:from>
    <xdr:to>
      <xdr:col>13</xdr:col>
      <xdr:colOff>3809</xdr:colOff>
      <xdr:row>17</xdr:row>
      <xdr:rowOff>626744</xdr:rowOff>
    </xdr:to>
    <xdr:pic macro="[0]!BotonResumenCotizacion">
      <xdr:nvPicPr>
        <xdr:cNvPr id="8" name="Imagen 7">
          <a:extLst>
            <a:ext uri="{FF2B5EF4-FFF2-40B4-BE49-F238E27FC236}">
              <a16:creationId xmlns:a16="http://schemas.microsoft.com/office/drawing/2014/main" id="{A2BD6C35-63C0-48AF-8C2E-60F453C73E8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75044" y="3499379"/>
          <a:ext cx="1098018" cy="393964"/>
        </a:xfrm>
        <a:prstGeom prst="rect">
          <a:avLst/>
        </a:prstGeom>
      </xdr:spPr>
    </xdr:pic>
    <xdr:clientData/>
  </xdr:twoCellAnchor>
  <xdr:twoCellAnchor editAs="absolute">
    <xdr:from>
      <xdr:col>2</xdr:col>
      <xdr:colOff>361527</xdr:colOff>
      <xdr:row>18</xdr:row>
      <xdr:rowOff>162006</xdr:rowOff>
    </xdr:from>
    <xdr:to>
      <xdr:col>3</xdr:col>
      <xdr:colOff>244738</xdr:colOff>
      <xdr:row>19</xdr:row>
      <xdr:rowOff>115765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49C3E582-86D1-4313-A74B-E1ED226A51DF}"/>
            </a:ext>
          </a:extLst>
        </xdr:cNvPr>
        <xdr:cNvGrpSpPr>
          <a:grpSpLocks noChangeAspect="1"/>
        </xdr:cNvGrpSpPr>
      </xdr:nvGrpSpPr>
      <xdr:grpSpPr>
        <a:xfrm>
          <a:off x="1656927" y="4189720"/>
          <a:ext cx="786725" cy="258559"/>
          <a:chOff x="1701774" y="3010488"/>
          <a:chExt cx="764242" cy="282445"/>
        </a:xfrm>
      </xdr:grpSpPr>
      <xdr:sp macro="[0]!botonInsertar" textlink="">
        <xdr:nvSpPr>
          <xdr:cNvPr id="14" name="Rectangle: Rounded Corners 3">
            <a:extLst>
              <a:ext uri="{FF2B5EF4-FFF2-40B4-BE49-F238E27FC236}">
                <a16:creationId xmlns:a16="http://schemas.microsoft.com/office/drawing/2014/main" id="{CF3C0D91-BD62-03BD-4FEB-8A53D032F44F}"/>
              </a:ext>
            </a:extLst>
          </xdr:cNvPr>
          <xdr:cNvSpPr/>
        </xdr:nvSpPr>
        <xdr:spPr>
          <a:xfrm>
            <a:off x="1701774" y="3010488"/>
            <a:ext cx="764242" cy="282445"/>
          </a:xfrm>
          <a:prstGeom prst="roundRect">
            <a:avLst/>
          </a:prstGeom>
          <a:solidFill>
            <a:srgbClr val="305496"/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CO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Filas</a:t>
            </a:r>
            <a:endPara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 macro="[0]!botonInsertar">
        <xdr:nvPicPr>
          <xdr:cNvPr id="28" name="Graphic 15" descr="Badge Follow with solid fill">
            <a:extLst>
              <a:ext uri="{FF2B5EF4-FFF2-40B4-BE49-F238E27FC236}">
                <a16:creationId xmlns:a16="http://schemas.microsoft.com/office/drawing/2014/main" id="{BCDAD5C5-1E6A-8B59-402D-CBF9554977D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/>
        </xdr:blipFill>
        <xdr:spPr>
          <a:xfrm>
            <a:off x="1765738" y="3053398"/>
            <a:ext cx="198000" cy="196625"/>
          </a:xfrm>
          <a:prstGeom prst="rect">
            <a:avLst/>
          </a:prstGeom>
        </xdr:spPr>
      </xdr:pic>
    </xdr:grpSp>
    <xdr:clientData/>
  </xdr:twoCellAnchor>
  <xdr:twoCellAnchor editAs="absolute">
    <xdr:from>
      <xdr:col>3</xdr:col>
      <xdr:colOff>400549</xdr:colOff>
      <xdr:row>18</xdr:row>
      <xdr:rowOff>155313</xdr:rowOff>
    </xdr:from>
    <xdr:to>
      <xdr:col>3</xdr:col>
      <xdr:colOff>1163749</xdr:colOff>
      <xdr:row>19</xdr:row>
      <xdr:rowOff>125102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46AB203B-365C-4163-A440-D8A586D0A27B}"/>
            </a:ext>
          </a:extLst>
        </xdr:cNvPr>
        <xdr:cNvGrpSpPr/>
      </xdr:nvGrpSpPr>
      <xdr:grpSpPr>
        <a:xfrm>
          <a:off x="2599463" y="4183027"/>
          <a:ext cx="763200" cy="274589"/>
          <a:chOff x="2622690" y="3969893"/>
          <a:chExt cx="763200" cy="276284"/>
        </a:xfrm>
      </xdr:grpSpPr>
      <xdr:sp macro="[0]!botonEliminar" textlink="">
        <xdr:nvSpPr>
          <xdr:cNvPr id="30" name="Rectangle: Rounded Corners 18">
            <a:extLst>
              <a:ext uri="{FF2B5EF4-FFF2-40B4-BE49-F238E27FC236}">
                <a16:creationId xmlns:a16="http://schemas.microsoft.com/office/drawing/2014/main" id="{578DE172-38CF-9F2D-D00A-D644FB0931DD}"/>
              </a:ext>
            </a:extLst>
          </xdr:cNvPr>
          <xdr:cNvSpPr/>
        </xdr:nvSpPr>
        <xdr:spPr>
          <a:xfrm>
            <a:off x="2622690" y="3969893"/>
            <a:ext cx="763200" cy="276284"/>
          </a:xfrm>
          <a:prstGeom prst="roundRect">
            <a:avLst/>
          </a:prstGeom>
          <a:solidFill>
            <a:srgbClr val="305496"/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CO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Filas</a:t>
            </a:r>
            <a:endPara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 macro="[0]!botonEliminar">
        <xdr:nvPicPr>
          <xdr:cNvPr id="31" name="Graphic 19" descr="Badge Unfollow with solid fill">
            <a:extLst>
              <a:ext uri="{FF2B5EF4-FFF2-40B4-BE49-F238E27FC236}">
                <a16:creationId xmlns:a16="http://schemas.microsoft.com/office/drawing/2014/main" id="{C5CAB220-B463-0882-0D53-8CF60F8685C6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/>
        </xdr:blipFill>
        <xdr:spPr>
          <a:xfrm>
            <a:off x="2688036" y="4010926"/>
            <a:ext cx="198000" cy="19234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171450</xdr:colOff>
      <xdr:row>31</xdr:row>
      <xdr:rowOff>171450</xdr:rowOff>
    </xdr:from>
    <xdr:to>
      <xdr:col>1</xdr:col>
      <xdr:colOff>707093</xdr:colOff>
      <xdr:row>33</xdr:row>
      <xdr:rowOff>60031</xdr:rowOff>
    </xdr:to>
    <xdr:grpSp>
      <xdr:nvGrpSpPr>
        <xdr:cNvPr id="32" name="Grupo 31">
          <a:extLst>
            <a:ext uri="{FF2B5EF4-FFF2-40B4-BE49-F238E27FC236}">
              <a16:creationId xmlns:a16="http://schemas.microsoft.com/office/drawing/2014/main" id="{A483020A-36D1-4DE2-98AA-018EE7D05BF1}"/>
            </a:ext>
          </a:extLst>
        </xdr:cNvPr>
        <xdr:cNvGrpSpPr/>
      </xdr:nvGrpSpPr>
      <xdr:grpSpPr>
        <a:xfrm>
          <a:off x="171450" y="7018564"/>
          <a:ext cx="927529" cy="258696"/>
          <a:chOff x="480006" y="7425007"/>
          <a:chExt cx="922570" cy="277201"/>
        </a:xfrm>
      </xdr:grpSpPr>
      <xdr:sp macro="[0]!botonInsertarGrav" textlink="">
        <xdr:nvSpPr>
          <xdr:cNvPr id="33" name="Rectangle: Rounded Corners 21">
            <a:extLst>
              <a:ext uri="{FF2B5EF4-FFF2-40B4-BE49-F238E27FC236}">
                <a16:creationId xmlns:a16="http://schemas.microsoft.com/office/drawing/2014/main" id="{56FFD6AF-3D26-FD16-F80D-9EB2CA57B67F}"/>
              </a:ext>
            </a:extLst>
          </xdr:cNvPr>
          <xdr:cNvSpPr/>
        </xdr:nvSpPr>
        <xdr:spPr>
          <a:xfrm>
            <a:off x="480006" y="7425007"/>
            <a:ext cx="922570" cy="277201"/>
          </a:xfrm>
          <a:prstGeom prst="roundRect">
            <a:avLst/>
          </a:prstGeom>
          <a:solidFill>
            <a:schemeClr val="tx1">
              <a:lumMod val="65000"/>
              <a:lumOff val="3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CO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CO" sz="105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Agregar</a:t>
            </a:r>
            <a:endPara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34" name="Graphic 22" descr="Add with solid fill">
            <a:extLst>
              <a:ext uri="{FF2B5EF4-FFF2-40B4-BE49-F238E27FC236}">
                <a16:creationId xmlns:a16="http://schemas.microsoft.com/office/drawing/2014/main" id="{A7FB4534-2AF5-9850-B7AF-D47A94ECE6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/>
        </xdr:blipFill>
        <xdr:spPr>
          <a:xfrm>
            <a:off x="531754" y="7470892"/>
            <a:ext cx="196969" cy="18599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152824</xdr:colOff>
      <xdr:row>31</xdr:row>
      <xdr:rowOff>171450</xdr:rowOff>
    </xdr:from>
    <xdr:to>
      <xdr:col>3</xdr:col>
      <xdr:colOff>201723</xdr:colOff>
      <xdr:row>33</xdr:row>
      <xdr:rowOff>60031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A580EAB0-2313-4B17-B6B6-860962F9AD7D}"/>
            </a:ext>
          </a:extLst>
        </xdr:cNvPr>
        <xdr:cNvGrpSpPr/>
      </xdr:nvGrpSpPr>
      <xdr:grpSpPr>
        <a:xfrm>
          <a:off x="1448224" y="7018564"/>
          <a:ext cx="952413" cy="258696"/>
          <a:chOff x="1490081" y="7425007"/>
          <a:chExt cx="939076" cy="277201"/>
        </a:xfrm>
      </xdr:grpSpPr>
      <xdr:sp macro="[0]!botonEliminarGrav" textlink="">
        <xdr:nvSpPr>
          <xdr:cNvPr id="36" name="Rectangle: Rounded Corners 24">
            <a:extLst>
              <a:ext uri="{FF2B5EF4-FFF2-40B4-BE49-F238E27FC236}">
                <a16:creationId xmlns:a16="http://schemas.microsoft.com/office/drawing/2014/main" id="{BAEE86B6-42CB-8AB1-0F99-807B18693468}"/>
              </a:ext>
            </a:extLst>
          </xdr:cNvPr>
          <xdr:cNvSpPr/>
        </xdr:nvSpPr>
        <xdr:spPr>
          <a:xfrm>
            <a:off x="1490081" y="7425007"/>
            <a:ext cx="939076" cy="277201"/>
          </a:xfrm>
          <a:prstGeom prst="roundRect">
            <a:avLst/>
          </a:prstGeom>
          <a:solidFill>
            <a:schemeClr val="tx1">
              <a:lumMod val="65000"/>
              <a:lumOff val="35000"/>
            </a:schemeClr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CO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CO" sz="105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Eliminar</a:t>
            </a:r>
            <a:endPara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37" name="Graphic 25" descr="Close with solid fill">
            <a:extLst>
              <a:ext uri="{FF2B5EF4-FFF2-40B4-BE49-F238E27FC236}">
                <a16:creationId xmlns:a16="http://schemas.microsoft.com/office/drawing/2014/main" id="{470927DD-7D1B-EC5D-B5A1-90B75546F9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/>
        </xdr:blipFill>
        <xdr:spPr>
          <a:xfrm>
            <a:off x="1534944" y="7467002"/>
            <a:ext cx="198000" cy="1907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170967</xdr:colOff>
      <xdr:row>0</xdr:row>
      <xdr:rowOff>134938</xdr:rowOff>
    </xdr:from>
    <xdr:to>
      <xdr:col>2</xdr:col>
      <xdr:colOff>323600</xdr:colOff>
      <xdr:row>0</xdr:row>
      <xdr:rowOff>761999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A12FE0-2926-4A27-8FF8-B94F4B7C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0967" y="134938"/>
          <a:ext cx="1410886" cy="627061"/>
        </a:xfrm>
        <a:prstGeom prst="rect">
          <a:avLst/>
        </a:prstGeom>
      </xdr:spPr>
    </xdr:pic>
    <xdr:clientData/>
  </xdr:twoCellAnchor>
  <xdr:twoCellAnchor>
    <xdr:from>
      <xdr:col>5</xdr:col>
      <xdr:colOff>29367</xdr:colOff>
      <xdr:row>0</xdr:row>
      <xdr:rowOff>617009</xdr:rowOff>
    </xdr:from>
    <xdr:to>
      <xdr:col>8</xdr:col>
      <xdr:colOff>1057967</xdr:colOff>
      <xdr:row>0</xdr:row>
      <xdr:rowOff>719006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206225-084C-4970-AF42-145610932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V="1">
          <a:off x="4565648" y="617009"/>
          <a:ext cx="3719413" cy="101997"/>
        </a:xfrm>
        <a:prstGeom prst="rect">
          <a:avLst/>
        </a:prstGeom>
      </xdr:spPr>
    </xdr:pic>
    <xdr:clientData/>
  </xdr:twoCellAnchor>
  <xdr:twoCellAnchor editAs="oneCell">
    <xdr:from>
      <xdr:col>11</xdr:col>
      <xdr:colOff>888576</xdr:colOff>
      <xdr:row>0</xdr:row>
      <xdr:rowOff>166423</xdr:rowOff>
    </xdr:from>
    <xdr:to>
      <xdr:col>13</xdr:col>
      <xdr:colOff>648229</xdr:colOff>
      <xdr:row>0</xdr:row>
      <xdr:rowOff>713632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CB1754-720E-4911-9B05-6A070C92C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3743" y="166423"/>
          <a:ext cx="1598507" cy="552924"/>
        </a:xfrm>
        <a:prstGeom prst="rect">
          <a:avLst/>
        </a:prstGeom>
      </xdr:spPr>
    </xdr:pic>
    <xdr:clientData/>
  </xdr:twoCellAnchor>
  <xdr:twoCellAnchor editAs="oneCell">
    <xdr:from>
      <xdr:col>2</xdr:col>
      <xdr:colOff>632883</xdr:colOff>
      <xdr:row>0</xdr:row>
      <xdr:rowOff>129117</xdr:rowOff>
    </xdr:from>
    <xdr:to>
      <xdr:col>4</xdr:col>
      <xdr:colOff>440690</xdr:colOff>
      <xdr:row>0</xdr:row>
      <xdr:rowOff>800370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B36E44-7588-4B62-8311-C30A1679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300" y="129117"/>
          <a:ext cx="1970617" cy="671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88371</xdr:colOff>
      <xdr:row>17</xdr:row>
      <xdr:rowOff>206373</xdr:rowOff>
    </xdr:from>
    <xdr:to>
      <xdr:col>17</xdr:col>
      <xdr:colOff>866509</xdr:colOff>
      <xdr:row>19</xdr:row>
      <xdr:rowOff>120384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356C8F8-F38D-6EA0-9905-9F7C63A56FC9}"/>
            </a:ext>
          </a:extLst>
        </xdr:cNvPr>
        <xdr:cNvGrpSpPr/>
      </xdr:nvGrpSpPr>
      <xdr:grpSpPr>
        <a:xfrm>
          <a:off x="15812465" y="3317126"/>
          <a:ext cx="1844938" cy="398105"/>
          <a:chOff x="15144752" y="3212039"/>
          <a:chExt cx="1852081" cy="396877"/>
        </a:xfrm>
      </xdr:grpSpPr>
      <xdr:sp macro="[0]!botonCSV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C58B9353-2D76-17E2-EB6B-445777E6D979}"/>
              </a:ext>
            </a:extLst>
          </xdr:cNvPr>
          <xdr:cNvSpPr/>
        </xdr:nvSpPr>
        <xdr:spPr>
          <a:xfrm>
            <a:off x="15144752" y="3212039"/>
            <a:ext cx="1852081" cy="396877"/>
          </a:xfrm>
          <a:prstGeom prst="roundRect">
            <a:avLst/>
          </a:prstGeom>
          <a:solidFill>
            <a:srgbClr val="305496"/>
          </a:solidFill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CO" sz="14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GENERAR CSV</a:t>
            </a:r>
          </a:p>
        </xdr:txBody>
      </xdr:sp>
      <xdr:pic macro="[0]!botonCSV">
        <xdr:nvPicPr>
          <xdr:cNvPr id="9" name="Graphic 8" descr="Document with solid fill">
            <a:extLst>
              <a:ext uri="{FF2B5EF4-FFF2-40B4-BE49-F238E27FC236}">
                <a16:creationId xmlns:a16="http://schemas.microsoft.com/office/drawing/2014/main" id="{37AA4C64-2BA2-8889-EEFB-4F31A00796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/>
        </xdr:blipFill>
        <xdr:spPr>
          <a:xfrm>
            <a:off x="16635521" y="3246946"/>
            <a:ext cx="266062" cy="277304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147155</xdr:colOff>
      <xdr:row>0</xdr:row>
      <xdr:rowOff>134939</xdr:rowOff>
    </xdr:from>
    <xdr:to>
      <xdr:col>2</xdr:col>
      <xdr:colOff>403134</xdr:colOff>
      <xdr:row>0</xdr:row>
      <xdr:rowOff>809625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019E45-64BB-48E6-BBB4-F2DCD6D0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155" y="134939"/>
          <a:ext cx="1518042" cy="674686"/>
        </a:xfrm>
        <a:prstGeom prst="rect">
          <a:avLst/>
        </a:prstGeom>
      </xdr:spPr>
    </xdr:pic>
    <xdr:clientData/>
  </xdr:twoCellAnchor>
  <xdr:twoCellAnchor>
    <xdr:from>
      <xdr:col>8</xdr:col>
      <xdr:colOff>112711</xdr:colOff>
      <xdr:row>0</xdr:row>
      <xdr:rowOff>617008</xdr:rowOff>
    </xdr:from>
    <xdr:to>
      <xdr:col>10</xdr:col>
      <xdr:colOff>874611</xdr:colOff>
      <xdr:row>0</xdr:row>
      <xdr:rowOff>719005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E9B5D5-A9D3-4CB2-AF20-2C9DF23B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V="1">
          <a:off x="7208836" y="617008"/>
          <a:ext cx="3714650" cy="101997"/>
        </a:xfrm>
        <a:prstGeom prst="rect">
          <a:avLst/>
        </a:prstGeom>
      </xdr:spPr>
    </xdr:pic>
    <xdr:clientData/>
  </xdr:twoCellAnchor>
  <xdr:twoCellAnchor editAs="oneCell">
    <xdr:from>
      <xdr:col>17</xdr:col>
      <xdr:colOff>221825</xdr:colOff>
      <xdr:row>0</xdr:row>
      <xdr:rowOff>142611</xdr:rowOff>
    </xdr:from>
    <xdr:to>
      <xdr:col>18</xdr:col>
      <xdr:colOff>886353</xdr:colOff>
      <xdr:row>0</xdr:row>
      <xdr:rowOff>695535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2A2BD3-9B72-4412-B32B-3D4B229DB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4700" y="142611"/>
          <a:ext cx="1593216" cy="552924"/>
        </a:xfrm>
        <a:prstGeom prst="rect">
          <a:avLst/>
        </a:prstGeom>
      </xdr:spPr>
    </xdr:pic>
    <xdr:clientData/>
  </xdr:twoCellAnchor>
  <xdr:twoCellAnchor editAs="oneCell">
    <xdr:from>
      <xdr:col>2</xdr:col>
      <xdr:colOff>668602</xdr:colOff>
      <xdr:row>0</xdr:row>
      <xdr:rowOff>152930</xdr:rowOff>
    </xdr:from>
    <xdr:to>
      <xdr:col>4</xdr:col>
      <xdr:colOff>604044</xdr:colOff>
      <xdr:row>0</xdr:row>
      <xdr:rowOff>824183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36CCBE6-F276-4E64-B3A3-5176AA2DC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665" y="152930"/>
          <a:ext cx="1971410" cy="6712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229440</xdr:colOff>
      <xdr:row>0</xdr:row>
      <xdr:rowOff>99219</xdr:rowOff>
    </xdr:from>
    <xdr:to>
      <xdr:col>2</xdr:col>
      <xdr:colOff>485420</xdr:colOff>
      <xdr:row>0</xdr:row>
      <xdr:rowOff>773906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421EF9-3CA7-41C3-828B-B3DFD74E9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440" y="99219"/>
          <a:ext cx="1518043" cy="674687"/>
        </a:xfrm>
        <a:prstGeom prst="rect">
          <a:avLst/>
        </a:prstGeom>
      </xdr:spPr>
    </xdr:pic>
    <xdr:clientData/>
  </xdr:twoCellAnchor>
  <xdr:twoCellAnchor>
    <xdr:from>
      <xdr:col>8</xdr:col>
      <xdr:colOff>1243806</xdr:colOff>
      <xdr:row>0</xdr:row>
      <xdr:rowOff>617009</xdr:rowOff>
    </xdr:from>
    <xdr:to>
      <xdr:col>11</xdr:col>
      <xdr:colOff>388837</xdr:colOff>
      <xdr:row>0</xdr:row>
      <xdr:rowOff>719006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78CF0-EA2D-4994-BBBC-EB32EA4FA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8328025" y="617009"/>
          <a:ext cx="3717031" cy="101997"/>
        </a:xfrm>
        <a:prstGeom prst="rect">
          <a:avLst/>
        </a:prstGeom>
      </xdr:spPr>
    </xdr:pic>
    <xdr:clientData/>
  </xdr:twoCellAnchor>
  <xdr:twoCellAnchor editAs="oneCell">
    <xdr:from>
      <xdr:col>19</xdr:col>
      <xdr:colOff>709981</xdr:colOff>
      <xdr:row>0</xdr:row>
      <xdr:rowOff>154518</xdr:rowOff>
    </xdr:from>
    <xdr:to>
      <xdr:col>20</xdr:col>
      <xdr:colOff>1515002</xdr:colOff>
      <xdr:row>0</xdr:row>
      <xdr:rowOff>707442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4304181-B5BF-4422-938D-658E67B93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419" y="154518"/>
          <a:ext cx="1590834" cy="552924"/>
        </a:xfrm>
        <a:prstGeom prst="rect">
          <a:avLst/>
        </a:prstGeom>
      </xdr:spPr>
    </xdr:pic>
    <xdr:clientData/>
  </xdr:twoCellAnchor>
  <xdr:twoCellAnchor editAs="oneCell">
    <xdr:from>
      <xdr:col>2</xdr:col>
      <xdr:colOff>847196</xdr:colOff>
      <xdr:row>0</xdr:row>
      <xdr:rowOff>81493</xdr:rowOff>
    </xdr:from>
    <xdr:to>
      <xdr:col>5</xdr:col>
      <xdr:colOff>154372</xdr:colOff>
      <xdr:row>0</xdr:row>
      <xdr:rowOff>833438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3A43F9D-9685-4D71-9AB1-9CC14EE43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259" y="81493"/>
          <a:ext cx="2200394" cy="751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9AB3C8-37C2-457F-91E7-158DCDEA8DC7}" name="Proveedor" displayName="Proveedor" ref="A1:A5" totalsRowShown="0" headerRowDxfId="38" dataDxfId="37">
  <autoFilter ref="A1:A5" xr:uid="{449AB3C8-37C2-457F-91E7-158DCDEA8DC7}"/>
  <tableColumns count="1">
    <tableColumn id="1" xr3:uid="{E26B4A5B-6754-4A42-B9BE-F47E18030381}" name="Proveedor" dataDxfId="3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20EE0F-8AF3-4192-ACAC-D0BE876D2B03}" name="Lote_1_Segmento_1" displayName="Lote_1_Segmento_1" ref="E1:E5" totalsRowShown="0" headerRowDxfId="35" dataDxfId="33" headerRowBorderDxfId="34" tableBorderDxfId="32" totalsRowBorderDxfId="31">
  <autoFilter ref="E1:E5" xr:uid="{9A20EE0F-8AF3-4192-ACAC-D0BE876D2B03}"/>
  <tableColumns count="1">
    <tableColumn id="1" xr3:uid="{15B553B5-3622-4FE5-A595-0296D25E62A2}" name="Lote_1_Segmento_1" dataDxfId="3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A2246A-B1BE-4881-8C5B-D8D3B9770A02}" name="Lote_1_Segmento_2" displayName="Lote_1_Segmento_2" ref="F1:F4" totalsRowShown="0" headerRowDxfId="29" dataDxfId="27" headerRowBorderDxfId="28" tableBorderDxfId="26" totalsRowBorderDxfId="25">
  <autoFilter ref="F1:F4" xr:uid="{E0A2246A-B1BE-4881-8C5B-D8D3B9770A02}"/>
  <tableColumns count="1">
    <tableColumn id="1" xr3:uid="{F7D76E63-1B40-41DA-B78B-9E2B1F1B5861}" name="Lote_1_Segmento_2" dataDxfId="2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79BEC5-585F-43D7-AAC3-5C5BC74898C8}" name="Lote_1_Segmento_4" displayName="Lote_1_Segmento_4" ref="H1:H5" totalsRowShown="0" headerRowDxfId="23" dataDxfId="21" headerRowBorderDxfId="22" tableBorderDxfId="20" totalsRowBorderDxfId="19">
  <autoFilter ref="H1:H5" xr:uid="{4579BEC5-585F-43D7-AAC3-5C5BC74898C8}"/>
  <tableColumns count="1">
    <tableColumn id="1" xr3:uid="{0EAB68BF-3A25-4E0A-B56F-E7FD89B99CCE}" name="Lote_1_Segmento_4" dataDxfId="1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1F6E69-A11B-4F7F-B492-5F3EDB228D6E}" name="Lote_1_Segmento_5" displayName="Lote_1_Segmento_5" ref="I1:I4" totalsRowShown="0" headerRowDxfId="17" dataDxfId="15" headerRowBorderDxfId="16" tableBorderDxfId="14" totalsRowBorderDxfId="13">
  <autoFilter ref="I1:I4" xr:uid="{CA1F6E69-A11B-4F7F-B492-5F3EDB228D6E}"/>
  <tableColumns count="1">
    <tableColumn id="1" xr3:uid="{874730EF-9E12-4C27-A22E-93BD4078A932}" name="Lote_1_ Segmento_5" dataDxfId="1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589EECA-2893-4983-9837-37825AD13DC8}" name="Lote_2" displayName="Lote_2" ref="J1:J4" totalsRowShown="0" headerRowDxfId="11" dataDxfId="9" headerRowBorderDxfId="10" tableBorderDxfId="8" totalsRowBorderDxfId="7">
  <autoFilter ref="J1:J4" xr:uid="{3589EECA-2893-4983-9837-37825AD13DC8}"/>
  <tableColumns count="1">
    <tableColumn id="1" xr3:uid="{EA5D97B6-BAEA-4C29-87FD-5A36AF358441}" name="Lote_2" dataDxfId="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F92120-7714-4344-B6FD-0BD13D90DD77}" name="Lote_Segmento1" displayName="Lote_Segmento1" ref="L1:M7" totalsRowShown="0" headerRowDxfId="5" tableBorderDxfId="4">
  <autoFilter ref="L1:M7" xr:uid="{94F92120-7714-4344-B6FD-0BD13D90DD77}"/>
  <tableColumns count="2">
    <tableColumn id="1" xr3:uid="{464CDE26-93AB-47E5-AD77-B273A54DD2B0}" name="Lote_Segmento" dataDxfId="3"/>
    <tableColumn id="2" xr3:uid="{B0573CCC-1BFA-4C2B-A89C-7E71E3C6FAA2}" name="Tabla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62CD-97B5-4366-ACC3-8BF6594850D2}">
  <sheetPr codeName="Hoja1">
    <tabColor rgb="FFFFC000"/>
  </sheetPr>
  <dimension ref="A1:E15"/>
  <sheetViews>
    <sheetView showGridLines="0" showRowColHeaders="0" zoomScale="90" zoomScaleNormal="90" workbookViewId="0">
      <selection activeCell="E16" sqref="E16"/>
    </sheetView>
  </sheetViews>
  <sheetFormatPr baseColWidth="10" defaultColWidth="11.44140625" defaultRowHeight="14.4" x14ac:dyDescent="0.3"/>
  <cols>
    <col min="1" max="1" width="4.88671875" customWidth="1"/>
    <col min="2" max="2" width="13.109375" customWidth="1"/>
    <col min="3" max="3" width="56.109375" customWidth="1"/>
    <col min="5" max="5" width="11.33203125" customWidth="1"/>
  </cols>
  <sheetData>
    <row r="1" spans="1:5" ht="60.75" customHeight="1" x14ac:dyDescent="0.3">
      <c r="A1" s="91" t="s">
        <v>0</v>
      </c>
      <c r="B1" s="91"/>
      <c r="C1" s="91"/>
      <c r="D1" s="91"/>
      <c r="E1" s="91"/>
    </row>
    <row r="2" spans="1:5" x14ac:dyDescent="0.3">
      <c r="A2" s="92" t="s">
        <v>1</v>
      </c>
      <c r="B2" s="92"/>
      <c r="C2" s="92"/>
      <c r="D2" s="92"/>
      <c r="E2" s="92"/>
    </row>
    <row r="3" spans="1:5" ht="28.5" customHeight="1" x14ac:dyDescent="0.3">
      <c r="A3" s="81" t="s">
        <v>2</v>
      </c>
      <c r="B3" s="80"/>
      <c r="C3" s="80"/>
      <c r="D3" s="80"/>
      <c r="E3" s="80"/>
    </row>
    <row r="4" spans="1:5" ht="5.25" customHeight="1" thickBot="1" x14ac:dyDescent="0.35"/>
    <row r="5" spans="1:5" ht="16.8" thickTop="1" thickBot="1" x14ac:dyDescent="0.35">
      <c r="A5" s="88" t="s">
        <v>3</v>
      </c>
      <c r="B5" s="89"/>
      <c r="C5" s="89"/>
      <c r="D5" s="89"/>
      <c r="E5" s="90"/>
    </row>
    <row r="6" spans="1:5" ht="15" thickTop="1" x14ac:dyDescent="0.3"/>
    <row r="7" spans="1:5" ht="15" thickBot="1" x14ac:dyDescent="0.35"/>
    <row r="8" spans="1:5" ht="15.6" thickTop="1" thickBot="1" x14ac:dyDescent="0.35">
      <c r="B8" s="19" t="s">
        <v>4</v>
      </c>
      <c r="C8" s="19" t="s">
        <v>5</v>
      </c>
      <c r="D8" s="19" t="s">
        <v>6</v>
      </c>
    </row>
    <row r="9" spans="1:5" ht="15.6" thickTop="1" thickBot="1" x14ac:dyDescent="0.35">
      <c r="B9" s="20">
        <v>1</v>
      </c>
      <c r="C9" s="20" t="s">
        <v>7</v>
      </c>
      <c r="D9" s="86" t="s">
        <v>8</v>
      </c>
    </row>
    <row r="10" spans="1:5" ht="15.6" thickTop="1" thickBot="1" x14ac:dyDescent="0.35">
      <c r="B10" s="20">
        <v>2</v>
      </c>
      <c r="C10" s="20" t="s">
        <v>9</v>
      </c>
      <c r="D10" s="86" t="s">
        <v>8</v>
      </c>
    </row>
    <row r="11" spans="1:5" ht="15.6" hidden="1" thickTop="1" thickBot="1" x14ac:dyDescent="0.35">
      <c r="B11" s="20">
        <v>3</v>
      </c>
      <c r="C11" s="20" t="s">
        <v>10</v>
      </c>
      <c r="D11" s="86" t="s">
        <v>8</v>
      </c>
    </row>
    <row r="12" spans="1:5" ht="15.6" thickTop="1" thickBot="1" x14ac:dyDescent="0.35">
      <c r="B12" s="20">
        <v>3</v>
      </c>
      <c r="C12" s="20" t="s">
        <v>11</v>
      </c>
      <c r="D12" s="86" t="s">
        <v>8</v>
      </c>
    </row>
    <row r="13" spans="1:5" ht="15.6" thickTop="1" thickBot="1" x14ac:dyDescent="0.35">
      <c r="B13" s="20">
        <v>4</v>
      </c>
      <c r="C13" s="20" t="s">
        <v>12</v>
      </c>
      <c r="D13" s="86" t="s">
        <v>8</v>
      </c>
    </row>
    <row r="14" spans="1:5" ht="15.6" thickTop="1" thickBot="1" x14ac:dyDescent="0.35">
      <c r="B14" s="20">
        <v>5</v>
      </c>
      <c r="C14" s="20" t="s">
        <v>13</v>
      </c>
      <c r="D14" s="21" t="s">
        <v>14</v>
      </c>
    </row>
    <row r="15" spans="1:5" ht="15" thickTop="1" x14ac:dyDescent="0.3"/>
  </sheetData>
  <sheetProtection algorithmName="SHA-512" hashValue="6XCbZsFgCP0IlZ3G7WxWj3ZU6UpjhtR2IAZ6pEuftbIPJe2piEty/YF4dnwkfL22dGjHXSWmENnWVaVRDWoZaA==" saltValue="WU3O3BdVN2zL0pyC+U+HXw==" spinCount="100000" sheet="1" objects="1" scenarios="1"/>
  <mergeCells count="3">
    <mergeCell ref="A5:E5"/>
    <mergeCell ref="A1:E1"/>
    <mergeCell ref="A2:E2"/>
  </mergeCells>
  <phoneticPr fontId="15" type="noConversion"/>
  <dataValidations count="1">
    <dataValidation type="list" allowBlank="1" showInputMessage="1" showErrorMessage="1" sqref="D9:D14" xr:uid="{0356297F-A982-4F9E-9EFF-4D5C3A2C6833}">
      <formula1>"Si,No"</formula1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12BF-51B0-4BD8-93EA-7DAEA3AB03AD}">
  <sheetPr codeName="Hoja9"/>
  <dimension ref="A1:O92"/>
  <sheetViews>
    <sheetView topLeftCell="C1" workbookViewId="0">
      <selection activeCell="I16" sqref="I16"/>
    </sheetView>
  </sheetViews>
  <sheetFormatPr baseColWidth="10" defaultColWidth="11.44140625" defaultRowHeight="14.4" x14ac:dyDescent="0.3"/>
  <cols>
    <col min="1" max="1" width="18.44140625" customWidth="1"/>
    <col min="2" max="2" width="42.88671875" bestFit="1" customWidth="1"/>
    <col min="3" max="3" width="12.5546875" customWidth="1"/>
    <col min="4" max="6" width="11.5546875" customWidth="1"/>
    <col min="7" max="7" width="18.88671875" customWidth="1"/>
    <col min="8" max="8" width="15.88671875" bestFit="1" customWidth="1"/>
    <col min="9" max="9" width="14.6640625" bestFit="1" customWidth="1"/>
    <col min="10" max="11" width="15.88671875" bestFit="1" customWidth="1"/>
    <col min="12" max="12" width="15.109375" style="79" bestFit="1" customWidth="1"/>
    <col min="13" max="13" width="18" style="79" bestFit="1" customWidth="1"/>
    <col min="14" max="15" width="15.109375" style="79" bestFit="1" customWidth="1"/>
    <col min="16" max="16" width="11.88671875" bestFit="1" customWidth="1"/>
  </cols>
  <sheetData>
    <row r="1" spans="1:11" x14ac:dyDescent="0.3">
      <c r="A1" s="71" t="s">
        <v>162</v>
      </c>
      <c r="B1" s="71" t="s">
        <v>163</v>
      </c>
      <c r="C1" s="71" t="s">
        <v>164</v>
      </c>
      <c r="D1" s="71" t="s">
        <v>133</v>
      </c>
      <c r="E1" s="71" t="s">
        <v>134</v>
      </c>
      <c r="F1" s="71" t="s">
        <v>135</v>
      </c>
      <c r="G1" s="71" t="s">
        <v>165</v>
      </c>
      <c r="H1" s="72" t="s">
        <v>70</v>
      </c>
      <c r="I1" s="72" t="s">
        <v>72</v>
      </c>
      <c r="J1" s="72" t="s">
        <v>74</v>
      </c>
      <c r="K1" s="72" t="s">
        <v>77</v>
      </c>
    </row>
    <row r="2" spans="1:11" x14ac:dyDescent="0.3">
      <c r="A2" s="22" t="s">
        <v>166</v>
      </c>
      <c r="B2" s="22" t="s">
        <v>167</v>
      </c>
      <c r="C2" s="73" t="s">
        <v>168</v>
      </c>
      <c r="D2" s="22" t="s">
        <v>92</v>
      </c>
      <c r="E2" s="22" t="s">
        <v>92</v>
      </c>
      <c r="F2" s="22" t="s">
        <v>169</v>
      </c>
      <c r="G2" s="22" t="s">
        <v>170</v>
      </c>
      <c r="H2" s="79">
        <v>8047379.2000000002</v>
      </c>
      <c r="I2" s="79">
        <v>1494513.28</v>
      </c>
      <c r="J2" s="79">
        <v>37937644.799999997</v>
      </c>
      <c r="K2" s="79" t="s">
        <v>92</v>
      </c>
    </row>
    <row r="3" spans="1:11" x14ac:dyDescent="0.3">
      <c r="A3" s="22" t="s">
        <v>171</v>
      </c>
      <c r="B3" s="22" t="s">
        <v>167</v>
      </c>
      <c r="C3" s="73" t="s">
        <v>168</v>
      </c>
      <c r="D3" s="22" t="s">
        <v>92</v>
      </c>
      <c r="E3" s="22" t="s">
        <v>92</v>
      </c>
      <c r="F3" s="22" t="s">
        <v>169</v>
      </c>
      <c r="G3" s="22" t="s">
        <v>172</v>
      </c>
      <c r="H3" s="79">
        <v>919.70047999999997</v>
      </c>
      <c r="I3" s="79">
        <v>11036.40576</v>
      </c>
      <c r="J3" s="79">
        <v>3747.7794559999998</v>
      </c>
      <c r="K3" s="79" t="s">
        <v>92</v>
      </c>
    </row>
    <row r="4" spans="1:11" x14ac:dyDescent="0.3">
      <c r="A4" s="23" t="s">
        <v>173</v>
      </c>
      <c r="B4" s="23" t="s">
        <v>174</v>
      </c>
      <c r="C4" s="73" t="s">
        <v>175</v>
      </c>
      <c r="D4" s="23" t="s">
        <v>176</v>
      </c>
      <c r="E4" s="23" t="s">
        <v>177</v>
      </c>
      <c r="F4" s="23" t="s">
        <v>178</v>
      </c>
      <c r="G4" s="23" t="s">
        <v>142</v>
      </c>
      <c r="H4" s="79">
        <v>149451.32800000001</v>
      </c>
      <c r="I4" s="79">
        <v>287406.40000000002</v>
      </c>
      <c r="J4" s="79">
        <v>172443.84</v>
      </c>
      <c r="K4" s="79">
        <v>241421.37599999999</v>
      </c>
    </row>
    <row r="5" spans="1:11" x14ac:dyDescent="0.3">
      <c r="A5" s="23" t="s">
        <v>179</v>
      </c>
      <c r="B5" s="23" t="s">
        <v>174</v>
      </c>
      <c r="C5" s="73" t="s">
        <v>175</v>
      </c>
      <c r="D5" s="23" t="s">
        <v>176</v>
      </c>
      <c r="E5" s="23" t="s">
        <v>177</v>
      </c>
      <c r="F5" s="23" t="s">
        <v>180</v>
      </c>
      <c r="G5" s="23" t="s">
        <v>142</v>
      </c>
      <c r="H5" s="79">
        <v>164396.4608</v>
      </c>
      <c r="I5" s="79">
        <v>287406.40000000002</v>
      </c>
      <c r="J5" s="79">
        <v>183940.09599999999</v>
      </c>
      <c r="K5" s="79">
        <v>241421.37599999999</v>
      </c>
    </row>
    <row r="6" spans="1:11" x14ac:dyDescent="0.3">
      <c r="A6" s="23" t="s">
        <v>181</v>
      </c>
      <c r="B6" s="23" t="s">
        <v>174</v>
      </c>
      <c r="C6" s="73" t="s">
        <v>175</v>
      </c>
      <c r="D6" s="23" t="s">
        <v>176</v>
      </c>
      <c r="E6" s="23" t="s">
        <v>177</v>
      </c>
      <c r="F6" s="23" t="s">
        <v>182</v>
      </c>
      <c r="G6" s="23" t="s">
        <v>142</v>
      </c>
      <c r="H6" s="79">
        <v>170144.5888</v>
      </c>
      <c r="I6" s="79">
        <v>287406.40000000002</v>
      </c>
      <c r="J6" s="79">
        <v>206932.60800000001</v>
      </c>
      <c r="K6" s="79">
        <v>241421.37599999999</v>
      </c>
    </row>
    <row r="7" spans="1:11" x14ac:dyDescent="0.3">
      <c r="A7" s="23" t="s">
        <v>183</v>
      </c>
      <c r="B7" s="23" t="s">
        <v>174</v>
      </c>
      <c r="C7" s="73" t="s">
        <v>175</v>
      </c>
      <c r="D7" s="23" t="s">
        <v>184</v>
      </c>
      <c r="E7" s="23" t="s">
        <v>177</v>
      </c>
      <c r="F7" s="23" t="s">
        <v>169</v>
      </c>
      <c r="G7" s="23" t="s">
        <v>142</v>
      </c>
      <c r="H7" s="79">
        <v>137955.07200000001</v>
      </c>
      <c r="I7" s="79">
        <v>264413.88799999998</v>
      </c>
      <c r="J7" s="79">
        <v>183940.09599999999</v>
      </c>
      <c r="K7" s="79">
        <v>173593.4656</v>
      </c>
    </row>
    <row r="8" spans="1:11" x14ac:dyDescent="0.3">
      <c r="A8" s="23" t="s">
        <v>185</v>
      </c>
      <c r="B8" s="23" t="s">
        <v>174</v>
      </c>
      <c r="C8" s="73" t="s">
        <v>175</v>
      </c>
      <c r="D8" s="23" t="s">
        <v>176</v>
      </c>
      <c r="E8" s="23" t="s">
        <v>140</v>
      </c>
      <c r="F8" s="23" t="s">
        <v>178</v>
      </c>
      <c r="G8" s="23" t="s">
        <v>142</v>
      </c>
      <c r="H8" s="79">
        <v>210381.48480000001</v>
      </c>
      <c r="I8" s="79">
        <v>344887.68</v>
      </c>
      <c r="J8" s="79">
        <v>258665.76</v>
      </c>
      <c r="K8" s="79">
        <v>356383.93599999999</v>
      </c>
    </row>
    <row r="9" spans="1:11" x14ac:dyDescent="0.3">
      <c r="A9" s="23" t="s">
        <v>186</v>
      </c>
      <c r="B9" s="23" t="s">
        <v>174</v>
      </c>
      <c r="C9" s="73" t="s">
        <v>175</v>
      </c>
      <c r="D9" s="23" t="s">
        <v>176</v>
      </c>
      <c r="E9" s="23" t="s">
        <v>140</v>
      </c>
      <c r="F9" s="23" t="s">
        <v>180</v>
      </c>
      <c r="G9" s="23" t="s">
        <v>142</v>
      </c>
      <c r="H9" s="79">
        <v>229925.12</v>
      </c>
      <c r="I9" s="79">
        <v>344887.68</v>
      </c>
      <c r="J9" s="79">
        <v>275910.14400000003</v>
      </c>
      <c r="K9" s="79">
        <v>356383.93599999999</v>
      </c>
    </row>
    <row r="10" spans="1:11" x14ac:dyDescent="0.3">
      <c r="A10" s="23" t="s">
        <v>187</v>
      </c>
      <c r="B10" s="23" t="s">
        <v>174</v>
      </c>
      <c r="C10" s="73" t="s">
        <v>175</v>
      </c>
      <c r="D10" s="23" t="s">
        <v>176</v>
      </c>
      <c r="E10" s="23" t="s">
        <v>140</v>
      </c>
      <c r="F10" s="23" t="s">
        <v>182</v>
      </c>
      <c r="G10" s="23" t="s">
        <v>142</v>
      </c>
      <c r="H10" s="79">
        <v>236822.87359999999</v>
      </c>
      <c r="I10" s="79">
        <v>344887.68</v>
      </c>
      <c r="J10" s="79">
        <v>310398.91200000001</v>
      </c>
      <c r="K10" s="79">
        <v>356383.93599999999</v>
      </c>
    </row>
    <row r="11" spans="1:11" x14ac:dyDescent="0.3">
      <c r="A11" s="23" t="s">
        <v>188</v>
      </c>
      <c r="B11" s="23" t="s">
        <v>174</v>
      </c>
      <c r="C11" s="73" t="s">
        <v>175</v>
      </c>
      <c r="D11" s="23" t="s">
        <v>184</v>
      </c>
      <c r="E11" s="23" t="s">
        <v>140</v>
      </c>
      <c r="F11" s="23" t="s">
        <v>169</v>
      </c>
      <c r="G11" s="23" t="s">
        <v>142</v>
      </c>
      <c r="H11" s="79">
        <v>165546.0864</v>
      </c>
      <c r="I11" s="79">
        <v>344887.68</v>
      </c>
      <c r="J11" s="79">
        <v>275910.14400000003</v>
      </c>
      <c r="K11" s="79">
        <v>287406.40000000002</v>
      </c>
    </row>
    <row r="12" spans="1:11" x14ac:dyDescent="0.3">
      <c r="A12" s="23" t="s">
        <v>189</v>
      </c>
      <c r="B12" s="23" t="s">
        <v>190</v>
      </c>
      <c r="C12" s="73" t="s">
        <v>175</v>
      </c>
      <c r="D12" s="23" t="s">
        <v>176</v>
      </c>
      <c r="E12" s="23" t="s">
        <v>177</v>
      </c>
      <c r="F12" s="23" t="s">
        <v>178</v>
      </c>
      <c r="G12" s="23" t="s">
        <v>142</v>
      </c>
      <c r="H12" s="79">
        <v>149451.32800000001</v>
      </c>
      <c r="I12" s="79">
        <v>287406.40000000002</v>
      </c>
      <c r="J12" s="79">
        <v>172443.84</v>
      </c>
      <c r="K12" s="79">
        <v>241421.37599999999</v>
      </c>
    </row>
    <row r="13" spans="1:11" x14ac:dyDescent="0.3">
      <c r="A13" s="23" t="s">
        <v>191</v>
      </c>
      <c r="B13" s="23" t="s">
        <v>190</v>
      </c>
      <c r="C13" s="73" t="s">
        <v>175</v>
      </c>
      <c r="D13" s="23" t="s">
        <v>176</v>
      </c>
      <c r="E13" s="23" t="s">
        <v>177</v>
      </c>
      <c r="F13" s="23" t="s">
        <v>180</v>
      </c>
      <c r="G13" s="23" t="s">
        <v>142</v>
      </c>
      <c r="H13" s="79">
        <v>164396.4608</v>
      </c>
      <c r="I13" s="79">
        <v>287406.40000000002</v>
      </c>
      <c r="J13" s="79">
        <v>183940.09599999999</v>
      </c>
      <c r="K13" s="79">
        <v>241421.37599999999</v>
      </c>
    </row>
    <row r="14" spans="1:11" x14ac:dyDescent="0.3">
      <c r="A14" s="23" t="s">
        <v>192</v>
      </c>
      <c r="B14" s="23" t="s">
        <v>190</v>
      </c>
      <c r="C14" s="73" t="s">
        <v>175</v>
      </c>
      <c r="D14" s="23" t="s">
        <v>176</v>
      </c>
      <c r="E14" s="23" t="s">
        <v>177</v>
      </c>
      <c r="F14" s="23" t="s">
        <v>182</v>
      </c>
      <c r="G14" s="23" t="s">
        <v>142</v>
      </c>
      <c r="H14" s="79">
        <v>189688.22399999999</v>
      </c>
      <c r="I14" s="79">
        <v>287406.40000000002</v>
      </c>
      <c r="J14" s="79">
        <v>206932.60800000001</v>
      </c>
      <c r="K14" s="79">
        <v>241421.37599999999</v>
      </c>
    </row>
    <row r="15" spans="1:11" x14ac:dyDescent="0.3">
      <c r="A15" s="23" t="s">
        <v>193</v>
      </c>
      <c r="B15" s="23" t="s">
        <v>190</v>
      </c>
      <c r="C15" s="73" t="s">
        <v>175</v>
      </c>
      <c r="D15" s="23" t="s">
        <v>184</v>
      </c>
      <c r="E15" s="23" t="s">
        <v>177</v>
      </c>
      <c r="F15" s="23" t="s">
        <v>169</v>
      </c>
      <c r="G15" s="23" t="s">
        <v>142</v>
      </c>
      <c r="H15" s="79">
        <v>137955.07200000001</v>
      </c>
      <c r="I15" s="79">
        <v>264413.88799999998</v>
      </c>
      <c r="J15" s="79">
        <v>183940.09599999999</v>
      </c>
      <c r="K15" s="79">
        <v>173593.4656</v>
      </c>
    </row>
    <row r="16" spans="1:11" x14ac:dyDescent="0.3">
      <c r="A16" s="23" t="s">
        <v>194</v>
      </c>
      <c r="B16" s="23" t="s">
        <v>190</v>
      </c>
      <c r="C16" s="73" t="s">
        <v>175</v>
      </c>
      <c r="D16" s="23" t="s">
        <v>176</v>
      </c>
      <c r="E16" s="23" t="s">
        <v>140</v>
      </c>
      <c r="F16" s="23" t="s">
        <v>178</v>
      </c>
      <c r="G16" s="23" t="s">
        <v>142</v>
      </c>
      <c r="H16" s="79">
        <v>210381.48480000001</v>
      </c>
      <c r="I16" s="79">
        <v>344887.68</v>
      </c>
      <c r="J16" s="79">
        <v>258665.76</v>
      </c>
      <c r="K16" s="79">
        <v>356383.93599999999</v>
      </c>
    </row>
    <row r="17" spans="1:11" x14ac:dyDescent="0.3">
      <c r="A17" s="23" t="s">
        <v>195</v>
      </c>
      <c r="B17" s="23" t="s">
        <v>190</v>
      </c>
      <c r="C17" s="73" t="s">
        <v>175</v>
      </c>
      <c r="D17" s="23" t="s">
        <v>176</v>
      </c>
      <c r="E17" s="23" t="s">
        <v>140</v>
      </c>
      <c r="F17" s="23" t="s">
        <v>180</v>
      </c>
      <c r="G17" s="23" t="s">
        <v>142</v>
      </c>
      <c r="H17" s="79">
        <v>229925.12</v>
      </c>
      <c r="I17" s="79">
        <v>574812.80000000005</v>
      </c>
      <c r="J17" s="79">
        <v>275910.14400000003</v>
      </c>
      <c r="K17" s="79">
        <v>356383.93599999999</v>
      </c>
    </row>
    <row r="18" spans="1:11" x14ac:dyDescent="0.3">
      <c r="A18" s="23" t="s">
        <v>196</v>
      </c>
      <c r="B18" s="23" t="s">
        <v>190</v>
      </c>
      <c r="C18" s="73" t="s">
        <v>175</v>
      </c>
      <c r="D18" s="23" t="s">
        <v>176</v>
      </c>
      <c r="E18" s="23" t="s">
        <v>140</v>
      </c>
      <c r="F18" s="23" t="s">
        <v>182</v>
      </c>
      <c r="G18" s="23" t="s">
        <v>142</v>
      </c>
      <c r="H18" s="79">
        <v>236822.87359999999</v>
      </c>
      <c r="I18" s="79">
        <v>574812.80000000005</v>
      </c>
      <c r="J18" s="79">
        <v>310398.91200000001</v>
      </c>
      <c r="K18" s="79">
        <v>356383.93599999999</v>
      </c>
    </row>
    <row r="19" spans="1:11" x14ac:dyDescent="0.3">
      <c r="A19" s="23" t="s">
        <v>197</v>
      </c>
      <c r="B19" s="23" t="s">
        <v>190</v>
      </c>
      <c r="C19" s="73" t="s">
        <v>175</v>
      </c>
      <c r="D19" s="23" t="s">
        <v>184</v>
      </c>
      <c r="E19" s="23" t="s">
        <v>140</v>
      </c>
      <c r="F19" s="23" t="s">
        <v>169</v>
      </c>
      <c r="G19" s="23" t="s">
        <v>142</v>
      </c>
      <c r="H19" s="79">
        <v>165546.0864</v>
      </c>
      <c r="I19" s="79">
        <v>528827.77599999995</v>
      </c>
      <c r="J19" s="79">
        <v>275910.14400000003</v>
      </c>
      <c r="K19" s="79">
        <v>287406.40000000002</v>
      </c>
    </row>
    <row r="20" spans="1:11" x14ac:dyDescent="0.3">
      <c r="A20" s="23" t="s">
        <v>198</v>
      </c>
      <c r="B20" s="23" t="s">
        <v>199</v>
      </c>
      <c r="C20" s="73" t="s">
        <v>175</v>
      </c>
      <c r="D20" s="23" t="s">
        <v>176</v>
      </c>
      <c r="E20" s="23" t="s">
        <v>177</v>
      </c>
      <c r="F20" s="23" t="s">
        <v>178</v>
      </c>
      <c r="G20" s="23" t="s">
        <v>142</v>
      </c>
      <c r="H20" s="79">
        <v>689775.36</v>
      </c>
      <c r="I20" s="79">
        <v>513882.64319999999</v>
      </c>
      <c r="J20" s="79">
        <v>172443.84</v>
      </c>
      <c r="K20" s="79">
        <v>919700.47999999998</v>
      </c>
    </row>
    <row r="21" spans="1:11" x14ac:dyDescent="0.3">
      <c r="A21" s="23" t="s">
        <v>200</v>
      </c>
      <c r="B21" s="23" t="s">
        <v>199</v>
      </c>
      <c r="C21" s="73" t="s">
        <v>175</v>
      </c>
      <c r="D21" s="23" t="s">
        <v>176</v>
      </c>
      <c r="E21" s="23" t="s">
        <v>177</v>
      </c>
      <c r="F21" s="23" t="s">
        <v>180</v>
      </c>
      <c r="G21" s="23" t="s">
        <v>142</v>
      </c>
      <c r="H21" s="79">
        <v>770249.152</v>
      </c>
      <c r="I21" s="79">
        <v>513882.64319999999</v>
      </c>
      <c r="J21" s="79">
        <v>183940.09599999999</v>
      </c>
      <c r="K21" s="79">
        <v>919700.47999999998</v>
      </c>
    </row>
    <row r="22" spans="1:11" x14ac:dyDescent="0.3">
      <c r="A22" s="23" t="s">
        <v>201</v>
      </c>
      <c r="B22" s="23" t="s">
        <v>199</v>
      </c>
      <c r="C22" s="73" t="s">
        <v>175</v>
      </c>
      <c r="D22" s="23" t="s">
        <v>176</v>
      </c>
      <c r="E22" s="23" t="s">
        <v>177</v>
      </c>
      <c r="F22" s="23" t="s">
        <v>182</v>
      </c>
      <c r="G22" s="23" t="s">
        <v>142</v>
      </c>
      <c r="H22" s="79">
        <v>827730.43200000003</v>
      </c>
      <c r="I22" s="79">
        <v>513882.64319999999</v>
      </c>
      <c r="J22" s="79">
        <v>206932.60800000001</v>
      </c>
      <c r="K22" s="79">
        <v>919700.47999999998</v>
      </c>
    </row>
    <row r="23" spans="1:11" x14ac:dyDescent="0.3">
      <c r="A23" s="23" t="s">
        <v>202</v>
      </c>
      <c r="B23" s="23" t="s">
        <v>199</v>
      </c>
      <c r="C23" s="73" t="s">
        <v>175</v>
      </c>
      <c r="D23" s="23" t="s">
        <v>184</v>
      </c>
      <c r="E23" s="23" t="s">
        <v>177</v>
      </c>
      <c r="F23" s="23" t="s">
        <v>169</v>
      </c>
      <c r="G23" s="23" t="s">
        <v>142</v>
      </c>
      <c r="H23" s="79">
        <v>620797.82400000002</v>
      </c>
      <c r="I23" s="79">
        <v>513882.64319999999</v>
      </c>
      <c r="J23" s="79">
        <v>183940.09599999999</v>
      </c>
      <c r="K23" s="79">
        <v>679428.72960000008</v>
      </c>
    </row>
    <row r="24" spans="1:11" x14ac:dyDescent="0.3">
      <c r="A24" s="23" t="s">
        <v>203</v>
      </c>
      <c r="B24" s="23" t="s">
        <v>199</v>
      </c>
      <c r="C24" s="73" t="s">
        <v>175</v>
      </c>
      <c r="D24" s="23" t="s">
        <v>176</v>
      </c>
      <c r="E24" s="23" t="s">
        <v>140</v>
      </c>
      <c r="F24" s="23" t="s">
        <v>178</v>
      </c>
      <c r="G24" s="23" t="s">
        <v>142</v>
      </c>
      <c r="H24" s="79">
        <v>758752.89599999995</v>
      </c>
      <c r="I24" s="79">
        <v>876014.70719999995</v>
      </c>
      <c r="J24" s="79">
        <v>258665.76</v>
      </c>
      <c r="K24" s="79">
        <v>1379550.72</v>
      </c>
    </row>
    <row r="25" spans="1:11" x14ac:dyDescent="0.3">
      <c r="A25" s="23" t="s">
        <v>204</v>
      </c>
      <c r="B25" s="23" t="s">
        <v>199</v>
      </c>
      <c r="C25" s="73" t="s">
        <v>175</v>
      </c>
      <c r="D25" s="23" t="s">
        <v>176</v>
      </c>
      <c r="E25" s="23" t="s">
        <v>140</v>
      </c>
      <c r="F25" s="23" t="s">
        <v>180</v>
      </c>
      <c r="G25" s="23" t="s">
        <v>142</v>
      </c>
      <c r="H25" s="79">
        <v>847274.06720000005</v>
      </c>
      <c r="I25" s="79">
        <v>876014.70719999995</v>
      </c>
      <c r="J25" s="79">
        <v>275910.14400000003</v>
      </c>
      <c r="K25" s="79">
        <v>1379550.72</v>
      </c>
    </row>
    <row r="26" spans="1:11" x14ac:dyDescent="0.3">
      <c r="A26" s="23" t="s">
        <v>205</v>
      </c>
      <c r="B26" s="23" t="s">
        <v>199</v>
      </c>
      <c r="C26" s="73" t="s">
        <v>175</v>
      </c>
      <c r="D26" s="23" t="s">
        <v>176</v>
      </c>
      <c r="E26" s="23" t="s">
        <v>140</v>
      </c>
      <c r="F26" s="23" t="s">
        <v>182</v>
      </c>
      <c r="G26" s="23" t="s">
        <v>142</v>
      </c>
      <c r="H26" s="79">
        <v>910503.4752000001</v>
      </c>
      <c r="I26" s="79">
        <v>876014.70719999995</v>
      </c>
      <c r="J26" s="79">
        <v>310398.91200000001</v>
      </c>
      <c r="K26" s="79">
        <v>1379550.72</v>
      </c>
    </row>
    <row r="27" spans="1:11" x14ac:dyDescent="0.3">
      <c r="A27" s="23" t="s">
        <v>206</v>
      </c>
      <c r="B27" s="23" t="s">
        <v>199</v>
      </c>
      <c r="C27" s="73" t="s">
        <v>175</v>
      </c>
      <c r="D27" s="23" t="s">
        <v>184</v>
      </c>
      <c r="E27" s="23" t="s">
        <v>140</v>
      </c>
      <c r="F27" s="23" t="s">
        <v>169</v>
      </c>
      <c r="G27" s="23" t="s">
        <v>142</v>
      </c>
      <c r="H27" s="79">
        <v>827730.43200000003</v>
      </c>
      <c r="I27" s="79">
        <v>876014.70719999995</v>
      </c>
      <c r="J27" s="79">
        <v>275910.14400000003</v>
      </c>
      <c r="K27" s="79">
        <v>1223201.6384000001</v>
      </c>
    </row>
    <row r="28" spans="1:11" x14ac:dyDescent="0.3">
      <c r="A28" s="23" t="s">
        <v>207</v>
      </c>
      <c r="B28" s="23" t="s">
        <v>208</v>
      </c>
      <c r="C28" s="73" t="s">
        <v>175</v>
      </c>
      <c r="D28" s="23" t="s">
        <v>176</v>
      </c>
      <c r="E28" s="23" t="s">
        <v>177</v>
      </c>
      <c r="F28" s="23" t="s">
        <v>178</v>
      </c>
      <c r="G28" s="23" t="s">
        <v>142</v>
      </c>
      <c r="H28" s="79">
        <v>149451.32800000001</v>
      </c>
      <c r="I28" s="79">
        <v>287406.40000000002</v>
      </c>
      <c r="J28" s="79">
        <v>172443.84</v>
      </c>
      <c r="K28" s="79">
        <v>241421.37599999999</v>
      </c>
    </row>
    <row r="29" spans="1:11" x14ac:dyDescent="0.3">
      <c r="A29" s="23" t="s">
        <v>209</v>
      </c>
      <c r="B29" s="23" t="s">
        <v>208</v>
      </c>
      <c r="C29" s="73" t="s">
        <v>175</v>
      </c>
      <c r="D29" s="23" t="s">
        <v>176</v>
      </c>
      <c r="E29" s="23" t="s">
        <v>177</v>
      </c>
      <c r="F29" s="23" t="s">
        <v>180</v>
      </c>
      <c r="G29" s="23" t="s">
        <v>142</v>
      </c>
      <c r="H29" s="79">
        <v>164396.4608</v>
      </c>
      <c r="I29" s="79">
        <v>287406.40000000002</v>
      </c>
      <c r="J29" s="79">
        <v>183940.09599999999</v>
      </c>
      <c r="K29" s="79">
        <v>241421.37599999999</v>
      </c>
    </row>
    <row r="30" spans="1:11" x14ac:dyDescent="0.3">
      <c r="A30" s="23" t="s">
        <v>210</v>
      </c>
      <c r="B30" s="23" t="s">
        <v>208</v>
      </c>
      <c r="C30" s="73" t="s">
        <v>175</v>
      </c>
      <c r="D30" s="23" t="s">
        <v>176</v>
      </c>
      <c r="E30" s="23" t="s">
        <v>177</v>
      </c>
      <c r="F30" s="23" t="s">
        <v>182</v>
      </c>
      <c r="G30" s="23" t="s">
        <v>142</v>
      </c>
      <c r="H30" s="79">
        <v>189688.22399999999</v>
      </c>
      <c r="I30" s="79">
        <v>287406.40000000002</v>
      </c>
      <c r="J30" s="79">
        <v>206932.60800000001</v>
      </c>
      <c r="K30" s="79">
        <v>241421.37599999999</v>
      </c>
    </row>
    <row r="31" spans="1:11" x14ac:dyDescent="0.3">
      <c r="A31" s="23" t="s">
        <v>211</v>
      </c>
      <c r="B31" s="23" t="s">
        <v>208</v>
      </c>
      <c r="C31" s="73" t="s">
        <v>175</v>
      </c>
      <c r="D31" s="23" t="s">
        <v>184</v>
      </c>
      <c r="E31" s="23" t="s">
        <v>177</v>
      </c>
      <c r="F31" s="23" t="s">
        <v>169</v>
      </c>
      <c r="G31" s="23" t="s">
        <v>142</v>
      </c>
      <c r="H31" s="79">
        <v>137955.07200000001</v>
      </c>
      <c r="I31" s="79">
        <v>264413.88799999998</v>
      </c>
      <c r="J31" s="79">
        <v>183940.09599999999</v>
      </c>
      <c r="K31" s="79">
        <v>173593.4656</v>
      </c>
    </row>
    <row r="32" spans="1:11" x14ac:dyDescent="0.3">
      <c r="A32" s="23" t="s">
        <v>212</v>
      </c>
      <c r="B32" s="23" t="s">
        <v>208</v>
      </c>
      <c r="C32" s="73" t="s">
        <v>175</v>
      </c>
      <c r="D32" s="23" t="s">
        <v>176</v>
      </c>
      <c r="E32" s="23" t="s">
        <v>140</v>
      </c>
      <c r="F32" s="23" t="s">
        <v>178</v>
      </c>
      <c r="G32" s="23" t="s">
        <v>142</v>
      </c>
      <c r="H32" s="79">
        <v>210381.48480000001</v>
      </c>
      <c r="I32" s="79">
        <v>574812.80000000005</v>
      </c>
      <c r="J32" s="79">
        <v>258665.76</v>
      </c>
      <c r="K32" s="79">
        <v>356383.93599999999</v>
      </c>
    </row>
    <row r="33" spans="1:11" x14ac:dyDescent="0.3">
      <c r="A33" s="23" t="s">
        <v>213</v>
      </c>
      <c r="B33" s="23" t="s">
        <v>208</v>
      </c>
      <c r="C33" s="73" t="s">
        <v>175</v>
      </c>
      <c r="D33" s="23" t="s">
        <v>176</v>
      </c>
      <c r="E33" s="23" t="s">
        <v>140</v>
      </c>
      <c r="F33" s="23" t="s">
        <v>180</v>
      </c>
      <c r="G33" s="23" t="s">
        <v>142</v>
      </c>
      <c r="H33" s="79">
        <v>229925.12</v>
      </c>
      <c r="I33" s="79">
        <v>574812.80000000005</v>
      </c>
      <c r="J33" s="79">
        <v>275910.14400000003</v>
      </c>
      <c r="K33" s="79">
        <v>356383.93599999999</v>
      </c>
    </row>
    <row r="34" spans="1:11" x14ac:dyDescent="0.3">
      <c r="A34" s="23" t="s">
        <v>214</v>
      </c>
      <c r="B34" s="23" t="s">
        <v>208</v>
      </c>
      <c r="C34" s="73" t="s">
        <v>175</v>
      </c>
      <c r="D34" s="23" t="s">
        <v>176</v>
      </c>
      <c r="E34" s="23" t="s">
        <v>140</v>
      </c>
      <c r="F34" s="23" t="s">
        <v>182</v>
      </c>
      <c r="G34" s="23" t="s">
        <v>142</v>
      </c>
      <c r="H34" s="79">
        <v>236822.87359999999</v>
      </c>
      <c r="I34" s="79">
        <v>574812.80000000005</v>
      </c>
      <c r="J34" s="79">
        <v>310398.91200000001</v>
      </c>
      <c r="K34" s="79">
        <v>356383.93599999999</v>
      </c>
    </row>
    <row r="35" spans="1:11" x14ac:dyDescent="0.3">
      <c r="A35" s="23" t="s">
        <v>215</v>
      </c>
      <c r="B35" s="23" t="s">
        <v>208</v>
      </c>
      <c r="C35" s="73" t="s">
        <v>175</v>
      </c>
      <c r="D35" s="23" t="s">
        <v>184</v>
      </c>
      <c r="E35" s="23" t="s">
        <v>140</v>
      </c>
      <c r="F35" s="23" t="s">
        <v>169</v>
      </c>
      <c r="G35" s="23" t="s">
        <v>142</v>
      </c>
      <c r="H35" s="79">
        <v>165546.0864</v>
      </c>
      <c r="I35" s="79">
        <v>528827.77599999995</v>
      </c>
      <c r="J35" s="79">
        <v>275910.14400000003</v>
      </c>
      <c r="K35" s="79">
        <v>287406.40000000002</v>
      </c>
    </row>
    <row r="36" spans="1:11" x14ac:dyDescent="0.3">
      <c r="A36" s="23" t="s">
        <v>216</v>
      </c>
      <c r="B36" s="23" t="s">
        <v>217</v>
      </c>
      <c r="C36" s="73" t="s">
        <v>175</v>
      </c>
      <c r="D36" s="23" t="s">
        <v>176</v>
      </c>
      <c r="E36" s="23" t="s">
        <v>177</v>
      </c>
      <c r="F36" s="23" t="s">
        <v>178</v>
      </c>
      <c r="G36" s="23" t="s">
        <v>142</v>
      </c>
      <c r="H36" s="79">
        <v>149451.32800000001</v>
      </c>
      <c r="I36" s="79">
        <v>287406.40000000002</v>
      </c>
      <c r="J36" s="79">
        <v>172443.84</v>
      </c>
      <c r="K36" s="79">
        <v>241421.37599999999</v>
      </c>
    </row>
    <row r="37" spans="1:11" x14ac:dyDescent="0.3">
      <c r="A37" s="23" t="s">
        <v>218</v>
      </c>
      <c r="B37" s="23" t="s">
        <v>217</v>
      </c>
      <c r="C37" s="73" t="s">
        <v>175</v>
      </c>
      <c r="D37" s="23" t="s">
        <v>176</v>
      </c>
      <c r="E37" s="23" t="s">
        <v>177</v>
      </c>
      <c r="F37" s="23" t="s">
        <v>180</v>
      </c>
      <c r="G37" s="23" t="s">
        <v>142</v>
      </c>
      <c r="H37" s="79">
        <v>164396.4608</v>
      </c>
      <c r="I37" s="79">
        <v>287406.40000000002</v>
      </c>
      <c r="J37" s="79">
        <v>183940.09599999999</v>
      </c>
      <c r="K37" s="79">
        <v>241421.37599999999</v>
      </c>
    </row>
    <row r="38" spans="1:11" x14ac:dyDescent="0.3">
      <c r="A38" s="23" t="s">
        <v>219</v>
      </c>
      <c r="B38" s="23" t="s">
        <v>217</v>
      </c>
      <c r="C38" s="73" t="s">
        <v>175</v>
      </c>
      <c r="D38" s="23" t="s">
        <v>176</v>
      </c>
      <c r="E38" s="23" t="s">
        <v>177</v>
      </c>
      <c r="F38" s="23" t="s">
        <v>182</v>
      </c>
      <c r="G38" s="23" t="s">
        <v>142</v>
      </c>
      <c r="H38" s="79">
        <v>189688.22399999999</v>
      </c>
      <c r="I38" s="79">
        <v>287406.40000000002</v>
      </c>
      <c r="J38" s="79">
        <v>206932.60800000001</v>
      </c>
      <c r="K38" s="79">
        <v>241421.37599999999</v>
      </c>
    </row>
    <row r="39" spans="1:11" x14ac:dyDescent="0.3">
      <c r="A39" s="23" t="s">
        <v>220</v>
      </c>
      <c r="B39" s="23" t="s">
        <v>217</v>
      </c>
      <c r="C39" s="73" t="s">
        <v>175</v>
      </c>
      <c r="D39" s="23" t="s">
        <v>184</v>
      </c>
      <c r="E39" s="23" t="s">
        <v>177</v>
      </c>
      <c r="F39" s="23" t="s">
        <v>169</v>
      </c>
      <c r="G39" s="23" t="s">
        <v>142</v>
      </c>
      <c r="H39" s="79">
        <v>137955.07200000001</v>
      </c>
      <c r="I39" s="79">
        <v>264413.88799999998</v>
      </c>
      <c r="J39" s="79">
        <v>183940.09599999999</v>
      </c>
      <c r="K39" s="79">
        <v>173593.4656</v>
      </c>
    </row>
    <row r="40" spans="1:11" x14ac:dyDescent="0.3">
      <c r="A40" s="23" t="s">
        <v>221</v>
      </c>
      <c r="B40" s="23" t="s">
        <v>217</v>
      </c>
      <c r="C40" s="73" t="s">
        <v>175</v>
      </c>
      <c r="D40" s="23" t="s">
        <v>176</v>
      </c>
      <c r="E40" s="23" t="s">
        <v>140</v>
      </c>
      <c r="F40" s="23" t="s">
        <v>178</v>
      </c>
      <c r="G40" s="23" t="s">
        <v>142</v>
      </c>
      <c r="H40" s="79">
        <v>210381.48480000001</v>
      </c>
      <c r="I40" s="79">
        <v>574812.80000000005</v>
      </c>
      <c r="J40" s="79">
        <v>258665.76</v>
      </c>
      <c r="K40" s="79">
        <v>356383.93599999999</v>
      </c>
    </row>
    <row r="41" spans="1:11" x14ac:dyDescent="0.3">
      <c r="A41" s="23" t="s">
        <v>222</v>
      </c>
      <c r="B41" s="23" t="s">
        <v>217</v>
      </c>
      <c r="C41" s="73" t="s">
        <v>175</v>
      </c>
      <c r="D41" s="23" t="s">
        <v>176</v>
      </c>
      <c r="E41" s="23" t="s">
        <v>140</v>
      </c>
      <c r="F41" s="23" t="s">
        <v>180</v>
      </c>
      <c r="G41" s="23" t="s">
        <v>142</v>
      </c>
      <c r="H41" s="79">
        <v>229925.12</v>
      </c>
      <c r="I41" s="79">
        <v>574812.80000000005</v>
      </c>
      <c r="J41" s="79">
        <v>275910.14400000003</v>
      </c>
      <c r="K41" s="79">
        <v>356383.93599999999</v>
      </c>
    </row>
    <row r="42" spans="1:11" x14ac:dyDescent="0.3">
      <c r="A42" s="23" t="s">
        <v>223</v>
      </c>
      <c r="B42" s="23" t="s">
        <v>217</v>
      </c>
      <c r="C42" s="73" t="s">
        <v>175</v>
      </c>
      <c r="D42" s="23" t="s">
        <v>176</v>
      </c>
      <c r="E42" s="23" t="s">
        <v>140</v>
      </c>
      <c r="F42" s="23" t="s">
        <v>182</v>
      </c>
      <c r="G42" s="23" t="s">
        <v>142</v>
      </c>
      <c r="H42" s="79">
        <v>236822.87359999999</v>
      </c>
      <c r="I42" s="79">
        <v>574812.80000000005</v>
      </c>
      <c r="J42" s="79">
        <v>310398.91200000001</v>
      </c>
      <c r="K42" s="79">
        <v>356383.93599999999</v>
      </c>
    </row>
    <row r="43" spans="1:11" x14ac:dyDescent="0.3">
      <c r="A43" s="23" t="s">
        <v>224</v>
      </c>
      <c r="B43" s="23" t="s">
        <v>217</v>
      </c>
      <c r="C43" s="73" t="s">
        <v>175</v>
      </c>
      <c r="D43" s="23" t="s">
        <v>184</v>
      </c>
      <c r="E43" s="23" t="s">
        <v>140</v>
      </c>
      <c r="F43" s="23" t="s">
        <v>169</v>
      </c>
      <c r="G43" s="23" t="s">
        <v>142</v>
      </c>
      <c r="H43" s="79">
        <v>165546.0864</v>
      </c>
      <c r="I43" s="79">
        <v>528827.77599999995</v>
      </c>
      <c r="J43" s="79">
        <v>275910.14400000003</v>
      </c>
      <c r="K43" s="79">
        <v>287406.40000000002</v>
      </c>
    </row>
    <row r="44" spans="1:11" x14ac:dyDescent="0.3">
      <c r="A44" s="23" t="s">
        <v>225</v>
      </c>
      <c r="B44" s="23" t="s">
        <v>226</v>
      </c>
      <c r="C44" s="73" t="s">
        <v>175</v>
      </c>
      <c r="D44" s="23" t="s">
        <v>227</v>
      </c>
      <c r="E44" s="23" t="s">
        <v>177</v>
      </c>
      <c r="F44" s="23" t="s">
        <v>178</v>
      </c>
      <c r="G44" s="23" t="s">
        <v>142</v>
      </c>
      <c r="H44" s="79">
        <v>149451.32800000001</v>
      </c>
      <c r="I44" s="79">
        <v>287406.40000000002</v>
      </c>
      <c r="J44" s="79">
        <v>172443.84</v>
      </c>
      <c r="K44" s="79">
        <v>241421.37599999999</v>
      </c>
    </row>
    <row r="45" spans="1:11" x14ac:dyDescent="0.3">
      <c r="A45" s="23" t="s">
        <v>228</v>
      </c>
      <c r="B45" s="23" t="s">
        <v>226</v>
      </c>
      <c r="C45" s="73" t="s">
        <v>175</v>
      </c>
      <c r="D45" s="23" t="s">
        <v>227</v>
      </c>
      <c r="E45" s="23" t="s">
        <v>177</v>
      </c>
      <c r="F45" s="23" t="s">
        <v>180</v>
      </c>
      <c r="G45" s="23" t="s">
        <v>142</v>
      </c>
      <c r="H45" s="79">
        <v>164396.4608</v>
      </c>
      <c r="I45" s="79">
        <v>287406.40000000002</v>
      </c>
      <c r="J45" s="79">
        <v>183940.09599999999</v>
      </c>
      <c r="K45" s="79">
        <v>241421.37599999999</v>
      </c>
    </row>
    <row r="46" spans="1:11" x14ac:dyDescent="0.3">
      <c r="A46" s="23" t="s">
        <v>229</v>
      </c>
      <c r="B46" s="23" t="s">
        <v>226</v>
      </c>
      <c r="C46" s="73" t="s">
        <v>175</v>
      </c>
      <c r="D46" s="23" t="s">
        <v>227</v>
      </c>
      <c r="E46" s="23" t="s">
        <v>177</v>
      </c>
      <c r="F46" s="23" t="s">
        <v>182</v>
      </c>
      <c r="G46" s="23" t="s">
        <v>142</v>
      </c>
      <c r="H46" s="79">
        <v>189688.22399999999</v>
      </c>
      <c r="I46" s="79">
        <v>287406.40000000002</v>
      </c>
      <c r="J46" s="79">
        <v>206932.60800000001</v>
      </c>
      <c r="K46" s="79">
        <v>241421.37599999999</v>
      </c>
    </row>
    <row r="47" spans="1:11" x14ac:dyDescent="0.3">
      <c r="A47" s="23" t="s">
        <v>230</v>
      </c>
      <c r="B47" s="23" t="s">
        <v>226</v>
      </c>
      <c r="C47" s="73" t="s">
        <v>175</v>
      </c>
      <c r="D47" s="23" t="s">
        <v>227</v>
      </c>
      <c r="E47" s="23" t="s">
        <v>140</v>
      </c>
      <c r="F47" s="23" t="s">
        <v>178</v>
      </c>
      <c r="G47" s="23" t="s">
        <v>142</v>
      </c>
      <c r="H47" s="79">
        <v>210381.48480000001</v>
      </c>
      <c r="I47" s="79">
        <v>574812.80000000005</v>
      </c>
      <c r="J47" s="79">
        <v>258665.76</v>
      </c>
      <c r="K47" s="79">
        <v>356383.93599999999</v>
      </c>
    </row>
    <row r="48" spans="1:11" x14ac:dyDescent="0.3">
      <c r="A48" s="23" t="s">
        <v>231</v>
      </c>
      <c r="B48" s="23" t="s">
        <v>226</v>
      </c>
      <c r="C48" s="73" t="s">
        <v>175</v>
      </c>
      <c r="D48" s="23" t="s">
        <v>227</v>
      </c>
      <c r="E48" s="23" t="s">
        <v>140</v>
      </c>
      <c r="F48" s="23" t="s">
        <v>180</v>
      </c>
      <c r="G48" s="23" t="s">
        <v>142</v>
      </c>
      <c r="H48" s="79">
        <v>229925.12</v>
      </c>
      <c r="I48" s="79">
        <v>574812.80000000005</v>
      </c>
      <c r="J48" s="79">
        <v>275910.14400000003</v>
      </c>
      <c r="K48" s="79">
        <v>356383.93599999999</v>
      </c>
    </row>
    <row r="49" spans="1:11" x14ac:dyDescent="0.3">
      <c r="A49" s="23" t="s">
        <v>232</v>
      </c>
      <c r="B49" s="23" t="s">
        <v>226</v>
      </c>
      <c r="C49" s="73" t="s">
        <v>175</v>
      </c>
      <c r="D49" s="23" t="s">
        <v>227</v>
      </c>
      <c r="E49" s="23" t="s">
        <v>140</v>
      </c>
      <c r="F49" s="23" t="s">
        <v>182</v>
      </c>
      <c r="G49" s="23" t="s">
        <v>142</v>
      </c>
      <c r="H49" s="79">
        <v>236822.87359999999</v>
      </c>
      <c r="I49" s="79">
        <v>574812.80000000005</v>
      </c>
      <c r="J49" s="79">
        <v>310398.91200000001</v>
      </c>
      <c r="K49" s="79">
        <v>356383.93599999999</v>
      </c>
    </row>
    <row r="50" spans="1:11" x14ac:dyDescent="0.3">
      <c r="A50" s="23" t="s">
        <v>233</v>
      </c>
      <c r="B50" s="23" t="s">
        <v>234</v>
      </c>
      <c r="C50" s="73" t="s">
        <v>235</v>
      </c>
      <c r="D50" s="23" t="s">
        <v>236</v>
      </c>
      <c r="E50" s="23" t="s">
        <v>92</v>
      </c>
      <c r="F50" s="23" t="s">
        <v>169</v>
      </c>
      <c r="G50" s="23" t="s">
        <v>237</v>
      </c>
      <c r="H50" s="79">
        <v>51733152</v>
      </c>
      <c r="I50" s="79">
        <v>1494513.28</v>
      </c>
      <c r="J50" s="79">
        <v>28740640</v>
      </c>
      <c r="K50" s="79">
        <v>3448876.8</v>
      </c>
    </row>
    <row r="51" spans="1:11" x14ac:dyDescent="0.3">
      <c r="A51" s="23" t="s">
        <v>238</v>
      </c>
      <c r="B51" s="23" t="s">
        <v>234</v>
      </c>
      <c r="C51" s="73" t="s">
        <v>235</v>
      </c>
      <c r="D51" s="23" t="s">
        <v>239</v>
      </c>
      <c r="E51" s="23" t="s">
        <v>92</v>
      </c>
      <c r="F51" s="23" t="s">
        <v>169</v>
      </c>
      <c r="G51" s="23" t="s">
        <v>240</v>
      </c>
      <c r="H51" s="79">
        <v>45985024</v>
      </c>
      <c r="I51" s="79">
        <v>1494513.28</v>
      </c>
      <c r="J51" s="79">
        <v>17244384</v>
      </c>
      <c r="K51" s="79">
        <v>57481280</v>
      </c>
    </row>
    <row r="52" spans="1:11" x14ac:dyDescent="0.3">
      <c r="A52" s="23" t="s">
        <v>241</v>
      </c>
      <c r="B52" s="23" t="s">
        <v>234</v>
      </c>
      <c r="C52" s="73" t="s">
        <v>235</v>
      </c>
      <c r="D52" s="23" t="s">
        <v>242</v>
      </c>
      <c r="E52" s="23" t="s">
        <v>92</v>
      </c>
      <c r="F52" s="23" t="s">
        <v>169</v>
      </c>
      <c r="G52" s="23" t="s">
        <v>172</v>
      </c>
      <c r="H52" s="79">
        <v>114.96256</v>
      </c>
      <c r="I52" s="79">
        <v>11036.40576</v>
      </c>
      <c r="J52" s="79">
        <v>3747.7794559999998</v>
      </c>
      <c r="K52" s="79">
        <v>1379.55072</v>
      </c>
    </row>
    <row r="53" spans="1:11" x14ac:dyDescent="0.3">
      <c r="A53" s="23" t="s">
        <v>243</v>
      </c>
      <c r="B53" s="23" t="s">
        <v>244</v>
      </c>
      <c r="C53" s="73" t="s">
        <v>175</v>
      </c>
      <c r="D53" s="23" t="s">
        <v>245</v>
      </c>
      <c r="E53" s="23" t="s">
        <v>92</v>
      </c>
      <c r="F53" s="23" t="s">
        <v>169</v>
      </c>
      <c r="G53" s="23" t="s">
        <v>246</v>
      </c>
      <c r="H53" s="79">
        <v>1264588.1599999999</v>
      </c>
      <c r="I53" s="79">
        <v>1494513.28</v>
      </c>
      <c r="J53" s="79">
        <v>11496256</v>
      </c>
      <c r="K53" s="79">
        <v>2069326.08</v>
      </c>
    </row>
    <row r="54" spans="1:11" x14ac:dyDescent="0.3">
      <c r="A54" s="23" t="s">
        <v>247</v>
      </c>
      <c r="B54" s="23" t="s">
        <v>248</v>
      </c>
      <c r="C54" s="73" t="s">
        <v>249</v>
      </c>
      <c r="D54" s="23" t="s">
        <v>250</v>
      </c>
      <c r="E54" s="23" t="s">
        <v>92</v>
      </c>
      <c r="F54" s="23" t="s">
        <v>169</v>
      </c>
      <c r="G54" s="23" t="s">
        <v>251</v>
      </c>
      <c r="H54" s="79">
        <v>862.2192</v>
      </c>
      <c r="I54" s="79">
        <v>1122.0345855999999</v>
      </c>
      <c r="J54" s="79">
        <v>2069.3260799999998</v>
      </c>
      <c r="K54" s="79" t="s">
        <v>92</v>
      </c>
    </row>
    <row r="55" spans="1:11" x14ac:dyDescent="0.3">
      <c r="A55" s="22" t="s">
        <v>252</v>
      </c>
      <c r="B55" s="22" t="s">
        <v>253</v>
      </c>
      <c r="C55" s="73" t="s">
        <v>175</v>
      </c>
      <c r="D55" s="22" t="s">
        <v>254</v>
      </c>
      <c r="E55" s="22" t="s">
        <v>92</v>
      </c>
      <c r="F55" s="22" t="s">
        <v>169</v>
      </c>
      <c r="G55" s="22" t="s">
        <v>254</v>
      </c>
      <c r="H55" s="79">
        <v>71.276787200000001</v>
      </c>
      <c r="I55" s="79">
        <v>204.63335679999997</v>
      </c>
      <c r="J55" s="79">
        <v>344.88767999999999</v>
      </c>
      <c r="K55" s="79">
        <v>1101.3413247999999</v>
      </c>
    </row>
    <row r="56" spans="1:11" x14ac:dyDescent="0.3">
      <c r="A56" s="22" t="s">
        <v>255</v>
      </c>
      <c r="B56" s="22" t="s">
        <v>253</v>
      </c>
      <c r="C56" s="73" t="s">
        <v>168</v>
      </c>
      <c r="D56" s="22" t="s">
        <v>254</v>
      </c>
      <c r="E56" s="22" t="s">
        <v>92</v>
      </c>
      <c r="F56" s="22" t="s">
        <v>169</v>
      </c>
      <c r="G56" s="22" t="s">
        <v>254</v>
      </c>
      <c r="H56" s="79">
        <v>71.276787200000001</v>
      </c>
      <c r="I56" s="79">
        <v>204.63335679999997</v>
      </c>
      <c r="J56" s="79">
        <v>344.88767999999999</v>
      </c>
      <c r="K56" s="79" t="s">
        <v>92</v>
      </c>
    </row>
    <row r="57" spans="1:11" x14ac:dyDescent="0.3">
      <c r="A57" s="22" t="s">
        <v>256</v>
      </c>
      <c r="B57" s="22" t="s">
        <v>253</v>
      </c>
      <c r="C57" s="73" t="s">
        <v>249</v>
      </c>
      <c r="D57" s="22" t="s">
        <v>254</v>
      </c>
      <c r="E57" s="22" t="s">
        <v>92</v>
      </c>
      <c r="F57" s="22" t="s">
        <v>169</v>
      </c>
      <c r="G57" s="22" t="s">
        <v>254</v>
      </c>
      <c r="H57" s="79">
        <v>71.276787200000001</v>
      </c>
      <c r="I57" s="79">
        <v>204.63335679999997</v>
      </c>
      <c r="J57" s="79">
        <v>344.88767999999999</v>
      </c>
      <c r="K57" s="79" t="s">
        <v>92</v>
      </c>
    </row>
    <row r="58" spans="1:11" ht="24.6" x14ac:dyDescent="0.3">
      <c r="A58" s="23" t="s">
        <v>29</v>
      </c>
      <c r="B58" s="23" t="s">
        <v>257</v>
      </c>
      <c r="C58" s="73" t="s">
        <v>258</v>
      </c>
      <c r="D58" s="23" t="s">
        <v>259</v>
      </c>
      <c r="E58" s="23" t="s">
        <v>260</v>
      </c>
      <c r="F58" s="23" t="s">
        <v>178</v>
      </c>
      <c r="G58" s="23" t="s">
        <v>261</v>
      </c>
      <c r="H58" s="79">
        <v>233161.63500000001</v>
      </c>
      <c r="I58" s="79">
        <v>687213.24</v>
      </c>
      <c r="J58" s="79">
        <v>245433.3</v>
      </c>
      <c r="K58" s="79">
        <v>368149.95</v>
      </c>
    </row>
    <row r="59" spans="1:11" ht="24.6" x14ac:dyDescent="0.3">
      <c r="A59" s="23" t="s">
        <v>30</v>
      </c>
      <c r="B59" s="23" t="s">
        <v>257</v>
      </c>
      <c r="C59" s="73" t="s">
        <v>258</v>
      </c>
      <c r="D59" s="23" t="s">
        <v>259</v>
      </c>
      <c r="E59" s="23" t="s">
        <v>260</v>
      </c>
      <c r="F59" s="23" t="s">
        <v>180</v>
      </c>
      <c r="G59" s="23" t="s">
        <v>261</v>
      </c>
      <c r="H59" s="79">
        <v>257704.965</v>
      </c>
      <c r="I59" s="79">
        <v>932646.54</v>
      </c>
      <c r="J59" s="79">
        <v>343606.62</v>
      </c>
      <c r="K59" s="79">
        <v>429508.27500000002</v>
      </c>
    </row>
    <row r="60" spans="1:11" ht="24.6" x14ac:dyDescent="0.3">
      <c r="A60" s="23" t="s">
        <v>31</v>
      </c>
      <c r="B60" s="23" t="s">
        <v>257</v>
      </c>
      <c r="C60" s="73" t="s">
        <v>258</v>
      </c>
      <c r="D60" s="23" t="s">
        <v>259</v>
      </c>
      <c r="E60" s="23" t="s">
        <v>260</v>
      </c>
      <c r="F60" s="23" t="s">
        <v>182</v>
      </c>
      <c r="G60" s="23" t="s">
        <v>261</v>
      </c>
      <c r="H60" s="79">
        <v>306791.625</v>
      </c>
      <c r="I60" s="79">
        <v>1178079.8400000001</v>
      </c>
      <c r="J60" s="79">
        <v>429508.27500000002</v>
      </c>
      <c r="K60" s="79">
        <v>490866.6</v>
      </c>
    </row>
    <row r="61" spans="1:11" ht="24.6" x14ac:dyDescent="0.3">
      <c r="A61" s="23" t="s">
        <v>32</v>
      </c>
      <c r="B61" s="23" t="s">
        <v>257</v>
      </c>
      <c r="C61" s="73" t="s">
        <v>258</v>
      </c>
      <c r="D61" s="23" t="s">
        <v>259</v>
      </c>
      <c r="E61" s="23" t="s">
        <v>98</v>
      </c>
      <c r="F61" s="23" t="s">
        <v>169</v>
      </c>
      <c r="G61" s="23" t="s">
        <v>261</v>
      </c>
      <c r="H61" s="79">
        <v>208618.30499999999</v>
      </c>
      <c r="I61" s="79">
        <v>220889.97</v>
      </c>
      <c r="J61" s="79">
        <v>220889.97</v>
      </c>
      <c r="K61" s="79">
        <v>245433.3</v>
      </c>
    </row>
    <row r="62" spans="1:11" ht="24.6" x14ac:dyDescent="0.3">
      <c r="A62" s="23" t="s">
        <v>33</v>
      </c>
      <c r="B62" s="23" t="s">
        <v>262</v>
      </c>
      <c r="C62" s="73" t="s">
        <v>258</v>
      </c>
      <c r="D62" s="23" t="s">
        <v>259</v>
      </c>
      <c r="E62" s="23" t="s">
        <v>98</v>
      </c>
      <c r="F62" s="23" t="s">
        <v>169</v>
      </c>
      <c r="G62" s="23" t="s">
        <v>263</v>
      </c>
      <c r="H62" s="79">
        <v>613583.25</v>
      </c>
      <c r="I62" s="79">
        <v>883559.88</v>
      </c>
      <c r="J62" s="79">
        <v>220889.97</v>
      </c>
      <c r="K62" s="79">
        <v>1482417.1320000002</v>
      </c>
    </row>
    <row r="63" spans="1:11" ht="24.6" x14ac:dyDescent="0.3">
      <c r="A63" s="23" t="s">
        <v>34</v>
      </c>
      <c r="B63" s="23" t="s">
        <v>262</v>
      </c>
      <c r="C63" s="73" t="s">
        <v>258</v>
      </c>
      <c r="D63" s="23" t="s">
        <v>259</v>
      </c>
      <c r="E63" s="23" t="s">
        <v>260</v>
      </c>
      <c r="F63" s="23" t="s">
        <v>178</v>
      </c>
      <c r="G63" s="23" t="s">
        <v>263</v>
      </c>
      <c r="H63" s="79">
        <v>2454333</v>
      </c>
      <c r="I63" s="79">
        <v>3436066.2</v>
      </c>
      <c r="J63" s="79">
        <v>245433.3</v>
      </c>
      <c r="K63" s="79">
        <v>2055749.3208000001</v>
      </c>
    </row>
    <row r="64" spans="1:11" ht="24.6" x14ac:dyDescent="0.3">
      <c r="A64" s="23" t="s">
        <v>35</v>
      </c>
      <c r="B64" s="23" t="s">
        <v>262</v>
      </c>
      <c r="C64" s="73" t="s">
        <v>258</v>
      </c>
      <c r="D64" s="23" t="s">
        <v>259</v>
      </c>
      <c r="E64" s="23" t="s">
        <v>260</v>
      </c>
      <c r="F64" s="23" t="s">
        <v>180</v>
      </c>
      <c r="G64" s="23" t="s">
        <v>263</v>
      </c>
      <c r="H64" s="79">
        <v>3681499.5</v>
      </c>
      <c r="I64" s="79">
        <v>4663232.7</v>
      </c>
      <c r="J64" s="79">
        <v>343606.62</v>
      </c>
      <c r="K64" s="79">
        <v>2178465.9708000002</v>
      </c>
    </row>
    <row r="65" spans="1:11" ht="24.6" x14ac:dyDescent="0.3">
      <c r="A65" s="23" t="s">
        <v>36</v>
      </c>
      <c r="B65" s="23" t="s">
        <v>262</v>
      </c>
      <c r="C65" s="73" t="s">
        <v>258</v>
      </c>
      <c r="D65" s="23" t="s">
        <v>259</v>
      </c>
      <c r="E65" s="23" t="s">
        <v>260</v>
      </c>
      <c r="F65" s="23" t="s">
        <v>182</v>
      </c>
      <c r="G65" s="23" t="s">
        <v>263</v>
      </c>
      <c r="H65" s="79">
        <v>4908666</v>
      </c>
      <c r="I65" s="79">
        <v>5890399.2000000002</v>
      </c>
      <c r="J65" s="79">
        <v>429508.27500000002</v>
      </c>
      <c r="K65" s="79">
        <v>2382666.4764</v>
      </c>
    </row>
    <row r="66" spans="1:11" ht="24.6" x14ac:dyDescent="0.3">
      <c r="A66" s="23" t="s">
        <v>264</v>
      </c>
      <c r="B66" s="23" t="s">
        <v>265</v>
      </c>
      <c r="C66" s="73" t="s">
        <v>258</v>
      </c>
      <c r="D66" s="23" t="s">
        <v>266</v>
      </c>
      <c r="E66" s="23" t="s">
        <v>267</v>
      </c>
      <c r="F66" s="23" t="s">
        <v>169</v>
      </c>
      <c r="G66" s="23" t="s">
        <v>261</v>
      </c>
      <c r="H66" s="79">
        <v>159531.64499999999</v>
      </c>
      <c r="I66" s="79">
        <v>2.4543330000000001</v>
      </c>
      <c r="J66" s="79">
        <v>134988.315</v>
      </c>
      <c r="K66" s="79">
        <v>160513.37820000001</v>
      </c>
    </row>
    <row r="67" spans="1:11" ht="24.6" x14ac:dyDescent="0.3">
      <c r="A67" s="23" t="s">
        <v>268</v>
      </c>
      <c r="B67" s="23" t="s">
        <v>265</v>
      </c>
      <c r="C67" s="73" t="s">
        <v>258</v>
      </c>
      <c r="D67" s="23" t="s">
        <v>266</v>
      </c>
      <c r="E67" s="23" t="s">
        <v>269</v>
      </c>
      <c r="F67" s="23" t="s">
        <v>178</v>
      </c>
      <c r="G67" s="23" t="s">
        <v>261</v>
      </c>
      <c r="H67" s="79">
        <v>220889.97</v>
      </c>
      <c r="I67" s="79">
        <v>687213.24</v>
      </c>
      <c r="J67" s="79">
        <v>196346.64</v>
      </c>
      <c r="K67" s="79">
        <v>232057.18515</v>
      </c>
    </row>
    <row r="68" spans="1:11" ht="24.6" x14ac:dyDescent="0.3">
      <c r="A68" s="23" t="s">
        <v>270</v>
      </c>
      <c r="B68" s="23" t="s">
        <v>265</v>
      </c>
      <c r="C68" s="73" t="s">
        <v>258</v>
      </c>
      <c r="D68" s="23" t="s">
        <v>266</v>
      </c>
      <c r="E68" s="23" t="s">
        <v>269</v>
      </c>
      <c r="F68" s="23" t="s">
        <v>180</v>
      </c>
      <c r="G68" s="23" t="s">
        <v>261</v>
      </c>
      <c r="H68" s="79">
        <v>245433.3</v>
      </c>
      <c r="I68" s="79">
        <v>932646.54</v>
      </c>
      <c r="J68" s="79">
        <v>233161.63500000001</v>
      </c>
      <c r="K68" s="79">
        <v>247396.76639999999</v>
      </c>
    </row>
    <row r="69" spans="1:11" ht="24.6" x14ac:dyDescent="0.3">
      <c r="A69" s="23" t="s">
        <v>271</v>
      </c>
      <c r="B69" s="23" t="s">
        <v>265</v>
      </c>
      <c r="C69" s="73" t="s">
        <v>258</v>
      </c>
      <c r="D69" s="23" t="s">
        <v>266</v>
      </c>
      <c r="E69" s="23" t="s">
        <v>269</v>
      </c>
      <c r="F69" s="23" t="s">
        <v>182</v>
      </c>
      <c r="G69" s="23" t="s">
        <v>261</v>
      </c>
      <c r="H69" s="79">
        <v>294519.96000000002</v>
      </c>
      <c r="I69" s="79">
        <v>1178079.8400000001</v>
      </c>
      <c r="J69" s="79">
        <v>257704.965</v>
      </c>
      <c r="K69" s="79">
        <v>272921.8296</v>
      </c>
    </row>
    <row r="70" spans="1:11" ht="24.6" x14ac:dyDescent="0.3">
      <c r="A70" s="23" t="s">
        <v>272</v>
      </c>
      <c r="B70" s="23" t="s">
        <v>265</v>
      </c>
      <c r="C70" s="73" t="s">
        <v>258</v>
      </c>
      <c r="D70" s="23" t="s">
        <v>259</v>
      </c>
      <c r="E70" s="23" t="s">
        <v>267</v>
      </c>
      <c r="F70" s="23" t="s">
        <v>169</v>
      </c>
      <c r="G70" s="23" t="s">
        <v>261</v>
      </c>
      <c r="H70" s="79">
        <v>208618.30499999999</v>
      </c>
      <c r="I70" s="79">
        <v>2.4543330000000001</v>
      </c>
      <c r="J70" s="79">
        <v>220889.97</v>
      </c>
      <c r="K70" s="79">
        <v>210213.62145000001</v>
      </c>
    </row>
    <row r="71" spans="1:11" ht="24.6" x14ac:dyDescent="0.3">
      <c r="A71" s="23" t="s">
        <v>273</v>
      </c>
      <c r="B71" s="23" t="s">
        <v>265</v>
      </c>
      <c r="C71" s="73" t="s">
        <v>258</v>
      </c>
      <c r="D71" s="23" t="s">
        <v>259</v>
      </c>
      <c r="E71" s="23" t="s">
        <v>269</v>
      </c>
      <c r="F71" s="23" t="s">
        <v>178</v>
      </c>
      <c r="G71" s="23" t="s">
        <v>261</v>
      </c>
      <c r="H71" s="79">
        <v>233161.63500000001</v>
      </c>
      <c r="I71" s="79">
        <v>687213.24</v>
      </c>
      <c r="J71" s="79">
        <v>245433.3</v>
      </c>
      <c r="K71" s="79">
        <v>281757.42839999998</v>
      </c>
    </row>
    <row r="72" spans="1:11" ht="24.6" x14ac:dyDescent="0.3">
      <c r="A72" s="23" t="s">
        <v>274</v>
      </c>
      <c r="B72" s="23" t="s">
        <v>265</v>
      </c>
      <c r="C72" s="73" t="s">
        <v>258</v>
      </c>
      <c r="D72" s="23" t="s">
        <v>259</v>
      </c>
      <c r="E72" s="23" t="s">
        <v>269</v>
      </c>
      <c r="F72" s="23" t="s">
        <v>180</v>
      </c>
      <c r="G72" s="23" t="s">
        <v>261</v>
      </c>
      <c r="H72" s="79">
        <v>257704.965</v>
      </c>
      <c r="I72" s="79">
        <v>932646.54</v>
      </c>
      <c r="J72" s="79">
        <v>343606.62</v>
      </c>
      <c r="K72" s="79">
        <v>297097.00964999996</v>
      </c>
    </row>
    <row r="73" spans="1:11" ht="24.6" x14ac:dyDescent="0.3">
      <c r="A73" s="23" t="s">
        <v>275</v>
      </c>
      <c r="B73" s="23" t="s">
        <v>265</v>
      </c>
      <c r="C73" s="73" t="s">
        <v>258</v>
      </c>
      <c r="D73" s="23" t="s">
        <v>259</v>
      </c>
      <c r="E73" s="23" t="s">
        <v>269</v>
      </c>
      <c r="F73" s="23" t="s">
        <v>182</v>
      </c>
      <c r="G73" s="23" t="s">
        <v>261</v>
      </c>
      <c r="H73" s="79">
        <v>306791.625</v>
      </c>
      <c r="I73" s="79">
        <v>1178079.8400000001</v>
      </c>
      <c r="J73" s="79">
        <v>429508.27500000002</v>
      </c>
      <c r="K73" s="79">
        <v>322622.07285000006</v>
      </c>
    </row>
    <row r="74" spans="1:11" ht="24.6" x14ac:dyDescent="0.3">
      <c r="A74" s="23" t="s">
        <v>276</v>
      </c>
      <c r="B74" s="23" t="s">
        <v>277</v>
      </c>
      <c r="C74" s="73" t="s">
        <v>258</v>
      </c>
      <c r="D74" s="23" t="s">
        <v>266</v>
      </c>
      <c r="E74" s="23" t="s">
        <v>267</v>
      </c>
      <c r="F74" s="23" t="s">
        <v>169</v>
      </c>
      <c r="G74" s="23" t="s">
        <v>261</v>
      </c>
      <c r="H74" s="79">
        <v>159531.64499999999</v>
      </c>
      <c r="I74" s="79">
        <v>2.4543330000000001</v>
      </c>
      <c r="J74" s="79">
        <v>134988.315</v>
      </c>
      <c r="K74" s="79">
        <v>160513.37820000001</v>
      </c>
    </row>
    <row r="75" spans="1:11" ht="24.6" x14ac:dyDescent="0.3">
      <c r="A75" s="23" t="s">
        <v>278</v>
      </c>
      <c r="B75" s="23" t="s">
        <v>277</v>
      </c>
      <c r="C75" s="73" t="s">
        <v>258</v>
      </c>
      <c r="D75" s="23" t="s">
        <v>266</v>
      </c>
      <c r="E75" s="23" t="s">
        <v>269</v>
      </c>
      <c r="F75" s="23" t="s">
        <v>178</v>
      </c>
      <c r="G75" s="23" t="s">
        <v>261</v>
      </c>
      <c r="H75" s="79">
        <v>220889.97</v>
      </c>
      <c r="I75" s="79">
        <v>687213.24</v>
      </c>
      <c r="J75" s="79">
        <v>196346.64</v>
      </c>
      <c r="K75" s="79">
        <v>232057.18515</v>
      </c>
    </row>
    <row r="76" spans="1:11" ht="24.6" x14ac:dyDescent="0.3">
      <c r="A76" s="23" t="s">
        <v>279</v>
      </c>
      <c r="B76" s="23" t="s">
        <v>277</v>
      </c>
      <c r="C76" s="73" t="s">
        <v>258</v>
      </c>
      <c r="D76" s="23" t="s">
        <v>266</v>
      </c>
      <c r="E76" s="23" t="s">
        <v>269</v>
      </c>
      <c r="F76" s="23" t="s">
        <v>180</v>
      </c>
      <c r="G76" s="23" t="s">
        <v>261</v>
      </c>
      <c r="H76" s="79">
        <v>245433.3</v>
      </c>
      <c r="I76" s="79">
        <v>932646.54</v>
      </c>
      <c r="J76" s="79">
        <v>233161.63500000001</v>
      </c>
      <c r="K76" s="79">
        <v>247396.76639999999</v>
      </c>
    </row>
    <row r="77" spans="1:11" ht="24.6" x14ac:dyDescent="0.3">
      <c r="A77" s="23" t="s">
        <v>280</v>
      </c>
      <c r="B77" s="23" t="s">
        <v>277</v>
      </c>
      <c r="C77" s="73" t="s">
        <v>258</v>
      </c>
      <c r="D77" s="23" t="s">
        <v>266</v>
      </c>
      <c r="E77" s="23" t="s">
        <v>269</v>
      </c>
      <c r="F77" s="23" t="s">
        <v>182</v>
      </c>
      <c r="G77" s="23" t="s">
        <v>261</v>
      </c>
      <c r="H77" s="79">
        <v>294519.96000000002</v>
      </c>
      <c r="I77" s="79">
        <v>1178079.8400000001</v>
      </c>
      <c r="J77" s="79">
        <v>257704.965</v>
      </c>
      <c r="K77" s="79">
        <v>272921.8296</v>
      </c>
    </row>
    <row r="78" spans="1:11" ht="24.6" x14ac:dyDescent="0.3">
      <c r="A78" s="23" t="s">
        <v>281</v>
      </c>
      <c r="B78" s="23" t="s">
        <v>277</v>
      </c>
      <c r="C78" s="73" t="s">
        <v>258</v>
      </c>
      <c r="D78" s="23" t="s">
        <v>259</v>
      </c>
      <c r="E78" s="23" t="s">
        <v>267</v>
      </c>
      <c r="F78" s="23" t="s">
        <v>169</v>
      </c>
      <c r="G78" s="23" t="s">
        <v>261</v>
      </c>
      <c r="H78" s="79">
        <v>159531.64499999999</v>
      </c>
      <c r="I78" s="79">
        <v>2.4543330000000001</v>
      </c>
      <c r="J78" s="79">
        <v>220889.97</v>
      </c>
      <c r="K78" s="79">
        <v>210213.62145000001</v>
      </c>
    </row>
    <row r="79" spans="1:11" ht="24.6" x14ac:dyDescent="0.3">
      <c r="A79" s="23" t="s">
        <v>282</v>
      </c>
      <c r="B79" s="23" t="s">
        <v>277</v>
      </c>
      <c r="C79" s="73" t="s">
        <v>258</v>
      </c>
      <c r="D79" s="23" t="s">
        <v>259</v>
      </c>
      <c r="E79" s="23" t="s">
        <v>269</v>
      </c>
      <c r="F79" s="23" t="s">
        <v>178</v>
      </c>
      <c r="G79" s="23" t="s">
        <v>261</v>
      </c>
      <c r="H79" s="79">
        <v>220889.97</v>
      </c>
      <c r="I79" s="79">
        <v>687213.24</v>
      </c>
      <c r="J79" s="79">
        <v>245433.3</v>
      </c>
      <c r="K79" s="79">
        <v>281757.42839999998</v>
      </c>
    </row>
    <row r="80" spans="1:11" ht="24.6" x14ac:dyDescent="0.3">
      <c r="A80" s="23" t="s">
        <v>283</v>
      </c>
      <c r="B80" s="23" t="s">
        <v>277</v>
      </c>
      <c r="C80" s="73" t="s">
        <v>258</v>
      </c>
      <c r="D80" s="23" t="s">
        <v>259</v>
      </c>
      <c r="E80" s="23" t="s">
        <v>269</v>
      </c>
      <c r="F80" s="23" t="s">
        <v>180</v>
      </c>
      <c r="G80" s="23" t="s">
        <v>261</v>
      </c>
      <c r="H80" s="79">
        <v>245433.3</v>
      </c>
      <c r="I80" s="79">
        <v>932646.54</v>
      </c>
      <c r="J80" s="79">
        <v>343606.62</v>
      </c>
      <c r="K80" s="79">
        <v>297097.00964999996</v>
      </c>
    </row>
    <row r="81" spans="1:11" ht="24.6" x14ac:dyDescent="0.3">
      <c r="A81" s="23" t="s">
        <v>284</v>
      </c>
      <c r="B81" s="23" t="s">
        <v>277</v>
      </c>
      <c r="C81" s="73" t="s">
        <v>258</v>
      </c>
      <c r="D81" s="23" t="s">
        <v>259</v>
      </c>
      <c r="E81" s="23" t="s">
        <v>269</v>
      </c>
      <c r="F81" s="23" t="s">
        <v>182</v>
      </c>
      <c r="G81" s="23" t="s">
        <v>261</v>
      </c>
      <c r="H81" s="79">
        <v>294519.96000000002</v>
      </c>
      <c r="I81" s="79">
        <v>1178079.8400000001</v>
      </c>
      <c r="J81" s="79">
        <v>429508.27500000002</v>
      </c>
      <c r="K81" s="79">
        <v>322622.07285000006</v>
      </c>
    </row>
    <row r="82" spans="1:11" ht="24.6" x14ac:dyDescent="0.3">
      <c r="A82" s="23" t="s">
        <v>285</v>
      </c>
      <c r="B82" s="23" t="s">
        <v>286</v>
      </c>
      <c r="C82" s="73" t="s">
        <v>258</v>
      </c>
      <c r="D82" s="23" t="s">
        <v>266</v>
      </c>
      <c r="E82" s="23" t="s">
        <v>267</v>
      </c>
      <c r="F82" s="23" t="s">
        <v>169</v>
      </c>
      <c r="G82" s="23" t="s">
        <v>261</v>
      </c>
      <c r="H82" s="79">
        <v>159531.64499999999</v>
      </c>
      <c r="I82" s="79">
        <v>2.4543330000000001</v>
      </c>
      <c r="J82" s="79">
        <v>134988.315</v>
      </c>
      <c r="K82" s="79">
        <v>160513.37820000001</v>
      </c>
    </row>
    <row r="83" spans="1:11" ht="24.6" x14ac:dyDescent="0.3">
      <c r="A83" s="23" t="s">
        <v>287</v>
      </c>
      <c r="B83" s="23" t="s">
        <v>286</v>
      </c>
      <c r="C83" s="73" t="s">
        <v>258</v>
      </c>
      <c r="D83" s="23" t="s">
        <v>266</v>
      </c>
      <c r="E83" s="23" t="s">
        <v>269</v>
      </c>
      <c r="F83" s="23" t="s">
        <v>178</v>
      </c>
      <c r="G83" s="23" t="s">
        <v>261</v>
      </c>
      <c r="H83" s="79">
        <v>220889.97</v>
      </c>
      <c r="I83" s="79">
        <v>687213.24</v>
      </c>
      <c r="J83" s="79">
        <v>196346.64</v>
      </c>
      <c r="K83" s="79">
        <v>232057.18515</v>
      </c>
    </row>
    <row r="84" spans="1:11" ht="24.6" x14ac:dyDescent="0.3">
      <c r="A84" s="23" t="s">
        <v>288</v>
      </c>
      <c r="B84" s="23" t="s">
        <v>286</v>
      </c>
      <c r="C84" s="73" t="s">
        <v>258</v>
      </c>
      <c r="D84" s="23" t="s">
        <v>266</v>
      </c>
      <c r="E84" s="23" t="s">
        <v>269</v>
      </c>
      <c r="F84" s="23" t="s">
        <v>180</v>
      </c>
      <c r="G84" s="23" t="s">
        <v>261</v>
      </c>
      <c r="H84" s="79">
        <v>245433.3</v>
      </c>
      <c r="I84" s="79">
        <v>932646.54</v>
      </c>
      <c r="J84" s="79">
        <v>233161.63500000001</v>
      </c>
      <c r="K84" s="79">
        <v>247396.76639999999</v>
      </c>
    </row>
    <row r="85" spans="1:11" ht="24.6" x14ac:dyDescent="0.3">
      <c r="A85" s="23" t="s">
        <v>289</v>
      </c>
      <c r="B85" s="23" t="s">
        <v>286</v>
      </c>
      <c r="C85" s="73" t="s">
        <v>258</v>
      </c>
      <c r="D85" s="23" t="s">
        <v>266</v>
      </c>
      <c r="E85" s="23" t="s">
        <v>269</v>
      </c>
      <c r="F85" s="23" t="s">
        <v>182</v>
      </c>
      <c r="G85" s="23" t="s">
        <v>261</v>
      </c>
      <c r="H85" s="79">
        <v>294519.96000000002</v>
      </c>
      <c r="I85" s="79">
        <v>1178079.8400000001</v>
      </c>
      <c r="J85" s="79">
        <v>257704.965</v>
      </c>
      <c r="K85" s="79">
        <v>272921.8296</v>
      </c>
    </row>
    <row r="86" spans="1:11" ht="24.6" x14ac:dyDescent="0.3">
      <c r="A86" s="23" t="s">
        <v>290</v>
      </c>
      <c r="B86" s="23" t="s">
        <v>286</v>
      </c>
      <c r="C86" s="73" t="s">
        <v>258</v>
      </c>
      <c r="D86" s="23" t="s">
        <v>259</v>
      </c>
      <c r="E86" s="23" t="s">
        <v>267</v>
      </c>
      <c r="F86" s="23" t="s">
        <v>169</v>
      </c>
      <c r="G86" s="23" t="s">
        <v>261</v>
      </c>
      <c r="H86" s="79">
        <v>159531.64499999999</v>
      </c>
      <c r="I86" s="79">
        <v>2.4543330000000001</v>
      </c>
      <c r="J86" s="79">
        <v>220889.97</v>
      </c>
      <c r="K86" s="79">
        <v>210213.62145000001</v>
      </c>
    </row>
    <row r="87" spans="1:11" ht="24.6" x14ac:dyDescent="0.3">
      <c r="A87" s="23" t="s">
        <v>291</v>
      </c>
      <c r="B87" s="23" t="s">
        <v>286</v>
      </c>
      <c r="C87" s="73" t="s">
        <v>258</v>
      </c>
      <c r="D87" s="23" t="s">
        <v>259</v>
      </c>
      <c r="E87" s="23" t="s">
        <v>269</v>
      </c>
      <c r="F87" s="23" t="s">
        <v>178</v>
      </c>
      <c r="G87" s="23" t="s">
        <v>261</v>
      </c>
      <c r="H87" s="79">
        <v>220889.97</v>
      </c>
      <c r="I87" s="79">
        <v>687213.24</v>
      </c>
      <c r="J87" s="79">
        <v>245433.3</v>
      </c>
      <c r="K87" s="79">
        <v>281757.42839999998</v>
      </c>
    </row>
    <row r="88" spans="1:11" ht="24.6" x14ac:dyDescent="0.3">
      <c r="A88" s="23" t="s">
        <v>292</v>
      </c>
      <c r="B88" s="23" t="s">
        <v>286</v>
      </c>
      <c r="C88" s="73" t="s">
        <v>258</v>
      </c>
      <c r="D88" s="23" t="s">
        <v>259</v>
      </c>
      <c r="E88" s="23" t="s">
        <v>269</v>
      </c>
      <c r="F88" s="23" t="s">
        <v>180</v>
      </c>
      <c r="G88" s="23" t="s">
        <v>261</v>
      </c>
      <c r="H88" s="79">
        <v>245433.3</v>
      </c>
      <c r="I88" s="79">
        <v>932646.54</v>
      </c>
      <c r="J88" s="79">
        <v>343606.62</v>
      </c>
      <c r="K88" s="79">
        <v>297097.00964999996</v>
      </c>
    </row>
    <row r="89" spans="1:11" ht="24.6" x14ac:dyDescent="0.3">
      <c r="A89" s="23" t="s">
        <v>293</v>
      </c>
      <c r="B89" s="23" t="s">
        <v>286</v>
      </c>
      <c r="C89" s="73" t="s">
        <v>258</v>
      </c>
      <c r="D89" s="23" t="s">
        <v>259</v>
      </c>
      <c r="E89" s="23" t="s">
        <v>269</v>
      </c>
      <c r="F89" s="23" t="s">
        <v>182</v>
      </c>
      <c r="G89" s="23" t="s">
        <v>261</v>
      </c>
      <c r="H89" s="79">
        <v>294519.96000000002</v>
      </c>
      <c r="I89" s="79">
        <v>1178079.8400000001</v>
      </c>
      <c r="J89" s="79">
        <v>429508.27500000002</v>
      </c>
      <c r="K89" s="79">
        <v>322622.07285000006</v>
      </c>
    </row>
    <row r="90" spans="1:11" x14ac:dyDescent="0.3">
      <c r="H90" s="74"/>
      <c r="I90" s="74"/>
      <c r="J90" s="74"/>
      <c r="K90" s="74"/>
    </row>
    <row r="92" spans="1:11" x14ac:dyDescent="0.3">
      <c r="H92" s="74"/>
      <c r="I92" s="74"/>
      <c r="J92" s="74"/>
      <c r="K92" s="74"/>
    </row>
  </sheetData>
  <autoFilter ref="A1:P89" xr:uid="{B59412BF-51B0-4BD8-93EA-7DAEA3AB03AD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D9EF-DDDE-453B-A4A0-60DDD2DA6846}">
  <sheetPr codeName="Hoja10"/>
  <dimension ref="A1:O89"/>
  <sheetViews>
    <sheetView topLeftCell="B1" workbookViewId="0">
      <selection activeCell="I16" sqref="I16"/>
    </sheetView>
  </sheetViews>
  <sheetFormatPr baseColWidth="10" defaultColWidth="11.44140625" defaultRowHeight="14.4" x14ac:dyDescent="0.3"/>
  <cols>
    <col min="1" max="1" width="18.44140625" customWidth="1"/>
    <col min="2" max="2" width="58.6640625" bestFit="1" customWidth="1"/>
    <col min="3" max="3" width="12.5546875" customWidth="1"/>
    <col min="4" max="6" width="11.5546875" customWidth="1"/>
    <col min="7" max="7" width="18.88671875" customWidth="1"/>
    <col min="8" max="8" width="15.88671875" bestFit="1" customWidth="1"/>
    <col min="9" max="9" width="14.6640625" bestFit="1" customWidth="1"/>
    <col min="10" max="11" width="15.88671875" bestFit="1" customWidth="1"/>
    <col min="12" max="12" width="15.109375" style="79" bestFit="1" customWidth="1"/>
    <col min="13" max="13" width="15.6640625" style="79" bestFit="1" customWidth="1"/>
    <col min="14" max="15" width="15.109375" style="79" bestFit="1" customWidth="1"/>
  </cols>
  <sheetData>
    <row r="1" spans="1:12" x14ac:dyDescent="0.3">
      <c r="A1" s="71" t="s">
        <v>162</v>
      </c>
      <c r="B1" s="71" t="s">
        <v>163</v>
      </c>
      <c r="C1" s="71" t="s">
        <v>164</v>
      </c>
      <c r="D1" s="71" t="s">
        <v>133</v>
      </c>
      <c r="E1" s="71" t="s">
        <v>134</v>
      </c>
      <c r="F1" s="71" t="s">
        <v>135</v>
      </c>
      <c r="G1" s="71" t="s">
        <v>165</v>
      </c>
      <c r="H1" s="72" t="s">
        <v>70</v>
      </c>
      <c r="I1" s="72" t="s">
        <v>72</v>
      </c>
      <c r="J1" s="72" t="s">
        <v>74</v>
      </c>
      <c r="K1" s="72" t="s">
        <v>77</v>
      </c>
    </row>
    <row r="2" spans="1:12" x14ac:dyDescent="0.3">
      <c r="A2" s="22" t="s">
        <v>166</v>
      </c>
      <c r="B2" s="22" t="s">
        <v>167</v>
      </c>
      <c r="C2" s="73" t="s">
        <v>168</v>
      </c>
      <c r="D2" s="22" t="s">
        <v>92</v>
      </c>
      <c r="E2" s="22" t="s">
        <v>92</v>
      </c>
      <c r="F2" s="22" t="s">
        <v>169</v>
      </c>
      <c r="G2" s="22" t="s">
        <v>170</v>
      </c>
      <c r="H2" s="79">
        <v>8047379.2000000002</v>
      </c>
      <c r="I2" s="79">
        <v>1494513.28</v>
      </c>
      <c r="J2" s="79">
        <v>37937644.799999997</v>
      </c>
      <c r="K2" s="79" t="s">
        <v>92</v>
      </c>
    </row>
    <row r="3" spans="1:12" x14ac:dyDescent="0.3">
      <c r="A3" s="22" t="s">
        <v>171</v>
      </c>
      <c r="B3" s="22" t="s">
        <v>167</v>
      </c>
      <c r="C3" s="73" t="s">
        <v>168</v>
      </c>
      <c r="D3" s="22" t="s">
        <v>92</v>
      </c>
      <c r="E3" s="22" t="s">
        <v>92</v>
      </c>
      <c r="F3" s="22" t="s">
        <v>169</v>
      </c>
      <c r="G3" s="22" t="s">
        <v>172</v>
      </c>
      <c r="H3" s="79">
        <v>919.70047999999997</v>
      </c>
      <c r="I3" s="79">
        <v>11036.40576</v>
      </c>
      <c r="J3" s="79">
        <v>3747.7794559999998</v>
      </c>
      <c r="K3" s="79" t="s">
        <v>92</v>
      </c>
    </row>
    <row r="4" spans="1:12" x14ac:dyDescent="0.3">
      <c r="A4" s="75" t="s">
        <v>294</v>
      </c>
      <c r="B4" s="23" t="s">
        <v>295</v>
      </c>
      <c r="C4" s="73" t="s">
        <v>175</v>
      </c>
      <c r="D4" s="23" t="s">
        <v>176</v>
      </c>
      <c r="E4" s="23" t="s">
        <v>177</v>
      </c>
      <c r="F4" s="23" t="s">
        <v>178</v>
      </c>
      <c r="G4" s="23" t="s">
        <v>142</v>
      </c>
      <c r="H4" s="79">
        <v>152440.35456000001</v>
      </c>
      <c r="I4" s="79">
        <v>287693.80639999994</v>
      </c>
      <c r="J4" s="79">
        <v>181066.03200000001</v>
      </c>
      <c r="K4" s="79">
        <v>246249.80352000002</v>
      </c>
    </row>
    <row r="5" spans="1:12" x14ac:dyDescent="0.3">
      <c r="A5" s="75" t="s">
        <v>296</v>
      </c>
      <c r="B5" s="23" t="s">
        <v>295</v>
      </c>
      <c r="C5" s="73" t="s">
        <v>175</v>
      </c>
      <c r="D5" s="23" t="s">
        <v>176</v>
      </c>
      <c r="E5" s="23" t="s">
        <v>177</v>
      </c>
      <c r="F5" s="23" t="s">
        <v>180</v>
      </c>
      <c r="G5" s="23" t="s">
        <v>142</v>
      </c>
      <c r="H5" s="79">
        <v>167684.39001599999</v>
      </c>
      <c r="I5" s="79">
        <v>287693.80639999994</v>
      </c>
      <c r="J5" s="79">
        <v>193137.10079999999</v>
      </c>
      <c r="K5" s="79">
        <v>246249.80352000002</v>
      </c>
    </row>
    <row r="6" spans="1:12" x14ac:dyDescent="0.3">
      <c r="A6" s="75" t="s">
        <v>297</v>
      </c>
      <c r="B6" s="23" t="s">
        <v>295</v>
      </c>
      <c r="C6" s="73" t="s">
        <v>175</v>
      </c>
      <c r="D6" s="23" t="s">
        <v>176</v>
      </c>
      <c r="E6" s="23" t="s">
        <v>177</v>
      </c>
      <c r="F6" s="23" t="s">
        <v>182</v>
      </c>
      <c r="G6" s="23" t="s">
        <v>142</v>
      </c>
      <c r="H6" s="79">
        <v>173547.480576</v>
      </c>
      <c r="I6" s="79">
        <v>287693.80639999994</v>
      </c>
      <c r="J6" s="79">
        <v>217279.2384</v>
      </c>
      <c r="K6" s="79">
        <v>246249.80352000002</v>
      </c>
    </row>
    <row r="7" spans="1:12" x14ac:dyDescent="0.3">
      <c r="A7" s="75" t="s">
        <v>298</v>
      </c>
      <c r="B7" s="23" t="s">
        <v>295</v>
      </c>
      <c r="C7" s="73" t="s">
        <v>175</v>
      </c>
      <c r="D7" s="23" t="s">
        <v>184</v>
      </c>
      <c r="E7" s="23" t="s">
        <v>177</v>
      </c>
      <c r="F7" s="23" t="s">
        <v>169</v>
      </c>
      <c r="G7" s="23" t="s">
        <v>142</v>
      </c>
      <c r="H7" s="79">
        <v>140714.17344000001</v>
      </c>
      <c r="I7" s="79">
        <v>264678.30188799999</v>
      </c>
      <c r="J7" s="79">
        <v>193137.10079999999</v>
      </c>
      <c r="K7" s="79">
        <v>177065.33491200002</v>
      </c>
    </row>
    <row r="8" spans="1:12" x14ac:dyDescent="0.3">
      <c r="A8" s="75" t="s">
        <v>299</v>
      </c>
      <c r="B8" s="23" t="s">
        <v>295</v>
      </c>
      <c r="C8" s="73" t="s">
        <v>175</v>
      </c>
      <c r="D8" s="23" t="s">
        <v>176</v>
      </c>
      <c r="E8" s="23" t="s">
        <v>140</v>
      </c>
      <c r="F8" s="23" t="s">
        <v>178</v>
      </c>
      <c r="G8" s="23" t="s">
        <v>142</v>
      </c>
      <c r="H8" s="79">
        <v>214589.11449600002</v>
      </c>
      <c r="I8" s="79">
        <v>345232.56767999992</v>
      </c>
      <c r="J8" s="79">
        <v>271599.04800000001</v>
      </c>
      <c r="K8" s="79">
        <v>363511.61472000001</v>
      </c>
    </row>
    <row r="9" spans="1:12" x14ac:dyDescent="0.3">
      <c r="A9" s="75" t="s">
        <v>300</v>
      </c>
      <c r="B9" s="23" t="s">
        <v>295</v>
      </c>
      <c r="C9" s="73" t="s">
        <v>175</v>
      </c>
      <c r="D9" s="23" t="s">
        <v>176</v>
      </c>
      <c r="E9" s="23" t="s">
        <v>140</v>
      </c>
      <c r="F9" s="23" t="s">
        <v>180</v>
      </c>
      <c r="G9" s="23" t="s">
        <v>142</v>
      </c>
      <c r="H9" s="79">
        <v>234523.62240000002</v>
      </c>
      <c r="I9" s="79">
        <v>345232.56767999992</v>
      </c>
      <c r="J9" s="79">
        <v>289705.65119999996</v>
      </c>
      <c r="K9" s="79">
        <v>363511.61472000001</v>
      </c>
    </row>
    <row r="10" spans="1:12" x14ac:dyDescent="0.3">
      <c r="A10" s="75" t="s">
        <v>301</v>
      </c>
      <c r="B10" s="23" t="s">
        <v>295</v>
      </c>
      <c r="C10" s="73" t="s">
        <v>175</v>
      </c>
      <c r="D10" s="23" t="s">
        <v>176</v>
      </c>
      <c r="E10" s="23" t="s">
        <v>140</v>
      </c>
      <c r="F10" s="23" t="s">
        <v>182</v>
      </c>
      <c r="G10" s="23" t="s">
        <v>142</v>
      </c>
      <c r="H10" s="79">
        <v>241559.331072</v>
      </c>
      <c r="I10" s="79">
        <v>345232.56767999992</v>
      </c>
      <c r="J10" s="79">
        <v>325918.85759999999</v>
      </c>
      <c r="K10" s="79">
        <v>363511.61472000001</v>
      </c>
    </row>
    <row r="11" spans="1:12" x14ac:dyDescent="0.3">
      <c r="A11" s="75" t="s">
        <v>302</v>
      </c>
      <c r="B11" s="23" t="s">
        <v>295</v>
      </c>
      <c r="C11" s="73" t="s">
        <v>175</v>
      </c>
      <c r="D11" s="23" t="s">
        <v>184</v>
      </c>
      <c r="E11" s="23" t="s">
        <v>140</v>
      </c>
      <c r="F11" s="23" t="s">
        <v>169</v>
      </c>
      <c r="G11" s="23" t="s">
        <v>142</v>
      </c>
      <c r="H11" s="79">
        <v>168857.00812800002</v>
      </c>
      <c r="I11" s="79">
        <v>345232.56767999992</v>
      </c>
      <c r="J11" s="79">
        <v>289705.65119999996</v>
      </c>
      <c r="K11" s="79">
        <v>293154.52799999999</v>
      </c>
    </row>
    <row r="12" spans="1:12" x14ac:dyDescent="0.3">
      <c r="A12" s="75" t="s">
        <v>303</v>
      </c>
      <c r="B12" s="23" t="s">
        <v>304</v>
      </c>
      <c r="C12" s="73" t="s">
        <v>175</v>
      </c>
      <c r="D12" s="23" t="s">
        <v>176</v>
      </c>
      <c r="E12" s="23" t="s">
        <v>177</v>
      </c>
      <c r="F12" s="23" t="s">
        <v>178</v>
      </c>
      <c r="G12" s="23" t="s">
        <v>142</v>
      </c>
      <c r="H12" s="79">
        <v>152440.35456000001</v>
      </c>
      <c r="I12" s="79">
        <v>287693.80639999994</v>
      </c>
      <c r="J12" s="79">
        <v>181066.03200000001</v>
      </c>
      <c r="K12" s="79">
        <v>246249.80352000002</v>
      </c>
    </row>
    <row r="13" spans="1:12" x14ac:dyDescent="0.3">
      <c r="A13" s="75" t="s">
        <v>305</v>
      </c>
      <c r="B13" s="23" t="s">
        <v>304</v>
      </c>
      <c r="C13" s="73" t="s">
        <v>175</v>
      </c>
      <c r="D13" s="23" t="s">
        <v>176</v>
      </c>
      <c r="E13" s="23" t="s">
        <v>177</v>
      </c>
      <c r="F13" s="23" t="s">
        <v>180</v>
      </c>
      <c r="G13" s="23" t="s">
        <v>142</v>
      </c>
      <c r="H13" s="79">
        <v>167684.39001599999</v>
      </c>
      <c r="I13" s="79">
        <v>287693.80639999994</v>
      </c>
      <c r="J13" s="79">
        <v>193137.10079999999</v>
      </c>
      <c r="K13" s="79">
        <v>246249.80352000002</v>
      </c>
    </row>
    <row r="14" spans="1:12" x14ac:dyDescent="0.3">
      <c r="A14" s="75" t="s">
        <v>306</v>
      </c>
      <c r="B14" s="23" t="s">
        <v>304</v>
      </c>
      <c r="C14" s="73" t="s">
        <v>175</v>
      </c>
      <c r="D14" s="23" t="s">
        <v>176</v>
      </c>
      <c r="E14" s="23" t="s">
        <v>177</v>
      </c>
      <c r="F14" s="23" t="s">
        <v>182</v>
      </c>
      <c r="G14" s="23" t="s">
        <v>142</v>
      </c>
      <c r="H14" s="79">
        <v>193481.98848</v>
      </c>
      <c r="I14" s="79">
        <v>287693.80639999994</v>
      </c>
      <c r="J14" s="79">
        <v>217279.2384</v>
      </c>
      <c r="K14" s="79">
        <v>246249.80352000002</v>
      </c>
    </row>
    <row r="15" spans="1:12" x14ac:dyDescent="0.3">
      <c r="A15" s="75" t="s">
        <v>307</v>
      </c>
      <c r="B15" s="23" t="s">
        <v>304</v>
      </c>
      <c r="C15" s="73" t="s">
        <v>175</v>
      </c>
      <c r="D15" s="23" t="s">
        <v>184</v>
      </c>
      <c r="E15" s="23" t="s">
        <v>177</v>
      </c>
      <c r="F15" s="23" t="s">
        <v>169</v>
      </c>
      <c r="G15" s="23" t="s">
        <v>142</v>
      </c>
      <c r="H15" s="79">
        <v>140714.17344000001</v>
      </c>
      <c r="I15" s="79">
        <v>264678.30188799999</v>
      </c>
      <c r="J15" s="79">
        <v>193137.10079999999</v>
      </c>
      <c r="K15" s="79">
        <v>177065.33491200002</v>
      </c>
    </row>
    <row r="16" spans="1:12" x14ac:dyDescent="0.3">
      <c r="A16" s="75" t="s">
        <v>308</v>
      </c>
      <c r="B16" s="23" t="s">
        <v>304</v>
      </c>
      <c r="C16" s="73" t="s">
        <v>175</v>
      </c>
      <c r="D16" s="23" t="s">
        <v>176</v>
      </c>
      <c r="E16" s="23" t="s">
        <v>140</v>
      </c>
      <c r="F16" s="23" t="s">
        <v>178</v>
      </c>
      <c r="G16" s="23" t="s">
        <v>142</v>
      </c>
      <c r="H16" s="79">
        <v>214589.11449600002</v>
      </c>
      <c r="I16" s="79">
        <v>345232.56767999992</v>
      </c>
      <c r="J16" s="79">
        <v>271599.04800000001</v>
      </c>
      <c r="K16" s="79">
        <v>363511.61472000001</v>
      </c>
    </row>
    <row r="17" spans="1:11" x14ac:dyDescent="0.3">
      <c r="A17" s="75" t="s">
        <v>309</v>
      </c>
      <c r="B17" s="23" t="s">
        <v>304</v>
      </c>
      <c r="C17" s="73" t="s">
        <v>175</v>
      </c>
      <c r="D17" s="23" t="s">
        <v>176</v>
      </c>
      <c r="E17" s="23" t="s">
        <v>140</v>
      </c>
      <c r="F17" s="23" t="s">
        <v>180</v>
      </c>
      <c r="G17" s="23" t="s">
        <v>142</v>
      </c>
      <c r="H17" s="79">
        <v>234523.62240000002</v>
      </c>
      <c r="I17" s="79">
        <v>575387.61279999989</v>
      </c>
      <c r="J17" s="79">
        <v>289705.65119999996</v>
      </c>
      <c r="K17" s="79">
        <v>363511.61472000001</v>
      </c>
    </row>
    <row r="18" spans="1:11" x14ac:dyDescent="0.3">
      <c r="A18" s="75" t="s">
        <v>310</v>
      </c>
      <c r="B18" s="23" t="s">
        <v>304</v>
      </c>
      <c r="C18" s="73" t="s">
        <v>175</v>
      </c>
      <c r="D18" s="23" t="s">
        <v>176</v>
      </c>
      <c r="E18" s="23" t="s">
        <v>140</v>
      </c>
      <c r="F18" s="23" t="s">
        <v>182</v>
      </c>
      <c r="G18" s="23" t="s">
        <v>142</v>
      </c>
      <c r="H18" s="79">
        <v>241559.331072</v>
      </c>
      <c r="I18" s="79">
        <v>575387.61279999989</v>
      </c>
      <c r="J18" s="79">
        <v>325918.85759999999</v>
      </c>
      <c r="K18" s="79">
        <v>363511.61472000001</v>
      </c>
    </row>
    <row r="19" spans="1:11" x14ac:dyDescent="0.3">
      <c r="A19" s="75" t="s">
        <v>311</v>
      </c>
      <c r="B19" s="23" t="s">
        <v>304</v>
      </c>
      <c r="C19" s="73" t="s">
        <v>175</v>
      </c>
      <c r="D19" s="23" t="s">
        <v>184</v>
      </c>
      <c r="E19" s="23" t="s">
        <v>140</v>
      </c>
      <c r="F19" s="23" t="s">
        <v>169</v>
      </c>
      <c r="G19" s="23" t="s">
        <v>142</v>
      </c>
      <c r="H19" s="79">
        <v>168857.00812800002</v>
      </c>
      <c r="I19" s="79">
        <v>529356.60377599997</v>
      </c>
      <c r="J19" s="79">
        <v>289705.65119999996</v>
      </c>
      <c r="K19" s="79">
        <v>293154.52799999999</v>
      </c>
    </row>
    <row r="20" spans="1:11" x14ac:dyDescent="0.3">
      <c r="A20" s="75" t="s">
        <v>312</v>
      </c>
      <c r="B20" s="23" t="s">
        <v>313</v>
      </c>
      <c r="C20" s="73" t="s">
        <v>175</v>
      </c>
      <c r="D20" s="23" t="s">
        <v>176</v>
      </c>
      <c r="E20" s="23" t="s">
        <v>177</v>
      </c>
      <c r="F20" s="23" t="s">
        <v>178</v>
      </c>
      <c r="G20" s="23" t="s">
        <v>142</v>
      </c>
      <c r="H20" s="79">
        <v>703570.86719999998</v>
      </c>
      <c r="I20" s="79">
        <v>514396.52584319992</v>
      </c>
      <c r="J20" s="79">
        <v>181066.03200000001</v>
      </c>
      <c r="K20" s="79">
        <v>938094.48960000009</v>
      </c>
    </row>
    <row r="21" spans="1:11" x14ac:dyDescent="0.3">
      <c r="A21" s="75" t="s">
        <v>314</v>
      </c>
      <c r="B21" s="23" t="s">
        <v>313</v>
      </c>
      <c r="C21" s="73" t="s">
        <v>175</v>
      </c>
      <c r="D21" s="23" t="s">
        <v>176</v>
      </c>
      <c r="E21" s="23" t="s">
        <v>177</v>
      </c>
      <c r="F21" s="23" t="s">
        <v>180</v>
      </c>
      <c r="G21" s="23" t="s">
        <v>142</v>
      </c>
      <c r="H21" s="79">
        <v>785654.13504000008</v>
      </c>
      <c r="I21" s="79">
        <v>514396.52584319992</v>
      </c>
      <c r="J21" s="79">
        <v>193137.10079999999</v>
      </c>
      <c r="K21" s="79">
        <v>938094.48960000009</v>
      </c>
    </row>
    <row r="22" spans="1:11" x14ac:dyDescent="0.3">
      <c r="A22" s="75" t="s">
        <v>315</v>
      </c>
      <c r="B22" s="23" t="s">
        <v>313</v>
      </c>
      <c r="C22" s="73" t="s">
        <v>175</v>
      </c>
      <c r="D22" s="23" t="s">
        <v>176</v>
      </c>
      <c r="E22" s="23" t="s">
        <v>177</v>
      </c>
      <c r="F22" s="23" t="s">
        <v>182</v>
      </c>
      <c r="G22" s="23" t="s">
        <v>142</v>
      </c>
      <c r="H22" s="79">
        <v>844285.0406399999</v>
      </c>
      <c r="I22" s="79">
        <v>514396.52584319992</v>
      </c>
      <c r="J22" s="79">
        <v>217279.2384</v>
      </c>
      <c r="K22" s="79">
        <v>938094.48960000009</v>
      </c>
    </row>
    <row r="23" spans="1:11" x14ac:dyDescent="0.3">
      <c r="A23" s="75" t="s">
        <v>316</v>
      </c>
      <c r="B23" s="23" t="s">
        <v>313</v>
      </c>
      <c r="C23" s="73" t="s">
        <v>175</v>
      </c>
      <c r="D23" s="23" t="s">
        <v>184</v>
      </c>
      <c r="E23" s="23" t="s">
        <v>177</v>
      </c>
      <c r="F23" s="23" t="s">
        <v>169</v>
      </c>
      <c r="G23" s="23" t="s">
        <v>142</v>
      </c>
      <c r="H23" s="79">
        <v>633213.78047999996</v>
      </c>
      <c r="I23" s="79">
        <v>514396.52584319992</v>
      </c>
      <c r="J23" s="79">
        <v>193137.10079999999</v>
      </c>
      <c r="K23" s="79">
        <v>693017.30419199995</v>
      </c>
    </row>
    <row r="24" spans="1:11" x14ac:dyDescent="0.3">
      <c r="A24" s="75" t="s">
        <v>317</v>
      </c>
      <c r="B24" s="23" t="s">
        <v>313</v>
      </c>
      <c r="C24" s="73" t="s">
        <v>175</v>
      </c>
      <c r="D24" s="23" t="s">
        <v>176</v>
      </c>
      <c r="E24" s="23" t="s">
        <v>140</v>
      </c>
      <c r="F24" s="23" t="s">
        <v>178</v>
      </c>
      <c r="G24" s="23" t="s">
        <v>142</v>
      </c>
      <c r="H24" s="79">
        <v>773927.95392</v>
      </c>
      <c r="I24" s="79">
        <v>876890.72190719983</v>
      </c>
      <c r="J24" s="79">
        <v>271599.04800000001</v>
      </c>
      <c r="K24" s="79">
        <v>1407141.7344</v>
      </c>
    </row>
    <row r="25" spans="1:11" x14ac:dyDescent="0.3">
      <c r="A25" s="75" t="s">
        <v>318</v>
      </c>
      <c r="B25" s="23" t="s">
        <v>313</v>
      </c>
      <c r="C25" s="73" t="s">
        <v>175</v>
      </c>
      <c r="D25" s="23" t="s">
        <v>176</v>
      </c>
      <c r="E25" s="23" t="s">
        <v>140</v>
      </c>
      <c r="F25" s="23" t="s">
        <v>180</v>
      </c>
      <c r="G25" s="23" t="s">
        <v>142</v>
      </c>
      <c r="H25" s="79">
        <v>864219.54854400014</v>
      </c>
      <c r="I25" s="79">
        <v>876890.72190719983</v>
      </c>
      <c r="J25" s="79">
        <v>289705.65119999996</v>
      </c>
      <c r="K25" s="79">
        <v>1407141.7344</v>
      </c>
    </row>
    <row r="26" spans="1:11" x14ac:dyDescent="0.3">
      <c r="A26" s="75" t="s">
        <v>319</v>
      </c>
      <c r="B26" s="23" t="s">
        <v>313</v>
      </c>
      <c r="C26" s="73" t="s">
        <v>175</v>
      </c>
      <c r="D26" s="23" t="s">
        <v>176</v>
      </c>
      <c r="E26" s="23" t="s">
        <v>140</v>
      </c>
      <c r="F26" s="23" t="s">
        <v>182</v>
      </c>
      <c r="G26" s="23" t="s">
        <v>142</v>
      </c>
      <c r="H26" s="79">
        <v>928713.54470400012</v>
      </c>
      <c r="I26" s="79">
        <v>876890.72190719983</v>
      </c>
      <c r="J26" s="79">
        <v>325918.85759999999</v>
      </c>
      <c r="K26" s="79">
        <v>1407141.7344</v>
      </c>
    </row>
    <row r="27" spans="1:11" x14ac:dyDescent="0.3">
      <c r="A27" s="75" t="s">
        <v>320</v>
      </c>
      <c r="B27" s="23" t="s">
        <v>313</v>
      </c>
      <c r="C27" s="73" t="s">
        <v>175</v>
      </c>
      <c r="D27" s="23" t="s">
        <v>184</v>
      </c>
      <c r="E27" s="23" t="s">
        <v>140</v>
      </c>
      <c r="F27" s="23" t="s">
        <v>169</v>
      </c>
      <c r="G27" s="23" t="s">
        <v>142</v>
      </c>
      <c r="H27" s="79">
        <v>844285.0406399999</v>
      </c>
      <c r="I27" s="79">
        <v>876890.72190719983</v>
      </c>
      <c r="J27" s="79">
        <v>289705.65119999996</v>
      </c>
      <c r="K27" s="79">
        <v>1247665.671168</v>
      </c>
    </row>
    <row r="28" spans="1:11" x14ac:dyDescent="0.3">
      <c r="A28" s="75" t="s">
        <v>321</v>
      </c>
      <c r="B28" s="23" t="s">
        <v>322</v>
      </c>
      <c r="C28" s="73" t="s">
        <v>175</v>
      </c>
      <c r="D28" s="23" t="s">
        <v>176</v>
      </c>
      <c r="E28" s="23" t="s">
        <v>177</v>
      </c>
      <c r="F28" s="23" t="s">
        <v>178</v>
      </c>
      <c r="G28" s="23" t="s">
        <v>142</v>
      </c>
      <c r="H28" s="79">
        <v>152440.35456000001</v>
      </c>
      <c r="I28" s="79">
        <v>287693.80639999994</v>
      </c>
      <c r="J28" s="79">
        <v>181066.03200000001</v>
      </c>
      <c r="K28" s="79">
        <v>246249.80352000002</v>
      </c>
    </row>
    <row r="29" spans="1:11" x14ac:dyDescent="0.3">
      <c r="A29" s="75" t="s">
        <v>323</v>
      </c>
      <c r="B29" s="23" t="s">
        <v>322</v>
      </c>
      <c r="C29" s="73" t="s">
        <v>175</v>
      </c>
      <c r="D29" s="23" t="s">
        <v>176</v>
      </c>
      <c r="E29" s="23" t="s">
        <v>177</v>
      </c>
      <c r="F29" s="23" t="s">
        <v>180</v>
      </c>
      <c r="G29" s="23" t="s">
        <v>142</v>
      </c>
      <c r="H29" s="79">
        <v>167684.39001599999</v>
      </c>
      <c r="I29" s="79">
        <v>287693.80639999994</v>
      </c>
      <c r="J29" s="79">
        <v>193137.10079999999</v>
      </c>
      <c r="K29" s="79">
        <v>246249.80352000002</v>
      </c>
    </row>
    <row r="30" spans="1:11" x14ac:dyDescent="0.3">
      <c r="A30" s="75" t="s">
        <v>324</v>
      </c>
      <c r="B30" s="23" t="s">
        <v>322</v>
      </c>
      <c r="C30" s="73" t="s">
        <v>175</v>
      </c>
      <c r="D30" s="23" t="s">
        <v>176</v>
      </c>
      <c r="E30" s="23" t="s">
        <v>177</v>
      </c>
      <c r="F30" s="23" t="s">
        <v>182</v>
      </c>
      <c r="G30" s="23" t="s">
        <v>142</v>
      </c>
      <c r="H30" s="79">
        <v>193481.98848</v>
      </c>
      <c r="I30" s="79">
        <v>287693.80639999994</v>
      </c>
      <c r="J30" s="79">
        <v>217279.2384</v>
      </c>
      <c r="K30" s="79">
        <v>246249.80352000002</v>
      </c>
    </row>
    <row r="31" spans="1:11" x14ac:dyDescent="0.3">
      <c r="A31" s="75" t="s">
        <v>325</v>
      </c>
      <c r="B31" s="23" t="s">
        <v>322</v>
      </c>
      <c r="C31" s="73" t="s">
        <v>175</v>
      </c>
      <c r="D31" s="23" t="s">
        <v>184</v>
      </c>
      <c r="E31" s="23" t="s">
        <v>177</v>
      </c>
      <c r="F31" s="23" t="s">
        <v>169</v>
      </c>
      <c r="G31" s="23" t="s">
        <v>142</v>
      </c>
      <c r="H31" s="79">
        <v>140714.17344000001</v>
      </c>
      <c r="I31" s="79">
        <v>264678.30188799999</v>
      </c>
      <c r="J31" s="79">
        <v>193137.10079999999</v>
      </c>
      <c r="K31" s="79">
        <v>177065.33491200002</v>
      </c>
    </row>
    <row r="32" spans="1:11" x14ac:dyDescent="0.3">
      <c r="A32" s="75" t="s">
        <v>326</v>
      </c>
      <c r="B32" s="23" t="s">
        <v>322</v>
      </c>
      <c r="C32" s="73" t="s">
        <v>175</v>
      </c>
      <c r="D32" s="23" t="s">
        <v>176</v>
      </c>
      <c r="E32" s="23" t="s">
        <v>140</v>
      </c>
      <c r="F32" s="23" t="s">
        <v>178</v>
      </c>
      <c r="G32" s="23" t="s">
        <v>142</v>
      </c>
      <c r="H32" s="79">
        <v>214589.11449600002</v>
      </c>
      <c r="I32" s="79">
        <v>575387.61279999989</v>
      </c>
      <c r="J32" s="79">
        <v>271599.04800000001</v>
      </c>
      <c r="K32" s="79">
        <v>363511.61472000001</v>
      </c>
    </row>
    <row r="33" spans="1:11" x14ac:dyDescent="0.3">
      <c r="A33" s="75" t="s">
        <v>327</v>
      </c>
      <c r="B33" s="23" t="s">
        <v>322</v>
      </c>
      <c r="C33" s="73" t="s">
        <v>175</v>
      </c>
      <c r="D33" s="23" t="s">
        <v>176</v>
      </c>
      <c r="E33" s="23" t="s">
        <v>140</v>
      </c>
      <c r="F33" s="23" t="s">
        <v>180</v>
      </c>
      <c r="G33" s="23" t="s">
        <v>142</v>
      </c>
      <c r="H33" s="79">
        <v>234523.62240000002</v>
      </c>
      <c r="I33" s="79">
        <v>575387.61279999989</v>
      </c>
      <c r="J33" s="79">
        <v>289705.65119999996</v>
      </c>
      <c r="K33" s="79">
        <v>363511.61472000001</v>
      </c>
    </row>
    <row r="34" spans="1:11" x14ac:dyDescent="0.3">
      <c r="A34" s="75" t="s">
        <v>328</v>
      </c>
      <c r="B34" s="23" t="s">
        <v>322</v>
      </c>
      <c r="C34" s="73" t="s">
        <v>175</v>
      </c>
      <c r="D34" s="23" t="s">
        <v>176</v>
      </c>
      <c r="E34" s="23" t="s">
        <v>140</v>
      </c>
      <c r="F34" s="23" t="s">
        <v>182</v>
      </c>
      <c r="G34" s="23" t="s">
        <v>142</v>
      </c>
      <c r="H34" s="79">
        <v>241559.331072</v>
      </c>
      <c r="I34" s="79">
        <v>575387.61279999989</v>
      </c>
      <c r="J34" s="79">
        <v>325918.85759999999</v>
      </c>
      <c r="K34" s="79">
        <v>363511.61472000001</v>
      </c>
    </row>
    <row r="35" spans="1:11" x14ac:dyDescent="0.3">
      <c r="A35" s="75" t="s">
        <v>329</v>
      </c>
      <c r="B35" s="23" t="s">
        <v>322</v>
      </c>
      <c r="C35" s="73" t="s">
        <v>175</v>
      </c>
      <c r="D35" s="23" t="s">
        <v>184</v>
      </c>
      <c r="E35" s="23" t="s">
        <v>140</v>
      </c>
      <c r="F35" s="23" t="s">
        <v>169</v>
      </c>
      <c r="G35" s="23" t="s">
        <v>142</v>
      </c>
      <c r="H35" s="79">
        <v>168857.00812800002</v>
      </c>
      <c r="I35" s="79">
        <v>529356.60377599997</v>
      </c>
      <c r="J35" s="79">
        <v>289705.65119999996</v>
      </c>
      <c r="K35" s="79">
        <v>293154.52799999999</v>
      </c>
    </row>
    <row r="36" spans="1:11" x14ac:dyDescent="0.3">
      <c r="A36" s="75" t="s">
        <v>330</v>
      </c>
      <c r="B36" s="23" t="s">
        <v>331</v>
      </c>
      <c r="C36" s="73" t="s">
        <v>175</v>
      </c>
      <c r="D36" s="23" t="s">
        <v>176</v>
      </c>
      <c r="E36" s="23" t="s">
        <v>177</v>
      </c>
      <c r="F36" s="23" t="s">
        <v>178</v>
      </c>
      <c r="G36" s="23" t="s">
        <v>142</v>
      </c>
      <c r="H36" s="79">
        <v>152440.35456000001</v>
      </c>
      <c r="I36" s="79">
        <v>287693.80639999994</v>
      </c>
      <c r="J36" s="79">
        <v>181066.03200000001</v>
      </c>
      <c r="K36" s="79">
        <v>246249.80352000002</v>
      </c>
    </row>
    <row r="37" spans="1:11" x14ac:dyDescent="0.3">
      <c r="A37" s="75" t="s">
        <v>332</v>
      </c>
      <c r="B37" s="23" t="s">
        <v>331</v>
      </c>
      <c r="C37" s="73" t="s">
        <v>175</v>
      </c>
      <c r="D37" s="23" t="s">
        <v>176</v>
      </c>
      <c r="E37" s="23" t="s">
        <v>177</v>
      </c>
      <c r="F37" s="23" t="s">
        <v>180</v>
      </c>
      <c r="G37" s="23" t="s">
        <v>142</v>
      </c>
      <c r="H37" s="79">
        <v>167684.39001599999</v>
      </c>
      <c r="I37" s="79">
        <v>287693.80639999994</v>
      </c>
      <c r="J37" s="79">
        <v>193137.10079999999</v>
      </c>
      <c r="K37" s="79">
        <v>246249.80352000002</v>
      </c>
    </row>
    <row r="38" spans="1:11" x14ac:dyDescent="0.3">
      <c r="A38" s="75" t="s">
        <v>333</v>
      </c>
      <c r="B38" s="23" t="s">
        <v>331</v>
      </c>
      <c r="C38" s="73" t="s">
        <v>175</v>
      </c>
      <c r="D38" s="23" t="s">
        <v>176</v>
      </c>
      <c r="E38" s="23" t="s">
        <v>177</v>
      </c>
      <c r="F38" s="23" t="s">
        <v>182</v>
      </c>
      <c r="G38" s="23" t="s">
        <v>142</v>
      </c>
      <c r="H38" s="79">
        <v>193481.98848</v>
      </c>
      <c r="I38" s="79">
        <v>287693.80639999994</v>
      </c>
      <c r="J38" s="79">
        <v>217279.2384</v>
      </c>
      <c r="K38" s="79">
        <v>246249.80352000002</v>
      </c>
    </row>
    <row r="39" spans="1:11" x14ac:dyDescent="0.3">
      <c r="A39" s="75" t="s">
        <v>334</v>
      </c>
      <c r="B39" s="23" t="s">
        <v>331</v>
      </c>
      <c r="C39" s="73" t="s">
        <v>175</v>
      </c>
      <c r="D39" s="23" t="s">
        <v>184</v>
      </c>
      <c r="E39" s="23" t="s">
        <v>177</v>
      </c>
      <c r="F39" s="23" t="s">
        <v>169</v>
      </c>
      <c r="G39" s="23" t="s">
        <v>142</v>
      </c>
      <c r="H39" s="79">
        <v>140714.17344000001</v>
      </c>
      <c r="I39" s="79">
        <v>264678.30188799999</v>
      </c>
      <c r="J39" s="79">
        <v>193137.10079999999</v>
      </c>
      <c r="K39" s="79">
        <v>177065.33491200002</v>
      </c>
    </row>
    <row r="40" spans="1:11" x14ac:dyDescent="0.3">
      <c r="A40" s="75" t="s">
        <v>335</v>
      </c>
      <c r="B40" s="23" t="s">
        <v>331</v>
      </c>
      <c r="C40" s="73" t="s">
        <v>175</v>
      </c>
      <c r="D40" s="23" t="s">
        <v>176</v>
      </c>
      <c r="E40" s="23" t="s">
        <v>140</v>
      </c>
      <c r="F40" s="23" t="s">
        <v>178</v>
      </c>
      <c r="G40" s="23" t="s">
        <v>142</v>
      </c>
      <c r="H40" s="79">
        <v>214589.11449600002</v>
      </c>
      <c r="I40" s="79">
        <v>575387.61279999989</v>
      </c>
      <c r="J40" s="79">
        <v>271599.04800000001</v>
      </c>
      <c r="K40" s="79">
        <v>363511.61472000001</v>
      </c>
    </row>
    <row r="41" spans="1:11" x14ac:dyDescent="0.3">
      <c r="A41" s="75" t="s">
        <v>336</v>
      </c>
      <c r="B41" s="23" t="s">
        <v>331</v>
      </c>
      <c r="C41" s="73" t="s">
        <v>175</v>
      </c>
      <c r="D41" s="23" t="s">
        <v>176</v>
      </c>
      <c r="E41" s="23" t="s">
        <v>140</v>
      </c>
      <c r="F41" s="23" t="s">
        <v>180</v>
      </c>
      <c r="G41" s="23" t="s">
        <v>142</v>
      </c>
      <c r="H41" s="79">
        <v>234523.62240000002</v>
      </c>
      <c r="I41" s="79">
        <v>575387.61279999989</v>
      </c>
      <c r="J41" s="79">
        <v>289705.65119999996</v>
      </c>
      <c r="K41" s="79">
        <v>363511.61472000001</v>
      </c>
    </row>
    <row r="42" spans="1:11" x14ac:dyDescent="0.3">
      <c r="A42" s="75" t="s">
        <v>337</v>
      </c>
      <c r="B42" s="23" t="s">
        <v>331</v>
      </c>
      <c r="C42" s="73" t="s">
        <v>175</v>
      </c>
      <c r="D42" s="23" t="s">
        <v>176</v>
      </c>
      <c r="E42" s="23" t="s">
        <v>140</v>
      </c>
      <c r="F42" s="23" t="s">
        <v>182</v>
      </c>
      <c r="G42" s="23" t="s">
        <v>142</v>
      </c>
      <c r="H42" s="79">
        <v>241559.331072</v>
      </c>
      <c r="I42" s="79">
        <v>575387.61279999989</v>
      </c>
      <c r="J42" s="79">
        <v>325918.85759999999</v>
      </c>
      <c r="K42" s="79">
        <v>363511.61472000001</v>
      </c>
    </row>
    <row r="43" spans="1:11" x14ac:dyDescent="0.3">
      <c r="A43" s="75" t="s">
        <v>338</v>
      </c>
      <c r="B43" s="23" t="s">
        <v>331</v>
      </c>
      <c r="C43" s="73" t="s">
        <v>175</v>
      </c>
      <c r="D43" s="23" t="s">
        <v>184</v>
      </c>
      <c r="E43" s="23" t="s">
        <v>140</v>
      </c>
      <c r="F43" s="23" t="s">
        <v>169</v>
      </c>
      <c r="G43" s="23" t="s">
        <v>142</v>
      </c>
      <c r="H43" s="79">
        <v>168857.00812800002</v>
      </c>
      <c r="I43" s="79">
        <v>529356.60377599997</v>
      </c>
      <c r="J43" s="79">
        <v>289705.65119999996</v>
      </c>
      <c r="K43" s="79">
        <v>293154.52799999999</v>
      </c>
    </row>
    <row r="44" spans="1:11" x14ac:dyDescent="0.3">
      <c r="A44" s="75" t="s">
        <v>339</v>
      </c>
      <c r="B44" s="23" t="s">
        <v>340</v>
      </c>
      <c r="C44" s="73" t="s">
        <v>175</v>
      </c>
      <c r="D44" s="23" t="s">
        <v>227</v>
      </c>
      <c r="E44" s="23" t="s">
        <v>177</v>
      </c>
      <c r="F44" s="23" t="s">
        <v>178</v>
      </c>
      <c r="G44" s="23" t="s">
        <v>142</v>
      </c>
      <c r="H44" s="79">
        <v>152440.35456000001</v>
      </c>
      <c r="I44" s="79">
        <v>287693.80639999994</v>
      </c>
      <c r="J44" s="79">
        <v>181066.03200000001</v>
      </c>
      <c r="K44" s="79">
        <v>246249.80352000002</v>
      </c>
    </row>
    <row r="45" spans="1:11" x14ac:dyDescent="0.3">
      <c r="A45" s="75" t="s">
        <v>341</v>
      </c>
      <c r="B45" s="23" t="s">
        <v>340</v>
      </c>
      <c r="C45" s="73" t="s">
        <v>175</v>
      </c>
      <c r="D45" s="23" t="s">
        <v>227</v>
      </c>
      <c r="E45" s="23" t="s">
        <v>177</v>
      </c>
      <c r="F45" s="23" t="s">
        <v>180</v>
      </c>
      <c r="G45" s="23" t="s">
        <v>142</v>
      </c>
      <c r="H45" s="79">
        <v>167684.39001599999</v>
      </c>
      <c r="I45" s="79">
        <v>287693.80639999994</v>
      </c>
      <c r="J45" s="79">
        <v>193137.10079999999</v>
      </c>
      <c r="K45" s="79">
        <v>246249.80352000002</v>
      </c>
    </row>
    <row r="46" spans="1:11" x14ac:dyDescent="0.3">
      <c r="A46" s="75" t="s">
        <v>342</v>
      </c>
      <c r="B46" s="23" t="s">
        <v>340</v>
      </c>
      <c r="C46" s="73" t="s">
        <v>175</v>
      </c>
      <c r="D46" s="23" t="s">
        <v>227</v>
      </c>
      <c r="E46" s="23" t="s">
        <v>177</v>
      </c>
      <c r="F46" s="23" t="s">
        <v>182</v>
      </c>
      <c r="G46" s="23" t="s">
        <v>142</v>
      </c>
      <c r="H46" s="79">
        <v>193481.98848</v>
      </c>
      <c r="I46" s="79">
        <v>287693.80639999994</v>
      </c>
      <c r="J46" s="79">
        <v>217279.2384</v>
      </c>
      <c r="K46" s="79">
        <v>246249.80352000002</v>
      </c>
    </row>
    <row r="47" spans="1:11" x14ac:dyDescent="0.3">
      <c r="A47" s="75" t="s">
        <v>343</v>
      </c>
      <c r="B47" s="23" t="s">
        <v>340</v>
      </c>
      <c r="C47" s="73" t="s">
        <v>175</v>
      </c>
      <c r="D47" s="23" t="s">
        <v>227</v>
      </c>
      <c r="E47" s="23" t="s">
        <v>140</v>
      </c>
      <c r="F47" s="23" t="s">
        <v>178</v>
      </c>
      <c r="G47" s="23" t="s">
        <v>142</v>
      </c>
      <c r="H47" s="79">
        <v>214589.11449600002</v>
      </c>
      <c r="I47" s="79">
        <v>575387.61279999989</v>
      </c>
      <c r="J47" s="79">
        <v>271599.04800000001</v>
      </c>
      <c r="K47" s="79">
        <v>363511.61472000001</v>
      </c>
    </row>
    <row r="48" spans="1:11" x14ac:dyDescent="0.3">
      <c r="A48" s="75" t="s">
        <v>344</v>
      </c>
      <c r="B48" s="23" t="s">
        <v>340</v>
      </c>
      <c r="C48" s="73" t="s">
        <v>175</v>
      </c>
      <c r="D48" s="23" t="s">
        <v>227</v>
      </c>
      <c r="E48" s="23" t="s">
        <v>140</v>
      </c>
      <c r="F48" s="23" t="s">
        <v>180</v>
      </c>
      <c r="G48" s="23" t="s">
        <v>142</v>
      </c>
      <c r="H48" s="79">
        <v>234523.62240000002</v>
      </c>
      <c r="I48" s="79">
        <v>575387.61279999989</v>
      </c>
      <c r="J48" s="79">
        <v>289705.65119999996</v>
      </c>
      <c r="K48" s="79">
        <v>363511.61472000001</v>
      </c>
    </row>
    <row r="49" spans="1:11" x14ac:dyDescent="0.3">
      <c r="A49" s="75" t="s">
        <v>345</v>
      </c>
      <c r="B49" s="23" t="s">
        <v>340</v>
      </c>
      <c r="C49" s="73" t="s">
        <v>175</v>
      </c>
      <c r="D49" s="23" t="s">
        <v>227</v>
      </c>
      <c r="E49" s="23" t="s">
        <v>140</v>
      </c>
      <c r="F49" s="23" t="s">
        <v>182</v>
      </c>
      <c r="G49" s="23" t="s">
        <v>142</v>
      </c>
      <c r="H49" s="79">
        <v>241559.331072</v>
      </c>
      <c r="I49" s="79">
        <v>575387.61279999989</v>
      </c>
      <c r="J49" s="79">
        <v>325918.85759999999</v>
      </c>
      <c r="K49" s="79">
        <v>363511.61472000001</v>
      </c>
    </row>
    <row r="50" spans="1:11" x14ac:dyDescent="0.3">
      <c r="A50" s="23" t="s">
        <v>233</v>
      </c>
      <c r="B50" s="23" t="s">
        <v>234</v>
      </c>
      <c r="C50" s="73" t="s">
        <v>235</v>
      </c>
      <c r="D50" s="23" t="s">
        <v>236</v>
      </c>
      <c r="E50" s="23" t="s">
        <v>92</v>
      </c>
      <c r="F50" s="23" t="s">
        <v>169</v>
      </c>
      <c r="G50" s="23" t="s">
        <v>237</v>
      </c>
      <c r="H50" s="79">
        <v>51733152</v>
      </c>
      <c r="I50" s="79">
        <v>1494513.28</v>
      </c>
      <c r="J50" s="79">
        <v>28740640</v>
      </c>
      <c r="K50" s="79">
        <v>3448876.8</v>
      </c>
    </row>
    <row r="51" spans="1:11" x14ac:dyDescent="0.3">
      <c r="A51" s="23" t="s">
        <v>238</v>
      </c>
      <c r="B51" s="23" t="s">
        <v>234</v>
      </c>
      <c r="C51" s="73" t="s">
        <v>235</v>
      </c>
      <c r="D51" s="23" t="s">
        <v>239</v>
      </c>
      <c r="E51" s="23" t="s">
        <v>92</v>
      </c>
      <c r="F51" s="23" t="s">
        <v>169</v>
      </c>
      <c r="G51" s="23" t="s">
        <v>240</v>
      </c>
      <c r="H51" s="79">
        <v>45985024</v>
      </c>
      <c r="I51" s="79">
        <v>1494513.28</v>
      </c>
      <c r="J51" s="79">
        <v>17244384</v>
      </c>
      <c r="K51" s="79">
        <v>57481280</v>
      </c>
    </row>
    <row r="52" spans="1:11" x14ac:dyDescent="0.3">
      <c r="A52" s="23" t="s">
        <v>241</v>
      </c>
      <c r="B52" s="23" t="s">
        <v>234</v>
      </c>
      <c r="C52" s="73" t="s">
        <v>235</v>
      </c>
      <c r="D52" s="23" t="s">
        <v>242</v>
      </c>
      <c r="E52" s="23" t="s">
        <v>92</v>
      </c>
      <c r="F52" s="23" t="s">
        <v>169</v>
      </c>
      <c r="G52" s="23" t="s">
        <v>172</v>
      </c>
      <c r="H52" s="79">
        <v>114.96256</v>
      </c>
      <c r="I52" s="79">
        <v>11036.40576</v>
      </c>
      <c r="J52" s="79">
        <v>3747.7794559999998</v>
      </c>
      <c r="K52" s="79">
        <v>1379.55072</v>
      </c>
    </row>
    <row r="53" spans="1:11" x14ac:dyDescent="0.3">
      <c r="A53" s="23" t="s">
        <v>243</v>
      </c>
      <c r="B53" s="23" t="s">
        <v>244</v>
      </c>
      <c r="C53" s="73" t="s">
        <v>175</v>
      </c>
      <c r="D53" s="23" t="s">
        <v>245</v>
      </c>
      <c r="E53" s="23" t="s">
        <v>92</v>
      </c>
      <c r="F53" s="23" t="s">
        <v>169</v>
      </c>
      <c r="G53" s="23" t="s">
        <v>246</v>
      </c>
      <c r="H53" s="79">
        <v>1264588.1599999999</v>
      </c>
      <c r="I53" s="79">
        <v>1494513.28</v>
      </c>
      <c r="J53" s="79">
        <v>11496256</v>
      </c>
      <c r="K53" s="79">
        <v>2069326.08</v>
      </c>
    </row>
    <row r="54" spans="1:11" x14ac:dyDescent="0.3">
      <c r="A54" s="23" t="s">
        <v>247</v>
      </c>
      <c r="B54" s="23" t="s">
        <v>248</v>
      </c>
      <c r="C54" s="73" t="s">
        <v>249</v>
      </c>
      <c r="D54" s="23" t="s">
        <v>250</v>
      </c>
      <c r="E54" s="23" t="s">
        <v>92</v>
      </c>
      <c r="F54" s="23" t="s">
        <v>169</v>
      </c>
      <c r="G54" s="23" t="s">
        <v>251</v>
      </c>
      <c r="H54" s="79">
        <v>862.2192</v>
      </c>
      <c r="I54" s="79">
        <v>1122.0345855999999</v>
      </c>
      <c r="J54" s="79">
        <v>2069.3260799999998</v>
      </c>
      <c r="K54" s="79" t="s">
        <v>92</v>
      </c>
    </row>
    <row r="55" spans="1:11" x14ac:dyDescent="0.3">
      <c r="A55" s="22" t="s">
        <v>252</v>
      </c>
      <c r="B55" s="22" t="s">
        <v>253</v>
      </c>
      <c r="C55" s="73" t="s">
        <v>175</v>
      </c>
      <c r="D55" s="22" t="s">
        <v>254</v>
      </c>
      <c r="E55" s="22" t="s">
        <v>92</v>
      </c>
      <c r="F55" s="22" t="s">
        <v>169</v>
      </c>
      <c r="G55" s="22" t="s">
        <v>254</v>
      </c>
      <c r="H55" s="79">
        <v>71.276787200000001</v>
      </c>
      <c r="I55" s="79">
        <v>204.63335679999997</v>
      </c>
      <c r="J55" s="79">
        <v>344.88767999999999</v>
      </c>
      <c r="K55" s="79">
        <v>1101.3413247999999</v>
      </c>
    </row>
    <row r="56" spans="1:11" x14ac:dyDescent="0.3">
      <c r="A56" s="22" t="s">
        <v>255</v>
      </c>
      <c r="B56" s="22" t="s">
        <v>253</v>
      </c>
      <c r="C56" s="73" t="s">
        <v>168</v>
      </c>
      <c r="D56" s="22" t="s">
        <v>254</v>
      </c>
      <c r="E56" s="22" t="s">
        <v>92</v>
      </c>
      <c r="F56" s="22" t="s">
        <v>169</v>
      </c>
      <c r="G56" s="22" t="s">
        <v>254</v>
      </c>
      <c r="H56" s="79">
        <v>71.276787200000001</v>
      </c>
      <c r="I56" s="79">
        <v>204.63335679999997</v>
      </c>
      <c r="J56" s="79">
        <v>344.88767999999999</v>
      </c>
      <c r="K56" s="79" t="s">
        <v>92</v>
      </c>
    </row>
    <row r="57" spans="1:11" x14ac:dyDescent="0.3">
      <c r="A57" s="22" t="s">
        <v>256</v>
      </c>
      <c r="B57" s="22" t="s">
        <v>253</v>
      </c>
      <c r="C57" s="73" t="s">
        <v>249</v>
      </c>
      <c r="D57" s="22" t="s">
        <v>254</v>
      </c>
      <c r="E57" s="22" t="s">
        <v>92</v>
      </c>
      <c r="F57" s="22" t="s">
        <v>169</v>
      </c>
      <c r="G57" s="22" t="s">
        <v>254</v>
      </c>
      <c r="H57" s="79">
        <v>71.276787200000001</v>
      </c>
      <c r="I57" s="79">
        <v>204.63335679999997</v>
      </c>
      <c r="J57" s="79">
        <v>344.88767999999999</v>
      </c>
      <c r="K57" s="79" t="s">
        <v>92</v>
      </c>
    </row>
    <row r="58" spans="1:11" ht="24.6" x14ac:dyDescent="0.3">
      <c r="A58" s="23" t="s">
        <v>29</v>
      </c>
      <c r="B58" s="23" t="s">
        <v>257</v>
      </c>
      <c r="C58" s="73" t="s">
        <v>258</v>
      </c>
      <c r="D58" s="23" t="s">
        <v>259</v>
      </c>
      <c r="E58" s="23" t="s">
        <v>260</v>
      </c>
      <c r="F58" s="23" t="s">
        <v>178</v>
      </c>
      <c r="G58" s="23" t="s">
        <v>261</v>
      </c>
      <c r="H58" s="79">
        <v>233161.63500000001</v>
      </c>
      <c r="I58" s="79">
        <v>687213.24</v>
      </c>
      <c r="J58" s="79">
        <v>245433.3</v>
      </c>
      <c r="K58" s="79">
        <v>368149.95</v>
      </c>
    </row>
    <row r="59" spans="1:11" ht="24.6" x14ac:dyDescent="0.3">
      <c r="A59" s="23" t="s">
        <v>30</v>
      </c>
      <c r="B59" s="23" t="s">
        <v>257</v>
      </c>
      <c r="C59" s="73" t="s">
        <v>258</v>
      </c>
      <c r="D59" s="23" t="s">
        <v>259</v>
      </c>
      <c r="E59" s="23" t="s">
        <v>260</v>
      </c>
      <c r="F59" s="23" t="s">
        <v>180</v>
      </c>
      <c r="G59" s="23" t="s">
        <v>261</v>
      </c>
      <c r="H59" s="79">
        <v>257704.965</v>
      </c>
      <c r="I59" s="79">
        <v>932646.54</v>
      </c>
      <c r="J59" s="79">
        <v>343606.62</v>
      </c>
      <c r="K59" s="79">
        <v>429508.27500000002</v>
      </c>
    </row>
    <row r="60" spans="1:11" ht="24.6" x14ac:dyDescent="0.3">
      <c r="A60" s="23" t="s">
        <v>31</v>
      </c>
      <c r="B60" s="23" t="s">
        <v>257</v>
      </c>
      <c r="C60" s="73" t="s">
        <v>258</v>
      </c>
      <c r="D60" s="23" t="s">
        <v>259</v>
      </c>
      <c r="E60" s="23" t="s">
        <v>260</v>
      </c>
      <c r="F60" s="23" t="s">
        <v>182</v>
      </c>
      <c r="G60" s="23" t="s">
        <v>261</v>
      </c>
      <c r="H60" s="79">
        <v>306791.625</v>
      </c>
      <c r="I60" s="79">
        <v>1178079.8400000001</v>
      </c>
      <c r="J60" s="79">
        <v>429508.27500000002</v>
      </c>
      <c r="K60" s="79">
        <v>490866.6</v>
      </c>
    </row>
    <row r="61" spans="1:11" ht="24.6" x14ac:dyDescent="0.3">
      <c r="A61" s="23" t="s">
        <v>32</v>
      </c>
      <c r="B61" s="23" t="s">
        <v>257</v>
      </c>
      <c r="C61" s="73" t="s">
        <v>258</v>
      </c>
      <c r="D61" s="23" t="s">
        <v>259</v>
      </c>
      <c r="E61" s="23" t="s">
        <v>98</v>
      </c>
      <c r="F61" s="23" t="s">
        <v>169</v>
      </c>
      <c r="G61" s="23" t="s">
        <v>261</v>
      </c>
      <c r="H61" s="79">
        <v>208618.30499999999</v>
      </c>
      <c r="I61" s="79">
        <v>220889.97</v>
      </c>
      <c r="J61" s="79">
        <v>220889.97</v>
      </c>
      <c r="K61" s="79">
        <v>245433.3</v>
      </c>
    </row>
    <row r="62" spans="1:11" ht="24.6" x14ac:dyDescent="0.3">
      <c r="A62" s="23" t="s">
        <v>33</v>
      </c>
      <c r="B62" s="23" t="s">
        <v>262</v>
      </c>
      <c r="C62" s="73" t="s">
        <v>258</v>
      </c>
      <c r="D62" s="23" t="s">
        <v>259</v>
      </c>
      <c r="E62" s="23" t="s">
        <v>98</v>
      </c>
      <c r="F62" s="23" t="s">
        <v>169</v>
      </c>
      <c r="G62" s="23" t="s">
        <v>263</v>
      </c>
      <c r="H62" s="79">
        <v>613583.25</v>
      </c>
      <c r="I62" s="79">
        <v>883559.88</v>
      </c>
      <c r="J62" s="79">
        <v>220889.97</v>
      </c>
      <c r="K62" s="79">
        <v>1482417.1320000002</v>
      </c>
    </row>
    <row r="63" spans="1:11" ht="24.6" x14ac:dyDescent="0.3">
      <c r="A63" s="23" t="s">
        <v>34</v>
      </c>
      <c r="B63" s="23" t="s">
        <v>262</v>
      </c>
      <c r="C63" s="73" t="s">
        <v>258</v>
      </c>
      <c r="D63" s="23" t="s">
        <v>259</v>
      </c>
      <c r="E63" s="23" t="s">
        <v>260</v>
      </c>
      <c r="F63" s="23" t="s">
        <v>178</v>
      </c>
      <c r="G63" s="23" t="s">
        <v>263</v>
      </c>
      <c r="H63" s="79">
        <v>2454333</v>
      </c>
      <c r="I63" s="79">
        <v>3436066.2</v>
      </c>
      <c r="J63" s="79">
        <v>245433.3</v>
      </c>
      <c r="K63" s="79">
        <v>2055749.3208000001</v>
      </c>
    </row>
    <row r="64" spans="1:11" ht="24.6" x14ac:dyDescent="0.3">
      <c r="A64" s="23" t="s">
        <v>35</v>
      </c>
      <c r="B64" s="23" t="s">
        <v>262</v>
      </c>
      <c r="C64" s="73" t="s">
        <v>258</v>
      </c>
      <c r="D64" s="23" t="s">
        <v>259</v>
      </c>
      <c r="E64" s="23" t="s">
        <v>260</v>
      </c>
      <c r="F64" s="23" t="s">
        <v>180</v>
      </c>
      <c r="G64" s="23" t="s">
        <v>263</v>
      </c>
      <c r="H64" s="79">
        <v>3681499.5</v>
      </c>
      <c r="I64" s="79">
        <v>4663232.7</v>
      </c>
      <c r="J64" s="79">
        <v>343606.62</v>
      </c>
      <c r="K64" s="79">
        <v>2178465.9708000002</v>
      </c>
    </row>
    <row r="65" spans="1:11" ht="24.6" x14ac:dyDescent="0.3">
      <c r="A65" s="23" t="s">
        <v>36</v>
      </c>
      <c r="B65" s="23" t="s">
        <v>262</v>
      </c>
      <c r="C65" s="73" t="s">
        <v>258</v>
      </c>
      <c r="D65" s="23" t="s">
        <v>259</v>
      </c>
      <c r="E65" s="23" t="s">
        <v>260</v>
      </c>
      <c r="F65" s="23" t="s">
        <v>182</v>
      </c>
      <c r="G65" s="23" t="s">
        <v>263</v>
      </c>
      <c r="H65" s="79">
        <v>4908666</v>
      </c>
      <c r="I65" s="79">
        <v>5890399.2000000002</v>
      </c>
      <c r="J65" s="79">
        <v>429508.27500000002</v>
      </c>
      <c r="K65" s="79">
        <v>2382666.4764</v>
      </c>
    </row>
    <row r="66" spans="1:11" ht="24.6" x14ac:dyDescent="0.3">
      <c r="A66" s="23" t="s">
        <v>264</v>
      </c>
      <c r="B66" s="23" t="s">
        <v>265</v>
      </c>
      <c r="C66" s="73" t="s">
        <v>258</v>
      </c>
      <c r="D66" s="23" t="s">
        <v>266</v>
      </c>
      <c r="E66" s="23" t="s">
        <v>267</v>
      </c>
      <c r="F66" s="23" t="s">
        <v>169</v>
      </c>
      <c r="G66" s="23" t="s">
        <v>261</v>
      </c>
      <c r="H66" s="79">
        <v>159531.64499999999</v>
      </c>
      <c r="I66" s="79">
        <v>2.4543330000000001</v>
      </c>
      <c r="J66" s="79">
        <v>134988.315</v>
      </c>
      <c r="K66" s="79">
        <v>160513.37820000001</v>
      </c>
    </row>
    <row r="67" spans="1:11" ht="24.6" x14ac:dyDescent="0.3">
      <c r="A67" s="23" t="s">
        <v>268</v>
      </c>
      <c r="B67" s="23" t="s">
        <v>265</v>
      </c>
      <c r="C67" s="73" t="s">
        <v>258</v>
      </c>
      <c r="D67" s="23" t="s">
        <v>266</v>
      </c>
      <c r="E67" s="23" t="s">
        <v>269</v>
      </c>
      <c r="F67" s="23" t="s">
        <v>178</v>
      </c>
      <c r="G67" s="23" t="s">
        <v>261</v>
      </c>
      <c r="H67" s="79">
        <v>220889.97</v>
      </c>
      <c r="I67" s="79">
        <v>687213.24</v>
      </c>
      <c r="J67" s="79">
        <v>196346.64</v>
      </c>
      <c r="K67" s="79">
        <v>232057.18515</v>
      </c>
    </row>
    <row r="68" spans="1:11" ht="24.6" x14ac:dyDescent="0.3">
      <c r="A68" s="23" t="s">
        <v>270</v>
      </c>
      <c r="B68" s="23" t="s">
        <v>265</v>
      </c>
      <c r="C68" s="73" t="s">
        <v>258</v>
      </c>
      <c r="D68" s="23" t="s">
        <v>266</v>
      </c>
      <c r="E68" s="23" t="s">
        <v>269</v>
      </c>
      <c r="F68" s="23" t="s">
        <v>180</v>
      </c>
      <c r="G68" s="23" t="s">
        <v>261</v>
      </c>
      <c r="H68" s="79">
        <v>245433.3</v>
      </c>
      <c r="I68" s="79">
        <v>932646.54</v>
      </c>
      <c r="J68" s="79">
        <v>233161.63500000001</v>
      </c>
      <c r="K68" s="79">
        <v>247396.76639999999</v>
      </c>
    </row>
    <row r="69" spans="1:11" ht="24.6" x14ac:dyDescent="0.3">
      <c r="A69" s="23" t="s">
        <v>271</v>
      </c>
      <c r="B69" s="23" t="s">
        <v>265</v>
      </c>
      <c r="C69" s="73" t="s">
        <v>258</v>
      </c>
      <c r="D69" s="23" t="s">
        <v>266</v>
      </c>
      <c r="E69" s="23" t="s">
        <v>269</v>
      </c>
      <c r="F69" s="23" t="s">
        <v>182</v>
      </c>
      <c r="G69" s="23" t="s">
        <v>261</v>
      </c>
      <c r="H69" s="79">
        <v>294519.96000000002</v>
      </c>
      <c r="I69" s="79">
        <v>1178079.8400000001</v>
      </c>
      <c r="J69" s="79">
        <v>257704.965</v>
      </c>
      <c r="K69" s="79">
        <v>272921.8296</v>
      </c>
    </row>
    <row r="70" spans="1:11" ht="24.6" x14ac:dyDescent="0.3">
      <c r="A70" s="23" t="s">
        <v>272</v>
      </c>
      <c r="B70" s="23" t="s">
        <v>265</v>
      </c>
      <c r="C70" s="73" t="s">
        <v>258</v>
      </c>
      <c r="D70" s="23" t="s">
        <v>259</v>
      </c>
      <c r="E70" s="23" t="s">
        <v>267</v>
      </c>
      <c r="F70" s="23" t="s">
        <v>169</v>
      </c>
      <c r="G70" s="23" t="s">
        <v>261</v>
      </c>
      <c r="H70" s="79">
        <v>208618.30499999999</v>
      </c>
      <c r="I70" s="79">
        <v>2.4543330000000001</v>
      </c>
      <c r="J70" s="79">
        <v>220889.97</v>
      </c>
      <c r="K70" s="79">
        <v>210213.62145000001</v>
      </c>
    </row>
    <row r="71" spans="1:11" ht="24.6" x14ac:dyDescent="0.3">
      <c r="A71" s="23" t="s">
        <v>273</v>
      </c>
      <c r="B71" s="23" t="s">
        <v>265</v>
      </c>
      <c r="C71" s="73" t="s">
        <v>258</v>
      </c>
      <c r="D71" s="23" t="s">
        <v>259</v>
      </c>
      <c r="E71" s="23" t="s">
        <v>269</v>
      </c>
      <c r="F71" s="23" t="s">
        <v>178</v>
      </c>
      <c r="G71" s="23" t="s">
        <v>261</v>
      </c>
      <c r="H71" s="79">
        <v>233161.63500000001</v>
      </c>
      <c r="I71" s="79">
        <v>687213.24</v>
      </c>
      <c r="J71" s="79">
        <v>245433.3</v>
      </c>
      <c r="K71" s="79">
        <v>281757.42839999998</v>
      </c>
    </row>
    <row r="72" spans="1:11" ht="24.6" x14ac:dyDescent="0.3">
      <c r="A72" s="23" t="s">
        <v>274</v>
      </c>
      <c r="B72" s="23" t="s">
        <v>265</v>
      </c>
      <c r="C72" s="73" t="s">
        <v>258</v>
      </c>
      <c r="D72" s="23" t="s">
        <v>259</v>
      </c>
      <c r="E72" s="23" t="s">
        <v>269</v>
      </c>
      <c r="F72" s="23" t="s">
        <v>180</v>
      </c>
      <c r="G72" s="23" t="s">
        <v>261</v>
      </c>
      <c r="H72" s="79">
        <v>257704.965</v>
      </c>
      <c r="I72" s="79">
        <v>932646.54</v>
      </c>
      <c r="J72" s="79">
        <v>343606.62</v>
      </c>
      <c r="K72" s="79">
        <v>297097.00964999996</v>
      </c>
    </row>
    <row r="73" spans="1:11" ht="24.6" x14ac:dyDescent="0.3">
      <c r="A73" s="23" t="s">
        <v>275</v>
      </c>
      <c r="B73" s="23" t="s">
        <v>265</v>
      </c>
      <c r="C73" s="73" t="s">
        <v>258</v>
      </c>
      <c r="D73" s="23" t="s">
        <v>259</v>
      </c>
      <c r="E73" s="23" t="s">
        <v>269</v>
      </c>
      <c r="F73" s="23" t="s">
        <v>182</v>
      </c>
      <c r="G73" s="23" t="s">
        <v>261</v>
      </c>
      <c r="H73" s="79">
        <v>306791.625</v>
      </c>
      <c r="I73" s="79">
        <v>1178079.8400000001</v>
      </c>
      <c r="J73" s="79">
        <v>429508.27500000002</v>
      </c>
      <c r="K73" s="79">
        <v>322622.07285000006</v>
      </c>
    </row>
    <row r="74" spans="1:11" ht="24.6" x14ac:dyDescent="0.3">
      <c r="A74" s="23" t="s">
        <v>276</v>
      </c>
      <c r="B74" s="23" t="s">
        <v>277</v>
      </c>
      <c r="C74" s="73" t="s">
        <v>258</v>
      </c>
      <c r="D74" s="23" t="s">
        <v>266</v>
      </c>
      <c r="E74" s="23" t="s">
        <v>267</v>
      </c>
      <c r="F74" s="23" t="s">
        <v>169</v>
      </c>
      <c r="G74" s="23" t="s">
        <v>261</v>
      </c>
      <c r="H74" s="79">
        <v>159531.64499999999</v>
      </c>
      <c r="I74" s="79">
        <v>2.4543330000000001</v>
      </c>
      <c r="J74" s="79">
        <v>134988.315</v>
      </c>
      <c r="K74" s="79">
        <v>160513.37820000001</v>
      </c>
    </row>
    <row r="75" spans="1:11" ht="24.6" x14ac:dyDescent="0.3">
      <c r="A75" s="23" t="s">
        <v>278</v>
      </c>
      <c r="B75" s="23" t="s">
        <v>277</v>
      </c>
      <c r="C75" s="73" t="s">
        <v>258</v>
      </c>
      <c r="D75" s="23" t="s">
        <v>266</v>
      </c>
      <c r="E75" s="23" t="s">
        <v>269</v>
      </c>
      <c r="F75" s="23" t="s">
        <v>178</v>
      </c>
      <c r="G75" s="23" t="s">
        <v>261</v>
      </c>
      <c r="H75" s="79">
        <v>220889.97</v>
      </c>
      <c r="I75" s="79">
        <v>687213.24</v>
      </c>
      <c r="J75" s="79">
        <v>196346.64</v>
      </c>
      <c r="K75" s="79">
        <v>232057.18515</v>
      </c>
    </row>
    <row r="76" spans="1:11" ht="24.6" x14ac:dyDescent="0.3">
      <c r="A76" s="23" t="s">
        <v>279</v>
      </c>
      <c r="B76" s="23" t="s">
        <v>277</v>
      </c>
      <c r="C76" s="73" t="s">
        <v>258</v>
      </c>
      <c r="D76" s="23" t="s">
        <v>266</v>
      </c>
      <c r="E76" s="23" t="s">
        <v>269</v>
      </c>
      <c r="F76" s="23" t="s">
        <v>180</v>
      </c>
      <c r="G76" s="23" t="s">
        <v>261</v>
      </c>
      <c r="H76" s="79">
        <v>245433.3</v>
      </c>
      <c r="I76" s="79">
        <v>932646.54</v>
      </c>
      <c r="J76" s="79">
        <v>233161.63500000001</v>
      </c>
      <c r="K76" s="79">
        <v>247396.76639999999</v>
      </c>
    </row>
    <row r="77" spans="1:11" ht="24.6" x14ac:dyDescent="0.3">
      <c r="A77" s="23" t="s">
        <v>280</v>
      </c>
      <c r="B77" s="23" t="s">
        <v>277</v>
      </c>
      <c r="C77" s="73" t="s">
        <v>258</v>
      </c>
      <c r="D77" s="23" t="s">
        <v>266</v>
      </c>
      <c r="E77" s="23" t="s">
        <v>269</v>
      </c>
      <c r="F77" s="23" t="s">
        <v>182</v>
      </c>
      <c r="G77" s="23" t="s">
        <v>261</v>
      </c>
      <c r="H77" s="79">
        <v>294519.96000000002</v>
      </c>
      <c r="I77" s="79">
        <v>1178079.8400000001</v>
      </c>
      <c r="J77" s="79">
        <v>257704.965</v>
      </c>
      <c r="K77" s="79">
        <v>272921.8296</v>
      </c>
    </row>
    <row r="78" spans="1:11" ht="24.6" x14ac:dyDescent="0.3">
      <c r="A78" s="23" t="s">
        <v>281</v>
      </c>
      <c r="B78" s="23" t="s">
        <v>277</v>
      </c>
      <c r="C78" s="73" t="s">
        <v>258</v>
      </c>
      <c r="D78" s="23" t="s">
        <v>259</v>
      </c>
      <c r="E78" s="23" t="s">
        <v>267</v>
      </c>
      <c r="F78" s="23" t="s">
        <v>169</v>
      </c>
      <c r="G78" s="23" t="s">
        <v>261</v>
      </c>
      <c r="H78" s="79">
        <v>159531.64499999999</v>
      </c>
      <c r="I78" s="79">
        <v>2.4543330000000001</v>
      </c>
      <c r="J78" s="79">
        <v>220889.97</v>
      </c>
      <c r="K78" s="79">
        <v>210213.62145000001</v>
      </c>
    </row>
    <row r="79" spans="1:11" ht="24.6" x14ac:dyDescent="0.3">
      <c r="A79" s="23" t="s">
        <v>282</v>
      </c>
      <c r="B79" s="23" t="s">
        <v>277</v>
      </c>
      <c r="C79" s="73" t="s">
        <v>258</v>
      </c>
      <c r="D79" s="23" t="s">
        <v>259</v>
      </c>
      <c r="E79" s="23" t="s">
        <v>269</v>
      </c>
      <c r="F79" s="23" t="s">
        <v>178</v>
      </c>
      <c r="G79" s="23" t="s">
        <v>261</v>
      </c>
      <c r="H79" s="79">
        <v>220889.97</v>
      </c>
      <c r="I79" s="79">
        <v>687213.24</v>
      </c>
      <c r="J79" s="79">
        <v>245433.3</v>
      </c>
      <c r="K79" s="79">
        <v>281757.42839999998</v>
      </c>
    </row>
    <row r="80" spans="1:11" ht="24.6" x14ac:dyDescent="0.3">
      <c r="A80" s="23" t="s">
        <v>283</v>
      </c>
      <c r="B80" s="23" t="s">
        <v>277</v>
      </c>
      <c r="C80" s="73" t="s">
        <v>258</v>
      </c>
      <c r="D80" s="23" t="s">
        <v>259</v>
      </c>
      <c r="E80" s="23" t="s">
        <v>269</v>
      </c>
      <c r="F80" s="23" t="s">
        <v>180</v>
      </c>
      <c r="G80" s="23" t="s">
        <v>261</v>
      </c>
      <c r="H80" s="79">
        <v>245433.3</v>
      </c>
      <c r="I80" s="79">
        <v>932646.54</v>
      </c>
      <c r="J80" s="79">
        <v>343606.62</v>
      </c>
      <c r="K80" s="79">
        <v>297097.00964999996</v>
      </c>
    </row>
    <row r="81" spans="1:11" ht="24.6" x14ac:dyDescent="0.3">
      <c r="A81" s="23" t="s">
        <v>284</v>
      </c>
      <c r="B81" s="23" t="s">
        <v>277</v>
      </c>
      <c r="C81" s="73" t="s">
        <v>258</v>
      </c>
      <c r="D81" s="23" t="s">
        <v>259</v>
      </c>
      <c r="E81" s="23" t="s">
        <v>269</v>
      </c>
      <c r="F81" s="23" t="s">
        <v>182</v>
      </c>
      <c r="G81" s="23" t="s">
        <v>261</v>
      </c>
      <c r="H81" s="79">
        <v>294519.96000000002</v>
      </c>
      <c r="I81" s="79">
        <v>1178079.8400000001</v>
      </c>
      <c r="J81" s="79">
        <v>429508.27500000002</v>
      </c>
      <c r="K81" s="79">
        <v>322622.07285000006</v>
      </c>
    </row>
    <row r="82" spans="1:11" ht="24.6" x14ac:dyDescent="0.3">
      <c r="A82" s="23" t="s">
        <v>285</v>
      </c>
      <c r="B82" s="23" t="s">
        <v>286</v>
      </c>
      <c r="C82" s="73" t="s">
        <v>258</v>
      </c>
      <c r="D82" s="23" t="s">
        <v>266</v>
      </c>
      <c r="E82" s="23" t="s">
        <v>267</v>
      </c>
      <c r="F82" s="23" t="s">
        <v>169</v>
      </c>
      <c r="G82" s="23" t="s">
        <v>261</v>
      </c>
      <c r="H82" s="79">
        <v>159531.64499999999</v>
      </c>
      <c r="I82" s="79">
        <v>2.4543330000000001</v>
      </c>
      <c r="J82" s="79">
        <v>134988.315</v>
      </c>
      <c r="K82" s="79">
        <v>160513.37820000001</v>
      </c>
    </row>
    <row r="83" spans="1:11" ht="24.6" x14ac:dyDescent="0.3">
      <c r="A83" s="23" t="s">
        <v>287</v>
      </c>
      <c r="B83" s="23" t="s">
        <v>286</v>
      </c>
      <c r="C83" s="73" t="s">
        <v>258</v>
      </c>
      <c r="D83" s="23" t="s">
        <v>266</v>
      </c>
      <c r="E83" s="23" t="s">
        <v>269</v>
      </c>
      <c r="F83" s="23" t="s">
        <v>178</v>
      </c>
      <c r="G83" s="23" t="s">
        <v>261</v>
      </c>
      <c r="H83" s="79">
        <v>220889.97</v>
      </c>
      <c r="I83" s="79">
        <v>687213.24</v>
      </c>
      <c r="J83" s="79">
        <v>196346.64</v>
      </c>
      <c r="K83" s="79">
        <v>232057.18515</v>
      </c>
    </row>
    <row r="84" spans="1:11" ht="24.6" x14ac:dyDescent="0.3">
      <c r="A84" s="23" t="s">
        <v>288</v>
      </c>
      <c r="B84" s="23" t="s">
        <v>286</v>
      </c>
      <c r="C84" s="73" t="s">
        <v>258</v>
      </c>
      <c r="D84" s="23" t="s">
        <v>266</v>
      </c>
      <c r="E84" s="23" t="s">
        <v>269</v>
      </c>
      <c r="F84" s="23" t="s">
        <v>180</v>
      </c>
      <c r="G84" s="23" t="s">
        <v>261</v>
      </c>
      <c r="H84" s="79">
        <v>245433.3</v>
      </c>
      <c r="I84" s="79">
        <v>932646.54</v>
      </c>
      <c r="J84" s="79">
        <v>233161.63500000001</v>
      </c>
      <c r="K84" s="79">
        <v>247396.76639999999</v>
      </c>
    </row>
    <row r="85" spans="1:11" ht="24.6" x14ac:dyDescent="0.3">
      <c r="A85" s="23" t="s">
        <v>289</v>
      </c>
      <c r="B85" s="23" t="s">
        <v>286</v>
      </c>
      <c r="C85" s="73" t="s">
        <v>258</v>
      </c>
      <c r="D85" s="23" t="s">
        <v>266</v>
      </c>
      <c r="E85" s="23" t="s">
        <v>269</v>
      </c>
      <c r="F85" s="23" t="s">
        <v>182</v>
      </c>
      <c r="G85" s="23" t="s">
        <v>261</v>
      </c>
      <c r="H85" s="79">
        <v>294519.96000000002</v>
      </c>
      <c r="I85" s="79">
        <v>1178079.8400000001</v>
      </c>
      <c r="J85" s="79">
        <v>257704.965</v>
      </c>
      <c r="K85" s="79">
        <v>272921.8296</v>
      </c>
    </row>
    <row r="86" spans="1:11" ht="24.6" x14ac:dyDescent="0.3">
      <c r="A86" s="23" t="s">
        <v>290</v>
      </c>
      <c r="B86" s="23" t="s">
        <v>286</v>
      </c>
      <c r="C86" s="73" t="s">
        <v>258</v>
      </c>
      <c r="D86" s="23" t="s">
        <v>259</v>
      </c>
      <c r="E86" s="23" t="s">
        <v>267</v>
      </c>
      <c r="F86" s="23" t="s">
        <v>169</v>
      </c>
      <c r="G86" s="23" t="s">
        <v>261</v>
      </c>
      <c r="H86" s="79">
        <v>159531.64499999999</v>
      </c>
      <c r="I86" s="79">
        <v>2.4543330000000001</v>
      </c>
      <c r="J86" s="79">
        <v>220889.97</v>
      </c>
      <c r="K86" s="79">
        <v>210213.62145000001</v>
      </c>
    </row>
    <row r="87" spans="1:11" ht="24.6" x14ac:dyDescent="0.3">
      <c r="A87" s="23" t="s">
        <v>291</v>
      </c>
      <c r="B87" s="23" t="s">
        <v>286</v>
      </c>
      <c r="C87" s="73" t="s">
        <v>258</v>
      </c>
      <c r="D87" s="23" t="s">
        <v>259</v>
      </c>
      <c r="E87" s="23" t="s">
        <v>269</v>
      </c>
      <c r="F87" s="23" t="s">
        <v>178</v>
      </c>
      <c r="G87" s="23" t="s">
        <v>261</v>
      </c>
      <c r="H87" s="79">
        <v>220889.97</v>
      </c>
      <c r="I87" s="79">
        <v>687213.24</v>
      </c>
      <c r="J87" s="79">
        <v>245433.3</v>
      </c>
      <c r="K87" s="79">
        <v>281757.42839999998</v>
      </c>
    </row>
    <row r="88" spans="1:11" ht="24.6" x14ac:dyDescent="0.3">
      <c r="A88" s="23" t="s">
        <v>292</v>
      </c>
      <c r="B88" s="23" t="s">
        <v>286</v>
      </c>
      <c r="C88" s="73" t="s">
        <v>258</v>
      </c>
      <c r="D88" s="23" t="s">
        <v>259</v>
      </c>
      <c r="E88" s="23" t="s">
        <v>269</v>
      </c>
      <c r="F88" s="23" t="s">
        <v>180</v>
      </c>
      <c r="G88" s="23" t="s">
        <v>261</v>
      </c>
      <c r="H88" s="79">
        <v>245433.3</v>
      </c>
      <c r="I88" s="79">
        <v>932646.54</v>
      </c>
      <c r="J88" s="79">
        <v>343606.62</v>
      </c>
      <c r="K88" s="79">
        <v>297097.00964999996</v>
      </c>
    </row>
    <row r="89" spans="1:11" ht="24.6" x14ac:dyDescent="0.3">
      <c r="A89" s="23" t="s">
        <v>293</v>
      </c>
      <c r="B89" s="23" t="s">
        <v>286</v>
      </c>
      <c r="C89" s="73" t="s">
        <v>258</v>
      </c>
      <c r="D89" s="23" t="s">
        <v>259</v>
      </c>
      <c r="E89" s="23" t="s">
        <v>269</v>
      </c>
      <c r="F89" s="23" t="s">
        <v>182</v>
      </c>
      <c r="G89" s="23" t="s">
        <v>261</v>
      </c>
      <c r="H89" s="79">
        <v>294519.96000000002</v>
      </c>
      <c r="I89" s="79">
        <v>1178079.8400000001</v>
      </c>
      <c r="J89" s="79">
        <v>429508.27500000002</v>
      </c>
      <c r="K89" s="79">
        <v>322622.07285000006</v>
      </c>
    </row>
  </sheetData>
  <autoFilter ref="A1:L89" xr:uid="{E0CED9EF-DDDE-453B-A4A0-60DDD2DA6846}"/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3138-3531-4E2C-A200-2F52F394EB7F}">
  <sheetPr codeName="Hoja12"/>
  <dimension ref="A1:O98"/>
  <sheetViews>
    <sheetView workbookViewId="0">
      <selection activeCell="I16" sqref="I16"/>
    </sheetView>
  </sheetViews>
  <sheetFormatPr baseColWidth="10" defaultColWidth="11.44140625" defaultRowHeight="14.4" x14ac:dyDescent="0.3"/>
  <cols>
    <col min="1" max="1" width="18.44140625" customWidth="1"/>
    <col min="2" max="2" width="42.88671875" bestFit="1" customWidth="1"/>
    <col min="3" max="3" width="12.5546875" customWidth="1"/>
    <col min="4" max="6" width="11.5546875" customWidth="1"/>
    <col min="7" max="7" width="18.88671875" customWidth="1"/>
    <col min="8" max="8" width="15.88671875" bestFit="1" customWidth="1"/>
    <col min="9" max="9" width="14.6640625" bestFit="1" customWidth="1"/>
    <col min="10" max="11" width="15.88671875" bestFit="1" customWidth="1"/>
    <col min="12" max="12" width="14.109375" bestFit="1" customWidth="1"/>
    <col min="13" max="13" width="17.109375" bestFit="1" customWidth="1"/>
    <col min="14" max="14" width="15.109375" bestFit="1" customWidth="1"/>
    <col min="15" max="15" width="13.6640625" bestFit="1" customWidth="1"/>
  </cols>
  <sheetData>
    <row r="1" spans="1:15" x14ac:dyDescent="0.3">
      <c r="A1" s="71" t="s">
        <v>162</v>
      </c>
      <c r="B1" s="71" t="s">
        <v>163</v>
      </c>
      <c r="C1" s="71" t="s">
        <v>164</v>
      </c>
      <c r="D1" s="71" t="s">
        <v>133</v>
      </c>
      <c r="E1" s="71" t="s">
        <v>134</v>
      </c>
      <c r="F1" s="71" t="s">
        <v>135</v>
      </c>
      <c r="G1" s="71" t="s">
        <v>165</v>
      </c>
      <c r="H1" s="72" t="s">
        <v>70</v>
      </c>
      <c r="I1" s="72" t="s">
        <v>72</v>
      </c>
      <c r="J1" s="72" t="s">
        <v>74</v>
      </c>
      <c r="K1" s="72" t="s">
        <v>77</v>
      </c>
      <c r="L1" s="85"/>
      <c r="M1" s="85"/>
      <c r="N1" s="85"/>
      <c r="O1" s="85"/>
    </row>
    <row r="2" spans="1:15" x14ac:dyDescent="0.3">
      <c r="A2" s="22" t="s">
        <v>166</v>
      </c>
      <c r="B2" s="22" t="s">
        <v>167</v>
      </c>
      <c r="C2" s="73" t="s">
        <v>168</v>
      </c>
      <c r="D2" s="22" t="s">
        <v>92</v>
      </c>
      <c r="E2" s="22" t="s">
        <v>92</v>
      </c>
      <c r="F2" s="22" t="s">
        <v>169</v>
      </c>
      <c r="G2" s="22" t="s">
        <v>170</v>
      </c>
      <c r="H2" s="79">
        <v>8047379.2000000002</v>
      </c>
      <c r="I2" s="79">
        <v>1494513.28</v>
      </c>
      <c r="J2" s="79">
        <v>37937644.799999997</v>
      </c>
      <c r="K2" s="79" t="s">
        <v>92</v>
      </c>
      <c r="L2" s="79"/>
      <c r="M2" s="79"/>
      <c r="N2" s="79"/>
      <c r="O2" s="79"/>
    </row>
    <row r="3" spans="1:15" x14ac:dyDescent="0.3">
      <c r="A3" s="22" t="s">
        <v>171</v>
      </c>
      <c r="B3" s="22" t="s">
        <v>167</v>
      </c>
      <c r="C3" s="73" t="s">
        <v>168</v>
      </c>
      <c r="D3" s="22" t="s">
        <v>92</v>
      </c>
      <c r="E3" s="22" t="s">
        <v>92</v>
      </c>
      <c r="F3" s="22" t="s">
        <v>169</v>
      </c>
      <c r="G3" s="22" t="s">
        <v>172</v>
      </c>
      <c r="H3" s="79">
        <v>919.70047999999997</v>
      </c>
      <c r="I3" s="79">
        <v>11036.40576</v>
      </c>
      <c r="J3" s="79">
        <v>3747.7794559999998</v>
      </c>
      <c r="K3" s="79" t="s">
        <v>92</v>
      </c>
      <c r="L3" s="79"/>
      <c r="M3" s="79"/>
      <c r="N3" s="79"/>
      <c r="O3" s="79"/>
    </row>
    <row r="4" spans="1:15" x14ac:dyDescent="0.3">
      <c r="A4" s="23" t="s">
        <v>173</v>
      </c>
      <c r="B4" s="23" t="s">
        <v>174</v>
      </c>
      <c r="C4" s="73" t="s">
        <v>175</v>
      </c>
      <c r="D4" s="23" t="s">
        <v>176</v>
      </c>
      <c r="E4" s="23" t="s">
        <v>177</v>
      </c>
      <c r="F4" s="23" t="s">
        <v>178</v>
      </c>
      <c r="G4" s="23" t="s">
        <v>142</v>
      </c>
      <c r="H4" s="79">
        <v>149451.32800000001</v>
      </c>
      <c r="I4" s="79">
        <v>287406.40000000002</v>
      </c>
      <c r="J4" s="79">
        <v>172443.84</v>
      </c>
      <c r="K4" s="79">
        <v>241421.37599999999</v>
      </c>
      <c r="L4" s="79"/>
      <c r="M4" s="79"/>
      <c r="N4" s="79"/>
      <c r="O4" s="79"/>
    </row>
    <row r="5" spans="1:15" x14ac:dyDescent="0.3">
      <c r="A5" s="23" t="s">
        <v>179</v>
      </c>
      <c r="B5" s="23" t="s">
        <v>174</v>
      </c>
      <c r="C5" s="73" t="s">
        <v>175</v>
      </c>
      <c r="D5" s="23" t="s">
        <v>176</v>
      </c>
      <c r="E5" s="23" t="s">
        <v>177</v>
      </c>
      <c r="F5" s="23" t="s">
        <v>180</v>
      </c>
      <c r="G5" s="23" t="s">
        <v>142</v>
      </c>
      <c r="H5" s="79">
        <v>164396.4608</v>
      </c>
      <c r="I5" s="79">
        <v>287406.40000000002</v>
      </c>
      <c r="J5" s="79">
        <v>183940.09599999999</v>
      </c>
      <c r="K5" s="79">
        <v>241421.37599999999</v>
      </c>
      <c r="L5" s="79"/>
      <c r="M5" s="79"/>
      <c r="N5" s="79"/>
      <c r="O5" s="79"/>
    </row>
    <row r="6" spans="1:15" x14ac:dyDescent="0.3">
      <c r="A6" s="23" t="s">
        <v>181</v>
      </c>
      <c r="B6" s="23" t="s">
        <v>174</v>
      </c>
      <c r="C6" s="73" t="s">
        <v>175</v>
      </c>
      <c r="D6" s="23" t="s">
        <v>176</v>
      </c>
      <c r="E6" s="23" t="s">
        <v>177</v>
      </c>
      <c r="F6" s="23" t="s">
        <v>182</v>
      </c>
      <c r="G6" s="23" t="s">
        <v>142</v>
      </c>
      <c r="H6" s="79">
        <v>170144.5888</v>
      </c>
      <c r="I6" s="79">
        <v>287406.40000000002</v>
      </c>
      <c r="J6" s="79">
        <v>206932.60800000001</v>
      </c>
      <c r="K6" s="79">
        <v>241421.37599999999</v>
      </c>
      <c r="L6" s="79"/>
      <c r="M6" s="79"/>
      <c r="N6" s="79"/>
      <c r="O6" s="79"/>
    </row>
    <row r="7" spans="1:15" x14ac:dyDescent="0.3">
      <c r="A7" s="23" t="s">
        <v>183</v>
      </c>
      <c r="B7" s="23" t="s">
        <v>174</v>
      </c>
      <c r="C7" s="73" t="s">
        <v>175</v>
      </c>
      <c r="D7" s="23" t="s">
        <v>184</v>
      </c>
      <c r="E7" s="23" t="s">
        <v>177</v>
      </c>
      <c r="F7" s="23" t="s">
        <v>169</v>
      </c>
      <c r="G7" s="23" t="s">
        <v>142</v>
      </c>
      <c r="H7" s="79">
        <v>137955.07200000001</v>
      </c>
      <c r="I7" s="79">
        <v>264413.88799999998</v>
      </c>
      <c r="J7" s="79">
        <v>183940.09599999999</v>
      </c>
      <c r="K7" s="79">
        <v>173593.4656</v>
      </c>
      <c r="L7" s="79"/>
      <c r="M7" s="79"/>
      <c r="N7" s="79"/>
      <c r="O7" s="79"/>
    </row>
    <row r="8" spans="1:15" x14ac:dyDescent="0.3">
      <c r="A8" s="23" t="s">
        <v>185</v>
      </c>
      <c r="B8" s="23" t="s">
        <v>174</v>
      </c>
      <c r="C8" s="73" t="s">
        <v>175</v>
      </c>
      <c r="D8" s="23" t="s">
        <v>176</v>
      </c>
      <c r="E8" s="23" t="s">
        <v>140</v>
      </c>
      <c r="F8" s="23" t="s">
        <v>178</v>
      </c>
      <c r="G8" s="23" t="s">
        <v>142</v>
      </c>
      <c r="H8" s="79">
        <v>210381.48480000001</v>
      </c>
      <c r="I8" s="79">
        <v>344887.68</v>
      </c>
      <c r="J8" s="79">
        <v>258665.76</v>
      </c>
      <c r="K8" s="79">
        <v>356383.93599999999</v>
      </c>
      <c r="L8" s="79"/>
      <c r="M8" s="79"/>
      <c r="N8" s="79"/>
      <c r="O8" s="79"/>
    </row>
    <row r="9" spans="1:15" x14ac:dyDescent="0.3">
      <c r="A9" s="23" t="s">
        <v>186</v>
      </c>
      <c r="B9" s="23" t="s">
        <v>174</v>
      </c>
      <c r="C9" s="73" t="s">
        <v>175</v>
      </c>
      <c r="D9" s="23" t="s">
        <v>176</v>
      </c>
      <c r="E9" s="23" t="s">
        <v>140</v>
      </c>
      <c r="F9" s="23" t="s">
        <v>180</v>
      </c>
      <c r="G9" s="23" t="s">
        <v>142</v>
      </c>
      <c r="H9" s="79">
        <v>229925.12</v>
      </c>
      <c r="I9" s="79">
        <v>344887.68</v>
      </c>
      <c r="J9" s="79">
        <v>275910.14400000003</v>
      </c>
      <c r="K9" s="79">
        <v>356383.93599999999</v>
      </c>
      <c r="L9" s="79"/>
      <c r="M9" s="79"/>
      <c r="N9" s="79"/>
      <c r="O9" s="79"/>
    </row>
    <row r="10" spans="1:15" x14ac:dyDescent="0.3">
      <c r="A10" s="23" t="s">
        <v>187</v>
      </c>
      <c r="B10" s="23" t="s">
        <v>174</v>
      </c>
      <c r="C10" s="73" t="s">
        <v>175</v>
      </c>
      <c r="D10" s="23" t="s">
        <v>176</v>
      </c>
      <c r="E10" s="23" t="s">
        <v>140</v>
      </c>
      <c r="F10" s="23" t="s">
        <v>182</v>
      </c>
      <c r="G10" s="23" t="s">
        <v>142</v>
      </c>
      <c r="H10" s="79">
        <v>236822.87359999999</v>
      </c>
      <c r="I10" s="79">
        <v>344887.68</v>
      </c>
      <c r="J10" s="79">
        <v>310398.91200000001</v>
      </c>
      <c r="K10" s="79">
        <v>356383.93599999999</v>
      </c>
      <c r="L10" s="79"/>
      <c r="M10" s="79"/>
      <c r="N10" s="79"/>
      <c r="O10" s="79"/>
    </row>
    <row r="11" spans="1:15" x14ac:dyDescent="0.3">
      <c r="A11" s="23" t="s">
        <v>188</v>
      </c>
      <c r="B11" s="23" t="s">
        <v>174</v>
      </c>
      <c r="C11" s="73" t="s">
        <v>175</v>
      </c>
      <c r="D11" s="23" t="s">
        <v>184</v>
      </c>
      <c r="E11" s="23" t="s">
        <v>140</v>
      </c>
      <c r="F11" s="23" t="s">
        <v>169</v>
      </c>
      <c r="G11" s="23" t="s">
        <v>142</v>
      </c>
      <c r="H11" s="79">
        <v>165546.0864</v>
      </c>
      <c r="I11" s="79">
        <v>344887.68</v>
      </c>
      <c r="J11" s="79">
        <v>275910.14400000003</v>
      </c>
      <c r="K11" s="79">
        <v>287406.40000000002</v>
      </c>
      <c r="L11" s="79"/>
      <c r="M11" s="79"/>
      <c r="N11" s="79"/>
      <c r="O11" s="79"/>
    </row>
    <row r="12" spans="1:15" x14ac:dyDescent="0.3">
      <c r="A12" s="23" t="s">
        <v>189</v>
      </c>
      <c r="B12" s="23" t="s">
        <v>190</v>
      </c>
      <c r="C12" s="73" t="s">
        <v>175</v>
      </c>
      <c r="D12" s="23" t="s">
        <v>176</v>
      </c>
      <c r="E12" s="23" t="s">
        <v>177</v>
      </c>
      <c r="F12" s="23" t="s">
        <v>178</v>
      </c>
      <c r="G12" s="23" t="s">
        <v>142</v>
      </c>
      <c r="H12" s="79">
        <v>149451.32800000001</v>
      </c>
      <c r="I12" s="79">
        <v>287406.40000000002</v>
      </c>
      <c r="J12" s="79">
        <v>172443.84</v>
      </c>
      <c r="K12" s="79">
        <v>241421.37599999999</v>
      </c>
      <c r="L12" s="79"/>
      <c r="M12" s="79"/>
      <c r="N12" s="79"/>
      <c r="O12" s="79"/>
    </row>
    <row r="13" spans="1:15" x14ac:dyDescent="0.3">
      <c r="A13" s="23" t="s">
        <v>191</v>
      </c>
      <c r="B13" s="23" t="s">
        <v>190</v>
      </c>
      <c r="C13" s="73" t="s">
        <v>175</v>
      </c>
      <c r="D13" s="23" t="s">
        <v>176</v>
      </c>
      <c r="E13" s="23" t="s">
        <v>177</v>
      </c>
      <c r="F13" s="23" t="s">
        <v>180</v>
      </c>
      <c r="G13" s="23" t="s">
        <v>142</v>
      </c>
      <c r="H13" s="79">
        <v>164396.4608</v>
      </c>
      <c r="I13" s="79">
        <v>287406.40000000002</v>
      </c>
      <c r="J13" s="79">
        <v>183940.09599999999</v>
      </c>
      <c r="K13" s="79">
        <v>241421.37599999999</v>
      </c>
      <c r="L13" s="79"/>
      <c r="M13" s="79"/>
      <c r="N13" s="79"/>
      <c r="O13" s="79"/>
    </row>
    <row r="14" spans="1:15" x14ac:dyDescent="0.3">
      <c r="A14" s="23" t="s">
        <v>192</v>
      </c>
      <c r="B14" s="23" t="s">
        <v>190</v>
      </c>
      <c r="C14" s="73" t="s">
        <v>175</v>
      </c>
      <c r="D14" s="23" t="s">
        <v>176</v>
      </c>
      <c r="E14" s="23" t="s">
        <v>177</v>
      </c>
      <c r="F14" s="23" t="s">
        <v>182</v>
      </c>
      <c r="G14" s="23" t="s">
        <v>142</v>
      </c>
      <c r="H14" s="79">
        <v>189688.22399999999</v>
      </c>
      <c r="I14" s="79">
        <v>287406.40000000002</v>
      </c>
      <c r="J14" s="79">
        <v>206932.60800000001</v>
      </c>
      <c r="K14" s="79">
        <v>241421.37599999999</v>
      </c>
      <c r="L14" s="79"/>
      <c r="M14" s="79"/>
      <c r="N14" s="79"/>
      <c r="O14" s="79"/>
    </row>
    <row r="15" spans="1:15" x14ac:dyDescent="0.3">
      <c r="A15" s="23" t="s">
        <v>193</v>
      </c>
      <c r="B15" s="23" t="s">
        <v>190</v>
      </c>
      <c r="C15" s="73" t="s">
        <v>175</v>
      </c>
      <c r="D15" s="23" t="s">
        <v>184</v>
      </c>
      <c r="E15" s="23" t="s">
        <v>177</v>
      </c>
      <c r="F15" s="23" t="s">
        <v>169</v>
      </c>
      <c r="G15" s="23" t="s">
        <v>142</v>
      </c>
      <c r="H15" s="79">
        <v>137955.07200000001</v>
      </c>
      <c r="I15" s="79">
        <v>264413.88799999998</v>
      </c>
      <c r="J15" s="79">
        <v>183940.09599999999</v>
      </c>
      <c r="K15" s="79">
        <v>173593.4656</v>
      </c>
      <c r="L15" s="79"/>
      <c r="M15" s="79"/>
      <c r="N15" s="79"/>
      <c r="O15" s="79"/>
    </row>
    <row r="16" spans="1:15" x14ac:dyDescent="0.3">
      <c r="A16" s="23" t="s">
        <v>194</v>
      </c>
      <c r="B16" s="23" t="s">
        <v>190</v>
      </c>
      <c r="C16" s="73" t="s">
        <v>175</v>
      </c>
      <c r="D16" s="23" t="s">
        <v>176</v>
      </c>
      <c r="E16" s="23" t="s">
        <v>140</v>
      </c>
      <c r="F16" s="23" t="s">
        <v>178</v>
      </c>
      <c r="G16" s="23" t="s">
        <v>142</v>
      </c>
      <c r="H16" s="79">
        <v>210381.48480000001</v>
      </c>
      <c r="I16" s="79">
        <v>344887.68</v>
      </c>
      <c r="J16" s="79">
        <v>258665.76</v>
      </c>
      <c r="K16" s="79">
        <v>356383.93599999999</v>
      </c>
      <c r="L16" s="79"/>
      <c r="M16" s="79"/>
      <c r="N16" s="79"/>
      <c r="O16" s="79"/>
    </row>
    <row r="17" spans="1:15" x14ac:dyDescent="0.3">
      <c r="A17" s="23" t="s">
        <v>195</v>
      </c>
      <c r="B17" s="23" t="s">
        <v>190</v>
      </c>
      <c r="C17" s="73" t="s">
        <v>175</v>
      </c>
      <c r="D17" s="23" t="s">
        <v>176</v>
      </c>
      <c r="E17" s="23" t="s">
        <v>140</v>
      </c>
      <c r="F17" s="23" t="s">
        <v>180</v>
      </c>
      <c r="G17" s="23" t="s">
        <v>142</v>
      </c>
      <c r="H17" s="79">
        <v>229925.12</v>
      </c>
      <c r="I17" s="79">
        <v>574812.80000000005</v>
      </c>
      <c r="J17" s="79">
        <v>275910.14400000003</v>
      </c>
      <c r="K17" s="79">
        <v>356383.93599999999</v>
      </c>
      <c r="L17" s="79"/>
      <c r="M17" s="79"/>
      <c r="N17" s="79"/>
      <c r="O17" s="79"/>
    </row>
    <row r="18" spans="1:15" x14ac:dyDescent="0.3">
      <c r="A18" s="23" t="s">
        <v>196</v>
      </c>
      <c r="B18" s="23" t="s">
        <v>190</v>
      </c>
      <c r="C18" s="73" t="s">
        <v>175</v>
      </c>
      <c r="D18" s="23" t="s">
        <v>176</v>
      </c>
      <c r="E18" s="23" t="s">
        <v>140</v>
      </c>
      <c r="F18" s="23" t="s">
        <v>182</v>
      </c>
      <c r="G18" s="23" t="s">
        <v>142</v>
      </c>
      <c r="H18" s="79">
        <v>236822.87359999999</v>
      </c>
      <c r="I18" s="79">
        <v>574812.80000000005</v>
      </c>
      <c r="J18" s="79">
        <v>310398.91200000001</v>
      </c>
      <c r="K18" s="79">
        <v>356383.93599999999</v>
      </c>
      <c r="L18" s="79"/>
      <c r="M18" s="79"/>
      <c r="N18" s="79"/>
      <c r="O18" s="79"/>
    </row>
    <row r="19" spans="1:15" x14ac:dyDescent="0.3">
      <c r="A19" s="23" t="s">
        <v>197</v>
      </c>
      <c r="B19" s="23" t="s">
        <v>190</v>
      </c>
      <c r="C19" s="73" t="s">
        <v>175</v>
      </c>
      <c r="D19" s="23" t="s">
        <v>184</v>
      </c>
      <c r="E19" s="23" t="s">
        <v>140</v>
      </c>
      <c r="F19" s="23" t="s">
        <v>169</v>
      </c>
      <c r="G19" s="23" t="s">
        <v>142</v>
      </c>
      <c r="H19" s="79">
        <v>165546.0864</v>
      </c>
      <c r="I19" s="79">
        <v>528827.77599999995</v>
      </c>
      <c r="J19" s="79">
        <v>275910.14400000003</v>
      </c>
      <c r="K19" s="79">
        <v>287406.40000000002</v>
      </c>
      <c r="L19" s="79"/>
      <c r="M19" s="79"/>
      <c r="N19" s="79"/>
      <c r="O19" s="79"/>
    </row>
    <row r="20" spans="1:15" x14ac:dyDescent="0.3">
      <c r="A20" s="23" t="s">
        <v>198</v>
      </c>
      <c r="B20" s="23" t="s">
        <v>199</v>
      </c>
      <c r="C20" s="73" t="s">
        <v>175</v>
      </c>
      <c r="D20" s="23" t="s">
        <v>176</v>
      </c>
      <c r="E20" s="23" t="s">
        <v>177</v>
      </c>
      <c r="F20" s="23" t="s">
        <v>178</v>
      </c>
      <c r="G20" s="23" t="s">
        <v>142</v>
      </c>
      <c r="H20" s="79">
        <v>689775.36</v>
      </c>
      <c r="I20" s="79">
        <v>513882.64319999999</v>
      </c>
      <c r="J20" s="79">
        <v>172443.84</v>
      </c>
      <c r="K20" s="79">
        <v>919700.47999999998</v>
      </c>
      <c r="L20" s="79"/>
      <c r="M20" s="79"/>
      <c r="N20" s="79"/>
      <c r="O20" s="79"/>
    </row>
    <row r="21" spans="1:15" x14ac:dyDescent="0.3">
      <c r="A21" s="23" t="s">
        <v>200</v>
      </c>
      <c r="B21" s="23" t="s">
        <v>199</v>
      </c>
      <c r="C21" s="73" t="s">
        <v>175</v>
      </c>
      <c r="D21" s="23" t="s">
        <v>176</v>
      </c>
      <c r="E21" s="23" t="s">
        <v>177</v>
      </c>
      <c r="F21" s="23" t="s">
        <v>180</v>
      </c>
      <c r="G21" s="23" t="s">
        <v>142</v>
      </c>
      <c r="H21" s="79">
        <v>770249.152</v>
      </c>
      <c r="I21" s="79">
        <v>513882.64319999999</v>
      </c>
      <c r="J21" s="79">
        <v>183940.09599999999</v>
      </c>
      <c r="K21" s="79">
        <v>919700.47999999998</v>
      </c>
      <c r="L21" s="79"/>
      <c r="M21" s="79"/>
      <c r="N21" s="79"/>
      <c r="O21" s="79"/>
    </row>
    <row r="22" spans="1:15" x14ac:dyDescent="0.3">
      <c r="A22" s="23" t="s">
        <v>201</v>
      </c>
      <c r="B22" s="23" t="s">
        <v>199</v>
      </c>
      <c r="C22" s="73" t="s">
        <v>175</v>
      </c>
      <c r="D22" s="23" t="s">
        <v>176</v>
      </c>
      <c r="E22" s="23" t="s">
        <v>177</v>
      </c>
      <c r="F22" s="23" t="s">
        <v>182</v>
      </c>
      <c r="G22" s="23" t="s">
        <v>142</v>
      </c>
      <c r="H22" s="79">
        <v>827730.43200000003</v>
      </c>
      <c r="I22" s="79">
        <v>513882.64319999999</v>
      </c>
      <c r="J22" s="79">
        <v>206932.60800000001</v>
      </c>
      <c r="K22" s="79">
        <v>919700.47999999998</v>
      </c>
      <c r="L22" s="79"/>
      <c r="M22" s="79"/>
      <c r="N22" s="79"/>
      <c r="O22" s="79"/>
    </row>
    <row r="23" spans="1:15" x14ac:dyDescent="0.3">
      <c r="A23" s="23" t="s">
        <v>202</v>
      </c>
      <c r="B23" s="23" t="s">
        <v>199</v>
      </c>
      <c r="C23" s="73" t="s">
        <v>175</v>
      </c>
      <c r="D23" s="23" t="s">
        <v>184</v>
      </c>
      <c r="E23" s="23" t="s">
        <v>177</v>
      </c>
      <c r="F23" s="23" t="s">
        <v>169</v>
      </c>
      <c r="G23" s="23" t="s">
        <v>142</v>
      </c>
      <c r="H23" s="79">
        <v>620797.82400000002</v>
      </c>
      <c r="I23" s="79">
        <v>513882.64319999999</v>
      </c>
      <c r="J23" s="79">
        <v>183940.09599999999</v>
      </c>
      <c r="K23" s="79">
        <v>679428.72960000008</v>
      </c>
      <c r="L23" s="79"/>
      <c r="M23" s="79"/>
      <c r="N23" s="79"/>
      <c r="O23" s="79"/>
    </row>
    <row r="24" spans="1:15" x14ac:dyDescent="0.3">
      <c r="A24" s="23" t="s">
        <v>203</v>
      </c>
      <c r="B24" s="23" t="s">
        <v>199</v>
      </c>
      <c r="C24" s="73" t="s">
        <v>175</v>
      </c>
      <c r="D24" s="23" t="s">
        <v>176</v>
      </c>
      <c r="E24" s="23" t="s">
        <v>140</v>
      </c>
      <c r="F24" s="23" t="s">
        <v>178</v>
      </c>
      <c r="G24" s="23" t="s">
        <v>142</v>
      </c>
      <c r="H24" s="79">
        <v>758752.89599999995</v>
      </c>
      <c r="I24" s="79">
        <v>876014.70719999995</v>
      </c>
      <c r="J24" s="79">
        <v>258665.76</v>
      </c>
      <c r="K24" s="79">
        <v>1379550.72</v>
      </c>
      <c r="L24" s="79"/>
      <c r="M24" s="79"/>
      <c r="N24" s="79"/>
      <c r="O24" s="79"/>
    </row>
    <row r="25" spans="1:15" x14ac:dyDescent="0.3">
      <c r="A25" s="23" t="s">
        <v>204</v>
      </c>
      <c r="B25" s="23" t="s">
        <v>199</v>
      </c>
      <c r="C25" s="73" t="s">
        <v>175</v>
      </c>
      <c r="D25" s="23" t="s">
        <v>176</v>
      </c>
      <c r="E25" s="23" t="s">
        <v>140</v>
      </c>
      <c r="F25" s="23" t="s">
        <v>180</v>
      </c>
      <c r="G25" s="23" t="s">
        <v>142</v>
      </c>
      <c r="H25" s="79">
        <v>847274.06720000005</v>
      </c>
      <c r="I25" s="79">
        <v>876014.70719999995</v>
      </c>
      <c r="J25" s="79">
        <v>275910.14400000003</v>
      </c>
      <c r="K25" s="79">
        <v>1379550.72</v>
      </c>
      <c r="L25" s="79"/>
      <c r="M25" s="79"/>
      <c r="N25" s="79"/>
      <c r="O25" s="79"/>
    </row>
    <row r="26" spans="1:15" x14ac:dyDescent="0.3">
      <c r="A26" s="23" t="s">
        <v>205</v>
      </c>
      <c r="B26" s="23" t="s">
        <v>199</v>
      </c>
      <c r="C26" s="73" t="s">
        <v>175</v>
      </c>
      <c r="D26" s="23" t="s">
        <v>176</v>
      </c>
      <c r="E26" s="23" t="s">
        <v>140</v>
      </c>
      <c r="F26" s="23" t="s">
        <v>182</v>
      </c>
      <c r="G26" s="23" t="s">
        <v>142</v>
      </c>
      <c r="H26" s="79">
        <v>910503.4752000001</v>
      </c>
      <c r="I26" s="79">
        <v>876014.70719999995</v>
      </c>
      <c r="J26" s="79">
        <v>310398.91200000001</v>
      </c>
      <c r="K26" s="79">
        <v>1379550.72</v>
      </c>
      <c r="L26" s="79"/>
      <c r="M26" s="79"/>
      <c r="N26" s="79"/>
      <c r="O26" s="79"/>
    </row>
    <row r="27" spans="1:15" x14ac:dyDescent="0.3">
      <c r="A27" s="23" t="s">
        <v>206</v>
      </c>
      <c r="B27" s="23" t="s">
        <v>199</v>
      </c>
      <c r="C27" s="73" t="s">
        <v>175</v>
      </c>
      <c r="D27" s="23" t="s">
        <v>184</v>
      </c>
      <c r="E27" s="23" t="s">
        <v>140</v>
      </c>
      <c r="F27" s="23" t="s">
        <v>169</v>
      </c>
      <c r="G27" s="23" t="s">
        <v>142</v>
      </c>
      <c r="H27" s="79">
        <v>827730.43200000003</v>
      </c>
      <c r="I27" s="79">
        <v>876014.70719999995</v>
      </c>
      <c r="J27" s="79">
        <v>275910.14400000003</v>
      </c>
      <c r="K27" s="79">
        <v>1223201.6384000001</v>
      </c>
      <c r="L27" s="79"/>
      <c r="M27" s="79"/>
      <c r="N27" s="79"/>
      <c r="O27" s="79"/>
    </row>
    <row r="28" spans="1:15" x14ac:dyDescent="0.3">
      <c r="A28" s="23" t="s">
        <v>207</v>
      </c>
      <c r="B28" s="23" t="s">
        <v>208</v>
      </c>
      <c r="C28" s="73" t="s">
        <v>175</v>
      </c>
      <c r="D28" s="23" t="s">
        <v>176</v>
      </c>
      <c r="E28" s="23" t="s">
        <v>177</v>
      </c>
      <c r="F28" s="23" t="s">
        <v>178</v>
      </c>
      <c r="G28" s="23" t="s">
        <v>142</v>
      </c>
      <c r="H28" s="79">
        <v>149451.32800000001</v>
      </c>
      <c r="I28" s="79">
        <v>287406.40000000002</v>
      </c>
      <c r="J28" s="79">
        <v>172443.84</v>
      </c>
      <c r="K28" s="79">
        <v>241421.37599999999</v>
      </c>
      <c r="L28" s="79"/>
      <c r="M28" s="79"/>
      <c r="N28" s="79"/>
      <c r="O28" s="79"/>
    </row>
    <row r="29" spans="1:15" x14ac:dyDescent="0.3">
      <c r="A29" s="23" t="s">
        <v>209</v>
      </c>
      <c r="B29" s="23" t="s">
        <v>208</v>
      </c>
      <c r="C29" s="73" t="s">
        <v>175</v>
      </c>
      <c r="D29" s="23" t="s">
        <v>176</v>
      </c>
      <c r="E29" s="23" t="s">
        <v>177</v>
      </c>
      <c r="F29" s="23" t="s">
        <v>180</v>
      </c>
      <c r="G29" s="23" t="s">
        <v>142</v>
      </c>
      <c r="H29" s="79">
        <v>164396.4608</v>
      </c>
      <c r="I29" s="79">
        <v>287406.40000000002</v>
      </c>
      <c r="J29" s="79">
        <v>183940.09599999999</v>
      </c>
      <c r="K29" s="79">
        <v>241421.37599999999</v>
      </c>
      <c r="L29" s="79"/>
      <c r="M29" s="79"/>
      <c r="N29" s="79"/>
      <c r="O29" s="79"/>
    </row>
    <row r="30" spans="1:15" x14ac:dyDescent="0.3">
      <c r="A30" s="23" t="s">
        <v>210</v>
      </c>
      <c r="B30" s="23" t="s">
        <v>208</v>
      </c>
      <c r="C30" s="73" t="s">
        <v>175</v>
      </c>
      <c r="D30" s="23" t="s">
        <v>176</v>
      </c>
      <c r="E30" s="23" t="s">
        <v>177</v>
      </c>
      <c r="F30" s="23" t="s">
        <v>182</v>
      </c>
      <c r="G30" s="23" t="s">
        <v>142</v>
      </c>
      <c r="H30" s="79">
        <v>189688.22399999999</v>
      </c>
      <c r="I30" s="79">
        <v>287406.40000000002</v>
      </c>
      <c r="J30" s="79">
        <v>206932.60800000001</v>
      </c>
      <c r="K30" s="79">
        <v>241421.37599999999</v>
      </c>
      <c r="L30" s="79"/>
      <c r="M30" s="79"/>
      <c r="N30" s="79"/>
      <c r="O30" s="79"/>
    </row>
    <row r="31" spans="1:15" x14ac:dyDescent="0.3">
      <c r="A31" s="23" t="s">
        <v>211</v>
      </c>
      <c r="B31" s="23" t="s">
        <v>208</v>
      </c>
      <c r="C31" s="73" t="s">
        <v>175</v>
      </c>
      <c r="D31" s="23" t="s">
        <v>184</v>
      </c>
      <c r="E31" s="23" t="s">
        <v>177</v>
      </c>
      <c r="F31" s="23" t="s">
        <v>169</v>
      </c>
      <c r="G31" s="23" t="s">
        <v>142</v>
      </c>
      <c r="H31" s="79">
        <v>137955.07200000001</v>
      </c>
      <c r="I31" s="79">
        <v>264413.88799999998</v>
      </c>
      <c r="J31" s="79">
        <v>183940.09599999999</v>
      </c>
      <c r="K31" s="79">
        <v>173593.4656</v>
      </c>
      <c r="L31" s="79"/>
      <c r="M31" s="79"/>
      <c r="N31" s="79"/>
      <c r="O31" s="79"/>
    </row>
    <row r="32" spans="1:15" x14ac:dyDescent="0.3">
      <c r="A32" s="23" t="s">
        <v>212</v>
      </c>
      <c r="B32" s="23" t="s">
        <v>208</v>
      </c>
      <c r="C32" s="73" t="s">
        <v>175</v>
      </c>
      <c r="D32" s="23" t="s">
        <v>176</v>
      </c>
      <c r="E32" s="23" t="s">
        <v>140</v>
      </c>
      <c r="F32" s="23" t="s">
        <v>178</v>
      </c>
      <c r="G32" s="23" t="s">
        <v>142</v>
      </c>
      <c r="H32" s="79">
        <v>210381.48480000001</v>
      </c>
      <c r="I32" s="79">
        <v>574812.80000000005</v>
      </c>
      <c r="J32" s="79">
        <v>258665.76</v>
      </c>
      <c r="K32" s="79">
        <v>356383.93599999999</v>
      </c>
      <c r="L32" s="79"/>
      <c r="M32" s="79"/>
      <c r="N32" s="79"/>
      <c r="O32" s="79"/>
    </row>
    <row r="33" spans="1:15" x14ac:dyDescent="0.3">
      <c r="A33" s="23" t="s">
        <v>213</v>
      </c>
      <c r="B33" s="23" t="s">
        <v>208</v>
      </c>
      <c r="C33" s="73" t="s">
        <v>175</v>
      </c>
      <c r="D33" s="23" t="s">
        <v>176</v>
      </c>
      <c r="E33" s="23" t="s">
        <v>140</v>
      </c>
      <c r="F33" s="23" t="s">
        <v>180</v>
      </c>
      <c r="G33" s="23" t="s">
        <v>142</v>
      </c>
      <c r="H33" s="79">
        <v>229925.12</v>
      </c>
      <c r="I33" s="79">
        <v>574812.80000000005</v>
      </c>
      <c r="J33" s="79">
        <v>275910.14400000003</v>
      </c>
      <c r="K33" s="79">
        <v>356383.93599999999</v>
      </c>
      <c r="L33" s="79"/>
      <c r="M33" s="79"/>
      <c r="N33" s="79"/>
      <c r="O33" s="79"/>
    </row>
    <row r="34" spans="1:15" x14ac:dyDescent="0.3">
      <c r="A34" s="23" t="s">
        <v>214</v>
      </c>
      <c r="B34" s="23" t="s">
        <v>208</v>
      </c>
      <c r="C34" s="73" t="s">
        <v>175</v>
      </c>
      <c r="D34" s="23" t="s">
        <v>176</v>
      </c>
      <c r="E34" s="23" t="s">
        <v>140</v>
      </c>
      <c r="F34" s="23" t="s">
        <v>182</v>
      </c>
      <c r="G34" s="23" t="s">
        <v>142</v>
      </c>
      <c r="H34" s="79">
        <v>236822.87359999999</v>
      </c>
      <c r="I34" s="79">
        <v>574812.80000000005</v>
      </c>
      <c r="J34" s="79">
        <v>310398.91200000001</v>
      </c>
      <c r="K34" s="79">
        <v>356383.93599999999</v>
      </c>
      <c r="L34" s="79"/>
      <c r="M34" s="79"/>
      <c r="N34" s="79"/>
      <c r="O34" s="79"/>
    </row>
    <row r="35" spans="1:15" x14ac:dyDescent="0.3">
      <c r="A35" s="23" t="s">
        <v>215</v>
      </c>
      <c r="B35" s="23" t="s">
        <v>208</v>
      </c>
      <c r="C35" s="73" t="s">
        <v>175</v>
      </c>
      <c r="D35" s="23" t="s">
        <v>184</v>
      </c>
      <c r="E35" s="23" t="s">
        <v>140</v>
      </c>
      <c r="F35" s="23" t="s">
        <v>169</v>
      </c>
      <c r="G35" s="23" t="s">
        <v>142</v>
      </c>
      <c r="H35" s="79">
        <v>165546.0864</v>
      </c>
      <c r="I35" s="79">
        <v>528827.77599999995</v>
      </c>
      <c r="J35" s="79">
        <v>275910.14400000003</v>
      </c>
      <c r="K35" s="79">
        <v>287406.40000000002</v>
      </c>
      <c r="L35" s="79"/>
      <c r="M35" s="79"/>
      <c r="N35" s="79"/>
      <c r="O35" s="79"/>
    </row>
    <row r="36" spans="1:15" x14ac:dyDescent="0.3">
      <c r="A36" s="23" t="s">
        <v>216</v>
      </c>
      <c r="B36" s="23" t="s">
        <v>217</v>
      </c>
      <c r="C36" s="73" t="s">
        <v>175</v>
      </c>
      <c r="D36" s="23" t="s">
        <v>176</v>
      </c>
      <c r="E36" s="23" t="s">
        <v>177</v>
      </c>
      <c r="F36" s="23" t="s">
        <v>178</v>
      </c>
      <c r="G36" s="23" t="s">
        <v>142</v>
      </c>
      <c r="H36" s="79">
        <v>149451.32800000001</v>
      </c>
      <c r="I36" s="79">
        <v>287406.40000000002</v>
      </c>
      <c r="J36" s="79">
        <v>172443.84</v>
      </c>
      <c r="K36" s="79">
        <v>241421.37599999999</v>
      </c>
      <c r="L36" s="79"/>
      <c r="M36" s="79"/>
      <c r="N36" s="79"/>
      <c r="O36" s="79"/>
    </row>
    <row r="37" spans="1:15" x14ac:dyDescent="0.3">
      <c r="A37" s="23" t="s">
        <v>218</v>
      </c>
      <c r="B37" s="23" t="s">
        <v>217</v>
      </c>
      <c r="C37" s="73" t="s">
        <v>175</v>
      </c>
      <c r="D37" s="23" t="s">
        <v>176</v>
      </c>
      <c r="E37" s="23" t="s">
        <v>177</v>
      </c>
      <c r="F37" s="23" t="s">
        <v>180</v>
      </c>
      <c r="G37" s="23" t="s">
        <v>142</v>
      </c>
      <c r="H37" s="79">
        <v>164396.4608</v>
      </c>
      <c r="I37" s="79">
        <v>287406.40000000002</v>
      </c>
      <c r="J37" s="79">
        <v>183940.09599999999</v>
      </c>
      <c r="K37" s="79">
        <v>241421.37599999999</v>
      </c>
      <c r="L37" s="79"/>
      <c r="M37" s="79"/>
      <c r="N37" s="79"/>
      <c r="O37" s="79"/>
    </row>
    <row r="38" spans="1:15" x14ac:dyDescent="0.3">
      <c r="A38" s="23" t="s">
        <v>219</v>
      </c>
      <c r="B38" s="23" t="s">
        <v>217</v>
      </c>
      <c r="C38" s="73" t="s">
        <v>175</v>
      </c>
      <c r="D38" s="23" t="s">
        <v>176</v>
      </c>
      <c r="E38" s="23" t="s">
        <v>177</v>
      </c>
      <c r="F38" s="23" t="s">
        <v>182</v>
      </c>
      <c r="G38" s="23" t="s">
        <v>142</v>
      </c>
      <c r="H38" s="79">
        <v>189688.22399999999</v>
      </c>
      <c r="I38" s="79">
        <v>287406.40000000002</v>
      </c>
      <c r="J38" s="79">
        <v>206932.60800000001</v>
      </c>
      <c r="K38" s="79">
        <v>241421.37599999999</v>
      </c>
      <c r="L38" s="79"/>
      <c r="M38" s="79"/>
      <c r="N38" s="79"/>
      <c r="O38" s="79"/>
    </row>
    <row r="39" spans="1:15" x14ac:dyDescent="0.3">
      <c r="A39" s="23" t="s">
        <v>220</v>
      </c>
      <c r="B39" s="23" t="s">
        <v>217</v>
      </c>
      <c r="C39" s="73" t="s">
        <v>175</v>
      </c>
      <c r="D39" s="23" t="s">
        <v>184</v>
      </c>
      <c r="E39" s="23" t="s">
        <v>177</v>
      </c>
      <c r="F39" s="23" t="s">
        <v>169</v>
      </c>
      <c r="G39" s="23" t="s">
        <v>142</v>
      </c>
      <c r="H39" s="79">
        <v>137955.07200000001</v>
      </c>
      <c r="I39" s="79">
        <v>264413.88799999998</v>
      </c>
      <c r="J39" s="79">
        <v>183940.09599999999</v>
      </c>
      <c r="K39" s="79">
        <v>173593.4656</v>
      </c>
      <c r="L39" s="79"/>
      <c r="M39" s="79"/>
      <c r="N39" s="79"/>
      <c r="O39" s="79"/>
    </row>
    <row r="40" spans="1:15" x14ac:dyDescent="0.3">
      <c r="A40" s="23" t="s">
        <v>221</v>
      </c>
      <c r="B40" s="23" t="s">
        <v>217</v>
      </c>
      <c r="C40" s="73" t="s">
        <v>175</v>
      </c>
      <c r="D40" s="23" t="s">
        <v>176</v>
      </c>
      <c r="E40" s="23" t="s">
        <v>140</v>
      </c>
      <c r="F40" s="23" t="s">
        <v>178</v>
      </c>
      <c r="G40" s="23" t="s">
        <v>142</v>
      </c>
      <c r="H40" s="79">
        <v>210381.48480000001</v>
      </c>
      <c r="I40" s="79">
        <v>574812.80000000005</v>
      </c>
      <c r="J40" s="79">
        <v>258665.76</v>
      </c>
      <c r="K40" s="79">
        <v>356383.93599999999</v>
      </c>
      <c r="L40" s="79"/>
      <c r="M40" s="79"/>
      <c r="N40" s="79"/>
      <c r="O40" s="79"/>
    </row>
    <row r="41" spans="1:15" x14ac:dyDescent="0.3">
      <c r="A41" s="23" t="s">
        <v>222</v>
      </c>
      <c r="B41" s="23" t="s">
        <v>217</v>
      </c>
      <c r="C41" s="73" t="s">
        <v>175</v>
      </c>
      <c r="D41" s="23" t="s">
        <v>176</v>
      </c>
      <c r="E41" s="23" t="s">
        <v>140</v>
      </c>
      <c r="F41" s="23" t="s">
        <v>180</v>
      </c>
      <c r="G41" s="23" t="s">
        <v>142</v>
      </c>
      <c r="H41" s="79">
        <v>229925.12</v>
      </c>
      <c r="I41" s="79">
        <v>574812.80000000005</v>
      </c>
      <c r="J41" s="79">
        <v>275910.14400000003</v>
      </c>
      <c r="K41" s="79">
        <v>356383.93599999999</v>
      </c>
      <c r="L41" s="79"/>
      <c r="M41" s="79"/>
      <c r="N41" s="79"/>
      <c r="O41" s="79"/>
    </row>
    <row r="42" spans="1:15" x14ac:dyDescent="0.3">
      <c r="A42" s="23" t="s">
        <v>223</v>
      </c>
      <c r="B42" s="23" t="s">
        <v>217</v>
      </c>
      <c r="C42" s="73" t="s">
        <v>175</v>
      </c>
      <c r="D42" s="23" t="s">
        <v>176</v>
      </c>
      <c r="E42" s="23" t="s">
        <v>140</v>
      </c>
      <c r="F42" s="23" t="s">
        <v>182</v>
      </c>
      <c r="G42" s="23" t="s">
        <v>142</v>
      </c>
      <c r="H42" s="79">
        <v>236822.87359999999</v>
      </c>
      <c r="I42" s="79">
        <v>574812.80000000005</v>
      </c>
      <c r="J42" s="79">
        <v>310398.91200000001</v>
      </c>
      <c r="K42" s="79">
        <v>356383.93599999999</v>
      </c>
      <c r="L42" s="79"/>
      <c r="M42" s="79"/>
      <c r="N42" s="79"/>
      <c r="O42" s="79"/>
    </row>
    <row r="43" spans="1:15" x14ac:dyDescent="0.3">
      <c r="A43" s="23" t="s">
        <v>224</v>
      </c>
      <c r="B43" s="23" t="s">
        <v>217</v>
      </c>
      <c r="C43" s="73" t="s">
        <v>175</v>
      </c>
      <c r="D43" s="23" t="s">
        <v>184</v>
      </c>
      <c r="E43" s="23" t="s">
        <v>140</v>
      </c>
      <c r="F43" s="23" t="s">
        <v>169</v>
      </c>
      <c r="G43" s="23" t="s">
        <v>142</v>
      </c>
      <c r="H43" s="79">
        <v>165546.0864</v>
      </c>
      <c r="I43" s="79">
        <v>528827.77599999995</v>
      </c>
      <c r="J43" s="79">
        <v>275910.14400000003</v>
      </c>
      <c r="K43" s="79">
        <v>287406.40000000002</v>
      </c>
      <c r="L43" s="79"/>
      <c r="M43" s="79"/>
      <c r="N43" s="79"/>
      <c r="O43" s="79"/>
    </row>
    <row r="44" spans="1:15" x14ac:dyDescent="0.3">
      <c r="A44" s="23" t="s">
        <v>225</v>
      </c>
      <c r="B44" s="23" t="s">
        <v>226</v>
      </c>
      <c r="C44" s="73" t="s">
        <v>175</v>
      </c>
      <c r="D44" s="23" t="s">
        <v>227</v>
      </c>
      <c r="E44" s="23" t="s">
        <v>177</v>
      </c>
      <c r="F44" s="23" t="s">
        <v>178</v>
      </c>
      <c r="G44" s="23" t="s">
        <v>142</v>
      </c>
      <c r="H44" s="79">
        <v>149451.32800000001</v>
      </c>
      <c r="I44" s="79">
        <v>287406.40000000002</v>
      </c>
      <c r="J44" s="79">
        <v>172443.84</v>
      </c>
      <c r="K44" s="79">
        <v>241421.37599999999</v>
      </c>
      <c r="L44" s="79"/>
      <c r="M44" s="79"/>
      <c r="N44" s="79"/>
      <c r="O44" s="79"/>
    </row>
    <row r="45" spans="1:15" x14ac:dyDescent="0.3">
      <c r="A45" s="23" t="s">
        <v>228</v>
      </c>
      <c r="B45" s="23" t="s">
        <v>226</v>
      </c>
      <c r="C45" s="73" t="s">
        <v>175</v>
      </c>
      <c r="D45" s="23" t="s">
        <v>227</v>
      </c>
      <c r="E45" s="23" t="s">
        <v>177</v>
      </c>
      <c r="F45" s="23" t="s">
        <v>180</v>
      </c>
      <c r="G45" s="23" t="s">
        <v>142</v>
      </c>
      <c r="H45" s="79">
        <v>164396.4608</v>
      </c>
      <c r="I45" s="79">
        <v>287406.40000000002</v>
      </c>
      <c r="J45" s="79">
        <v>183940.09599999999</v>
      </c>
      <c r="K45" s="79">
        <v>241421.37599999999</v>
      </c>
      <c r="L45" s="79"/>
      <c r="M45" s="79"/>
      <c r="N45" s="79"/>
      <c r="O45" s="79"/>
    </row>
    <row r="46" spans="1:15" x14ac:dyDescent="0.3">
      <c r="A46" s="23" t="s">
        <v>229</v>
      </c>
      <c r="B46" s="23" t="s">
        <v>226</v>
      </c>
      <c r="C46" s="73" t="s">
        <v>175</v>
      </c>
      <c r="D46" s="23" t="s">
        <v>227</v>
      </c>
      <c r="E46" s="23" t="s">
        <v>177</v>
      </c>
      <c r="F46" s="23" t="s">
        <v>182</v>
      </c>
      <c r="G46" s="23" t="s">
        <v>142</v>
      </c>
      <c r="H46" s="79">
        <v>189688.22399999999</v>
      </c>
      <c r="I46" s="79">
        <v>287406.40000000002</v>
      </c>
      <c r="J46" s="79">
        <v>206932.60800000001</v>
      </c>
      <c r="K46" s="79">
        <v>241421.37599999999</v>
      </c>
      <c r="L46" s="79"/>
      <c r="M46" s="79"/>
      <c r="N46" s="79"/>
      <c r="O46" s="79"/>
    </row>
    <row r="47" spans="1:15" x14ac:dyDescent="0.3">
      <c r="A47" s="23" t="s">
        <v>230</v>
      </c>
      <c r="B47" s="23" t="s">
        <v>226</v>
      </c>
      <c r="C47" s="73" t="s">
        <v>175</v>
      </c>
      <c r="D47" s="23" t="s">
        <v>227</v>
      </c>
      <c r="E47" s="23" t="s">
        <v>140</v>
      </c>
      <c r="F47" s="23" t="s">
        <v>178</v>
      </c>
      <c r="G47" s="23" t="s">
        <v>142</v>
      </c>
      <c r="H47" s="79">
        <v>210381.48480000001</v>
      </c>
      <c r="I47" s="79">
        <v>574812.80000000005</v>
      </c>
      <c r="J47" s="79">
        <v>258665.76</v>
      </c>
      <c r="K47" s="79">
        <v>356383.93599999999</v>
      </c>
      <c r="L47" s="79"/>
      <c r="M47" s="79"/>
      <c r="N47" s="79"/>
      <c r="O47" s="79"/>
    </row>
    <row r="48" spans="1:15" x14ac:dyDescent="0.3">
      <c r="A48" s="23" t="s">
        <v>231</v>
      </c>
      <c r="B48" s="23" t="s">
        <v>226</v>
      </c>
      <c r="C48" s="73" t="s">
        <v>175</v>
      </c>
      <c r="D48" s="23" t="s">
        <v>227</v>
      </c>
      <c r="E48" s="23" t="s">
        <v>140</v>
      </c>
      <c r="F48" s="23" t="s">
        <v>180</v>
      </c>
      <c r="G48" s="23" t="s">
        <v>142</v>
      </c>
      <c r="H48" s="79">
        <v>229925.12</v>
      </c>
      <c r="I48" s="79">
        <v>574812.80000000005</v>
      </c>
      <c r="J48" s="79">
        <v>275910.14400000003</v>
      </c>
      <c r="K48" s="79">
        <v>356383.93599999999</v>
      </c>
      <c r="L48" s="79"/>
      <c r="M48" s="79"/>
      <c r="N48" s="79"/>
      <c r="O48" s="79"/>
    </row>
    <row r="49" spans="1:15" x14ac:dyDescent="0.3">
      <c r="A49" s="23" t="s">
        <v>232</v>
      </c>
      <c r="B49" s="23" t="s">
        <v>226</v>
      </c>
      <c r="C49" s="73" t="s">
        <v>175</v>
      </c>
      <c r="D49" s="23" t="s">
        <v>227</v>
      </c>
      <c r="E49" s="23" t="s">
        <v>140</v>
      </c>
      <c r="F49" s="23" t="s">
        <v>182</v>
      </c>
      <c r="G49" s="23" t="s">
        <v>142</v>
      </c>
      <c r="H49" s="79">
        <v>236822.87359999999</v>
      </c>
      <c r="I49" s="79">
        <v>574812.80000000005</v>
      </c>
      <c r="J49" s="79">
        <v>310398.91200000001</v>
      </c>
      <c r="K49" s="79">
        <v>356383.93599999999</v>
      </c>
      <c r="L49" s="79"/>
      <c r="M49" s="79"/>
      <c r="N49" s="79"/>
      <c r="O49" s="79"/>
    </row>
    <row r="50" spans="1:15" x14ac:dyDescent="0.3">
      <c r="A50" s="75" t="s">
        <v>346</v>
      </c>
      <c r="B50" s="23" t="s">
        <v>347</v>
      </c>
      <c r="C50" s="73" t="s">
        <v>175</v>
      </c>
      <c r="D50" s="23" t="s">
        <v>227</v>
      </c>
      <c r="E50" s="23" t="s">
        <v>177</v>
      </c>
      <c r="F50" s="23" t="s">
        <v>178</v>
      </c>
      <c r="G50" s="23" t="s">
        <v>142</v>
      </c>
      <c r="H50" s="79">
        <v>152440.35456000001</v>
      </c>
      <c r="I50" s="79">
        <v>287693.80639999994</v>
      </c>
      <c r="J50" s="79">
        <v>189688.22399999999</v>
      </c>
      <c r="K50" s="79">
        <v>246249.80352000002</v>
      </c>
      <c r="L50" s="79"/>
      <c r="M50" s="79"/>
      <c r="N50" s="79"/>
      <c r="O50" s="79"/>
    </row>
    <row r="51" spans="1:15" x14ac:dyDescent="0.3">
      <c r="A51" s="75" t="s">
        <v>348</v>
      </c>
      <c r="B51" s="23" t="s">
        <v>347</v>
      </c>
      <c r="C51" s="73" t="s">
        <v>175</v>
      </c>
      <c r="D51" s="23" t="s">
        <v>227</v>
      </c>
      <c r="E51" s="23" t="s">
        <v>177</v>
      </c>
      <c r="F51" s="23" t="s">
        <v>180</v>
      </c>
      <c r="G51" s="23" t="s">
        <v>142</v>
      </c>
      <c r="H51" s="79">
        <v>167684.39001599999</v>
      </c>
      <c r="I51" s="79">
        <v>287693.80639999994</v>
      </c>
      <c r="J51" s="79">
        <v>202334.10559999998</v>
      </c>
      <c r="K51" s="79">
        <v>246249.80352000002</v>
      </c>
      <c r="L51" s="79"/>
      <c r="M51" s="79"/>
      <c r="N51" s="79"/>
      <c r="O51" s="79"/>
    </row>
    <row r="52" spans="1:15" x14ac:dyDescent="0.3">
      <c r="A52" s="75" t="s">
        <v>349</v>
      </c>
      <c r="B52" s="23" t="s">
        <v>347</v>
      </c>
      <c r="C52" s="73" t="s">
        <v>175</v>
      </c>
      <c r="D52" s="23" t="s">
        <v>227</v>
      </c>
      <c r="E52" s="23" t="s">
        <v>177</v>
      </c>
      <c r="F52" s="23" t="s">
        <v>182</v>
      </c>
      <c r="G52" s="23" t="s">
        <v>142</v>
      </c>
      <c r="H52" s="79">
        <v>193481.98848</v>
      </c>
      <c r="I52" s="79">
        <v>287693.80639999994</v>
      </c>
      <c r="J52" s="79">
        <v>227625.86880000003</v>
      </c>
      <c r="K52" s="79">
        <v>246249.80352000002</v>
      </c>
      <c r="L52" s="79"/>
      <c r="M52" s="79"/>
      <c r="N52" s="79"/>
      <c r="O52" s="79"/>
    </row>
    <row r="53" spans="1:15" x14ac:dyDescent="0.3">
      <c r="A53" s="75" t="s">
        <v>350</v>
      </c>
      <c r="B53" s="23" t="s">
        <v>347</v>
      </c>
      <c r="C53" s="73" t="s">
        <v>175</v>
      </c>
      <c r="D53" s="23" t="s">
        <v>227</v>
      </c>
      <c r="E53" s="23" t="s">
        <v>140</v>
      </c>
      <c r="F53" s="23" t="s">
        <v>178</v>
      </c>
      <c r="G53" s="23" t="s">
        <v>142</v>
      </c>
      <c r="H53" s="79">
        <v>214589.11449600002</v>
      </c>
      <c r="I53" s="79">
        <v>575387.61279999989</v>
      </c>
      <c r="J53" s="79">
        <v>284532.33600000001</v>
      </c>
      <c r="K53" s="79">
        <v>363511.61472000001</v>
      </c>
      <c r="L53" s="79"/>
      <c r="M53" s="79"/>
      <c r="N53" s="79"/>
      <c r="O53" s="79"/>
    </row>
    <row r="54" spans="1:15" x14ac:dyDescent="0.3">
      <c r="A54" s="75" t="s">
        <v>351</v>
      </c>
      <c r="B54" s="23" t="s">
        <v>347</v>
      </c>
      <c r="C54" s="73" t="s">
        <v>175</v>
      </c>
      <c r="D54" s="23" t="s">
        <v>227</v>
      </c>
      <c r="E54" s="23" t="s">
        <v>140</v>
      </c>
      <c r="F54" s="23" t="s">
        <v>180</v>
      </c>
      <c r="G54" s="23" t="s">
        <v>142</v>
      </c>
      <c r="H54" s="79">
        <v>234523.62240000002</v>
      </c>
      <c r="I54" s="79">
        <v>575387.61279999989</v>
      </c>
      <c r="J54" s="79">
        <v>303501.15840000001</v>
      </c>
      <c r="K54" s="79">
        <v>363511.61472000001</v>
      </c>
      <c r="L54" s="79"/>
      <c r="M54" s="79"/>
      <c r="N54" s="79"/>
      <c r="O54" s="79"/>
    </row>
    <row r="55" spans="1:15" x14ac:dyDescent="0.3">
      <c r="A55" s="75" t="s">
        <v>352</v>
      </c>
      <c r="B55" s="23" t="s">
        <v>347</v>
      </c>
      <c r="C55" s="73" t="s">
        <v>175</v>
      </c>
      <c r="D55" s="23" t="s">
        <v>227</v>
      </c>
      <c r="E55" s="23" t="s">
        <v>140</v>
      </c>
      <c r="F55" s="23" t="s">
        <v>182</v>
      </c>
      <c r="G55" s="23" t="s">
        <v>142</v>
      </c>
      <c r="H55" s="79">
        <v>241559.331072</v>
      </c>
      <c r="I55" s="79">
        <v>575387.61279999989</v>
      </c>
      <c r="J55" s="79">
        <v>341438.80319999997</v>
      </c>
      <c r="K55" s="79">
        <v>363511.61472000001</v>
      </c>
      <c r="L55" s="79"/>
      <c r="M55" s="79"/>
      <c r="N55" s="79"/>
      <c r="O55" s="79"/>
    </row>
    <row r="56" spans="1:15" x14ac:dyDescent="0.3">
      <c r="A56" s="23" t="s">
        <v>233</v>
      </c>
      <c r="B56" s="23" t="s">
        <v>234</v>
      </c>
      <c r="C56" s="73" t="s">
        <v>235</v>
      </c>
      <c r="D56" s="23" t="s">
        <v>236</v>
      </c>
      <c r="E56" s="23" t="s">
        <v>92</v>
      </c>
      <c r="F56" s="23" t="s">
        <v>169</v>
      </c>
      <c r="G56" s="23" t="s">
        <v>237</v>
      </c>
      <c r="H56" s="79">
        <v>51733152</v>
      </c>
      <c r="I56" s="79">
        <v>1494513.28</v>
      </c>
      <c r="J56" s="79">
        <v>28740640</v>
      </c>
      <c r="K56" s="79">
        <v>3448876.8</v>
      </c>
      <c r="L56" s="79"/>
      <c r="M56" s="79"/>
      <c r="N56" s="79"/>
      <c r="O56" s="79"/>
    </row>
    <row r="57" spans="1:15" x14ac:dyDescent="0.3">
      <c r="A57" s="23" t="s">
        <v>238</v>
      </c>
      <c r="B57" s="23" t="s">
        <v>234</v>
      </c>
      <c r="C57" s="73" t="s">
        <v>235</v>
      </c>
      <c r="D57" s="23" t="s">
        <v>239</v>
      </c>
      <c r="E57" s="23" t="s">
        <v>92</v>
      </c>
      <c r="F57" s="23" t="s">
        <v>169</v>
      </c>
      <c r="G57" s="23" t="s">
        <v>240</v>
      </c>
      <c r="H57" s="79">
        <v>45985024</v>
      </c>
      <c r="I57" s="79">
        <v>1494513.28</v>
      </c>
      <c r="J57" s="79">
        <v>17244384</v>
      </c>
      <c r="K57" s="79">
        <v>57481280</v>
      </c>
      <c r="L57" s="79"/>
      <c r="M57" s="79"/>
      <c r="N57" s="79"/>
      <c r="O57" s="79"/>
    </row>
    <row r="58" spans="1:15" x14ac:dyDescent="0.3">
      <c r="A58" s="23" t="s">
        <v>241</v>
      </c>
      <c r="B58" s="23" t="s">
        <v>234</v>
      </c>
      <c r="C58" s="73" t="s">
        <v>235</v>
      </c>
      <c r="D58" s="23" t="s">
        <v>242</v>
      </c>
      <c r="E58" s="23" t="s">
        <v>92</v>
      </c>
      <c r="F58" s="23" t="s">
        <v>169</v>
      </c>
      <c r="G58" s="23" t="s">
        <v>172</v>
      </c>
      <c r="H58" s="79">
        <v>114.96256</v>
      </c>
      <c r="I58" s="79">
        <v>11036.40576</v>
      </c>
      <c r="J58" s="79">
        <v>3747.7794559999998</v>
      </c>
      <c r="K58" s="79">
        <v>1379.55072</v>
      </c>
      <c r="L58" s="79"/>
      <c r="M58" s="79"/>
      <c r="N58" s="79"/>
      <c r="O58" s="79"/>
    </row>
    <row r="59" spans="1:15" x14ac:dyDescent="0.3">
      <c r="A59" s="23" t="s">
        <v>243</v>
      </c>
      <c r="B59" s="23" t="s">
        <v>244</v>
      </c>
      <c r="C59" s="73" t="s">
        <v>175</v>
      </c>
      <c r="D59" s="23" t="s">
        <v>245</v>
      </c>
      <c r="E59" s="23" t="s">
        <v>92</v>
      </c>
      <c r="F59" s="23" t="s">
        <v>169</v>
      </c>
      <c r="G59" s="23" t="s">
        <v>246</v>
      </c>
      <c r="H59" s="79">
        <v>1264588.1599999999</v>
      </c>
      <c r="I59" s="79">
        <v>1494513.28</v>
      </c>
      <c r="J59" s="79">
        <v>11496256</v>
      </c>
      <c r="K59" s="79">
        <v>2069326.08</v>
      </c>
      <c r="L59" s="79"/>
      <c r="M59" s="79"/>
      <c r="N59" s="79"/>
      <c r="O59" s="79"/>
    </row>
    <row r="60" spans="1:15" x14ac:dyDescent="0.3">
      <c r="A60" s="23" t="s">
        <v>247</v>
      </c>
      <c r="B60" s="23" t="s">
        <v>248</v>
      </c>
      <c r="C60" s="73" t="s">
        <v>249</v>
      </c>
      <c r="D60" s="23" t="s">
        <v>250</v>
      </c>
      <c r="E60" s="23" t="s">
        <v>92</v>
      </c>
      <c r="F60" s="23" t="s">
        <v>169</v>
      </c>
      <c r="G60" s="23" t="s">
        <v>251</v>
      </c>
      <c r="H60" s="79">
        <v>862.2192</v>
      </c>
      <c r="I60" s="79">
        <v>1122.0345855999999</v>
      </c>
      <c r="J60" s="79">
        <v>2069.3260799999998</v>
      </c>
      <c r="K60" s="79" t="s">
        <v>92</v>
      </c>
      <c r="L60" s="79"/>
      <c r="M60" s="79"/>
      <c r="N60" s="79"/>
      <c r="O60" s="79"/>
    </row>
    <row r="61" spans="1:15" x14ac:dyDescent="0.3">
      <c r="A61" s="22" t="s">
        <v>252</v>
      </c>
      <c r="B61" s="22" t="s">
        <v>253</v>
      </c>
      <c r="C61" s="73" t="s">
        <v>175</v>
      </c>
      <c r="D61" s="22" t="s">
        <v>254</v>
      </c>
      <c r="E61" s="22" t="s">
        <v>92</v>
      </c>
      <c r="F61" s="22" t="s">
        <v>169</v>
      </c>
      <c r="G61" s="22" t="s">
        <v>254</v>
      </c>
      <c r="H61" s="79">
        <v>71.276787200000001</v>
      </c>
      <c r="I61" s="79">
        <v>204.63335679999997</v>
      </c>
      <c r="J61" s="79">
        <v>344.88767999999999</v>
      </c>
      <c r="K61" s="79">
        <v>1101.3413247999999</v>
      </c>
      <c r="L61" s="79"/>
      <c r="M61" s="79"/>
      <c r="N61" s="79"/>
      <c r="O61" s="79"/>
    </row>
    <row r="62" spans="1:15" x14ac:dyDescent="0.3">
      <c r="A62" s="22" t="s">
        <v>255</v>
      </c>
      <c r="B62" s="22" t="s">
        <v>253</v>
      </c>
      <c r="C62" s="73" t="s">
        <v>168</v>
      </c>
      <c r="D62" s="22" t="s">
        <v>254</v>
      </c>
      <c r="E62" s="22" t="s">
        <v>92</v>
      </c>
      <c r="F62" s="22" t="s">
        <v>169</v>
      </c>
      <c r="G62" s="22" t="s">
        <v>254</v>
      </c>
      <c r="H62" s="79">
        <v>71.276787200000001</v>
      </c>
      <c r="I62" s="79">
        <v>204.63335679999997</v>
      </c>
      <c r="J62" s="79">
        <v>344.88767999999999</v>
      </c>
      <c r="K62" s="79" t="s">
        <v>92</v>
      </c>
      <c r="L62" s="79"/>
      <c r="M62" s="79"/>
      <c r="N62" s="79"/>
      <c r="O62" s="79"/>
    </row>
    <row r="63" spans="1:15" x14ac:dyDescent="0.3">
      <c r="A63" s="22" t="s">
        <v>256</v>
      </c>
      <c r="B63" s="22" t="s">
        <v>253</v>
      </c>
      <c r="C63" s="73" t="s">
        <v>249</v>
      </c>
      <c r="D63" s="22" t="s">
        <v>254</v>
      </c>
      <c r="E63" s="22" t="s">
        <v>92</v>
      </c>
      <c r="F63" s="22" t="s">
        <v>169</v>
      </c>
      <c r="G63" s="22" t="s">
        <v>254</v>
      </c>
      <c r="H63" s="79">
        <v>71.276787200000001</v>
      </c>
      <c r="I63" s="79">
        <v>204.63335679999997</v>
      </c>
      <c r="J63" s="79">
        <v>344.88767999999999</v>
      </c>
      <c r="K63" s="79" t="s">
        <v>92</v>
      </c>
      <c r="L63" s="79"/>
      <c r="M63" s="79"/>
      <c r="N63" s="79"/>
      <c r="O63" s="79"/>
    </row>
    <row r="64" spans="1:15" ht="24.6" x14ac:dyDescent="0.3">
      <c r="A64" s="23" t="s">
        <v>29</v>
      </c>
      <c r="B64" s="23" t="s">
        <v>257</v>
      </c>
      <c r="C64" s="73" t="s">
        <v>258</v>
      </c>
      <c r="D64" s="23" t="s">
        <v>259</v>
      </c>
      <c r="E64" s="23" t="s">
        <v>260</v>
      </c>
      <c r="F64" s="23" t="s">
        <v>178</v>
      </c>
      <c r="G64" s="23" t="s">
        <v>261</v>
      </c>
      <c r="H64" s="79">
        <v>233161.63500000001</v>
      </c>
      <c r="I64" s="79">
        <v>687213.24</v>
      </c>
      <c r="J64" s="79">
        <v>245433.3</v>
      </c>
      <c r="K64" s="79">
        <v>368149.95</v>
      </c>
      <c r="L64" s="79"/>
      <c r="M64" s="79"/>
      <c r="N64" s="79"/>
      <c r="O64" s="79"/>
    </row>
    <row r="65" spans="1:15" ht="24.6" x14ac:dyDescent="0.3">
      <c r="A65" s="23" t="s">
        <v>30</v>
      </c>
      <c r="B65" s="23" t="s">
        <v>257</v>
      </c>
      <c r="C65" s="73" t="s">
        <v>258</v>
      </c>
      <c r="D65" s="23" t="s">
        <v>259</v>
      </c>
      <c r="E65" s="23" t="s">
        <v>260</v>
      </c>
      <c r="F65" s="23" t="s">
        <v>180</v>
      </c>
      <c r="G65" s="23" t="s">
        <v>261</v>
      </c>
      <c r="H65" s="79">
        <v>257704.965</v>
      </c>
      <c r="I65" s="79">
        <v>932646.54</v>
      </c>
      <c r="J65" s="79">
        <v>343606.62</v>
      </c>
      <c r="K65" s="79">
        <v>429508.27500000002</v>
      </c>
      <c r="L65" s="79"/>
      <c r="M65" s="79"/>
      <c r="N65" s="79"/>
      <c r="O65" s="79"/>
    </row>
    <row r="66" spans="1:15" ht="24.6" x14ac:dyDescent="0.3">
      <c r="A66" s="23" t="s">
        <v>31</v>
      </c>
      <c r="B66" s="23" t="s">
        <v>257</v>
      </c>
      <c r="C66" s="73" t="s">
        <v>258</v>
      </c>
      <c r="D66" s="23" t="s">
        <v>259</v>
      </c>
      <c r="E66" s="23" t="s">
        <v>260</v>
      </c>
      <c r="F66" s="23" t="s">
        <v>182</v>
      </c>
      <c r="G66" s="23" t="s">
        <v>261</v>
      </c>
      <c r="H66" s="79">
        <v>306791.625</v>
      </c>
      <c r="I66" s="79">
        <v>1178079.8400000001</v>
      </c>
      <c r="J66" s="79">
        <v>429508.27500000002</v>
      </c>
      <c r="K66" s="79">
        <v>490866.6</v>
      </c>
      <c r="L66" s="79"/>
      <c r="M66" s="79"/>
      <c r="N66" s="79"/>
      <c r="O66" s="79"/>
    </row>
    <row r="67" spans="1:15" ht="24.6" x14ac:dyDescent="0.3">
      <c r="A67" s="23" t="s">
        <v>32</v>
      </c>
      <c r="B67" s="23" t="s">
        <v>257</v>
      </c>
      <c r="C67" s="73" t="s">
        <v>258</v>
      </c>
      <c r="D67" s="23" t="s">
        <v>259</v>
      </c>
      <c r="E67" s="23" t="s">
        <v>98</v>
      </c>
      <c r="F67" s="23" t="s">
        <v>169</v>
      </c>
      <c r="G67" s="23" t="s">
        <v>261</v>
      </c>
      <c r="H67" s="79">
        <v>208618.30499999999</v>
      </c>
      <c r="I67" s="79">
        <v>220889.97</v>
      </c>
      <c r="J67" s="79">
        <v>220889.97</v>
      </c>
      <c r="K67" s="79">
        <v>245433.3</v>
      </c>
      <c r="L67" s="79"/>
      <c r="M67" s="79"/>
      <c r="N67" s="79"/>
      <c r="O67" s="79"/>
    </row>
    <row r="68" spans="1:15" ht="24.6" x14ac:dyDescent="0.3">
      <c r="A68" s="23" t="s">
        <v>33</v>
      </c>
      <c r="B68" s="23" t="s">
        <v>262</v>
      </c>
      <c r="C68" s="73" t="s">
        <v>258</v>
      </c>
      <c r="D68" s="23" t="s">
        <v>259</v>
      </c>
      <c r="E68" s="23" t="s">
        <v>98</v>
      </c>
      <c r="F68" s="23" t="s">
        <v>169</v>
      </c>
      <c r="G68" s="23" t="s">
        <v>263</v>
      </c>
      <c r="H68" s="79">
        <v>613583.25</v>
      </c>
      <c r="I68" s="79">
        <v>883559.88</v>
      </c>
      <c r="J68" s="79">
        <v>220889.97</v>
      </c>
      <c r="K68" s="79">
        <v>1482417.1320000002</v>
      </c>
      <c r="L68" s="79"/>
      <c r="M68" s="79"/>
      <c r="N68" s="79"/>
      <c r="O68" s="79"/>
    </row>
    <row r="69" spans="1:15" ht="24.6" x14ac:dyDescent="0.3">
      <c r="A69" s="23" t="s">
        <v>34</v>
      </c>
      <c r="B69" s="23" t="s">
        <v>262</v>
      </c>
      <c r="C69" s="73" t="s">
        <v>258</v>
      </c>
      <c r="D69" s="23" t="s">
        <v>259</v>
      </c>
      <c r="E69" s="23" t="s">
        <v>260</v>
      </c>
      <c r="F69" s="23" t="s">
        <v>178</v>
      </c>
      <c r="G69" s="23" t="s">
        <v>263</v>
      </c>
      <c r="H69" s="79">
        <v>2454333</v>
      </c>
      <c r="I69" s="79">
        <v>3436066.2</v>
      </c>
      <c r="J69" s="79">
        <v>245433.3</v>
      </c>
      <c r="K69" s="79">
        <v>2055749.3208000001</v>
      </c>
      <c r="L69" s="79"/>
      <c r="M69" s="79"/>
      <c r="N69" s="79"/>
      <c r="O69" s="79"/>
    </row>
    <row r="70" spans="1:15" ht="24.6" x14ac:dyDescent="0.3">
      <c r="A70" s="23" t="s">
        <v>35</v>
      </c>
      <c r="B70" s="23" t="s">
        <v>262</v>
      </c>
      <c r="C70" s="73" t="s">
        <v>258</v>
      </c>
      <c r="D70" s="23" t="s">
        <v>259</v>
      </c>
      <c r="E70" s="23" t="s">
        <v>260</v>
      </c>
      <c r="F70" s="23" t="s">
        <v>180</v>
      </c>
      <c r="G70" s="23" t="s">
        <v>263</v>
      </c>
      <c r="H70" s="79">
        <v>3681499.5</v>
      </c>
      <c r="I70" s="79">
        <v>4663232.7</v>
      </c>
      <c r="J70" s="79">
        <v>343606.62</v>
      </c>
      <c r="K70" s="79">
        <v>2178465.9708000002</v>
      </c>
      <c r="L70" s="79"/>
      <c r="M70" s="79"/>
      <c r="N70" s="79"/>
      <c r="O70" s="79"/>
    </row>
    <row r="71" spans="1:15" ht="24.6" x14ac:dyDescent="0.3">
      <c r="A71" s="23" t="s">
        <v>36</v>
      </c>
      <c r="B71" s="23" t="s">
        <v>262</v>
      </c>
      <c r="C71" s="73" t="s">
        <v>258</v>
      </c>
      <c r="D71" s="23" t="s">
        <v>259</v>
      </c>
      <c r="E71" s="23" t="s">
        <v>260</v>
      </c>
      <c r="F71" s="23" t="s">
        <v>182</v>
      </c>
      <c r="G71" s="23" t="s">
        <v>263</v>
      </c>
      <c r="H71" s="79">
        <v>4908666</v>
      </c>
      <c r="I71" s="79">
        <v>5890399.2000000002</v>
      </c>
      <c r="J71" s="79">
        <v>429508.27500000002</v>
      </c>
      <c r="K71" s="79">
        <v>2382666.4764</v>
      </c>
      <c r="L71" s="79"/>
      <c r="M71" s="79"/>
      <c r="N71" s="79"/>
      <c r="O71" s="79"/>
    </row>
    <row r="72" spans="1:15" ht="24.6" x14ac:dyDescent="0.3">
      <c r="A72" s="23" t="s">
        <v>264</v>
      </c>
      <c r="B72" s="23" t="s">
        <v>265</v>
      </c>
      <c r="C72" s="73" t="s">
        <v>258</v>
      </c>
      <c r="D72" s="23" t="s">
        <v>266</v>
      </c>
      <c r="E72" s="23" t="s">
        <v>267</v>
      </c>
      <c r="F72" s="23" t="s">
        <v>169</v>
      </c>
      <c r="G72" s="23" t="s">
        <v>261</v>
      </c>
      <c r="H72" s="79">
        <v>159531.64499999999</v>
      </c>
      <c r="I72" s="79">
        <v>2.4543330000000001</v>
      </c>
      <c r="J72" s="79">
        <v>134988.315</v>
      </c>
      <c r="K72" s="79">
        <v>160513.37820000001</v>
      </c>
      <c r="L72" s="79"/>
      <c r="M72" s="79"/>
      <c r="N72" s="79"/>
      <c r="O72" s="79"/>
    </row>
    <row r="73" spans="1:15" ht="24.6" x14ac:dyDescent="0.3">
      <c r="A73" s="23" t="s">
        <v>268</v>
      </c>
      <c r="B73" s="23" t="s">
        <v>265</v>
      </c>
      <c r="C73" s="73" t="s">
        <v>258</v>
      </c>
      <c r="D73" s="23" t="s">
        <v>266</v>
      </c>
      <c r="E73" s="23" t="s">
        <v>269</v>
      </c>
      <c r="F73" s="23" t="s">
        <v>178</v>
      </c>
      <c r="G73" s="23" t="s">
        <v>261</v>
      </c>
      <c r="H73" s="79">
        <v>220889.97</v>
      </c>
      <c r="I73" s="79">
        <v>687213.24</v>
      </c>
      <c r="J73" s="79">
        <v>196346.64</v>
      </c>
      <c r="K73" s="79">
        <v>232057.18515</v>
      </c>
      <c r="L73" s="79"/>
      <c r="M73" s="79"/>
      <c r="N73" s="79"/>
      <c r="O73" s="79"/>
    </row>
    <row r="74" spans="1:15" ht="24.6" x14ac:dyDescent="0.3">
      <c r="A74" s="23" t="s">
        <v>270</v>
      </c>
      <c r="B74" s="23" t="s">
        <v>265</v>
      </c>
      <c r="C74" s="73" t="s">
        <v>258</v>
      </c>
      <c r="D74" s="23" t="s">
        <v>266</v>
      </c>
      <c r="E74" s="23" t="s">
        <v>269</v>
      </c>
      <c r="F74" s="23" t="s">
        <v>180</v>
      </c>
      <c r="G74" s="23" t="s">
        <v>261</v>
      </c>
      <c r="H74" s="79">
        <v>245433.3</v>
      </c>
      <c r="I74" s="79">
        <v>932646.54</v>
      </c>
      <c r="J74" s="79">
        <v>233161.63500000001</v>
      </c>
      <c r="K74" s="79">
        <v>247396.76639999999</v>
      </c>
      <c r="L74" s="79"/>
      <c r="M74" s="79"/>
      <c r="N74" s="79"/>
      <c r="O74" s="79"/>
    </row>
    <row r="75" spans="1:15" ht="24.6" x14ac:dyDescent="0.3">
      <c r="A75" s="23" t="s">
        <v>271</v>
      </c>
      <c r="B75" s="23" t="s">
        <v>265</v>
      </c>
      <c r="C75" s="73" t="s">
        <v>258</v>
      </c>
      <c r="D75" s="23" t="s">
        <v>266</v>
      </c>
      <c r="E75" s="23" t="s">
        <v>269</v>
      </c>
      <c r="F75" s="23" t="s">
        <v>182</v>
      </c>
      <c r="G75" s="23" t="s">
        <v>261</v>
      </c>
      <c r="H75" s="79">
        <v>294519.96000000002</v>
      </c>
      <c r="I75" s="79">
        <v>1178079.8400000001</v>
      </c>
      <c r="J75" s="79">
        <v>257704.965</v>
      </c>
      <c r="K75" s="79">
        <v>272921.8296</v>
      </c>
      <c r="L75" s="79"/>
      <c r="M75" s="79"/>
      <c r="N75" s="79"/>
      <c r="O75" s="79"/>
    </row>
    <row r="76" spans="1:15" ht="24.6" x14ac:dyDescent="0.3">
      <c r="A76" s="23" t="s">
        <v>272</v>
      </c>
      <c r="B76" s="23" t="s">
        <v>265</v>
      </c>
      <c r="C76" s="73" t="s">
        <v>258</v>
      </c>
      <c r="D76" s="23" t="s">
        <v>259</v>
      </c>
      <c r="E76" s="23" t="s">
        <v>267</v>
      </c>
      <c r="F76" s="23" t="s">
        <v>169</v>
      </c>
      <c r="G76" s="23" t="s">
        <v>261</v>
      </c>
      <c r="H76" s="79">
        <v>208618.30499999999</v>
      </c>
      <c r="I76" s="79">
        <v>2.4543330000000001</v>
      </c>
      <c r="J76" s="79">
        <v>220889.97</v>
      </c>
      <c r="K76" s="79">
        <v>210213.62145000001</v>
      </c>
      <c r="L76" s="79"/>
      <c r="M76" s="79"/>
      <c r="N76" s="79"/>
      <c r="O76" s="79"/>
    </row>
    <row r="77" spans="1:15" ht="24.6" x14ac:dyDescent="0.3">
      <c r="A77" s="23" t="s">
        <v>273</v>
      </c>
      <c r="B77" s="23" t="s">
        <v>265</v>
      </c>
      <c r="C77" s="73" t="s">
        <v>258</v>
      </c>
      <c r="D77" s="23" t="s">
        <v>259</v>
      </c>
      <c r="E77" s="23" t="s">
        <v>269</v>
      </c>
      <c r="F77" s="23" t="s">
        <v>178</v>
      </c>
      <c r="G77" s="23" t="s">
        <v>261</v>
      </c>
      <c r="H77" s="79">
        <v>233161.63500000001</v>
      </c>
      <c r="I77" s="79">
        <v>687213.24</v>
      </c>
      <c r="J77" s="79">
        <v>245433.3</v>
      </c>
      <c r="K77" s="79">
        <v>281757.42839999998</v>
      </c>
      <c r="L77" s="79"/>
      <c r="M77" s="79"/>
      <c r="N77" s="79"/>
      <c r="O77" s="79"/>
    </row>
    <row r="78" spans="1:15" ht="24.6" x14ac:dyDescent="0.3">
      <c r="A78" s="23" t="s">
        <v>274</v>
      </c>
      <c r="B78" s="23" t="s">
        <v>265</v>
      </c>
      <c r="C78" s="73" t="s">
        <v>258</v>
      </c>
      <c r="D78" s="23" t="s">
        <v>259</v>
      </c>
      <c r="E78" s="23" t="s">
        <v>269</v>
      </c>
      <c r="F78" s="23" t="s">
        <v>180</v>
      </c>
      <c r="G78" s="23" t="s">
        <v>261</v>
      </c>
      <c r="H78" s="79">
        <v>257704.965</v>
      </c>
      <c r="I78" s="79">
        <v>932646.54</v>
      </c>
      <c r="J78" s="79">
        <v>343606.62</v>
      </c>
      <c r="K78" s="79">
        <v>297097.00964999996</v>
      </c>
      <c r="L78" s="79"/>
      <c r="M78" s="79"/>
      <c r="N78" s="79"/>
      <c r="O78" s="79"/>
    </row>
    <row r="79" spans="1:15" ht="24.6" x14ac:dyDescent="0.3">
      <c r="A79" s="23" t="s">
        <v>275</v>
      </c>
      <c r="B79" s="23" t="s">
        <v>265</v>
      </c>
      <c r="C79" s="73" t="s">
        <v>258</v>
      </c>
      <c r="D79" s="23" t="s">
        <v>259</v>
      </c>
      <c r="E79" s="23" t="s">
        <v>269</v>
      </c>
      <c r="F79" s="23" t="s">
        <v>182</v>
      </c>
      <c r="G79" s="23" t="s">
        <v>261</v>
      </c>
      <c r="H79" s="79">
        <v>306791.625</v>
      </c>
      <c r="I79" s="79">
        <v>1178079.8400000001</v>
      </c>
      <c r="J79" s="79">
        <v>429508.27500000002</v>
      </c>
      <c r="K79" s="79">
        <v>322622.07285000006</v>
      </c>
      <c r="L79" s="79"/>
      <c r="M79" s="79"/>
      <c r="N79" s="79"/>
      <c r="O79" s="79"/>
    </row>
    <row r="80" spans="1:15" ht="24.6" x14ac:dyDescent="0.3">
      <c r="A80" s="23" t="s">
        <v>276</v>
      </c>
      <c r="B80" s="23" t="s">
        <v>277</v>
      </c>
      <c r="C80" s="73" t="s">
        <v>258</v>
      </c>
      <c r="D80" s="23" t="s">
        <v>266</v>
      </c>
      <c r="E80" s="23" t="s">
        <v>267</v>
      </c>
      <c r="F80" s="23" t="s">
        <v>169</v>
      </c>
      <c r="G80" s="23" t="s">
        <v>261</v>
      </c>
      <c r="H80" s="79">
        <v>159531.64499999999</v>
      </c>
      <c r="I80" s="79">
        <v>2.4543330000000001</v>
      </c>
      <c r="J80" s="79">
        <v>134988.315</v>
      </c>
      <c r="K80" s="79">
        <v>160513.37820000001</v>
      </c>
      <c r="L80" s="79"/>
      <c r="M80" s="79"/>
      <c r="N80" s="79"/>
      <c r="O80" s="79"/>
    </row>
    <row r="81" spans="1:15" ht="24.6" x14ac:dyDescent="0.3">
      <c r="A81" s="23" t="s">
        <v>278</v>
      </c>
      <c r="B81" s="23" t="s">
        <v>277</v>
      </c>
      <c r="C81" s="73" t="s">
        <v>258</v>
      </c>
      <c r="D81" s="23" t="s">
        <v>266</v>
      </c>
      <c r="E81" s="23" t="s">
        <v>269</v>
      </c>
      <c r="F81" s="23" t="s">
        <v>178</v>
      </c>
      <c r="G81" s="23" t="s">
        <v>261</v>
      </c>
      <c r="H81" s="79">
        <v>220889.97</v>
      </c>
      <c r="I81" s="79">
        <v>687213.24</v>
      </c>
      <c r="J81" s="79">
        <v>196346.64</v>
      </c>
      <c r="K81" s="79">
        <v>232057.18515</v>
      </c>
      <c r="L81" s="79"/>
      <c r="M81" s="79"/>
      <c r="N81" s="79"/>
      <c r="O81" s="79"/>
    </row>
    <row r="82" spans="1:15" ht="24.6" x14ac:dyDescent="0.3">
      <c r="A82" s="23" t="s">
        <v>279</v>
      </c>
      <c r="B82" s="23" t="s">
        <v>277</v>
      </c>
      <c r="C82" s="73" t="s">
        <v>258</v>
      </c>
      <c r="D82" s="23" t="s">
        <v>266</v>
      </c>
      <c r="E82" s="23" t="s">
        <v>269</v>
      </c>
      <c r="F82" s="23" t="s">
        <v>180</v>
      </c>
      <c r="G82" s="23" t="s">
        <v>261</v>
      </c>
      <c r="H82" s="79">
        <v>245433.3</v>
      </c>
      <c r="I82" s="79">
        <v>932646.54</v>
      </c>
      <c r="J82" s="79">
        <v>233161.63500000001</v>
      </c>
      <c r="K82" s="79">
        <v>247396.76639999999</v>
      </c>
      <c r="L82" s="79"/>
      <c r="M82" s="79"/>
      <c r="N82" s="79"/>
      <c r="O82" s="79"/>
    </row>
    <row r="83" spans="1:15" ht="24.6" x14ac:dyDescent="0.3">
      <c r="A83" s="23" t="s">
        <v>280</v>
      </c>
      <c r="B83" s="23" t="s">
        <v>277</v>
      </c>
      <c r="C83" s="73" t="s">
        <v>258</v>
      </c>
      <c r="D83" s="23" t="s">
        <v>266</v>
      </c>
      <c r="E83" s="23" t="s">
        <v>269</v>
      </c>
      <c r="F83" s="23" t="s">
        <v>182</v>
      </c>
      <c r="G83" s="23" t="s">
        <v>261</v>
      </c>
      <c r="H83" s="79">
        <v>294519.96000000002</v>
      </c>
      <c r="I83" s="79">
        <v>1178079.8400000001</v>
      </c>
      <c r="J83" s="79">
        <v>257704.965</v>
      </c>
      <c r="K83" s="79">
        <v>272921.8296</v>
      </c>
      <c r="L83" s="79"/>
      <c r="M83" s="79"/>
      <c r="N83" s="79"/>
      <c r="O83" s="79"/>
    </row>
    <row r="84" spans="1:15" ht="24.6" x14ac:dyDescent="0.3">
      <c r="A84" s="23" t="s">
        <v>281</v>
      </c>
      <c r="B84" s="23" t="s">
        <v>277</v>
      </c>
      <c r="C84" s="73" t="s">
        <v>258</v>
      </c>
      <c r="D84" s="23" t="s">
        <v>259</v>
      </c>
      <c r="E84" s="23" t="s">
        <v>267</v>
      </c>
      <c r="F84" s="23" t="s">
        <v>169</v>
      </c>
      <c r="G84" s="23" t="s">
        <v>261</v>
      </c>
      <c r="H84" s="79">
        <v>159531.64499999999</v>
      </c>
      <c r="I84" s="79">
        <v>2.4543330000000001</v>
      </c>
      <c r="J84" s="79">
        <v>220889.97</v>
      </c>
      <c r="K84" s="79">
        <v>210213.62145000001</v>
      </c>
      <c r="L84" s="79"/>
      <c r="M84" s="79"/>
      <c r="N84" s="79"/>
      <c r="O84" s="79"/>
    </row>
    <row r="85" spans="1:15" ht="24.6" x14ac:dyDescent="0.3">
      <c r="A85" s="23" t="s">
        <v>282</v>
      </c>
      <c r="B85" s="23" t="s">
        <v>277</v>
      </c>
      <c r="C85" s="73" t="s">
        <v>258</v>
      </c>
      <c r="D85" s="23" t="s">
        <v>259</v>
      </c>
      <c r="E85" s="23" t="s">
        <v>269</v>
      </c>
      <c r="F85" s="23" t="s">
        <v>178</v>
      </c>
      <c r="G85" s="23" t="s">
        <v>261</v>
      </c>
      <c r="H85" s="79">
        <v>220889.97</v>
      </c>
      <c r="I85" s="79">
        <v>687213.24</v>
      </c>
      <c r="J85" s="79">
        <v>245433.3</v>
      </c>
      <c r="K85" s="79">
        <v>281757.42839999998</v>
      </c>
      <c r="L85" s="79"/>
      <c r="M85" s="79"/>
      <c r="N85" s="79"/>
      <c r="O85" s="79"/>
    </row>
    <row r="86" spans="1:15" ht="24.6" x14ac:dyDescent="0.3">
      <c r="A86" s="23" t="s">
        <v>283</v>
      </c>
      <c r="B86" s="23" t="s">
        <v>277</v>
      </c>
      <c r="C86" s="73" t="s">
        <v>258</v>
      </c>
      <c r="D86" s="23" t="s">
        <v>259</v>
      </c>
      <c r="E86" s="23" t="s">
        <v>269</v>
      </c>
      <c r="F86" s="23" t="s">
        <v>180</v>
      </c>
      <c r="G86" s="23" t="s">
        <v>261</v>
      </c>
      <c r="H86" s="79">
        <v>245433.3</v>
      </c>
      <c r="I86" s="79">
        <v>932646.54</v>
      </c>
      <c r="J86" s="79">
        <v>343606.62</v>
      </c>
      <c r="K86" s="79">
        <v>297097.00964999996</v>
      </c>
      <c r="L86" s="79"/>
      <c r="M86" s="79"/>
      <c r="N86" s="79"/>
      <c r="O86" s="79"/>
    </row>
    <row r="87" spans="1:15" ht="24.6" x14ac:dyDescent="0.3">
      <c r="A87" s="23" t="s">
        <v>284</v>
      </c>
      <c r="B87" s="23" t="s">
        <v>277</v>
      </c>
      <c r="C87" s="73" t="s">
        <v>258</v>
      </c>
      <c r="D87" s="23" t="s">
        <v>259</v>
      </c>
      <c r="E87" s="23" t="s">
        <v>269</v>
      </c>
      <c r="F87" s="23" t="s">
        <v>182</v>
      </c>
      <c r="G87" s="23" t="s">
        <v>261</v>
      </c>
      <c r="H87" s="79">
        <v>294519.96000000002</v>
      </c>
      <c r="I87" s="79">
        <v>1178079.8400000001</v>
      </c>
      <c r="J87" s="79">
        <v>429508.27500000002</v>
      </c>
      <c r="K87" s="79">
        <v>322622.07285000006</v>
      </c>
      <c r="L87" s="79"/>
      <c r="M87" s="79"/>
      <c r="N87" s="79"/>
      <c r="O87" s="79"/>
    </row>
    <row r="88" spans="1:15" ht="24.6" x14ac:dyDescent="0.3">
      <c r="A88" s="23" t="s">
        <v>285</v>
      </c>
      <c r="B88" s="23" t="s">
        <v>286</v>
      </c>
      <c r="C88" s="73" t="s">
        <v>258</v>
      </c>
      <c r="D88" s="23" t="s">
        <v>266</v>
      </c>
      <c r="E88" s="23" t="s">
        <v>267</v>
      </c>
      <c r="F88" s="23" t="s">
        <v>169</v>
      </c>
      <c r="G88" s="23" t="s">
        <v>261</v>
      </c>
      <c r="H88" s="79">
        <v>159531.64499999999</v>
      </c>
      <c r="I88" s="79">
        <v>2.4543330000000001</v>
      </c>
      <c r="J88" s="79">
        <v>134988.315</v>
      </c>
      <c r="K88" s="79">
        <v>160513.37820000001</v>
      </c>
      <c r="L88" s="79"/>
      <c r="M88" s="79"/>
      <c r="N88" s="79"/>
      <c r="O88" s="79"/>
    </row>
    <row r="89" spans="1:15" ht="24.6" x14ac:dyDescent="0.3">
      <c r="A89" s="23" t="s">
        <v>287</v>
      </c>
      <c r="B89" s="23" t="s">
        <v>286</v>
      </c>
      <c r="C89" s="73" t="s">
        <v>258</v>
      </c>
      <c r="D89" s="23" t="s">
        <v>266</v>
      </c>
      <c r="E89" s="23" t="s">
        <v>269</v>
      </c>
      <c r="F89" s="23" t="s">
        <v>178</v>
      </c>
      <c r="G89" s="23" t="s">
        <v>261</v>
      </c>
      <c r="H89" s="79">
        <v>220889.97</v>
      </c>
      <c r="I89" s="79">
        <v>687213.24</v>
      </c>
      <c r="J89" s="79">
        <v>196346.64</v>
      </c>
      <c r="K89" s="79">
        <v>232057.18515</v>
      </c>
      <c r="L89" s="79"/>
      <c r="M89" s="79"/>
      <c r="N89" s="79"/>
      <c r="O89" s="79"/>
    </row>
    <row r="90" spans="1:15" ht="24.6" x14ac:dyDescent="0.3">
      <c r="A90" s="23" t="s">
        <v>288</v>
      </c>
      <c r="B90" s="23" t="s">
        <v>286</v>
      </c>
      <c r="C90" s="73" t="s">
        <v>258</v>
      </c>
      <c r="D90" s="23" t="s">
        <v>266</v>
      </c>
      <c r="E90" s="23" t="s">
        <v>269</v>
      </c>
      <c r="F90" s="23" t="s">
        <v>180</v>
      </c>
      <c r="G90" s="23" t="s">
        <v>261</v>
      </c>
      <c r="H90" s="79">
        <v>245433.3</v>
      </c>
      <c r="I90" s="79">
        <v>932646.54</v>
      </c>
      <c r="J90" s="79">
        <v>233161.63500000001</v>
      </c>
      <c r="K90" s="79">
        <v>247396.76639999999</v>
      </c>
      <c r="L90" s="79"/>
      <c r="M90" s="79"/>
      <c r="N90" s="79"/>
      <c r="O90" s="79"/>
    </row>
    <row r="91" spans="1:15" ht="24.6" x14ac:dyDescent="0.3">
      <c r="A91" s="23" t="s">
        <v>289</v>
      </c>
      <c r="B91" s="23" t="s">
        <v>286</v>
      </c>
      <c r="C91" s="73" t="s">
        <v>258</v>
      </c>
      <c r="D91" s="23" t="s">
        <v>266</v>
      </c>
      <c r="E91" s="23" t="s">
        <v>269</v>
      </c>
      <c r="F91" s="23" t="s">
        <v>182</v>
      </c>
      <c r="G91" s="23" t="s">
        <v>261</v>
      </c>
      <c r="H91" s="79">
        <v>294519.96000000002</v>
      </c>
      <c r="I91" s="79">
        <v>1178079.8400000001</v>
      </c>
      <c r="J91" s="79">
        <v>257704.965</v>
      </c>
      <c r="K91" s="79">
        <v>272921.8296</v>
      </c>
      <c r="L91" s="79"/>
      <c r="M91" s="79"/>
      <c r="N91" s="79"/>
      <c r="O91" s="79"/>
    </row>
    <row r="92" spans="1:15" ht="24.6" x14ac:dyDescent="0.3">
      <c r="A92" s="23" t="s">
        <v>290</v>
      </c>
      <c r="B92" s="23" t="s">
        <v>286</v>
      </c>
      <c r="C92" s="73" t="s">
        <v>258</v>
      </c>
      <c r="D92" s="23" t="s">
        <v>259</v>
      </c>
      <c r="E92" s="23" t="s">
        <v>267</v>
      </c>
      <c r="F92" s="23" t="s">
        <v>169</v>
      </c>
      <c r="G92" s="23" t="s">
        <v>261</v>
      </c>
      <c r="H92" s="79">
        <v>159531.64499999999</v>
      </c>
      <c r="I92" s="79">
        <v>2.4543330000000001</v>
      </c>
      <c r="J92" s="79">
        <v>220889.97</v>
      </c>
      <c r="K92" s="79">
        <v>210213.62145000001</v>
      </c>
      <c r="L92" s="79"/>
      <c r="M92" s="79"/>
      <c r="N92" s="79"/>
      <c r="O92" s="79"/>
    </row>
    <row r="93" spans="1:15" ht="24.6" x14ac:dyDescent="0.3">
      <c r="A93" s="23" t="s">
        <v>291</v>
      </c>
      <c r="B93" s="23" t="s">
        <v>286</v>
      </c>
      <c r="C93" s="73" t="s">
        <v>258</v>
      </c>
      <c r="D93" s="23" t="s">
        <v>259</v>
      </c>
      <c r="E93" s="23" t="s">
        <v>269</v>
      </c>
      <c r="F93" s="23" t="s">
        <v>178</v>
      </c>
      <c r="G93" s="23" t="s">
        <v>261</v>
      </c>
      <c r="H93" s="79">
        <v>220889.97</v>
      </c>
      <c r="I93" s="79">
        <v>687213.24</v>
      </c>
      <c r="J93" s="79">
        <v>245433.3</v>
      </c>
      <c r="K93" s="79">
        <v>281757.42839999998</v>
      </c>
      <c r="L93" s="79"/>
      <c r="M93" s="79"/>
      <c r="N93" s="79"/>
      <c r="O93" s="79"/>
    </row>
    <row r="94" spans="1:15" ht="24.6" x14ac:dyDescent="0.3">
      <c r="A94" s="23" t="s">
        <v>292</v>
      </c>
      <c r="B94" s="23" t="s">
        <v>286</v>
      </c>
      <c r="C94" s="73" t="s">
        <v>258</v>
      </c>
      <c r="D94" s="23" t="s">
        <v>259</v>
      </c>
      <c r="E94" s="23" t="s">
        <v>269</v>
      </c>
      <c r="F94" s="23" t="s">
        <v>180</v>
      </c>
      <c r="G94" s="23" t="s">
        <v>261</v>
      </c>
      <c r="H94" s="79">
        <v>245433.3</v>
      </c>
      <c r="I94" s="79">
        <v>932646.54</v>
      </c>
      <c r="J94" s="79">
        <v>343606.62</v>
      </c>
      <c r="K94" s="79">
        <v>297097.00964999996</v>
      </c>
      <c r="L94" s="79"/>
      <c r="M94" s="79"/>
      <c r="N94" s="79"/>
      <c r="O94" s="79"/>
    </row>
    <row r="95" spans="1:15" ht="24.6" x14ac:dyDescent="0.3">
      <c r="A95" s="23" t="s">
        <v>293</v>
      </c>
      <c r="B95" s="23" t="s">
        <v>286</v>
      </c>
      <c r="C95" s="73" t="s">
        <v>258</v>
      </c>
      <c r="D95" s="23" t="s">
        <v>259</v>
      </c>
      <c r="E95" s="23" t="s">
        <v>269</v>
      </c>
      <c r="F95" s="23" t="s">
        <v>182</v>
      </c>
      <c r="G95" s="23" t="s">
        <v>261</v>
      </c>
      <c r="H95" s="79">
        <v>294519.96000000002</v>
      </c>
      <c r="I95" s="79">
        <v>1178079.8400000001</v>
      </c>
      <c r="J95" s="79">
        <v>429508.27500000002</v>
      </c>
      <c r="K95" s="79">
        <v>322622.07285000006</v>
      </c>
      <c r="L95" s="79"/>
      <c r="M95" s="79"/>
      <c r="N95" s="79"/>
      <c r="O95" s="79"/>
    </row>
    <row r="96" spans="1:15" x14ac:dyDescent="0.3">
      <c r="H96" s="74"/>
      <c r="I96" s="74"/>
      <c r="J96" s="74"/>
      <c r="K96" s="74"/>
    </row>
    <row r="98" spans="8:11" x14ac:dyDescent="0.3">
      <c r="H98" s="74"/>
      <c r="I98" s="74"/>
      <c r="J98" s="74"/>
      <c r="K98" s="74"/>
    </row>
  </sheetData>
  <autoFilter ref="A1:O95" xr:uid="{B5293138-3531-4E2C-A200-2F52F394EB7F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D737-FDF4-4A4B-9DD2-A00528C0ACAB}">
  <sheetPr codeName="Hoja11" filterMode="1"/>
  <dimension ref="A1:O95"/>
  <sheetViews>
    <sheetView topLeftCell="B1" workbookViewId="0">
      <selection activeCell="I16" sqref="I16"/>
    </sheetView>
  </sheetViews>
  <sheetFormatPr baseColWidth="10" defaultColWidth="11.44140625" defaultRowHeight="14.4" x14ac:dyDescent="0.3"/>
  <cols>
    <col min="1" max="1" width="21.44140625" customWidth="1"/>
    <col min="2" max="2" width="58.6640625" bestFit="1" customWidth="1"/>
    <col min="3" max="3" width="12.5546875" customWidth="1"/>
    <col min="4" max="6" width="11.5546875" customWidth="1"/>
    <col min="7" max="7" width="18.88671875" customWidth="1"/>
    <col min="8" max="8" width="15.88671875" bestFit="1" customWidth="1"/>
    <col min="9" max="9" width="14.6640625" bestFit="1" customWidth="1"/>
    <col min="10" max="11" width="15.88671875" bestFit="1" customWidth="1"/>
    <col min="12" max="13" width="14.109375" bestFit="1" customWidth="1"/>
    <col min="14" max="15" width="15.109375" bestFit="1" customWidth="1"/>
  </cols>
  <sheetData>
    <row r="1" spans="1:15" x14ac:dyDescent="0.3">
      <c r="A1" s="71" t="s">
        <v>162</v>
      </c>
      <c r="B1" s="71" t="s">
        <v>163</v>
      </c>
      <c r="C1" s="71" t="s">
        <v>164</v>
      </c>
      <c r="D1" s="71" t="s">
        <v>133</v>
      </c>
      <c r="E1" s="71" t="s">
        <v>134</v>
      </c>
      <c r="F1" s="71" t="s">
        <v>135</v>
      </c>
      <c r="G1" s="71" t="s">
        <v>165</v>
      </c>
      <c r="H1" s="72" t="s">
        <v>70</v>
      </c>
      <c r="I1" s="72" t="s">
        <v>72</v>
      </c>
      <c r="J1" s="72" t="s">
        <v>74</v>
      </c>
      <c r="K1" s="72" t="s">
        <v>77</v>
      </c>
      <c r="L1" s="85"/>
      <c r="M1" s="85"/>
      <c r="N1" s="85"/>
      <c r="O1" s="85"/>
    </row>
    <row r="2" spans="1:15" hidden="1" x14ac:dyDescent="0.3">
      <c r="A2" s="22" t="s">
        <v>166</v>
      </c>
      <c r="B2" s="22" t="s">
        <v>167</v>
      </c>
      <c r="C2" s="73" t="s">
        <v>168</v>
      </c>
      <c r="D2" s="22" t="s">
        <v>92</v>
      </c>
      <c r="E2" s="22" t="s">
        <v>92</v>
      </c>
      <c r="F2" s="22" t="s">
        <v>169</v>
      </c>
      <c r="G2" s="22" t="s">
        <v>170</v>
      </c>
      <c r="H2" s="79">
        <v>8047379.2000000002</v>
      </c>
      <c r="I2" s="79">
        <v>1494513.28</v>
      </c>
      <c r="J2" s="79">
        <v>37937644.799999997</v>
      </c>
      <c r="K2" s="79" t="s">
        <v>92</v>
      </c>
      <c r="L2" s="79"/>
      <c r="M2" s="79"/>
      <c r="N2" s="79"/>
      <c r="O2" s="79"/>
    </row>
    <row r="3" spans="1:15" hidden="1" x14ac:dyDescent="0.3">
      <c r="A3" s="22" t="s">
        <v>171</v>
      </c>
      <c r="B3" s="22" t="s">
        <v>167</v>
      </c>
      <c r="C3" s="73" t="s">
        <v>168</v>
      </c>
      <c r="D3" s="22" t="s">
        <v>92</v>
      </c>
      <c r="E3" s="22" t="s">
        <v>92</v>
      </c>
      <c r="F3" s="22" t="s">
        <v>169</v>
      </c>
      <c r="G3" s="22" t="s">
        <v>172</v>
      </c>
      <c r="H3" s="79">
        <v>919.70047999999997</v>
      </c>
      <c r="I3" s="79">
        <v>11036.40576</v>
      </c>
      <c r="J3" s="79">
        <v>3747.7794559999998</v>
      </c>
      <c r="K3" s="79" t="s">
        <v>92</v>
      </c>
      <c r="L3" s="79"/>
      <c r="M3" s="79"/>
      <c r="N3" s="79"/>
      <c r="O3" s="79"/>
    </row>
    <row r="4" spans="1:15" x14ac:dyDescent="0.3">
      <c r="A4" s="75" t="s">
        <v>294</v>
      </c>
      <c r="B4" s="23" t="s">
        <v>295</v>
      </c>
      <c r="C4" s="73" t="s">
        <v>175</v>
      </c>
      <c r="D4" s="23" t="s">
        <v>176</v>
      </c>
      <c r="E4" s="23" t="s">
        <v>177</v>
      </c>
      <c r="F4" s="23" t="s">
        <v>178</v>
      </c>
      <c r="G4" s="23" t="s">
        <v>142</v>
      </c>
      <c r="H4" s="79">
        <v>152440.35456000001</v>
      </c>
      <c r="I4" s="79">
        <v>287693.80639999994</v>
      </c>
      <c r="J4" s="79">
        <v>181066.03200000001</v>
      </c>
      <c r="K4" s="79">
        <v>246249.80352000002</v>
      </c>
      <c r="L4" s="79"/>
      <c r="M4" s="79"/>
      <c r="N4" s="79"/>
      <c r="O4" s="79"/>
    </row>
    <row r="5" spans="1:15" x14ac:dyDescent="0.3">
      <c r="A5" s="75" t="s">
        <v>296</v>
      </c>
      <c r="B5" s="23" t="s">
        <v>295</v>
      </c>
      <c r="C5" s="73" t="s">
        <v>175</v>
      </c>
      <c r="D5" s="23" t="s">
        <v>176</v>
      </c>
      <c r="E5" s="23" t="s">
        <v>177</v>
      </c>
      <c r="F5" s="23" t="s">
        <v>180</v>
      </c>
      <c r="G5" s="23" t="s">
        <v>142</v>
      </c>
      <c r="H5" s="79">
        <v>167684.39001599999</v>
      </c>
      <c r="I5" s="79">
        <v>287693.80639999994</v>
      </c>
      <c r="J5" s="79">
        <v>193137.10079999999</v>
      </c>
      <c r="K5" s="79">
        <v>246249.80352000002</v>
      </c>
      <c r="L5" s="79"/>
      <c r="M5" s="79"/>
      <c r="N5" s="79"/>
      <c r="O5" s="79"/>
    </row>
    <row r="6" spans="1:15" x14ac:dyDescent="0.3">
      <c r="A6" s="75" t="s">
        <v>297</v>
      </c>
      <c r="B6" s="23" t="s">
        <v>295</v>
      </c>
      <c r="C6" s="73" t="s">
        <v>175</v>
      </c>
      <c r="D6" s="23" t="s">
        <v>176</v>
      </c>
      <c r="E6" s="23" t="s">
        <v>177</v>
      </c>
      <c r="F6" s="23" t="s">
        <v>182</v>
      </c>
      <c r="G6" s="23" t="s">
        <v>142</v>
      </c>
      <c r="H6" s="79">
        <v>173547.480576</v>
      </c>
      <c r="I6" s="79">
        <v>287693.80639999994</v>
      </c>
      <c r="J6" s="79">
        <v>217279.2384</v>
      </c>
      <c r="K6" s="79">
        <v>246249.80352000002</v>
      </c>
      <c r="L6" s="79"/>
      <c r="M6" s="79"/>
      <c r="N6" s="79"/>
      <c r="O6" s="79"/>
    </row>
    <row r="7" spans="1:15" x14ac:dyDescent="0.3">
      <c r="A7" s="75" t="s">
        <v>298</v>
      </c>
      <c r="B7" s="23" t="s">
        <v>295</v>
      </c>
      <c r="C7" s="73" t="s">
        <v>175</v>
      </c>
      <c r="D7" s="23" t="s">
        <v>184</v>
      </c>
      <c r="E7" s="23" t="s">
        <v>177</v>
      </c>
      <c r="F7" s="23" t="s">
        <v>169</v>
      </c>
      <c r="G7" s="23" t="s">
        <v>142</v>
      </c>
      <c r="H7" s="79">
        <v>140714.17344000001</v>
      </c>
      <c r="I7" s="79">
        <v>264678.30188799999</v>
      </c>
      <c r="J7" s="79">
        <v>193137.10079999999</v>
      </c>
      <c r="K7" s="79">
        <v>177065.33491200002</v>
      </c>
      <c r="L7" s="79"/>
      <c r="M7" s="79"/>
      <c r="N7" s="79"/>
      <c r="O7" s="79"/>
    </row>
    <row r="8" spans="1:15" x14ac:dyDescent="0.3">
      <c r="A8" s="75" t="s">
        <v>299</v>
      </c>
      <c r="B8" s="23" t="s">
        <v>295</v>
      </c>
      <c r="C8" s="73" t="s">
        <v>175</v>
      </c>
      <c r="D8" s="23" t="s">
        <v>176</v>
      </c>
      <c r="E8" s="23" t="s">
        <v>140</v>
      </c>
      <c r="F8" s="23" t="s">
        <v>178</v>
      </c>
      <c r="G8" s="23" t="s">
        <v>142</v>
      </c>
      <c r="H8" s="79">
        <v>214589.11449600002</v>
      </c>
      <c r="I8" s="79">
        <v>345232.56767999992</v>
      </c>
      <c r="J8" s="79">
        <v>271599.04800000001</v>
      </c>
      <c r="K8" s="79">
        <v>363511.61472000001</v>
      </c>
      <c r="L8" s="79"/>
      <c r="M8" s="79"/>
      <c r="N8" s="79"/>
      <c r="O8" s="79"/>
    </row>
    <row r="9" spans="1:15" x14ac:dyDescent="0.3">
      <c r="A9" s="75" t="s">
        <v>300</v>
      </c>
      <c r="B9" s="23" t="s">
        <v>295</v>
      </c>
      <c r="C9" s="73" t="s">
        <v>175</v>
      </c>
      <c r="D9" s="23" t="s">
        <v>176</v>
      </c>
      <c r="E9" s="23" t="s">
        <v>140</v>
      </c>
      <c r="F9" s="23" t="s">
        <v>180</v>
      </c>
      <c r="G9" s="23" t="s">
        <v>142</v>
      </c>
      <c r="H9" s="79">
        <v>234523.62240000002</v>
      </c>
      <c r="I9" s="79">
        <v>345232.56767999992</v>
      </c>
      <c r="J9" s="79">
        <v>289705.65119999996</v>
      </c>
      <c r="K9" s="79">
        <v>363511.61472000001</v>
      </c>
      <c r="L9" s="79"/>
      <c r="M9" s="79"/>
      <c r="N9" s="79"/>
      <c r="O9" s="79"/>
    </row>
    <row r="10" spans="1:15" x14ac:dyDescent="0.3">
      <c r="A10" s="75" t="s">
        <v>301</v>
      </c>
      <c r="B10" s="23" t="s">
        <v>295</v>
      </c>
      <c r="C10" s="73" t="s">
        <v>175</v>
      </c>
      <c r="D10" s="23" t="s">
        <v>176</v>
      </c>
      <c r="E10" s="23" t="s">
        <v>140</v>
      </c>
      <c r="F10" s="23" t="s">
        <v>182</v>
      </c>
      <c r="G10" s="23" t="s">
        <v>142</v>
      </c>
      <c r="H10" s="79">
        <v>241559.331072</v>
      </c>
      <c r="I10" s="79">
        <v>345232.56767999992</v>
      </c>
      <c r="J10" s="79">
        <v>325918.85759999999</v>
      </c>
      <c r="K10" s="79">
        <v>363511.61472000001</v>
      </c>
      <c r="L10" s="79"/>
      <c r="M10" s="79"/>
      <c r="N10" s="79"/>
      <c r="O10" s="79"/>
    </row>
    <row r="11" spans="1:15" x14ac:dyDescent="0.3">
      <c r="A11" s="75" t="s">
        <v>302</v>
      </c>
      <c r="B11" s="23" t="s">
        <v>295</v>
      </c>
      <c r="C11" s="73" t="s">
        <v>175</v>
      </c>
      <c r="D11" s="23" t="s">
        <v>184</v>
      </c>
      <c r="E11" s="23" t="s">
        <v>140</v>
      </c>
      <c r="F11" s="23" t="s">
        <v>169</v>
      </c>
      <c r="G11" s="23" t="s">
        <v>142</v>
      </c>
      <c r="H11" s="79">
        <v>168857.00812800002</v>
      </c>
      <c r="I11" s="79">
        <v>345232.56767999992</v>
      </c>
      <c r="J11" s="79">
        <v>289705.65119999996</v>
      </c>
      <c r="K11" s="79">
        <v>293154.52799999999</v>
      </c>
      <c r="L11" s="79"/>
      <c r="M11" s="79"/>
      <c r="N11" s="79"/>
      <c r="O11" s="79"/>
    </row>
    <row r="12" spans="1:15" x14ac:dyDescent="0.3">
      <c r="A12" s="75" t="s">
        <v>303</v>
      </c>
      <c r="B12" s="23" t="s">
        <v>304</v>
      </c>
      <c r="C12" s="73" t="s">
        <v>175</v>
      </c>
      <c r="D12" s="23" t="s">
        <v>176</v>
      </c>
      <c r="E12" s="23" t="s">
        <v>177</v>
      </c>
      <c r="F12" s="23" t="s">
        <v>178</v>
      </c>
      <c r="G12" s="23" t="s">
        <v>142</v>
      </c>
      <c r="H12" s="79">
        <v>152440.35456000001</v>
      </c>
      <c r="I12" s="79">
        <v>287693.80639999994</v>
      </c>
      <c r="J12" s="79">
        <v>181066.03200000001</v>
      </c>
      <c r="K12" s="79">
        <v>246249.80352000002</v>
      </c>
      <c r="L12" s="79"/>
      <c r="M12" s="79"/>
      <c r="N12" s="79"/>
      <c r="O12" s="79"/>
    </row>
    <row r="13" spans="1:15" x14ac:dyDescent="0.3">
      <c r="A13" s="75" t="s">
        <v>305</v>
      </c>
      <c r="B13" s="23" t="s">
        <v>304</v>
      </c>
      <c r="C13" s="73" t="s">
        <v>175</v>
      </c>
      <c r="D13" s="23" t="s">
        <v>176</v>
      </c>
      <c r="E13" s="23" t="s">
        <v>177</v>
      </c>
      <c r="F13" s="23" t="s">
        <v>180</v>
      </c>
      <c r="G13" s="23" t="s">
        <v>142</v>
      </c>
      <c r="H13" s="79">
        <v>167684.39001599999</v>
      </c>
      <c r="I13" s="79">
        <v>287693.80639999994</v>
      </c>
      <c r="J13" s="79">
        <v>193137.10079999999</v>
      </c>
      <c r="K13" s="79">
        <v>246249.80352000002</v>
      </c>
      <c r="L13" s="79"/>
      <c r="M13" s="79"/>
      <c r="N13" s="79"/>
      <c r="O13" s="79"/>
    </row>
    <row r="14" spans="1:15" x14ac:dyDescent="0.3">
      <c r="A14" s="75" t="s">
        <v>306</v>
      </c>
      <c r="B14" s="23" t="s">
        <v>304</v>
      </c>
      <c r="C14" s="73" t="s">
        <v>175</v>
      </c>
      <c r="D14" s="23" t="s">
        <v>176</v>
      </c>
      <c r="E14" s="23" t="s">
        <v>177</v>
      </c>
      <c r="F14" s="23" t="s">
        <v>182</v>
      </c>
      <c r="G14" s="23" t="s">
        <v>142</v>
      </c>
      <c r="H14" s="79">
        <v>193481.98848</v>
      </c>
      <c r="I14" s="79">
        <v>287693.80639999994</v>
      </c>
      <c r="J14" s="79">
        <v>217279.2384</v>
      </c>
      <c r="K14" s="79">
        <v>246249.80352000002</v>
      </c>
      <c r="L14" s="79"/>
      <c r="M14" s="79"/>
      <c r="N14" s="79"/>
      <c r="O14" s="79"/>
    </row>
    <row r="15" spans="1:15" x14ac:dyDescent="0.3">
      <c r="A15" s="75" t="s">
        <v>307</v>
      </c>
      <c r="B15" s="23" t="s">
        <v>304</v>
      </c>
      <c r="C15" s="73" t="s">
        <v>175</v>
      </c>
      <c r="D15" s="23" t="s">
        <v>184</v>
      </c>
      <c r="E15" s="23" t="s">
        <v>177</v>
      </c>
      <c r="F15" s="23" t="s">
        <v>169</v>
      </c>
      <c r="G15" s="23" t="s">
        <v>142</v>
      </c>
      <c r="H15" s="79">
        <v>140714.17344000001</v>
      </c>
      <c r="I15" s="79">
        <v>264678.30188799999</v>
      </c>
      <c r="J15" s="79">
        <v>193137.10079999999</v>
      </c>
      <c r="K15" s="79">
        <v>177065.33491200002</v>
      </c>
      <c r="L15" s="79"/>
      <c r="M15" s="79"/>
      <c r="N15" s="79"/>
      <c r="O15" s="79"/>
    </row>
    <row r="16" spans="1:15" x14ac:dyDescent="0.3">
      <c r="A16" s="75" t="s">
        <v>308</v>
      </c>
      <c r="B16" s="23" t="s">
        <v>304</v>
      </c>
      <c r="C16" s="73" t="s">
        <v>175</v>
      </c>
      <c r="D16" s="23" t="s">
        <v>176</v>
      </c>
      <c r="E16" s="23" t="s">
        <v>140</v>
      </c>
      <c r="F16" s="23" t="s">
        <v>178</v>
      </c>
      <c r="G16" s="23" t="s">
        <v>142</v>
      </c>
      <c r="H16" s="79">
        <v>214589.11449600002</v>
      </c>
      <c r="I16" s="79">
        <v>345232.56767999992</v>
      </c>
      <c r="J16" s="79">
        <v>271599.04800000001</v>
      </c>
      <c r="K16" s="79">
        <v>363511.61472000001</v>
      </c>
      <c r="L16" s="79"/>
      <c r="M16" s="79"/>
      <c r="N16" s="79"/>
      <c r="O16" s="79"/>
    </row>
    <row r="17" spans="1:15" x14ac:dyDescent="0.3">
      <c r="A17" s="75" t="s">
        <v>309</v>
      </c>
      <c r="B17" s="23" t="s">
        <v>304</v>
      </c>
      <c r="C17" s="73" t="s">
        <v>175</v>
      </c>
      <c r="D17" s="23" t="s">
        <v>176</v>
      </c>
      <c r="E17" s="23" t="s">
        <v>140</v>
      </c>
      <c r="F17" s="23" t="s">
        <v>180</v>
      </c>
      <c r="G17" s="23" t="s">
        <v>142</v>
      </c>
      <c r="H17" s="79">
        <v>234523.62240000002</v>
      </c>
      <c r="I17" s="79">
        <v>575387.61279999989</v>
      </c>
      <c r="J17" s="79">
        <v>289705.65119999996</v>
      </c>
      <c r="K17" s="79">
        <v>363511.61472000001</v>
      </c>
      <c r="L17" s="79"/>
      <c r="M17" s="79"/>
      <c r="N17" s="79"/>
      <c r="O17" s="79"/>
    </row>
    <row r="18" spans="1:15" x14ac:dyDescent="0.3">
      <c r="A18" s="75" t="s">
        <v>310</v>
      </c>
      <c r="B18" s="23" t="s">
        <v>304</v>
      </c>
      <c r="C18" s="73" t="s">
        <v>175</v>
      </c>
      <c r="D18" s="23" t="s">
        <v>176</v>
      </c>
      <c r="E18" s="23" t="s">
        <v>140</v>
      </c>
      <c r="F18" s="23" t="s">
        <v>182</v>
      </c>
      <c r="G18" s="23" t="s">
        <v>142</v>
      </c>
      <c r="H18" s="79">
        <v>241559.331072</v>
      </c>
      <c r="I18" s="79">
        <v>575387.61279999989</v>
      </c>
      <c r="J18" s="79">
        <v>325918.85759999999</v>
      </c>
      <c r="K18" s="79">
        <v>363511.61472000001</v>
      </c>
      <c r="L18" s="79"/>
      <c r="M18" s="79"/>
      <c r="N18" s="79"/>
      <c r="O18" s="79"/>
    </row>
    <row r="19" spans="1:15" x14ac:dyDescent="0.3">
      <c r="A19" s="75" t="s">
        <v>311</v>
      </c>
      <c r="B19" s="23" t="s">
        <v>304</v>
      </c>
      <c r="C19" s="73" t="s">
        <v>175</v>
      </c>
      <c r="D19" s="23" t="s">
        <v>184</v>
      </c>
      <c r="E19" s="23" t="s">
        <v>140</v>
      </c>
      <c r="F19" s="23" t="s">
        <v>169</v>
      </c>
      <c r="G19" s="23" t="s">
        <v>142</v>
      </c>
      <c r="H19" s="79">
        <v>168857.00812800002</v>
      </c>
      <c r="I19" s="79">
        <v>529356.60377599997</v>
      </c>
      <c r="J19" s="79">
        <v>289705.65119999996</v>
      </c>
      <c r="K19" s="79">
        <v>293154.52799999999</v>
      </c>
      <c r="L19" s="79"/>
      <c r="M19" s="79"/>
      <c r="N19" s="79"/>
      <c r="O19" s="79"/>
    </row>
    <row r="20" spans="1:15" x14ac:dyDescent="0.3">
      <c r="A20" s="75" t="s">
        <v>312</v>
      </c>
      <c r="B20" s="23" t="s">
        <v>313</v>
      </c>
      <c r="C20" s="73" t="s">
        <v>175</v>
      </c>
      <c r="D20" s="23" t="s">
        <v>176</v>
      </c>
      <c r="E20" s="23" t="s">
        <v>177</v>
      </c>
      <c r="F20" s="23" t="s">
        <v>178</v>
      </c>
      <c r="G20" s="23" t="s">
        <v>142</v>
      </c>
      <c r="H20" s="79">
        <v>703570.86719999998</v>
      </c>
      <c r="I20" s="79">
        <v>514396.52584319992</v>
      </c>
      <c r="J20" s="79">
        <v>181066.03200000001</v>
      </c>
      <c r="K20" s="79">
        <v>938094.48960000009</v>
      </c>
      <c r="L20" s="79"/>
      <c r="M20" s="79"/>
      <c r="N20" s="79"/>
      <c r="O20" s="79"/>
    </row>
    <row r="21" spans="1:15" x14ac:dyDescent="0.3">
      <c r="A21" s="75" t="s">
        <v>314</v>
      </c>
      <c r="B21" s="23" t="s">
        <v>313</v>
      </c>
      <c r="C21" s="73" t="s">
        <v>175</v>
      </c>
      <c r="D21" s="23" t="s">
        <v>176</v>
      </c>
      <c r="E21" s="23" t="s">
        <v>177</v>
      </c>
      <c r="F21" s="23" t="s">
        <v>180</v>
      </c>
      <c r="G21" s="23" t="s">
        <v>142</v>
      </c>
      <c r="H21" s="79">
        <v>785654.13504000008</v>
      </c>
      <c r="I21" s="79">
        <v>514396.52584319992</v>
      </c>
      <c r="J21" s="79">
        <v>193137.10079999999</v>
      </c>
      <c r="K21" s="79">
        <v>938094.48960000009</v>
      </c>
      <c r="L21" s="79"/>
      <c r="M21" s="79"/>
      <c r="N21" s="79"/>
      <c r="O21" s="79"/>
    </row>
    <row r="22" spans="1:15" x14ac:dyDescent="0.3">
      <c r="A22" s="75" t="s">
        <v>315</v>
      </c>
      <c r="B22" s="23" t="s">
        <v>313</v>
      </c>
      <c r="C22" s="73" t="s">
        <v>175</v>
      </c>
      <c r="D22" s="23" t="s">
        <v>176</v>
      </c>
      <c r="E22" s="23" t="s">
        <v>177</v>
      </c>
      <c r="F22" s="23" t="s">
        <v>182</v>
      </c>
      <c r="G22" s="23" t="s">
        <v>142</v>
      </c>
      <c r="H22" s="79">
        <v>844285.0406399999</v>
      </c>
      <c r="I22" s="79">
        <v>514396.52584319992</v>
      </c>
      <c r="J22" s="79">
        <v>217279.2384</v>
      </c>
      <c r="K22" s="79">
        <v>938094.48960000009</v>
      </c>
      <c r="L22" s="79"/>
      <c r="M22" s="79"/>
      <c r="N22" s="79"/>
      <c r="O22" s="79"/>
    </row>
    <row r="23" spans="1:15" x14ac:dyDescent="0.3">
      <c r="A23" s="75" t="s">
        <v>316</v>
      </c>
      <c r="B23" s="23" t="s">
        <v>313</v>
      </c>
      <c r="C23" s="73" t="s">
        <v>175</v>
      </c>
      <c r="D23" s="23" t="s">
        <v>184</v>
      </c>
      <c r="E23" s="23" t="s">
        <v>177</v>
      </c>
      <c r="F23" s="23" t="s">
        <v>169</v>
      </c>
      <c r="G23" s="23" t="s">
        <v>142</v>
      </c>
      <c r="H23" s="79">
        <v>633213.78047999996</v>
      </c>
      <c r="I23" s="79">
        <v>514396.52584319992</v>
      </c>
      <c r="J23" s="79">
        <v>193137.10079999999</v>
      </c>
      <c r="K23" s="79">
        <v>693017.30419199995</v>
      </c>
      <c r="L23" s="79"/>
      <c r="M23" s="79"/>
      <c r="N23" s="79"/>
      <c r="O23" s="79"/>
    </row>
    <row r="24" spans="1:15" x14ac:dyDescent="0.3">
      <c r="A24" s="75" t="s">
        <v>317</v>
      </c>
      <c r="B24" s="23" t="s">
        <v>313</v>
      </c>
      <c r="C24" s="73" t="s">
        <v>175</v>
      </c>
      <c r="D24" s="23" t="s">
        <v>176</v>
      </c>
      <c r="E24" s="23" t="s">
        <v>140</v>
      </c>
      <c r="F24" s="23" t="s">
        <v>178</v>
      </c>
      <c r="G24" s="23" t="s">
        <v>142</v>
      </c>
      <c r="H24" s="79">
        <v>773927.95392</v>
      </c>
      <c r="I24" s="79">
        <v>876890.72190719983</v>
      </c>
      <c r="J24" s="79">
        <v>271599.04800000001</v>
      </c>
      <c r="K24" s="79">
        <v>1407141.7344</v>
      </c>
      <c r="L24" s="79"/>
      <c r="M24" s="79"/>
      <c r="N24" s="79"/>
      <c r="O24" s="79"/>
    </row>
    <row r="25" spans="1:15" x14ac:dyDescent="0.3">
      <c r="A25" s="75" t="s">
        <v>318</v>
      </c>
      <c r="B25" s="23" t="s">
        <v>313</v>
      </c>
      <c r="C25" s="73" t="s">
        <v>175</v>
      </c>
      <c r="D25" s="23" t="s">
        <v>176</v>
      </c>
      <c r="E25" s="23" t="s">
        <v>140</v>
      </c>
      <c r="F25" s="23" t="s">
        <v>180</v>
      </c>
      <c r="G25" s="23" t="s">
        <v>142</v>
      </c>
      <c r="H25" s="79">
        <v>864219.54854400014</v>
      </c>
      <c r="I25" s="79">
        <v>876890.72190719983</v>
      </c>
      <c r="J25" s="79">
        <v>289705.65119999996</v>
      </c>
      <c r="K25" s="79">
        <v>1407141.7344</v>
      </c>
      <c r="L25" s="79"/>
      <c r="M25" s="79"/>
      <c r="N25" s="79"/>
      <c r="O25" s="79"/>
    </row>
    <row r="26" spans="1:15" x14ac:dyDescent="0.3">
      <c r="A26" s="75" t="s">
        <v>319</v>
      </c>
      <c r="B26" s="23" t="s">
        <v>313</v>
      </c>
      <c r="C26" s="73" t="s">
        <v>175</v>
      </c>
      <c r="D26" s="23" t="s">
        <v>176</v>
      </c>
      <c r="E26" s="23" t="s">
        <v>140</v>
      </c>
      <c r="F26" s="23" t="s">
        <v>182</v>
      </c>
      <c r="G26" s="23" t="s">
        <v>142</v>
      </c>
      <c r="H26" s="79">
        <v>928713.54470400012</v>
      </c>
      <c r="I26" s="79">
        <v>876890.72190719983</v>
      </c>
      <c r="J26" s="79">
        <v>325918.85759999999</v>
      </c>
      <c r="K26" s="79">
        <v>1407141.7344</v>
      </c>
      <c r="L26" s="79"/>
      <c r="M26" s="79"/>
      <c r="N26" s="79"/>
      <c r="O26" s="79"/>
    </row>
    <row r="27" spans="1:15" x14ac:dyDescent="0.3">
      <c r="A27" s="75" t="s">
        <v>320</v>
      </c>
      <c r="B27" s="23" t="s">
        <v>313</v>
      </c>
      <c r="C27" s="73" t="s">
        <v>175</v>
      </c>
      <c r="D27" s="23" t="s">
        <v>184</v>
      </c>
      <c r="E27" s="23" t="s">
        <v>140</v>
      </c>
      <c r="F27" s="23" t="s">
        <v>169</v>
      </c>
      <c r="G27" s="23" t="s">
        <v>142</v>
      </c>
      <c r="H27" s="79">
        <v>844285.0406399999</v>
      </c>
      <c r="I27" s="79">
        <v>876890.72190719983</v>
      </c>
      <c r="J27" s="79">
        <v>289705.65119999996</v>
      </c>
      <c r="K27" s="79">
        <v>1247665.671168</v>
      </c>
      <c r="L27" s="79"/>
      <c r="M27" s="79"/>
      <c r="N27" s="79"/>
      <c r="O27" s="79"/>
    </row>
    <row r="28" spans="1:15" x14ac:dyDescent="0.3">
      <c r="A28" s="75" t="s">
        <v>321</v>
      </c>
      <c r="B28" s="23" t="s">
        <v>322</v>
      </c>
      <c r="C28" s="73" t="s">
        <v>175</v>
      </c>
      <c r="D28" s="23" t="s">
        <v>176</v>
      </c>
      <c r="E28" s="23" t="s">
        <v>177</v>
      </c>
      <c r="F28" s="23" t="s">
        <v>178</v>
      </c>
      <c r="G28" s="23" t="s">
        <v>142</v>
      </c>
      <c r="H28" s="79">
        <v>152440.35456000001</v>
      </c>
      <c r="I28" s="79">
        <v>287693.80639999994</v>
      </c>
      <c r="J28" s="79">
        <v>181066.03200000001</v>
      </c>
      <c r="K28" s="79">
        <v>246249.80352000002</v>
      </c>
      <c r="L28" s="79"/>
      <c r="M28" s="79"/>
      <c r="N28" s="79"/>
      <c r="O28" s="79"/>
    </row>
    <row r="29" spans="1:15" x14ac:dyDescent="0.3">
      <c r="A29" s="75" t="s">
        <v>323</v>
      </c>
      <c r="B29" s="23" t="s">
        <v>322</v>
      </c>
      <c r="C29" s="73" t="s">
        <v>175</v>
      </c>
      <c r="D29" s="23" t="s">
        <v>176</v>
      </c>
      <c r="E29" s="23" t="s">
        <v>177</v>
      </c>
      <c r="F29" s="23" t="s">
        <v>180</v>
      </c>
      <c r="G29" s="23" t="s">
        <v>142</v>
      </c>
      <c r="H29" s="79">
        <v>167684.39001599999</v>
      </c>
      <c r="I29" s="79">
        <v>287693.80639999994</v>
      </c>
      <c r="J29" s="79">
        <v>193137.10079999999</v>
      </c>
      <c r="K29" s="79">
        <v>246249.80352000002</v>
      </c>
      <c r="L29" s="79"/>
      <c r="M29" s="79"/>
      <c r="N29" s="79"/>
      <c r="O29" s="79"/>
    </row>
    <row r="30" spans="1:15" x14ac:dyDescent="0.3">
      <c r="A30" s="75" t="s">
        <v>324</v>
      </c>
      <c r="B30" s="23" t="s">
        <v>322</v>
      </c>
      <c r="C30" s="73" t="s">
        <v>175</v>
      </c>
      <c r="D30" s="23" t="s">
        <v>176</v>
      </c>
      <c r="E30" s="23" t="s">
        <v>177</v>
      </c>
      <c r="F30" s="23" t="s">
        <v>182</v>
      </c>
      <c r="G30" s="23" t="s">
        <v>142</v>
      </c>
      <c r="H30" s="79">
        <v>193481.98848</v>
      </c>
      <c r="I30" s="79">
        <v>287693.80639999994</v>
      </c>
      <c r="J30" s="79">
        <v>217279.2384</v>
      </c>
      <c r="K30" s="79">
        <v>246249.80352000002</v>
      </c>
      <c r="L30" s="79"/>
      <c r="M30" s="79"/>
      <c r="N30" s="79"/>
      <c r="O30" s="79"/>
    </row>
    <row r="31" spans="1:15" x14ac:dyDescent="0.3">
      <c r="A31" s="75" t="s">
        <v>325</v>
      </c>
      <c r="B31" s="23" t="s">
        <v>322</v>
      </c>
      <c r="C31" s="73" t="s">
        <v>175</v>
      </c>
      <c r="D31" s="23" t="s">
        <v>184</v>
      </c>
      <c r="E31" s="23" t="s">
        <v>177</v>
      </c>
      <c r="F31" s="23" t="s">
        <v>169</v>
      </c>
      <c r="G31" s="23" t="s">
        <v>142</v>
      </c>
      <c r="H31" s="79">
        <v>140714.17344000001</v>
      </c>
      <c r="I31" s="79">
        <v>264678.30188799999</v>
      </c>
      <c r="J31" s="79">
        <v>193137.10079999999</v>
      </c>
      <c r="K31" s="79">
        <v>177065.33491200002</v>
      </c>
      <c r="L31" s="79"/>
      <c r="M31" s="79"/>
      <c r="N31" s="79"/>
      <c r="O31" s="79"/>
    </row>
    <row r="32" spans="1:15" x14ac:dyDescent="0.3">
      <c r="A32" s="75" t="s">
        <v>326</v>
      </c>
      <c r="B32" s="23" t="s">
        <v>322</v>
      </c>
      <c r="C32" s="73" t="s">
        <v>175</v>
      </c>
      <c r="D32" s="23" t="s">
        <v>176</v>
      </c>
      <c r="E32" s="23" t="s">
        <v>140</v>
      </c>
      <c r="F32" s="23" t="s">
        <v>178</v>
      </c>
      <c r="G32" s="23" t="s">
        <v>142</v>
      </c>
      <c r="H32" s="79">
        <v>214589.11449600002</v>
      </c>
      <c r="I32" s="79">
        <v>575387.61279999989</v>
      </c>
      <c r="J32" s="79">
        <v>271599.04800000001</v>
      </c>
      <c r="K32" s="79">
        <v>363511.61472000001</v>
      </c>
      <c r="L32" s="79"/>
      <c r="M32" s="79"/>
      <c r="N32" s="79"/>
      <c r="O32" s="79"/>
    </row>
    <row r="33" spans="1:15" x14ac:dyDescent="0.3">
      <c r="A33" s="75" t="s">
        <v>327</v>
      </c>
      <c r="B33" s="23" t="s">
        <v>322</v>
      </c>
      <c r="C33" s="73" t="s">
        <v>175</v>
      </c>
      <c r="D33" s="23" t="s">
        <v>176</v>
      </c>
      <c r="E33" s="23" t="s">
        <v>140</v>
      </c>
      <c r="F33" s="23" t="s">
        <v>180</v>
      </c>
      <c r="G33" s="23" t="s">
        <v>142</v>
      </c>
      <c r="H33" s="79">
        <v>234523.62240000002</v>
      </c>
      <c r="I33" s="79">
        <v>575387.61279999989</v>
      </c>
      <c r="J33" s="79">
        <v>289705.65119999996</v>
      </c>
      <c r="K33" s="79">
        <v>363511.61472000001</v>
      </c>
      <c r="L33" s="79"/>
      <c r="M33" s="79"/>
      <c r="N33" s="79"/>
      <c r="O33" s="79"/>
    </row>
    <row r="34" spans="1:15" x14ac:dyDescent="0.3">
      <c r="A34" s="75" t="s">
        <v>328</v>
      </c>
      <c r="B34" s="23" t="s">
        <v>322</v>
      </c>
      <c r="C34" s="73" t="s">
        <v>175</v>
      </c>
      <c r="D34" s="23" t="s">
        <v>176</v>
      </c>
      <c r="E34" s="23" t="s">
        <v>140</v>
      </c>
      <c r="F34" s="23" t="s">
        <v>182</v>
      </c>
      <c r="G34" s="23" t="s">
        <v>142</v>
      </c>
      <c r="H34" s="79">
        <v>241559.331072</v>
      </c>
      <c r="I34" s="79">
        <v>575387.61279999989</v>
      </c>
      <c r="J34" s="79">
        <v>325918.85759999999</v>
      </c>
      <c r="K34" s="79">
        <v>363511.61472000001</v>
      </c>
      <c r="L34" s="79"/>
      <c r="M34" s="79"/>
      <c r="N34" s="79"/>
      <c r="O34" s="79"/>
    </row>
    <row r="35" spans="1:15" x14ac:dyDescent="0.3">
      <c r="A35" s="75" t="s">
        <v>329</v>
      </c>
      <c r="B35" s="23" t="s">
        <v>322</v>
      </c>
      <c r="C35" s="73" t="s">
        <v>175</v>
      </c>
      <c r="D35" s="23" t="s">
        <v>184</v>
      </c>
      <c r="E35" s="23" t="s">
        <v>140</v>
      </c>
      <c r="F35" s="23" t="s">
        <v>169</v>
      </c>
      <c r="G35" s="23" t="s">
        <v>142</v>
      </c>
      <c r="H35" s="79">
        <v>168857.00812800002</v>
      </c>
      <c r="I35" s="79">
        <v>529356.60377599997</v>
      </c>
      <c r="J35" s="79">
        <v>289705.65119999996</v>
      </c>
      <c r="K35" s="79">
        <v>293154.52799999999</v>
      </c>
      <c r="L35" s="79"/>
      <c r="M35" s="79"/>
      <c r="N35" s="79"/>
      <c r="O35" s="79"/>
    </row>
    <row r="36" spans="1:15" x14ac:dyDescent="0.3">
      <c r="A36" s="75" t="s">
        <v>330</v>
      </c>
      <c r="B36" s="23" t="s">
        <v>331</v>
      </c>
      <c r="C36" s="73" t="s">
        <v>175</v>
      </c>
      <c r="D36" s="23" t="s">
        <v>176</v>
      </c>
      <c r="E36" s="23" t="s">
        <v>177</v>
      </c>
      <c r="F36" s="23" t="s">
        <v>178</v>
      </c>
      <c r="G36" s="23" t="s">
        <v>142</v>
      </c>
      <c r="H36" s="79">
        <v>152440.35456000001</v>
      </c>
      <c r="I36" s="79">
        <v>287693.80639999994</v>
      </c>
      <c r="J36" s="79">
        <v>181066.03200000001</v>
      </c>
      <c r="K36" s="79">
        <v>246249.80352000002</v>
      </c>
      <c r="L36" s="79"/>
      <c r="M36" s="79"/>
      <c r="N36" s="79"/>
      <c r="O36" s="79"/>
    </row>
    <row r="37" spans="1:15" x14ac:dyDescent="0.3">
      <c r="A37" s="75" t="s">
        <v>332</v>
      </c>
      <c r="B37" s="23" t="s">
        <v>331</v>
      </c>
      <c r="C37" s="73" t="s">
        <v>175</v>
      </c>
      <c r="D37" s="23" t="s">
        <v>176</v>
      </c>
      <c r="E37" s="23" t="s">
        <v>177</v>
      </c>
      <c r="F37" s="23" t="s">
        <v>180</v>
      </c>
      <c r="G37" s="23" t="s">
        <v>142</v>
      </c>
      <c r="H37" s="79">
        <v>167684.39001599999</v>
      </c>
      <c r="I37" s="79">
        <v>287693.80639999994</v>
      </c>
      <c r="J37" s="79">
        <v>193137.10079999999</v>
      </c>
      <c r="K37" s="79">
        <v>246249.80352000002</v>
      </c>
      <c r="L37" s="79"/>
      <c r="M37" s="79"/>
      <c r="N37" s="79"/>
      <c r="O37" s="79"/>
    </row>
    <row r="38" spans="1:15" x14ac:dyDescent="0.3">
      <c r="A38" s="75" t="s">
        <v>333</v>
      </c>
      <c r="B38" s="23" t="s">
        <v>331</v>
      </c>
      <c r="C38" s="73" t="s">
        <v>175</v>
      </c>
      <c r="D38" s="23" t="s">
        <v>176</v>
      </c>
      <c r="E38" s="23" t="s">
        <v>177</v>
      </c>
      <c r="F38" s="23" t="s">
        <v>182</v>
      </c>
      <c r="G38" s="23" t="s">
        <v>142</v>
      </c>
      <c r="H38" s="79">
        <v>193481.98848</v>
      </c>
      <c r="I38" s="79">
        <v>287693.80639999994</v>
      </c>
      <c r="J38" s="79">
        <v>217279.2384</v>
      </c>
      <c r="K38" s="79">
        <v>246249.80352000002</v>
      </c>
      <c r="L38" s="79"/>
      <c r="M38" s="79"/>
      <c r="N38" s="79"/>
      <c r="O38" s="79"/>
    </row>
    <row r="39" spans="1:15" x14ac:dyDescent="0.3">
      <c r="A39" s="75" t="s">
        <v>334</v>
      </c>
      <c r="B39" s="23" t="s">
        <v>331</v>
      </c>
      <c r="C39" s="73" t="s">
        <v>175</v>
      </c>
      <c r="D39" s="23" t="s">
        <v>184</v>
      </c>
      <c r="E39" s="23" t="s">
        <v>177</v>
      </c>
      <c r="F39" s="23" t="s">
        <v>169</v>
      </c>
      <c r="G39" s="23" t="s">
        <v>142</v>
      </c>
      <c r="H39" s="79">
        <v>140714.17344000001</v>
      </c>
      <c r="I39" s="79">
        <v>264678.30188799999</v>
      </c>
      <c r="J39" s="79">
        <v>193137.10079999999</v>
      </c>
      <c r="K39" s="79">
        <v>177065.33491200002</v>
      </c>
      <c r="L39" s="79"/>
      <c r="M39" s="79"/>
      <c r="N39" s="79"/>
      <c r="O39" s="79"/>
    </row>
    <row r="40" spans="1:15" x14ac:dyDescent="0.3">
      <c r="A40" s="75" t="s">
        <v>335</v>
      </c>
      <c r="B40" s="23" t="s">
        <v>331</v>
      </c>
      <c r="C40" s="73" t="s">
        <v>175</v>
      </c>
      <c r="D40" s="23" t="s">
        <v>176</v>
      </c>
      <c r="E40" s="23" t="s">
        <v>140</v>
      </c>
      <c r="F40" s="23" t="s">
        <v>178</v>
      </c>
      <c r="G40" s="23" t="s">
        <v>142</v>
      </c>
      <c r="H40" s="79">
        <v>214589.11449600002</v>
      </c>
      <c r="I40" s="79">
        <v>575387.61279999989</v>
      </c>
      <c r="J40" s="79">
        <v>271599.04800000001</v>
      </c>
      <c r="K40" s="79">
        <v>363511.61472000001</v>
      </c>
      <c r="L40" s="79"/>
      <c r="M40" s="79"/>
      <c r="N40" s="79"/>
      <c r="O40" s="79"/>
    </row>
    <row r="41" spans="1:15" x14ac:dyDescent="0.3">
      <c r="A41" s="75" t="s">
        <v>336</v>
      </c>
      <c r="B41" s="23" t="s">
        <v>331</v>
      </c>
      <c r="C41" s="73" t="s">
        <v>175</v>
      </c>
      <c r="D41" s="23" t="s">
        <v>176</v>
      </c>
      <c r="E41" s="23" t="s">
        <v>140</v>
      </c>
      <c r="F41" s="23" t="s">
        <v>180</v>
      </c>
      <c r="G41" s="23" t="s">
        <v>142</v>
      </c>
      <c r="H41" s="79">
        <v>234523.62240000002</v>
      </c>
      <c r="I41" s="79">
        <v>575387.61279999989</v>
      </c>
      <c r="J41" s="79">
        <v>289705.65119999996</v>
      </c>
      <c r="K41" s="79">
        <v>363511.61472000001</v>
      </c>
      <c r="L41" s="79"/>
      <c r="M41" s="79"/>
      <c r="N41" s="79"/>
      <c r="O41" s="79"/>
    </row>
    <row r="42" spans="1:15" x14ac:dyDescent="0.3">
      <c r="A42" s="75" t="s">
        <v>337</v>
      </c>
      <c r="B42" s="23" t="s">
        <v>331</v>
      </c>
      <c r="C42" s="73" t="s">
        <v>175</v>
      </c>
      <c r="D42" s="23" t="s">
        <v>176</v>
      </c>
      <c r="E42" s="23" t="s">
        <v>140</v>
      </c>
      <c r="F42" s="23" t="s">
        <v>182</v>
      </c>
      <c r="G42" s="23" t="s">
        <v>142</v>
      </c>
      <c r="H42" s="79">
        <v>241559.331072</v>
      </c>
      <c r="I42" s="79">
        <v>575387.61279999989</v>
      </c>
      <c r="J42" s="79">
        <v>325918.85759999999</v>
      </c>
      <c r="K42" s="79">
        <v>363511.61472000001</v>
      </c>
      <c r="L42" s="79"/>
      <c r="M42" s="79"/>
      <c r="N42" s="79"/>
      <c r="O42" s="79"/>
    </row>
    <row r="43" spans="1:15" x14ac:dyDescent="0.3">
      <c r="A43" s="75" t="s">
        <v>338</v>
      </c>
      <c r="B43" s="23" t="s">
        <v>331</v>
      </c>
      <c r="C43" s="73" t="s">
        <v>175</v>
      </c>
      <c r="D43" s="23" t="s">
        <v>184</v>
      </c>
      <c r="E43" s="23" t="s">
        <v>140</v>
      </c>
      <c r="F43" s="23" t="s">
        <v>169</v>
      </c>
      <c r="G43" s="23" t="s">
        <v>142</v>
      </c>
      <c r="H43" s="79">
        <v>168857.00812800002</v>
      </c>
      <c r="I43" s="79">
        <v>529356.60377599997</v>
      </c>
      <c r="J43" s="79">
        <v>289705.65119999996</v>
      </c>
      <c r="K43" s="79">
        <v>293154.52799999999</v>
      </c>
      <c r="L43" s="79"/>
      <c r="M43" s="79"/>
      <c r="N43" s="79"/>
      <c r="O43" s="79"/>
    </row>
    <row r="44" spans="1:15" x14ac:dyDescent="0.3">
      <c r="A44" s="75" t="s">
        <v>339</v>
      </c>
      <c r="B44" s="23" t="s">
        <v>340</v>
      </c>
      <c r="C44" s="73" t="s">
        <v>175</v>
      </c>
      <c r="D44" s="23" t="s">
        <v>227</v>
      </c>
      <c r="E44" s="23" t="s">
        <v>177</v>
      </c>
      <c r="F44" s="23" t="s">
        <v>178</v>
      </c>
      <c r="G44" s="23" t="s">
        <v>142</v>
      </c>
      <c r="H44" s="79">
        <v>152440.35456000001</v>
      </c>
      <c r="I44" s="79">
        <v>287693.80639999994</v>
      </c>
      <c r="J44" s="79">
        <v>181066.03200000001</v>
      </c>
      <c r="K44" s="79">
        <v>246249.80352000002</v>
      </c>
      <c r="L44" s="79"/>
      <c r="M44" s="79"/>
      <c r="N44" s="79"/>
      <c r="O44" s="79"/>
    </row>
    <row r="45" spans="1:15" x14ac:dyDescent="0.3">
      <c r="A45" s="75" t="s">
        <v>341</v>
      </c>
      <c r="B45" s="23" t="s">
        <v>340</v>
      </c>
      <c r="C45" s="73" t="s">
        <v>175</v>
      </c>
      <c r="D45" s="23" t="s">
        <v>227</v>
      </c>
      <c r="E45" s="23" t="s">
        <v>177</v>
      </c>
      <c r="F45" s="23" t="s">
        <v>180</v>
      </c>
      <c r="G45" s="23" t="s">
        <v>142</v>
      </c>
      <c r="H45" s="79">
        <v>167684.39001599999</v>
      </c>
      <c r="I45" s="79">
        <v>287693.80639999994</v>
      </c>
      <c r="J45" s="79">
        <v>193137.10079999999</v>
      </c>
      <c r="K45" s="79">
        <v>246249.80352000002</v>
      </c>
      <c r="L45" s="79"/>
      <c r="M45" s="79"/>
      <c r="N45" s="79"/>
      <c r="O45" s="79"/>
    </row>
    <row r="46" spans="1:15" x14ac:dyDescent="0.3">
      <c r="A46" s="75" t="s">
        <v>342</v>
      </c>
      <c r="B46" s="23" t="s">
        <v>340</v>
      </c>
      <c r="C46" s="73" t="s">
        <v>175</v>
      </c>
      <c r="D46" s="23" t="s">
        <v>227</v>
      </c>
      <c r="E46" s="23" t="s">
        <v>177</v>
      </c>
      <c r="F46" s="23" t="s">
        <v>182</v>
      </c>
      <c r="G46" s="23" t="s">
        <v>142</v>
      </c>
      <c r="H46" s="79">
        <v>193481.98848</v>
      </c>
      <c r="I46" s="79">
        <v>287693.80639999994</v>
      </c>
      <c r="J46" s="79">
        <v>217279.2384</v>
      </c>
      <c r="K46" s="79">
        <v>246249.80352000002</v>
      </c>
      <c r="L46" s="79"/>
      <c r="M46" s="79"/>
      <c r="N46" s="79"/>
      <c r="O46" s="79"/>
    </row>
    <row r="47" spans="1:15" x14ac:dyDescent="0.3">
      <c r="A47" s="75" t="s">
        <v>343</v>
      </c>
      <c r="B47" s="23" t="s">
        <v>340</v>
      </c>
      <c r="C47" s="73" t="s">
        <v>175</v>
      </c>
      <c r="D47" s="23" t="s">
        <v>227</v>
      </c>
      <c r="E47" s="23" t="s">
        <v>140</v>
      </c>
      <c r="F47" s="23" t="s">
        <v>178</v>
      </c>
      <c r="G47" s="23" t="s">
        <v>142</v>
      </c>
      <c r="H47" s="79">
        <v>214589.11449600002</v>
      </c>
      <c r="I47" s="79">
        <v>575387.61279999989</v>
      </c>
      <c r="J47" s="79">
        <v>271599.04800000001</v>
      </c>
      <c r="K47" s="79">
        <v>363511.61472000001</v>
      </c>
      <c r="L47" s="79"/>
      <c r="M47" s="79"/>
      <c r="N47" s="79"/>
      <c r="O47" s="79"/>
    </row>
    <row r="48" spans="1:15" x14ac:dyDescent="0.3">
      <c r="A48" s="75" t="s">
        <v>344</v>
      </c>
      <c r="B48" s="23" t="s">
        <v>340</v>
      </c>
      <c r="C48" s="73" t="s">
        <v>175</v>
      </c>
      <c r="D48" s="23" t="s">
        <v>227</v>
      </c>
      <c r="E48" s="23" t="s">
        <v>140</v>
      </c>
      <c r="F48" s="23" t="s">
        <v>180</v>
      </c>
      <c r="G48" s="23" t="s">
        <v>142</v>
      </c>
      <c r="H48" s="79">
        <v>234523.62240000002</v>
      </c>
      <c r="I48" s="79">
        <v>575387.61279999989</v>
      </c>
      <c r="J48" s="79">
        <v>289705.65119999996</v>
      </c>
      <c r="K48" s="79">
        <v>363511.61472000001</v>
      </c>
      <c r="L48" s="79"/>
      <c r="M48" s="79"/>
      <c r="N48" s="79"/>
      <c r="O48" s="79"/>
    </row>
    <row r="49" spans="1:15" x14ac:dyDescent="0.3">
      <c r="A49" s="75" t="s">
        <v>345</v>
      </c>
      <c r="B49" s="23" t="s">
        <v>340</v>
      </c>
      <c r="C49" s="73" t="s">
        <v>175</v>
      </c>
      <c r="D49" s="23" t="s">
        <v>227</v>
      </c>
      <c r="E49" s="23" t="s">
        <v>140</v>
      </c>
      <c r="F49" s="23" t="s">
        <v>182</v>
      </c>
      <c r="G49" s="23" t="s">
        <v>142</v>
      </c>
      <c r="H49" s="79">
        <v>241559.331072</v>
      </c>
      <c r="I49" s="79">
        <v>575387.61279999989</v>
      </c>
      <c r="J49" s="79">
        <v>325918.85759999999</v>
      </c>
      <c r="K49" s="79">
        <v>363511.61472000001</v>
      </c>
      <c r="L49" s="79"/>
      <c r="M49" s="79"/>
      <c r="N49" s="79"/>
      <c r="O49" s="79"/>
    </row>
    <row r="50" spans="1:15" x14ac:dyDescent="0.3">
      <c r="A50" s="75" t="s">
        <v>353</v>
      </c>
      <c r="B50" s="23" t="s">
        <v>354</v>
      </c>
      <c r="C50" s="73" t="s">
        <v>175</v>
      </c>
      <c r="D50" s="23" t="s">
        <v>227</v>
      </c>
      <c r="E50" s="23" t="s">
        <v>177</v>
      </c>
      <c r="F50" s="23" t="s">
        <v>178</v>
      </c>
      <c r="G50" s="23" t="s">
        <v>142</v>
      </c>
      <c r="H50" s="79">
        <v>155489.1616512</v>
      </c>
      <c r="I50" s="79">
        <v>287981.50020639994</v>
      </c>
      <c r="J50" s="79">
        <v>199172.63520000002</v>
      </c>
      <c r="K50" s="79">
        <v>251174.79959040001</v>
      </c>
      <c r="L50" s="79"/>
      <c r="M50" s="79"/>
      <c r="N50" s="79"/>
      <c r="O50" s="79"/>
    </row>
    <row r="51" spans="1:15" x14ac:dyDescent="0.3">
      <c r="A51" s="75" t="s">
        <v>355</v>
      </c>
      <c r="B51" s="23" t="s">
        <v>354</v>
      </c>
      <c r="C51" s="73" t="s">
        <v>175</v>
      </c>
      <c r="D51" s="23" t="s">
        <v>227</v>
      </c>
      <c r="E51" s="23" t="s">
        <v>177</v>
      </c>
      <c r="F51" s="23" t="s">
        <v>180</v>
      </c>
      <c r="G51" s="23" t="s">
        <v>142</v>
      </c>
      <c r="H51" s="79">
        <v>171038.07781632</v>
      </c>
      <c r="I51" s="79">
        <v>287981.50020639994</v>
      </c>
      <c r="J51" s="79">
        <v>212450.81088000003</v>
      </c>
      <c r="K51" s="79">
        <v>251174.79959040001</v>
      </c>
      <c r="L51" s="79"/>
      <c r="M51" s="79"/>
      <c r="N51" s="79"/>
      <c r="O51" s="79"/>
    </row>
    <row r="52" spans="1:15" x14ac:dyDescent="0.3">
      <c r="A52" s="75" t="s">
        <v>356</v>
      </c>
      <c r="B52" s="23" t="s">
        <v>354</v>
      </c>
      <c r="C52" s="73" t="s">
        <v>175</v>
      </c>
      <c r="D52" s="23" t="s">
        <v>227</v>
      </c>
      <c r="E52" s="23" t="s">
        <v>177</v>
      </c>
      <c r="F52" s="23" t="s">
        <v>182</v>
      </c>
      <c r="G52" s="23" t="s">
        <v>142</v>
      </c>
      <c r="H52" s="79">
        <v>197351.62824960001</v>
      </c>
      <c r="I52" s="79">
        <v>287981.50020639994</v>
      </c>
      <c r="J52" s="79">
        <v>239007.16224000003</v>
      </c>
      <c r="K52" s="79">
        <v>251174.79959040001</v>
      </c>
      <c r="L52" s="79"/>
      <c r="M52" s="79"/>
      <c r="N52" s="79"/>
      <c r="O52" s="79"/>
    </row>
    <row r="53" spans="1:15" x14ac:dyDescent="0.3">
      <c r="A53" s="75" t="s">
        <v>357</v>
      </c>
      <c r="B53" s="23" t="s">
        <v>354</v>
      </c>
      <c r="C53" s="73" t="s">
        <v>175</v>
      </c>
      <c r="D53" s="23" t="s">
        <v>227</v>
      </c>
      <c r="E53" s="23" t="s">
        <v>140</v>
      </c>
      <c r="F53" s="23" t="s">
        <v>178</v>
      </c>
      <c r="G53" s="23" t="s">
        <v>142</v>
      </c>
      <c r="H53" s="79">
        <v>218880.89678591999</v>
      </c>
      <c r="I53" s="79">
        <v>575963.00041279988</v>
      </c>
      <c r="J53" s="79">
        <v>298758.95280000003</v>
      </c>
      <c r="K53" s="79">
        <v>370781.8470144</v>
      </c>
      <c r="L53" s="79"/>
      <c r="M53" s="79"/>
      <c r="N53" s="79"/>
      <c r="O53" s="79"/>
    </row>
    <row r="54" spans="1:15" x14ac:dyDescent="0.3">
      <c r="A54" s="75" t="s">
        <v>358</v>
      </c>
      <c r="B54" s="23" t="s">
        <v>354</v>
      </c>
      <c r="C54" s="73" t="s">
        <v>175</v>
      </c>
      <c r="D54" s="23" t="s">
        <v>227</v>
      </c>
      <c r="E54" s="23" t="s">
        <v>140</v>
      </c>
      <c r="F54" s="23" t="s">
        <v>180</v>
      </c>
      <c r="G54" s="23" t="s">
        <v>142</v>
      </c>
      <c r="H54" s="79">
        <v>239214.09484799998</v>
      </c>
      <c r="I54" s="79">
        <v>575963.00041279988</v>
      </c>
      <c r="J54" s="79">
        <v>318676.21631999995</v>
      </c>
      <c r="K54" s="79">
        <v>370781.8470144</v>
      </c>
      <c r="L54" s="79"/>
      <c r="M54" s="79"/>
      <c r="N54" s="79"/>
      <c r="O54" s="79"/>
    </row>
    <row r="55" spans="1:15" x14ac:dyDescent="0.3">
      <c r="A55" s="75" t="s">
        <v>359</v>
      </c>
      <c r="B55" s="23" t="s">
        <v>354</v>
      </c>
      <c r="C55" s="73" t="s">
        <v>175</v>
      </c>
      <c r="D55" s="23" t="s">
        <v>227</v>
      </c>
      <c r="E55" s="23" t="s">
        <v>140</v>
      </c>
      <c r="F55" s="23" t="s">
        <v>182</v>
      </c>
      <c r="G55" s="23" t="s">
        <v>142</v>
      </c>
      <c r="H55" s="79">
        <v>246390.51769343999</v>
      </c>
      <c r="I55" s="79">
        <v>575963.00041279988</v>
      </c>
      <c r="J55" s="79">
        <v>358510.74335999996</v>
      </c>
      <c r="K55" s="79">
        <v>370781.8470144</v>
      </c>
      <c r="L55" s="79"/>
      <c r="M55" s="79"/>
      <c r="N55" s="79"/>
      <c r="O55" s="79"/>
    </row>
    <row r="56" spans="1:15" hidden="1" x14ac:dyDescent="0.3">
      <c r="A56" s="23" t="s">
        <v>233</v>
      </c>
      <c r="B56" s="23" t="s">
        <v>234</v>
      </c>
      <c r="C56" s="73" t="s">
        <v>235</v>
      </c>
      <c r="D56" s="23" t="s">
        <v>236</v>
      </c>
      <c r="E56" s="23" t="s">
        <v>92</v>
      </c>
      <c r="F56" s="23" t="s">
        <v>169</v>
      </c>
      <c r="G56" s="23" t="s">
        <v>237</v>
      </c>
      <c r="H56" s="79">
        <v>51733152</v>
      </c>
      <c r="I56" s="79">
        <v>1494513.28</v>
      </c>
      <c r="J56" s="79">
        <v>28740640</v>
      </c>
      <c r="K56" s="79">
        <v>3448876.8</v>
      </c>
      <c r="L56" s="79"/>
      <c r="M56" s="79"/>
      <c r="N56" s="79"/>
      <c r="O56" s="79"/>
    </row>
    <row r="57" spans="1:15" hidden="1" x14ac:dyDescent="0.3">
      <c r="A57" s="23" t="s">
        <v>238</v>
      </c>
      <c r="B57" s="23" t="s">
        <v>234</v>
      </c>
      <c r="C57" s="73" t="s">
        <v>235</v>
      </c>
      <c r="D57" s="23" t="s">
        <v>239</v>
      </c>
      <c r="E57" s="23" t="s">
        <v>92</v>
      </c>
      <c r="F57" s="23" t="s">
        <v>169</v>
      </c>
      <c r="G57" s="23" t="s">
        <v>240</v>
      </c>
      <c r="H57" s="79">
        <v>45985024</v>
      </c>
      <c r="I57" s="79">
        <v>1494513.28</v>
      </c>
      <c r="J57" s="79">
        <v>17244384</v>
      </c>
      <c r="K57" s="79">
        <v>57481280</v>
      </c>
      <c r="L57" s="79"/>
      <c r="M57" s="79"/>
      <c r="N57" s="79"/>
      <c r="O57" s="79"/>
    </row>
    <row r="58" spans="1:15" hidden="1" x14ac:dyDescent="0.3">
      <c r="A58" s="23" t="s">
        <v>241</v>
      </c>
      <c r="B58" s="23" t="s">
        <v>234</v>
      </c>
      <c r="C58" s="73" t="s">
        <v>235</v>
      </c>
      <c r="D58" s="23" t="s">
        <v>242</v>
      </c>
      <c r="E58" s="23" t="s">
        <v>92</v>
      </c>
      <c r="F58" s="23" t="s">
        <v>169</v>
      </c>
      <c r="G58" s="23" t="s">
        <v>172</v>
      </c>
      <c r="H58" s="79">
        <v>114.96256</v>
      </c>
      <c r="I58" s="79">
        <v>11036.40576</v>
      </c>
      <c r="J58" s="79">
        <v>3747.7794559999998</v>
      </c>
      <c r="K58" s="79">
        <v>1379.55072</v>
      </c>
      <c r="L58" s="79"/>
      <c r="M58" s="79"/>
      <c r="N58" s="79"/>
      <c r="O58" s="79"/>
    </row>
    <row r="59" spans="1:15" x14ac:dyDescent="0.3">
      <c r="A59" s="23" t="s">
        <v>243</v>
      </c>
      <c r="B59" s="23" t="s">
        <v>244</v>
      </c>
      <c r="C59" s="73" t="s">
        <v>175</v>
      </c>
      <c r="D59" s="23" t="s">
        <v>245</v>
      </c>
      <c r="E59" s="23" t="s">
        <v>92</v>
      </c>
      <c r="F59" s="23" t="s">
        <v>169</v>
      </c>
      <c r="G59" s="23" t="s">
        <v>246</v>
      </c>
      <c r="H59" s="79">
        <v>1264588.1599999999</v>
      </c>
      <c r="I59" s="79">
        <v>1494513.28</v>
      </c>
      <c r="J59" s="79">
        <v>11496256</v>
      </c>
      <c r="K59" s="79">
        <v>2069326.08</v>
      </c>
      <c r="L59" s="79"/>
      <c r="M59" s="79"/>
      <c r="N59" s="79"/>
      <c r="O59" s="79"/>
    </row>
    <row r="60" spans="1:15" hidden="1" x14ac:dyDescent="0.3">
      <c r="A60" s="23" t="s">
        <v>247</v>
      </c>
      <c r="B60" s="23" t="s">
        <v>248</v>
      </c>
      <c r="C60" s="73" t="s">
        <v>249</v>
      </c>
      <c r="D60" s="23" t="s">
        <v>250</v>
      </c>
      <c r="E60" s="23" t="s">
        <v>92</v>
      </c>
      <c r="F60" s="23" t="s">
        <v>169</v>
      </c>
      <c r="G60" s="23" t="s">
        <v>251</v>
      </c>
      <c r="H60" s="79">
        <v>862.2192</v>
      </c>
      <c r="I60" s="79">
        <v>1122.0345855999999</v>
      </c>
      <c r="J60" s="79">
        <v>2069.3260799999998</v>
      </c>
      <c r="K60" s="79" t="s">
        <v>92</v>
      </c>
      <c r="L60" s="79"/>
      <c r="M60" s="79"/>
      <c r="N60" s="79"/>
      <c r="O60" s="79"/>
    </row>
    <row r="61" spans="1:15" x14ac:dyDescent="0.3">
      <c r="A61" s="22" t="s">
        <v>252</v>
      </c>
      <c r="B61" s="22" t="s">
        <v>253</v>
      </c>
      <c r="C61" s="73" t="s">
        <v>175</v>
      </c>
      <c r="D61" s="22" t="s">
        <v>254</v>
      </c>
      <c r="E61" s="22" t="s">
        <v>92</v>
      </c>
      <c r="F61" s="22" t="s">
        <v>169</v>
      </c>
      <c r="G61" s="22" t="s">
        <v>254</v>
      </c>
      <c r="H61" s="79">
        <v>71.276787200000001</v>
      </c>
      <c r="I61" s="79">
        <v>204.63335679999997</v>
      </c>
      <c r="J61" s="79">
        <v>344.88767999999999</v>
      </c>
      <c r="K61" s="79">
        <v>1101.3413247999999</v>
      </c>
      <c r="L61" s="79"/>
      <c r="M61" s="79"/>
      <c r="N61" s="79"/>
      <c r="O61" s="79"/>
    </row>
    <row r="62" spans="1:15" hidden="1" x14ac:dyDescent="0.3">
      <c r="A62" s="22" t="s">
        <v>255</v>
      </c>
      <c r="B62" s="22" t="s">
        <v>253</v>
      </c>
      <c r="C62" s="73" t="s">
        <v>168</v>
      </c>
      <c r="D62" s="22" t="s">
        <v>254</v>
      </c>
      <c r="E62" s="22" t="s">
        <v>92</v>
      </c>
      <c r="F62" s="22" t="s">
        <v>169</v>
      </c>
      <c r="G62" s="22" t="s">
        <v>254</v>
      </c>
      <c r="H62" s="79">
        <v>71.276787200000001</v>
      </c>
      <c r="I62" s="79">
        <v>204.63335679999997</v>
      </c>
      <c r="J62" s="79">
        <v>344.88767999999999</v>
      </c>
      <c r="K62" s="79" t="s">
        <v>92</v>
      </c>
      <c r="L62" s="79"/>
      <c r="M62" s="79"/>
      <c r="N62" s="79"/>
      <c r="O62" s="79"/>
    </row>
    <row r="63" spans="1:15" hidden="1" x14ac:dyDescent="0.3">
      <c r="A63" s="22" t="s">
        <v>256</v>
      </c>
      <c r="B63" s="22" t="s">
        <v>253</v>
      </c>
      <c r="C63" s="73" t="s">
        <v>249</v>
      </c>
      <c r="D63" s="22" t="s">
        <v>254</v>
      </c>
      <c r="E63" s="22" t="s">
        <v>92</v>
      </c>
      <c r="F63" s="22" t="s">
        <v>169</v>
      </c>
      <c r="G63" s="22" t="s">
        <v>254</v>
      </c>
      <c r="H63" s="79">
        <v>71.276787200000001</v>
      </c>
      <c r="I63" s="79">
        <v>204.63335679999997</v>
      </c>
      <c r="J63" s="79">
        <v>344.88767999999999</v>
      </c>
      <c r="K63" s="79" t="s">
        <v>92</v>
      </c>
      <c r="L63" s="79"/>
      <c r="M63" s="79"/>
      <c r="N63" s="79"/>
      <c r="O63" s="79"/>
    </row>
    <row r="64" spans="1:15" ht="24.6" x14ac:dyDescent="0.3">
      <c r="A64" s="23" t="s">
        <v>29</v>
      </c>
      <c r="B64" s="23" t="s">
        <v>257</v>
      </c>
      <c r="C64" s="73" t="s">
        <v>258</v>
      </c>
      <c r="D64" s="23" t="s">
        <v>259</v>
      </c>
      <c r="E64" s="23" t="s">
        <v>260</v>
      </c>
      <c r="F64" s="23" t="s">
        <v>178</v>
      </c>
      <c r="G64" s="23" t="s">
        <v>261</v>
      </c>
      <c r="H64" s="79">
        <v>233161.63500000001</v>
      </c>
      <c r="I64" s="79">
        <v>687213.24</v>
      </c>
      <c r="J64" s="79">
        <v>245433.3</v>
      </c>
      <c r="K64" s="79">
        <v>368149.95</v>
      </c>
      <c r="L64" s="79"/>
      <c r="M64" s="79"/>
      <c r="N64" s="79"/>
      <c r="O64" s="79"/>
    </row>
    <row r="65" spans="1:15" ht="24.6" x14ac:dyDescent="0.3">
      <c r="A65" s="23" t="s">
        <v>30</v>
      </c>
      <c r="B65" s="23" t="s">
        <v>257</v>
      </c>
      <c r="C65" s="73" t="s">
        <v>258</v>
      </c>
      <c r="D65" s="23" t="s">
        <v>259</v>
      </c>
      <c r="E65" s="23" t="s">
        <v>260</v>
      </c>
      <c r="F65" s="23" t="s">
        <v>180</v>
      </c>
      <c r="G65" s="23" t="s">
        <v>261</v>
      </c>
      <c r="H65" s="79">
        <v>257704.965</v>
      </c>
      <c r="I65" s="79">
        <v>932646.54</v>
      </c>
      <c r="J65" s="79">
        <v>343606.62</v>
      </c>
      <c r="K65" s="79">
        <v>429508.27500000002</v>
      </c>
      <c r="L65" s="79"/>
      <c r="M65" s="79"/>
      <c r="N65" s="79"/>
      <c r="O65" s="79"/>
    </row>
    <row r="66" spans="1:15" ht="24.6" x14ac:dyDescent="0.3">
      <c r="A66" s="23" t="s">
        <v>31</v>
      </c>
      <c r="B66" s="23" t="s">
        <v>257</v>
      </c>
      <c r="C66" s="73" t="s">
        <v>258</v>
      </c>
      <c r="D66" s="23" t="s">
        <v>259</v>
      </c>
      <c r="E66" s="23" t="s">
        <v>260</v>
      </c>
      <c r="F66" s="23" t="s">
        <v>182</v>
      </c>
      <c r="G66" s="23" t="s">
        <v>261</v>
      </c>
      <c r="H66" s="79">
        <v>306791.625</v>
      </c>
      <c r="I66" s="79">
        <v>1178079.8400000001</v>
      </c>
      <c r="J66" s="79">
        <v>429508.27500000002</v>
      </c>
      <c r="K66" s="79">
        <v>490866.6</v>
      </c>
      <c r="L66" s="79"/>
      <c r="M66" s="79"/>
      <c r="N66" s="79"/>
      <c r="O66" s="79"/>
    </row>
    <row r="67" spans="1:15" ht="24.6" x14ac:dyDescent="0.3">
      <c r="A67" s="23" t="s">
        <v>32</v>
      </c>
      <c r="B67" s="23" t="s">
        <v>257</v>
      </c>
      <c r="C67" s="73" t="s">
        <v>258</v>
      </c>
      <c r="D67" s="23" t="s">
        <v>259</v>
      </c>
      <c r="E67" s="23" t="s">
        <v>98</v>
      </c>
      <c r="F67" s="23" t="s">
        <v>169</v>
      </c>
      <c r="G67" s="23" t="s">
        <v>261</v>
      </c>
      <c r="H67" s="79">
        <v>208618.30499999999</v>
      </c>
      <c r="I67" s="79">
        <v>220889.97</v>
      </c>
      <c r="J67" s="79">
        <v>220889.97</v>
      </c>
      <c r="K67" s="79">
        <v>245433.3</v>
      </c>
      <c r="L67" s="79"/>
      <c r="M67" s="79"/>
      <c r="N67" s="79"/>
      <c r="O67" s="79"/>
    </row>
    <row r="68" spans="1:15" ht="24.6" x14ac:dyDescent="0.3">
      <c r="A68" s="23" t="s">
        <v>33</v>
      </c>
      <c r="B68" s="23" t="s">
        <v>262</v>
      </c>
      <c r="C68" s="73" t="s">
        <v>258</v>
      </c>
      <c r="D68" s="23" t="s">
        <v>259</v>
      </c>
      <c r="E68" s="23" t="s">
        <v>98</v>
      </c>
      <c r="F68" s="23" t="s">
        <v>169</v>
      </c>
      <c r="G68" s="23" t="s">
        <v>263</v>
      </c>
      <c r="H68" s="79">
        <v>613583.25</v>
      </c>
      <c r="I68" s="79">
        <v>883559.88</v>
      </c>
      <c r="J68" s="79">
        <v>220889.97</v>
      </c>
      <c r="K68" s="79">
        <v>1482417.1320000002</v>
      </c>
      <c r="L68" s="79"/>
      <c r="M68" s="79"/>
      <c r="N68" s="79"/>
      <c r="O68" s="79"/>
    </row>
    <row r="69" spans="1:15" ht="24.6" x14ac:dyDescent="0.3">
      <c r="A69" s="23" t="s">
        <v>34</v>
      </c>
      <c r="B69" s="23" t="s">
        <v>262</v>
      </c>
      <c r="C69" s="73" t="s">
        <v>258</v>
      </c>
      <c r="D69" s="23" t="s">
        <v>259</v>
      </c>
      <c r="E69" s="23" t="s">
        <v>260</v>
      </c>
      <c r="F69" s="23" t="s">
        <v>178</v>
      </c>
      <c r="G69" s="23" t="s">
        <v>263</v>
      </c>
      <c r="H69" s="79">
        <v>2454333</v>
      </c>
      <c r="I69" s="79">
        <v>3436066.2</v>
      </c>
      <c r="J69" s="79">
        <v>245433.3</v>
      </c>
      <c r="K69" s="79">
        <v>2055749.3208000001</v>
      </c>
      <c r="L69" s="79"/>
      <c r="M69" s="79"/>
      <c r="N69" s="79"/>
      <c r="O69" s="79"/>
    </row>
    <row r="70" spans="1:15" ht="24.6" x14ac:dyDescent="0.3">
      <c r="A70" s="23" t="s">
        <v>35</v>
      </c>
      <c r="B70" s="23" t="s">
        <v>262</v>
      </c>
      <c r="C70" s="73" t="s">
        <v>258</v>
      </c>
      <c r="D70" s="23" t="s">
        <v>259</v>
      </c>
      <c r="E70" s="23" t="s">
        <v>260</v>
      </c>
      <c r="F70" s="23" t="s">
        <v>180</v>
      </c>
      <c r="G70" s="23" t="s">
        <v>263</v>
      </c>
      <c r="H70" s="79">
        <v>3681499.5</v>
      </c>
      <c r="I70" s="79">
        <v>4663232.7</v>
      </c>
      <c r="J70" s="79">
        <v>343606.62</v>
      </c>
      <c r="K70" s="79">
        <v>2178465.9708000002</v>
      </c>
      <c r="L70" s="79"/>
      <c r="M70" s="79"/>
      <c r="N70" s="79"/>
      <c r="O70" s="79"/>
    </row>
    <row r="71" spans="1:15" ht="24.6" x14ac:dyDescent="0.3">
      <c r="A71" s="23" t="s">
        <v>36</v>
      </c>
      <c r="B71" s="23" t="s">
        <v>262</v>
      </c>
      <c r="C71" s="73" t="s">
        <v>258</v>
      </c>
      <c r="D71" s="23" t="s">
        <v>259</v>
      </c>
      <c r="E71" s="23" t="s">
        <v>260</v>
      </c>
      <c r="F71" s="23" t="s">
        <v>182</v>
      </c>
      <c r="G71" s="23" t="s">
        <v>263</v>
      </c>
      <c r="H71" s="79">
        <v>4908666</v>
      </c>
      <c r="I71" s="79">
        <v>5890399.2000000002</v>
      </c>
      <c r="J71" s="79">
        <v>429508.27500000002</v>
      </c>
      <c r="K71" s="79">
        <v>2382666.4764</v>
      </c>
      <c r="L71" s="79"/>
      <c r="M71" s="79"/>
      <c r="N71" s="79"/>
      <c r="O71" s="79"/>
    </row>
    <row r="72" spans="1:15" ht="24.6" x14ac:dyDescent="0.3">
      <c r="A72" s="23" t="s">
        <v>264</v>
      </c>
      <c r="B72" s="23" t="s">
        <v>265</v>
      </c>
      <c r="C72" s="73" t="s">
        <v>258</v>
      </c>
      <c r="D72" s="23" t="s">
        <v>266</v>
      </c>
      <c r="E72" s="23" t="s">
        <v>267</v>
      </c>
      <c r="F72" s="23" t="s">
        <v>169</v>
      </c>
      <c r="G72" s="23" t="s">
        <v>261</v>
      </c>
      <c r="H72" s="79">
        <v>159531.64499999999</v>
      </c>
      <c r="I72" s="79">
        <v>2.4543330000000001</v>
      </c>
      <c r="J72" s="79">
        <v>134988.315</v>
      </c>
      <c r="K72" s="79">
        <v>160513.37820000001</v>
      </c>
      <c r="L72" s="79"/>
      <c r="M72" s="79"/>
      <c r="N72" s="79"/>
      <c r="O72" s="79"/>
    </row>
    <row r="73" spans="1:15" ht="24.6" x14ac:dyDescent="0.3">
      <c r="A73" s="23" t="s">
        <v>268</v>
      </c>
      <c r="B73" s="23" t="s">
        <v>265</v>
      </c>
      <c r="C73" s="73" t="s">
        <v>258</v>
      </c>
      <c r="D73" s="23" t="s">
        <v>266</v>
      </c>
      <c r="E73" s="23" t="s">
        <v>269</v>
      </c>
      <c r="F73" s="23" t="s">
        <v>178</v>
      </c>
      <c r="G73" s="23" t="s">
        <v>261</v>
      </c>
      <c r="H73" s="79">
        <v>220889.97</v>
      </c>
      <c r="I73" s="79">
        <v>687213.24</v>
      </c>
      <c r="J73" s="79">
        <v>196346.64</v>
      </c>
      <c r="K73" s="79">
        <v>232057.18515</v>
      </c>
      <c r="L73" s="79"/>
      <c r="M73" s="79"/>
      <c r="N73" s="79"/>
      <c r="O73" s="79"/>
    </row>
    <row r="74" spans="1:15" ht="24.6" x14ac:dyDescent="0.3">
      <c r="A74" s="23" t="s">
        <v>270</v>
      </c>
      <c r="B74" s="23" t="s">
        <v>265</v>
      </c>
      <c r="C74" s="73" t="s">
        <v>258</v>
      </c>
      <c r="D74" s="23" t="s">
        <v>266</v>
      </c>
      <c r="E74" s="23" t="s">
        <v>269</v>
      </c>
      <c r="F74" s="23" t="s">
        <v>180</v>
      </c>
      <c r="G74" s="23" t="s">
        <v>261</v>
      </c>
      <c r="H74" s="79">
        <v>245433.3</v>
      </c>
      <c r="I74" s="79">
        <v>932646.54</v>
      </c>
      <c r="J74" s="79">
        <v>233161.63500000001</v>
      </c>
      <c r="K74" s="79">
        <v>247396.76639999999</v>
      </c>
      <c r="L74" s="79"/>
      <c r="M74" s="79"/>
      <c r="N74" s="79"/>
      <c r="O74" s="79"/>
    </row>
    <row r="75" spans="1:15" ht="24.6" x14ac:dyDescent="0.3">
      <c r="A75" s="23" t="s">
        <v>271</v>
      </c>
      <c r="B75" s="23" t="s">
        <v>265</v>
      </c>
      <c r="C75" s="73" t="s">
        <v>258</v>
      </c>
      <c r="D75" s="23" t="s">
        <v>266</v>
      </c>
      <c r="E75" s="23" t="s">
        <v>269</v>
      </c>
      <c r="F75" s="23" t="s">
        <v>182</v>
      </c>
      <c r="G75" s="23" t="s">
        <v>261</v>
      </c>
      <c r="H75" s="79">
        <v>294519.96000000002</v>
      </c>
      <c r="I75" s="79">
        <v>1178079.8400000001</v>
      </c>
      <c r="J75" s="79">
        <v>257704.965</v>
      </c>
      <c r="K75" s="79">
        <v>272921.8296</v>
      </c>
      <c r="L75" s="79"/>
      <c r="M75" s="79"/>
      <c r="N75" s="79"/>
      <c r="O75" s="79"/>
    </row>
    <row r="76" spans="1:15" ht="24.6" x14ac:dyDescent="0.3">
      <c r="A76" s="23" t="s">
        <v>272</v>
      </c>
      <c r="B76" s="23" t="s">
        <v>265</v>
      </c>
      <c r="C76" s="73" t="s">
        <v>258</v>
      </c>
      <c r="D76" s="23" t="s">
        <v>259</v>
      </c>
      <c r="E76" s="23" t="s">
        <v>267</v>
      </c>
      <c r="F76" s="23" t="s">
        <v>169</v>
      </c>
      <c r="G76" s="23" t="s">
        <v>261</v>
      </c>
      <c r="H76" s="79">
        <v>208618.30499999999</v>
      </c>
      <c r="I76" s="79">
        <v>2.4543330000000001</v>
      </c>
      <c r="J76" s="79">
        <v>220889.97</v>
      </c>
      <c r="K76" s="79">
        <v>210213.62145000001</v>
      </c>
      <c r="L76" s="79"/>
      <c r="M76" s="79"/>
      <c r="N76" s="79"/>
      <c r="O76" s="79"/>
    </row>
    <row r="77" spans="1:15" ht="24.6" x14ac:dyDescent="0.3">
      <c r="A77" s="23" t="s">
        <v>273</v>
      </c>
      <c r="B77" s="23" t="s">
        <v>265</v>
      </c>
      <c r="C77" s="73" t="s">
        <v>258</v>
      </c>
      <c r="D77" s="23" t="s">
        <v>259</v>
      </c>
      <c r="E77" s="23" t="s">
        <v>269</v>
      </c>
      <c r="F77" s="23" t="s">
        <v>178</v>
      </c>
      <c r="G77" s="23" t="s">
        <v>261</v>
      </c>
      <c r="H77" s="79">
        <v>233161.63500000001</v>
      </c>
      <c r="I77" s="79">
        <v>687213.24</v>
      </c>
      <c r="J77" s="79">
        <v>245433.3</v>
      </c>
      <c r="K77" s="79">
        <v>281757.42839999998</v>
      </c>
      <c r="L77" s="79"/>
      <c r="M77" s="79"/>
      <c r="N77" s="79"/>
      <c r="O77" s="79"/>
    </row>
    <row r="78" spans="1:15" ht="24.6" x14ac:dyDescent="0.3">
      <c r="A78" s="23" t="s">
        <v>274</v>
      </c>
      <c r="B78" s="23" t="s">
        <v>265</v>
      </c>
      <c r="C78" s="73" t="s">
        <v>258</v>
      </c>
      <c r="D78" s="23" t="s">
        <v>259</v>
      </c>
      <c r="E78" s="23" t="s">
        <v>269</v>
      </c>
      <c r="F78" s="23" t="s">
        <v>180</v>
      </c>
      <c r="G78" s="23" t="s">
        <v>261</v>
      </c>
      <c r="H78" s="79">
        <v>257704.965</v>
      </c>
      <c r="I78" s="79">
        <v>932646.54</v>
      </c>
      <c r="J78" s="79">
        <v>343606.62</v>
      </c>
      <c r="K78" s="79">
        <v>297097.00964999996</v>
      </c>
      <c r="L78" s="79"/>
      <c r="M78" s="79"/>
      <c r="N78" s="79"/>
      <c r="O78" s="79"/>
    </row>
    <row r="79" spans="1:15" ht="24.6" x14ac:dyDescent="0.3">
      <c r="A79" s="23" t="s">
        <v>275</v>
      </c>
      <c r="B79" s="23" t="s">
        <v>265</v>
      </c>
      <c r="C79" s="73" t="s">
        <v>258</v>
      </c>
      <c r="D79" s="23" t="s">
        <v>259</v>
      </c>
      <c r="E79" s="23" t="s">
        <v>269</v>
      </c>
      <c r="F79" s="23" t="s">
        <v>182</v>
      </c>
      <c r="G79" s="23" t="s">
        <v>261</v>
      </c>
      <c r="H79" s="79">
        <v>306791.625</v>
      </c>
      <c r="I79" s="79">
        <v>1178079.8400000001</v>
      </c>
      <c r="J79" s="79">
        <v>429508.27500000002</v>
      </c>
      <c r="K79" s="79">
        <v>322622.07285000006</v>
      </c>
      <c r="L79" s="79"/>
      <c r="M79" s="79"/>
      <c r="N79" s="79"/>
      <c r="O79" s="79"/>
    </row>
    <row r="80" spans="1:15" ht="24.6" x14ac:dyDescent="0.3">
      <c r="A80" s="23" t="s">
        <v>276</v>
      </c>
      <c r="B80" s="23" t="s">
        <v>277</v>
      </c>
      <c r="C80" s="73" t="s">
        <v>258</v>
      </c>
      <c r="D80" s="23" t="s">
        <v>266</v>
      </c>
      <c r="E80" s="23" t="s">
        <v>267</v>
      </c>
      <c r="F80" s="23" t="s">
        <v>169</v>
      </c>
      <c r="G80" s="23" t="s">
        <v>261</v>
      </c>
      <c r="H80" s="79">
        <v>159531.64499999999</v>
      </c>
      <c r="I80" s="79">
        <v>2.4543330000000001</v>
      </c>
      <c r="J80" s="79">
        <v>134988.315</v>
      </c>
      <c r="K80" s="79">
        <v>160513.37820000001</v>
      </c>
      <c r="L80" s="79"/>
      <c r="M80" s="79"/>
      <c r="N80" s="79"/>
      <c r="O80" s="79"/>
    </row>
    <row r="81" spans="1:15" ht="24.6" x14ac:dyDescent="0.3">
      <c r="A81" s="23" t="s">
        <v>278</v>
      </c>
      <c r="B81" s="23" t="s">
        <v>277</v>
      </c>
      <c r="C81" s="73" t="s">
        <v>258</v>
      </c>
      <c r="D81" s="23" t="s">
        <v>266</v>
      </c>
      <c r="E81" s="23" t="s">
        <v>269</v>
      </c>
      <c r="F81" s="23" t="s">
        <v>178</v>
      </c>
      <c r="G81" s="23" t="s">
        <v>261</v>
      </c>
      <c r="H81" s="79">
        <v>220889.97</v>
      </c>
      <c r="I81" s="79">
        <v>687213.24</v>
      </c>
      <c r="J81" s="79">
        <v>196346.64</v>
      </c>
      <c r="K81" s="79">
        <v>232057.18515</v>
      </c>
      <c r="L81" s="79"/>
      <c r="M81" s="79"/>
      <c r="N81" s="79"/>
      <c r="O81" s="79"/>
    </row>
    <row r="82" spans="1:15" ht="24.6" x14ac:dyDescent="0.3">
      <c r="A82" s="23" t="s">
        <v>279</v>
      </c>
      <c r="B82" s="23" t="s">
        <v>277</v>
      </c>
      <c r="C82" s="73" t="s">
        <v>258</v>
      </c>
      <c r="D82" s="23" t="s">
        <v>266</v>
      </c>
      <c r="E82" s="23" t="s">
        <v>269</v>
      </c>
      <c r="F82" s="23" t="s">
        <v>180</v>
      </c>
      <c r="G82" s="23" t="s">
        <v>261</v>
      </c>
      <c r="H82" s="79">
        <v>245433.3</v>
      </c>
      <c r="I82" s="79">
        <v>932646.54</v>
      </c>
      <c r="J82" s="79">
        <v>233161.63500000001</v>
      </c>
      <c r="K82" s="79">
        <v>247396.76639999999</v>
      </c>
      <c r="L82" s="79"/>
      <c r="M82" s="79"/>
      <c r="N82" s="79"/>
      <c r="O82" s="79"/>
    </row>
    <row r="83" spans="1:15" ht="24.6" x14ac:dyDescent="0.3">
      <c r="A83" s="23" t="s">
        <v>280</v>
      </c>
      <c r="B83" s="23" t="s">
        <v>277</v>
      </c>
      <c r="C83" s="73" t="s">
        <v>258</v>
      </c>
      <c r="D83" s="23" t="s">
        <v>266</v>
      </c>
      <c r="E83" s="23" t="s">
        <v>269</v>
      </c>
      <c r="F83" s="23" t="s">
        <v>182</v>
      </c>
      <c r="G83" s="23" t="s">
        <v>261</v>
      </c>
      <c r="H83" s="79">
        <v>294519.96000000002</v>
      </c>
      <c r="I83" s="79">
        <v>1178079.8400000001</v>
      </c>
      <c r="J83" s="79">
        <v>257704.965</v>
      </c>
      <c r="K83" s="79">
        <v>272921.8296</v>
      </c>
      <c r="L83" s="79"/>
      <c r="M83" s="79"/>
      <c r="N83" s="79"/>
      <c r="O83" s="79"/>
    </row>
    <row r="84" spans="1:15" ht="24.6" x14ac:dyDescent="0.3">
      <c r="A84" s="23" t="s">
        <v>281</v>
      </c>
      <c r="B84" s="23" t="s">
        <v>277</v>
      </c>
      <c r="C84" s="73" t="s">
        <v>258</v>
      </c>
      <c r="D84" s="23" t="s">
        <v>259</v>
      </c>
      <c r="E84" s="23" t="s">
        <v>267</v>
      </c>
      <c r="F84" s="23" t="s">
        <v>169</v>
      </c>
      <c r="G84" s="23" t="s">
        <v>261</v>
      </c>
      <c r="H84" s="79">
        <v>159531.64499999999</v>
      </c>
      <c r="I84" s="79">
        <v>2.4543330000000001</v>
      </c>
      <c r="J84" s="79">
        <v>220889.97</v>
      </c>
      <c r="K84" s="79">
        <v>210213.62145000001</v>
      </c>
      <c r="L84" s="79"/>
      <c r="M84" s="79"/>
      <c r="N84" s="79"/>
      <c r="O84" s="79"/>
    </row>
    <row r="85" spans="1:15" ht="24.6" x14ac:dyDescent="0.3">
      <c r="A85" s="23" t="s">
        <v>282</v>
      </c>
      <c r="B85" s="23" t="s">
        <v>277</v>
      </c>
      <c r="C85" s="73" t="s">
        <v>258</v>
      </c>
      <c r="D85" s="23" t="s">
        <v>259</v>
      </c>
      <c r="E85" s="23" t="s">
        <v>269</v>
      </c>
      <c r="F85" s="23" t="s">
        <v>178</v>
      </c>
      <c r="G85" s="23" t="s">
        <v>261</v>
      </c>
      <c r="H85" s="79">
        <v>220889.97</v>
      </c>
      <c r="I85" s="79">
        <v>687213.24</v>
      </c>
      <c r="J85" s="79">
        <v>245433.3</v>
      </c>
      <c r="K85" s="79">
        <v>281757.42839999998</v>
      </c>
      <c r="L85" s="79"/>
      <c r="M85" s="79"/>
      <c r="N85" s="79"/>
      <c r="O85" s="79"/>
    </row>
    <row r="86" spans="1:15" ht="24.6" x14ac:dyDescent="0.3">
      <c r="A86" s="23" t="s">
        <v>283</v>
      </c>
      <c r="B86" s="23" t="s">
        <v>277</v>
      </c>
      <c r="C86" s="73" t="s">
        <v>258</v>
      </c>
      <c r="D86" s="23" t="s">
        <v>259</v>
      </c>
      <c r="E86" s="23" t="s">
        <v>269</v>
      </c>
      <c r="F86" s="23" t="s">
        <v>180</v>
      </c>
      <c r="G86" s="23" t="s">
        <v>261</v>
      </c>
      <c r="H86" s="79">
        <v>245433.3</v>
      </c>
      <c r="I86" s="79">
        <v>932646.54</v>
      </c>
      <c r="J86" s="79">
        <v>343606.62</v>
      </c>
      <c r="K86" s="79">
        <v>297097.00964999996</v>
      </c>
      <c r="L86" s="79"/>
      <c r="M86" s="79"/>
      <c r="N86" s="79"/>
      <c r="O86" s="79"/>
    </row>
    <row r="87" spans="1:15" ht="24.6" x14ac:dyDescent="0.3">
      <c r="A87" s="23" t="s">
        <v>284</v>
      </c>
      <c r="B87" s="23" t="s">
        <v>277</v>
      </c>
      <c r="C87" s="73" t="s">
        <v>258</v>
      </c>
      <c r="D87" s="23" t="s">
        <v>259</v>
      </c>
      <c r="E87" s="23" t="s">
        <v>269</v>
      </c>
      <c r="F87" s="23" t="s">
        <v>182</v>
      </c>
      <c r="G87" s="23" t="s">
        <v>261</v>
      </c>
      <c r="H87" s="79">
        <v>294519.96000000002</v>
      </c>
      <c r="I87" s="79">
        <v>1178079.8400000001</v>
      </c>
      <c r="J87" s="79">
        <v>429508.27500000002</v>
      </c>
      <c r="K87" s="79">
        <v>322622.07285000006</v>
      </c>
      <c r="L87" s="79"/>
      <c r="M87" s="79"/>
      <c r="N87" s="79"/>
      <c r="O87" s="79"/>
    </row>
    <row r="88" spans="1:15" ht="24.6" x14ac:dyDescent="0.3">
      <c r="A88" s="23" t="s">
        <v>285</v>
      </c>
      <c r="B88" s="23" t="s">
        <v>286</v>
      </c>
      <c r="C88" s="73" t="s">
        <v>258</v>
      </c>
      <c r="D88" s="23" t="s">
        <v>266</v>
      </c>
      <c r="E88" s="23" t="s">
        <v>267</v>
      </c>
      <c r="F88" s="23" t="s">
        <v>169</v>
      </c>
      <c r="G88" s="23" t="s">
        <v>261</v>
      </c>
      <c r="H88" s="79">
        <v>159531.64499999999</v>
      </c>
      <c r="I88" s="79">
        <v>2.4543330000000001</v>
      </c>
      <c r="J88" s="79">
        <v>134988.315</v>
      </c>
      <c r="K88" s="79">
        <v>160513.37820000001</v>
      </c>
      <c r="L88" s="79"/>
      <c r="M88" s="79"/>
      <c r="N88" s="79"/>
      <c r="O88" s="79"/>
    </row>
    <row r="89" spans="1:15" ht="24.6" x14ac:dyDescent="0.3">
      <c r="A89" s="23" t="s">
        <v>287</v>
      </c>
      <c r="B89" s="23" t="s">
        <v>286</v>
      </c>
      <c r="C89" s="73" t="s">
        <v>258</v>
      </c>
      <c r="D89" s="23" t="s">
        <v>266</v>
      </c>
      <c r="E89" s="23" t="s">
        <v>269</v>
      </c>
      <c r="F89" s="23" t="s">
        <v>178</v>
      </c>
      <c r="G89" s="23" t="s">
        <v>261</v>
      </c>
      <c r="H89" s="79">
        <v>220889.97</v>
      </c>
      <c r="I89" s="79">
        <v>687213.24</v>
      </c>
      <c r="J89" s="79">
        <v>196346.64</v>
      </c>
      <c r="K89" s="79">
        <v>232057.18515</v>
      </c>
      <c r="L89" s="79"/>
      <c r="M89" s="79"/>
      <c r="N89" s="79"/>
      <c r="O89" s="79"/>
    </row>
    <row r="90" spans="1:15" ht="24.6" x14ac:dyDescent="0.3">
      <c r="A90" s="23" t="s">
        <v>288</v>
      </c>
      <c r="B90" s="23" t="s">
        <v>286</v>
      </c>
      <c r="C90" s="73" t="s">
        <v>258</v>
      </c>
      <c r="D90" s="23" t="s">
        <v>266</v>
      </c>
      <c r="E90" s="23" t="s">
        <v>269</v>
      </c>
      <c r="F90" s="23" t="s">
        <v>180</v>
      </c>
      <c r="G90" s="23" t="s">
        <v>261</v>
      </c>
      <c r="H90" s="79">
        <v>245433.3</v>
      </c>
      <c r="I90" s="79">
        <v>932646.54</v>
      </c>
      <c r="J90" s="79">
        <v>233161.63500000001</v>
      </c>
      <c r="K90" s="79">
        <v>247396.76639999999</v>
      </c>
      <c r="L90" s="79"/>
      <c r="M90" s="79"/>
      <c r="N90" s="79"/>
      <c r="O90" s="79"/>
    </row>
    <row r="91" spans="1:15" ht="24.6" x14ac:dyDescent="0.3">
      <c r="A91" s="23" t="s">
        <v>289</v>
      </c>
      <c r="B91" s="23" t="s">
        <v>286</v>
      </c>
      <c r="C91" s="73" t="s">
        <v>258</v>
      </c>
      <c r="D91" s="23" t="s">
        <v>266</v>
      </c>
      <c r="E91" s="23" t="s">
        <v>269</v>
      </c>
      <c r="F91" s="23" t="s">
        <v>182</v>
      </c>
      <c r="G91" s="23" t="s">
        <v>261</v>
      </c>
      <c r="H91" s="79">
        <v>294519.96000000002</v>
      </c>
      <c r="I91" s="79">
        <v>1178079.8400000001</v>
      </c>
      <c r="J91" s="79">
        <v>257704.965</v>
      </c>
      <c r="K91" s="79">
        <v>272921.8296</v>
      </c>
      <c r="L91" s="79"/>
      <c r="M91" s="79"/>
      <c r="N91" s="79"/>
      <c r="O91" s="79"/>
    </row>
    <row r="92" spans="1:15" ht="24.6" x14ac:dyDescent="0.3">
      <c r="A92" s="23" t="s">
        <v>290</v>
      </c>
      <c r="B92" s="23" t="s">
        <v>286</v>
      </c>
      <c r="C92" s="73" t="s">
        <v>258</v>
      </c>
      <c r="D92" s="23" t="s">
        <v>259</v>
      </c>
      <c r="E92" s="23" t="s">
        <v>267</v>
      </c>
      <c r="F92" s="23" t="s">
        <v>169</v>
      </c>
      <c r="G92" s="23" t="s">
        <v>261</v>
      </c>
      <c r="H92" s="79">
        <v>159531.64499999999</v>
      </c>
      <c r="I92" s="79">
        <v>2.4543330000000001</v>
      </c>
      <c r="J92" s="79">
        <v>220889.97</v>
      </c>
      <c r="K92" s="79">
        <v>210213.62145000001</v>
      </c>
      <c r="L92" s="79"/>
      <c r="M92" s="79"/>
      <c r="N92" s="79"/>
      <c r="O92" s="79"/>
    </row>
    <row r="93" spans="1:15" ht="24.6" x14ac:dyDescent="0.3">
      <c r="A93" s="23" t="s">
        <v>291</v>
      </c>
      <c r="B93" s="23" t="s">
        <v>286</v>
      </c>
      <c r="C93" s="73" t="s">
        <v>258</v>
      </c>
      <c r="D93" s="23" t="s">
        <v>259</v>
      </c>
      <c r="E93" s="23" t="s">
        <v>269</v>
      </c>
      <c r="F93" s="23" t="s">
        <v>178</v>
      </c>
      <c r="G93" s="23" t="s">
        <v>261</v>
      </c>
      <c r="H93" s="79">
        <v>220889.97</v>
      </c>
      <c r="I93" s="79">
        <v>687213.24</v>
      </c>
      <c r="J93" s="79">
        <v>245433.3</v>
      </c>
      <c r="K93" s="79">
        <v>281757.42839999998</v>
      </c>
      <c r="L93" s="79"/>
      <c r="M93" s="79"/>
      <c r="N93" s="79"/>
      <c r="O93" s="79"/>
    </row>
    <row r="94" spans="1:15" ht="24.6" x14ac:dyDescent="0.3">
      <c r="A94" s="23" t="s">
        <v>292</v>
      </c>
      <c r="B94" s="23" t="s">
        <v>286</v>
      </c>
      <c r="C94" s="73" t="s">
        <v>258</v>
      </c>
      <c r="D94" s="23" t="s">
        <v>259</v>
      </c>
      <c r="E94" s="23" t="s">
        <v>269</v>
      </c>
      <c r="F94" s="23" t="s">
        <v>180</v>
      </c>
      <c r="G94" s="23" t="s">
        <v>261</v>
      </c>
      <c r="H94" s="79">
        <v>245433.3</v>
      </c>
      <c r="I94" s="79">
        <v>932646.54</v>
      </c>
      <c r="J94" s="79">
        <v>343606.62</v>
      </c>
      <c r="K94" s="79">
        <v>297097.00964999996</v>
      </c>
      <c r="L94" s="79"/>
      <c r="M94" s="79"/>
      <c r="N94" s="79"/>
      <c r="O94" s="79"/>
    </row>
    <row r="95" spans="1:15" ht="24.6" x14ac:dyDescent="0.3">
      <c r="A95" s="23" t="s">
        <v>293</v>
      </c>
      <c r="B95" s="23" t="s">
        <v>286</v>
      </c>
      <c r="C95" s="73" t="s">
        <v>258</v>
      </c>
      <c r="D95" s="23" t="s">
        <v>259</v>
      </c>
      <c r="E95" s="23" t="s">
        <v>269</v>
      </c>
      <c r="F95" s="23" t="s">
        <v>182</v>
      </c>
      <c r="G95" s="23" t="s">
        <v>261</v>
      </c>
      <c r="H95" s="79">
        <v>294519.96000000002</v>
      </c>
      <c r="I95" s="79">
        <v>1178079.8400000001</v>
      </c>
      <c r="J95" s="79">
        <v>429508.27500000002</v>
      </c>
      <c r="K95" s="79">
        <v>322622.07285000006</v>
      </c>
      <c r="L95" s="79"/>
      <c r="M95" s="79"/>
      <c r="N95" s="79"/>
      <c r="O95" s="79"/>
    </row>
  </sheetData>
  <autoFilter ref="A1:K95" xr:uid="{6AFED737-FDF4-4A4B-9DD2-A00528C0ACAB}">
    <filterColumn colId="2">
      <filters>
        <filter val="SEGMENTO 1 y 4"/>
        <filter val="Todos los segmentos"/>
      </filters>
    </filterColumn>
  </autoFilter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C7EC-62B8-44CA-A079-29BED67BCBDC}">
  <sheetPr codeName="Hoja8"/>
  <dimension ref="A1:J47"/>
  <sheetViews>
    <sheetView workbookViewId="0">
      <selection activeCell="I16" sqref="I16"/>
    </sheetView>
  </sheetViews>
  <sheetFormatPr baseColWidth="10" defaultColWidth="11.44140625" defaultRowHeight="14.4" x14ac:dyDescent="0.3"/>
  <cols>
    <col min="1" max="1" width="18.44140625" customWidth="1"/>
    <col min="2" max="2" width="49.33203125" customWidth="1"/>
    <col min="3" max="3" width="14.33203125" customWidth="1"/>
    <col min="4" max="5" width="11.5546875" customWidth="1"/>
    <col min="6" max="6" width="18.88671875" customWidth="1"/>
    <col min="7" max="7" width="16" customWidth="1"/>
    <col min="8" max="9" width="15.33203125" bestFit="1" customWidth="1"/>
    <col min="10" max="10" width="11.88671875" bestFit="1" customWidth="1"/>
  </cols>
  <sheetData>
    <row r="1" spans="1:10" x14ac:dyDescent="0.3">
      <c r="A1" s="71" t="s">
        <v>162</v>
      </c>
      <c r="B1" s="71" t="s">
        <v>163</v>
      </c>
      <c r="C1" s="71" t="s">
        <v>164</v>
      </c>
      <c r="D1" s="71" t="s">
        <v>133</v>
      </c>
      <c r="E1" s="71" t="s">
        <v>134</v>
      </c>
      <c r="F1" s="71" t="s">
        <v>165</v>
      </c>
      <c r="G1" s="72" t="s">
        <v>70</v>
      </c>
      <c r="H1" s="72" t="s">
        <v>72</v>
      </c>
      <c r="I1" s="72" t="s">
        <v>74</v>
      </c>
    </row>
    <row r="2" spans="1:10" x14ac:dyDescent="0.3">
      <c r="A2" s="23" t="s">
        <v>15</v>
      </c>
      <c r="B2" s="23" t="s">
        <v>360</v>
      </c>
      <c r="C2" s="73" t="s">
        <v>98</v>
      </c>
      <c r="D2" s="23" t="s">
        <v>177</v>
      </c>
      <c r="E2" s="23" t="s">
        <v>141</v>
      </c>
      <c r="F2" s="23" t="s">
        <v>142</v>
      </c>
      <c r="G2" s="79">
        <v>172443.84</v>
      </c>
      <c r="H2" s="79">
        <v>109214.432</v>
      </c>
      <c r="I2" s="79">
        <v>114962.56</v>
      </c>
    </row>
    <row r="3" spans="1:10" x14ac:dyDescent="0.3">
      <c r="A3" s="23" t="s">
        <v>16</v>
      </c>
      <c r="B3" s="23" t="s">
        <v>360</v>
      </c>
      <c r="C3" s="73" t="s">
        <v>98</v>
      </c>
      <c r="D3" s="23" t="s">
        <v>140</v>
      </c>
      <c r="E3" s="23" t="s">
        <v>141</v>
      </c>
      <c r="F3" s="23" t="s">
        <v>142</v>
      </c>
      <c r="G3" s="79">
        <v>344887.68</v>
      </c>
      <c r="H3" s="79">
        <v>218428.864</v>
      </c>
      <c r="I3" s="79">
        <v>229925.12</v>
      </c>
    </row>
    <row r="4" spans="1:10" x14ac:dyDescent="0.3">
      <c r="A4" s="23" t="s">
        <v>17</v>
      </c>
      <c r="B4" s="23" t="s">
        <v>138</v>
      </c>
      <c r="C4" s="73" t="s">
        <v>361</v>
      </c>
      <c r="D4" s="23" t="s">
        <v>177</v>
      </c>
      <c r="E4" s="23" t="s">
        <v>141</v>
      </c>
      <c r="F4" s="23" t="s">
        <v>142</v>
      </c>
      <c r="G4" s="79">
        <v>1379550.72</v>
      </c>
      <c r="H4" s="79">
        <v>1602963.2109759999</v>
      </c>
      <c r="I4" s="79">
        <v>287406.40000000002</v>
      </c>
    </row>
    <row r="5" spans="1:10" ht="24.6" x14ac:dyDescent="0.3">
      <c r="A5" s="23" t="s">
        <v>18</v>
      </c>
      <c r="B5" s="23" t="s">
        <v>138</v>
      </c>
      <c r="C5" s="73" t="s">
        <v>362</v>
      </c>
      <c r="D5" s="23" t="s">
        <v>177</v>
      </c>
      <c r="E5" s="23" t="s">
        <v>141</v>
      </c>
      <c r="F5" s="23" t="s">
        <v>142</v>
      </c>
      <c r="G5" s="79">
        <v>1034663.04</v>
      </c>
      <c r="H5" s="79">
        <v>1776171.5519999999</v>
      </c>
      <c r="I5" s="79">
        <v>287406.40000000002</v>
      </c>
    </row>
    <row r="6" spans="1:10" ht="24.6" x14ac:dyDescent="0.3">
      <c r="A6" s="23" t="s">
        <v>19</v>
      </c>
      <c r="B6" s="23" t="s">
        <v>138</v>
      </c>
      <c r="C6" s="73" t="s">
        <v>139</v>
      </c>
      <c r="D6" s="23" t="s">
        <v>177</v>
      </c>
      <c r="E6" s="23" t="s">
        <v>141</v>
      </c>
      <c r="F6" s="23" t="s">
        <v>142</v>
      </c>
      <c r="G6" s="79">
        <v>1954363.52</v>
      </c>
      <c r="H6" s="79">
        <v>7836113.6531135999</v>
      </c>
      <c r="I6" s="79">
        <v>1609475.84</v>
      </c>
    </row>
    <row r="7" spans="1:10" x14ac:dyDescent="0.3">
      <c r="A7" s="23" t="s">
        <v>20</v>
      </c>
      <c r="B7" s="23" t="s">
        <v>138</v>
      </c>
      <c r="C7" s="73" t="s">
        <v>361</v>
      </c>
      <c r="D7" s="23" t="s">
        <v>140</v>
      </c>
      <c r="E7" s="23" t="s">
        <v>141</v>
      </c>
      <c r="F7" s="23" t="s">
        <v>142</v>
      </c>
      <c r="G7" s="79">
        <v>2759101.44</v>
      </c>
      <c r="H7" s="79">
        <v>3205926.4219519999</v>
      </c>
      <c r="I7" s="79">
        <v>574812.80000000005</v>
      </c>
    </row>
    <row r="8" spans="1:10" ht="24.6" x14ac:dyDescent="0.3">
      <c r="A8" s="23" t="s">
        <v>21</v>
      </c>
      <c r="B8" s="23" t="s">
        <v>138</v>
      </c>
      <c r="C8" s="73" t="s">
        <v>362</v>
      </c>
      <c r="D8" s="23" t="s">
        <v>140</v>
      </c>
      <c r="E8" s="23" t="s">
        <v>141</v>
      </c>
      <c r="F8" s="23" t="s">
        <v>142</v>
      </c>
      <c r="G8" s="79">
        <v>2069326.08</v>
      </c>
      <c r="H8" s="79">
        <v>3552343.1039999998</v>
      </c>
      <c r="I8" s="79">
        <v>574812.80000000005</v>
      </c>
    </row>
    <row r="9" spans="1:10" ht="24.6" x14ac:dyDescent="0.3">
      <c r="A9" s="23" t="s">
        <v>22</v>
      </c>
      <c r="B9" s="23" t="s">
        <v>138</v>
      </c>
      <c r="C9" s="73" t="s">
        <v>139</v>
      </c>
      <c r="D9" s="23" t="s">
        <v>140</v>
      </c>
      <c r="E9" s="23" t="s">
        <v>141</v>
      </c>
      <c r="F9" s="23" t="s">
        <v>142</v>
      </c>
      <c r="G9" s="79">
        <v>3908727.04</v>
      </c>
      <c r="H9" s="79">
        <v>15672227.3062272</v>
      </c>
      <c r="I9" s="79">
        <v>3218951.68</v>
      </c>
    </row>
    <row r="10" spans="1:10" ht="36.6" x14ac:dyDescent="0.3">
      <c r="A10" s="23" t="s">
        <v>23</v>
      </c>
      <c r="B10" s="23" t="s">
        <v>138</v>
      </c>
      <c r="C10" s="73" t="s">
        <v>363</v>
      </c>
      <c r="D10" s="23" t="s">
        <v>177</v>
      </c>
      <c r="E10" s="23" t="s">
        <v>141</v>
      </c>
      <c r="F10" s="23" t="s">
        <v>142</v>
      </c>
      <c r="G10" s="79">
        <v>3448876.8</v>
      </c>
      <c r="H10" s="79">
        <v>2299251.2000000002</v>
      </c>
      <c r="I10" s="79">
        <v>632294.07999999996</v>
      </c>
    </row>
    <row r="11" spans="1:10" ht="36.6" x14ac:dyDescent="0.3">
      <c r="A11" s="23" t="s">
        <v>24</v>
      </c>
      <c r="B11" s="23" t="s">
        <v>138</v>
      </c>
      <c r="C11" s="73" t="s">
        <v>363</v>
      </c>
      <c r="D11" s="23" t="s">
        <v>140</v>
      </c>
      <c r="E11" s="23" t="s">
        <v>141</v>
      </c>
      <c r="F11" s="23" t="s">
        <v>142</v>
      </c>
      <c r="G11" s="79">
        <v>6897753.5999999996</v>
      </c>
      <c r="H11" s="79">
        <v>4598502.4000000004</v>
      </c>
      <c r="I11" s="79">
        <v>1264588.1599999999</v>
      </c>
    </row>
    <row r="12" spans="1:10" x14ac:dyDescent="0.3">
      <c r="A12" s="23" t="s">
        <v>25</v>
      </c>
      <c r="B12" s="23" t="s">
        <v>364</v>
      </c>
      <c r="C12" s="73" t="s">
        <v>365</v>
      </c>
      <c r="D12" s="23" t="s">
        <v>177</v>
      </c>
      <c r="E12" s="23" t="s">
        <v>141</v>
      </c>
      <c r="F12" s="23" t="s">
        <v>142</v>
      </c>
      <c r="G12" s="79">
        <v>2299251.2000000002</v>
      </c>
      <c r="H12" s="79">
        <v>5628368.0523712002</v>
      </c>
      <c r="I12" s="79">
        <v>804737.92</v>
      </c>
    </row>
    <row r="13" spans="1:10" ht="24.6" x14ac:dyDescent="0.3">
      <c r="A13" s="23" t="s">
        <v>26</v>
      </c>
      <c r="B13" s="23" t="s">
        <v>364</v>
      </c>
      <c r="C13" s="73" t="s">
        <v>366</v>
      </c>
      <c r="D13" s="23" t="s">
        <v>177</v>
      </c>
      <c r="E13" s="23" t="s">
        <v>141</v>
      </c>
      <c r="F13" s="23" t="s">
        <v>142</v>
      </c>
      <c r="G13" s="79">
        <v>1379550.72</v>
      </c>
      <c r="H13" s="79">
        <v>3753527.5839999998</v>
      </c>
      <c r="I13" s="79">
        <v>804737.92</v>
      </c>
    </row>
    <row r="14" spans="1:10" x14ac:dyDescent="0.3">
      <c r="A14" s="23" t="s">
        <v>27</v>
      </c>
      <c r="B14" s="23" t="s">
        <v>364</v>
      </c>
      <c r="C14" s="73" t="s">
        <v>365</v>
      </c>
      <c r="D14" s="23" t="s">
        <v>140</v>
      </c>
      <c r="E14" s="23" t="s">
        <v>141</v>
      </c>
      <c r="F14" s="23" t="s">
        <v>142</v>
      </c>
      <c r="G14" s="79">
        <v>4598502.4000000004</v>
      </c>
      <c r="H14" s="79">
        <v>11256736.1047424</v>
      </c>
      <c r="I14" s="79">
        <v>1609475.84</v>
      </c>
    </row>
    <row r="15" spans="1:10" ht="24.6" x14ac:dyDescent="0.3">
      <c r="A15" s="23" t="s">
        <v>28</v>
      </c>
      <c r="B15" s="23" t="s">
        <v>364</v>
      </c>
      <c r="C15" s="73" t="s">
        <v>366</v>
      </c>
      <c r="D15" s="23" t="s">
        <v>140</v>
      </c>
      <c r="E15" s="23" t="s">
        <v>141</v>
      </c>
      <c r="F15" s="23" t="s">
        <v>142</v>
      </c>
      <c r="G15" s="79">
        <v>2759101.44</v>
      </c>
      <c r="H15" s="79">
        <v>7507055.1679999996</v>
      </c>
      <c r="I15" s="79">
        <v>1609475.84</v>
      </c>
    </row>
    <row r="16" spans="1:10" x14ac:dyDescent="0.3">
      <c r="A16" s="23" t="s">
        <v>29</v>
      </c>
      <c r="B16" s="23" t="s">
        <v>257</v>
      </c>
      <c r="C16" s="73" t="s">
        <v>259</v>
      </c>
      <c r="D16" s="23" t="s">
        <v>260</v>
      </c>
      <c r="E16" s="23" t="s">
        <v>178</v>
      </c>
      <c r="F16" s="23" t="s">
        <v>261</v>
      </c>
      <c r="G16" s="79">
        <v>220889.97</v>
      </c>
      <c r="H16" s="79">
        <v>687213.24</v>
      </c>
      <c r="I16" s="79">
        <v>245433.3</v>
      </c>
    </row>
    <row r="17" spans="1:9" x14ac:dyDescent="0.3">
      <c r="A17" s="23" t="s">
        <v>30</v>
      </c>
      <c r="B17" s="23" t="s">
        <v>257</v>
      </c>
      <c r="C17" s="73" t="s">
        <v>259</v>
      </c>
      <c r="D17" s="23" t="s">
        <v>260</v>
      </c>
      <c r="E17" s="23" t="s">
        <v>180</v>
      </c>
      <c r="F17" s="23" t="s">
        <v>261</v>
      </c>
      <c r="G17" s="79">
        <v>245433.3</v>
      </c>
      <c r="H17" s="79">
        <v>932646.54</v>
      </c>
      <c r="I17" s="79">
        <v>343606.62</v>
      </c>
    </row>
    <row r="18" spans="1:9" x14ac:dyDescent="0.3">
      <c r="A18" s="23" t="s">
        <v>31</v>
      </c>
      <c r="B18" s="23" t="s">
        <v>257</v>
      </c>
      <c r="C18" s="73" t="s">
        <v>259</v>
      </c>
      <c r="D18" s="23" t="s">
        <v>260</v>
      </c>
      <c r="E18" s="23" t="s">
        <v>182</v>
      </c>
      <c r="F18" s="23" t="s">
        <v>261</v>
      </c>
      <c r="G18" s="79">
        <v>294519.96000000002</v>
      </c>
      <c r="H18" s="79">
        <v>1178079.8400000001</v>
      </c>
      <c r="I18" s="79">
        <v>429508.27500000002</v>
      </c>
    </row>
    <row r="19" spans="1:9" x14ac:dyDescent="0.3">
      <c r="A19" s="23" t="s">
        <v>32</v>
      </c>
      <c r="B19" s="23" t="s">
        <v>257</v>
      </c>
      <c r="C19" s="73" t="s">
        <v>259</v>
      </c>
      <c r="D19" s="23" t="s">
        <v>98</v>
      </c>
      <c r="E19" s="23" t="s">
        <v>169</v>
      </c>
      <c r="F19" s="23" t="s">
        <v>261</v>
      </c>
      <c r="G19" s="79">
        <v>208618.30499999999</v>
      </c>
      <c r="H19" s="79">
        <v>220889.97</v>
      </c>
      <c r="I19" s="79">
        <v>220889.97</v>
      </c>
    </row>
    <row r="20" spans="1:9" x14ac:dyDescent="0.3">
      <c r="A20" s="23" t="s">
        <v>33</v>
      </c>
      <c r="B20" s="23" t="s">
        <v>262</v>
      </c>
      <c r="C20" s="73" t="s">
        <v>259</v>
      </c>
      <c r="D20" s="23" t="s">
        <v>98</v>
      </c>
      <c r="E20" s="23" t="s">
        <v>169</v>
      </c>
      <c r="F20" s="23" t="s">
        <v>263</v>
      </c>
      <c r="G20" s="79">
        <v>613583.25</v>
      </c>
      <c r="H20" s="79">
        <v>883559.88</v>
      </c>
      <c r="I20" s="79">
        <v>220889.97</v>
      </c>
    </row>
    <row r="21" spans="1:9" x14ac:dyDescent="0.3">
      <c r="A21" s="23" t="s">
        <v>34</v>
      </c>
      <c r="B21" s="23" t="s">
        <v>262</v>
      </c>
      <c r="C21" s="73" t="s">
        <v>259</v>
      </c>
      <c r="D21" s="23" t="s">
        <v>260</v>
      </c>
      <c r="E21" s="23" t="s">
        <v>178</v>
      </c>
      <c r="F21" s="23" t="s">
        <v>263</v>
      </c>
      <c r="G21" s="79">
        <v>2454333</v>
      </c>
      <c r="H21" s="79">
        <v>3436066.2</v>
      </c>
      <c r="I21" s="79">
        <v>245433.3</v>
      </c>
    </row>
    <row r="22" spans="1:9" x14ac:dyDescent="0.3">
      <c r="A22" s="23" t="s">
        <v>35</v>
      </c>
      <c r="B22" s="23" t="s">
        <v>262</v>
      </c>
      <c r="C22" s="73" t="s">
        <v>259</v>
      </c>
      <c r="D22" s="23" t="s">
        <v>260</v>
      </c>
      <c r="E22" s="23" t="s">
        <v>180</v>
      </c>
      <c r="F22" s="23" t="s">
        <v>263</v>
      </c>
      <c r="G22" s="79">
        <v>3681499.5</v>
      </c>
      <c r="H22" s="79">
        <v>4663232.7</v>
      </c>
      <c r="I22" s="79">
        <v>343606.62</v>
      </c>
    </row>
    <row r="23" spans="1:9" x14ac:dyDescent="0.3">
      <c r="A23" s="23" t="s">
        <v>36</v>
      </c>
      <c r="B23" s="23" t="s">
        <v>262</v>
      </c>
      <c r="C23" s="73" t="s">
        <v>259</v>
      </c>
      <c r="D23" s="23" t="s">
        <v>260</v>
      </c>
      <c r="E23" s="23" t="s">
        <v>182</v>
      </c>
      <c r="F23" s="23" t="s">
        <v>263</v>
      </c>
      <c r="G23" s="79">
        <v>4908666</v>
      </c>
      <c r="H23" s="79">
        <v>5890399.2000000002</v>
      </c>
      <c r="I23" s="79">
        <v>429508.27500000002</v>
      </c>
    </row>
    <row r="24" spans="1:9" ht="24.6" x14ac:dyDescent="0.3">
      <c r="A24" s="23" t="s">
        <v>37</v>
      </c>
      <c r="B24" s="23" t="s">
        <v>265</v>
      </c>
      <c r="C24" s="73" t="s">
        <v>266</v>
      </c>
      <c r="D24" s="23" t="s">
        <v>267</v>
      </c>
      <c r="E24" s="23" t="s">
        <v>169</v>
      </c>
      <c r="F24" s="23" t="s">
        <v>261</v>
      </c>
      <c r="G24" s="79">
        <v>159531.64499999999</v>
      </c>
      <c r="H24" s="79">
        <v>2.4543330000000001</v>
      </c>
      <c r="I24" s="79">
        <v>134988.315</v>
      </c>
    </row>
    <row r="25" spans="1:9" ht="24.6" x14ac:dyDescent="0.3">
      <c r="A25" s="23" t="s">
        <v>38</v>
      </c>
      <c r="B25" s="23" t="s">
        <v>265</v>
      </c>
      <c r="C25" s="73" t="s">
        <v>266</v>
      </c>
      <c r="D25" s="23" t="s">
        <v>269</v>
      </c>
      <c r="E25" s="23" t="s">
        <v>178</v>
      </c>
      <c r="F25" s="23" t="s">
        <v>261</v>
      </c>
      <c r="G25" s="79">
        <v>220889.97</v>
      </c>
      <c r="H25" s="79">
        <v>687213.24</v>
      </c>
      <c r="I25" s="79">
        <v>196346.64</v>
      </c>
    </row>
    <row r="26" spans="1:9" ht="24.6" x14ac:dyDescent="0.3">
      <c r="A26" s="23" t="s">
        <v>39</v>
      </c>
      <c r="B26" s="23" t="s">
        <v>265</v>
      </c>
      <c r="C26" s="73" t="s">
        <v>266</v>
      </c>
      <c r="D26" s="23" t="s">
        <v>269</v>
      </c>
      <c r="E26" s="23" t="s">
        <v>180</v>
      </c>
      <c r="F26" s="23" t="s">
        <v>261</v>
      </c>
      <c r="G26" s="79">
        <v>245433.3</v>
      </c>
      <c r="H26" s="79">
        <v>932646.54</v>
      </c>
      <c r="I26" s="79">
        <v>233161.63500000001</v>
      </c>
    </row>
    <row r="27" spans="1:9" ht="24.6" x14ac:dyDescent="0.3">
      <c r="A27" s="23" t="s">
        <v>40</v>
      </c>
      <c r="B27" s="23" t="s">
        <v>265</v>
      </c>
      <c r="C27" s="73" t="s">
        <v>266</v>
      </c>
      <c r="D27" s="23" t="s">
        <v>269</v>
      </c>
      <c r="E27" s="23" t="s">
        <v>182</v>
      </c>
      <c r="F27" s="23" t="s">
        <v>261</v>
      </c>
      <c r="G27" s="79">
        <v>294519.96000000002</v>
      </c>
      <c r="H27" s="79">
        <v>1178079.8400000001</v>
      </c>
      <c r="I27" s="79">
        <v>257704.965</v>
      </c>
    </row>
    <row r="28" spans="1:9" x14ac:dyDescent="0.3">
      <c r="A28" s="23" t="s">
        <v>41</v>
      </c>
      <c r="B28" s="23" t="s">
        <v>265</v>
      </c>
      <c r="C28" s="73" t="s">
        <v>259</v>
      </c>
      <c r="D28" s="23" t="s">
        <v>267</v>
      </c>
      <c r="E28" s="23" t="s">
        <v>169</v>
      </c>
      <c r="F28" s="23" t="s">
        <v>261</v>
      </c>
      <c r="G28" s="79">
        <v>208618.30499999999</v>
      </c>
      <c r="H28" s="79">
        <v>2.4543330000000001</v>
      </c>
      <c r="I28" s="79">
        <v>220889.97</v>
      </c>
    </row>
    <row r="29" spans="1:9" x14ac:dyDescent="0.3">
      <c r="A29" s="23" t="s">
        <v>42</v>
      </c>
      <c r="B29" s="23" t="s">
        <v>265</v>
      </c>
      <c r="C29" s="73" t="s">
        <v>259</v>
      </c>
      <c r="D29" s="23" t="s">
        <v>269</v>
      </c>
      <c r="E29" s="23" t="s">
        <v>178</v>
      </c>
      <c r="F29" s="23" t="s">
        <v>261</v>
      </c>
      <c r="G29" s="79">
        <v>233161.63500000001</v>
      </c>
      <c r="H29" s="79">
        <v>687213.24</v>
      </c>
      <c r="I29" s="79">
        <v>245433.3</v>
      </c>
    </row>
    <row r="30" spans="1:9" x14ac:dyDescent="0.3">
      <c r="A30" s="23" t="s">
        <v>43</v>
      </c>
      <c r="B30" s="23" t="s">
        <v>265</v>
      </c>
      <c r="C30" s="73" t="s">
        <v>259</v>
      </c>
      <c r="D30" s="23" t="s">
        <v>269</v>
      </c>
      <c r="E30" s="23" t="s">
        <v>180</v>
      </c>
      <c r="F30" s="23" t="s">
        <v>261</v>
      </c>
      <c r="G30" s="79">
        <v>257704.965</v>
      </c>
      <c r="H30" s="79">
        <v>932646.54</v>
      </c>
      <c r="I30" s="79">
        <v>343606.62</v>
      </c>
    </row>
    <row r="31" spans="1:9" x14ac:dyDescent="0.3">
      <c r="A31" s="23" t="s">
        <v>44</v>
      </c>
      <c r="B31" s="23" t="s">
        <v>265</v>
      </c>
      <c r="C31" s="73" t="s">
        <v>259</v>
      </c>
      <c r="D31" s="23" t="s">
        <v>269</v>
      </c>
      <c r="E31" s="23" t="s">
        <v>182</v>
      </c>
      <c r="F31" s="23" t="s">
        <v>261</v>
      </c>
      <c r="G31" s="79">
        <v>306791.625</v>
      </c>
      <c r="H31" s="79">
        <v>1178079.8400000001</v>
      </c>
      <c r="I31" s="79">
        <v>429508.27500000002</v>
      </c>
    </row>
    <row r="32" spans="1:9" ht="24.6" x14ac:dyDescent="0.3">
      <c r="A32" s="23" t="s">
        <v>45</v>
      </c>
      <c r="B32" s="23" t="s">
        <v>277</v>
      </c>
      <c r="C32" s="73" t="s">
        <v>266</v>
      </c>
      <c r="D32" s="23" t="s">
        <v>267</v>
      </c>
      <c r="E32" s="23" t="s">
        <v>169</v>
      </c>
      <c r="F32" s="23" t="s">
        <v>261</v>
      </c>
      <c r="G32" s="79">
        <v>159531.64499999999</v>
      </c>
      <c r="H32" s="79">
        <v>2.4543330000000001</v>
      </c>
      <c r="I32" s="79">
        <v>134988.315</v>
      </c>
    </row>
    <row r="33" spans="1:9" ht="24.6" x14ac:dyDescent="0.3">
      <c r="A33" s="23" t="s">
        <v>46</v>
      </c>
      <c r="B33" s="23" t="s">
        <v>277</v>
      </c>
      <c r="C33" s="73" t="s">
        <v>266</v>
      </c>
      <c r="D33" s="23" t="s">
        <v>269</v>
      </c>
      <c r="E33" s="23" t="s">
        <v>178</v>
      </c>
      <c r="F33" s="23" t="s">
        <v>261</v>
      </c>
      <c r="G33" s="79">
        <v>220889.97</v>
      </c>
      <c r="H33" s="79">
        <v>687213.24</v>
      </c>
      <c r="I33" s="79">
        <v>196346.64</v>
      </c>
    </row>
    <row r="34" spans="1:9" ht="24.6" x14ac:dyDescent="0.3">
      <c r="A34" s="23" t="s">
        <v>47</v>
      </c>
      <c r="B34" s="23" t="s">
        <v>277</v>
      </c>
      <c r="C34" s="73" t="s">
        <v>266</v>
      </c>
      <c r="D34" s="23" t="s">
        <v>269</v>
      </c>
      <c r="E34" s="23" t="s">
        <v>180</v>
      </c>
      <c r="F34" s="23" t="s">
        <v>261</v>
      </c>
      <c r="G34" s="79">
        <v>245433.3</v>
      </c>
      <c r="H34" s="79">
        <v>932646.54</v>
      </c>
      <c r="I34" s="79">
        <v>233161.63500000001</v>
      </c>
    </row>
    <row r="35" spans="1:9" ht="24.6" x14ac:dyDescent="0.3">
      <c r="A35" s="23" t="s">
        <v>48</v>
      </c>
      <c r="B35" s="23" t="s">
        <v>277</v>
      </c>
      <c r="C35" s="73" t="s">
        <v>266</v>
      </c>
      <c r="D35" s="23" t="s">
        <v>269</v>
      </c>
      <c r="E35" s="23" t="s">
        <v>182</v>
      </c>
      <c r="F35" s="23" t="s">
        <v>261</v>
      </c>
      <c r="G35" s="79">
        <v>294519.96000000002</v>
      </c>
      <c r="H35" s="79">
        <v>1178079.8400000001</v>
      </c>
      <c r="I35" s="79">
        <v>257704.965</v>
      </c>
    </row>
    <row r="36" spans="1:9" x14ac:dyDescent="0.3">
      <c r="A36" s="23" t="s">
        <v>49</v>
      </c>
      <c r="B36" s="23" t="s">
        <v>277</v>
      </c>
      <c r="C36" s="73" t="s">
        <v>259</v>
      </c>
      <c r="D36" s="23" t="s">
        <v>267</v>
      </c>
      <c r="E36" s="23" t="s">
        <v>169</v>
      </c>
      <c r="F36" s="23" t="s">
        <v>261</v>
      </c>
      <c r="G36" s="79">
        <v>159531.64499999999</v>
      </c>
      <c r="H36" s="79">
        <v>2.4543330000000001</v>
      </c>
      <c r="I36" s="79">
        <v>220889.97</v>
      </c>
    </row>
    <row r="37" spans="1:9" x14ac:dyDescent="0.3">
      <c r="A37" s="23" t="s">
        <v>50</v>
      </c>
      <c r="B37" s="23" t="s">
        <v>277</v>
      </c>
      <c r="C37" s="73" t="s">
        <v>259</v>
      </c>
      <c r="D37" s="23" t="s">
        <v>269</v>
      </c>
      <c r="E37" s="23" t="s">
        <v>178</v>
      </c>
      <c r="F37" s="23" t="s">
        <v>261</v>
      </c>
      <c r="G37" s="79">
        <v>220889.97</v>
      </c>
      <c r="H37" s="79">
        <v>687213.24</v>
      </c>
      <c r="I37" s="79">
        <v>245433.3</v>
      </c>
    </row>
    <row r="38" spans="1:9" x14ac:dyDescent="0.3">
      <c r="A38" s="23" t="s">
        <v>51</v>
      </c>
      <c r="B38" s="23" t="s">
        <v>277</v>
      </c>
      <c r="C38" s="73" t="s">
        <v>259</v>
      </c>
      <c r="D38" s="23" t="s">
        <v>269</v>
      </c>
      <c r="E38" s="23" t="s">
        <v>180</v>
      </c>
      <c r="F38" s="23" t="s">
        <v>261</v>
      </c>
      <c r="G38" s="79">
        <v>245433.3</v>
      </c>
      <c r="H38" s="79">
        <v>932646.54</v>
      </c>
      <c r="I38" s="79">
        <v>343606.62</v>
      </c>
    </row>
    <row r="39" spans="1:9" x14ac:dyDescent="0.3">
      <c r="A39" s="23" t="s">
        <v>52</v>
      </c>
      <c r="B39" s="23" t="s">
        <v>277</v>
      </c>
      <c r="C39" s="73" t="s">
        <v>259</v>
      </c>
      <c r="D39" s="23" t="s">
        <v>269</v>
      </c>
      <c r="E39" s="23" t="s">
        <v>182</v>
      </c>
      <c r="F39" s="23" t="s">
        <v>261</v>
      </c>
      <c r="G39" s="79">
        <v>294519.96000000002</v>
      </c>
      <c r="H39" s="79">
        <v>1178079.8400000001</v>
      </c>
      <c r="I39" s="79">
        <v>429508.27500000002</v>
      </c>
    </row>
    <row r="40" spans="1:9" ht="24.6" x14ac:dyDescent="0.3">
      <c r="A40" s="23" t="s">
        <v>53</v>
      </c>
      <c r="B40" s="23" t="s">
        <v>286</v>
      </c>
      <c r="C40" s="73" t="s">
        <v>266</v>
      </c>
      <c r="D40" s="23" t="s">
        <v>267</v>
      </c>
      <c r="E40" s="23" t="s">
        <v>169</v>
      </c>
      <c r="F40" s="23" t="s">
        <v>261</v>
      </c>
      <c r="G40" s="79">
        <v>159531.64499999999</v>
      </c>
      <c r="H40" s="79">
        <v>2.4543330000000001</v>
      </c>
      <c r="I40" s="79">
        <v>134988.315</v>
      </c>
    </row>
    <row r="41" spans="1:9" ht="24.6" x14ac:dyDescent="0.3">
      <c r="A41" s="23" t="s">
        <v>54</v>
      </c>
      <c r="B41" s="23" t="s">
        <v>286</v>
      </c>
      <c r="C41" s="73" t="s">
        <v>266</v>
      </c>
      <c r="D41" s="23" t="s">
        <v>269</v>
      </c>
      <c r="E41" s="23" t="s">
        <v>178</v>
      </c>
      <c r="F41" s="23" t="s">
        <v>261</v>
      </c>
      <c r="G41" s="79">
        <v>220889.97</v>
      </c>
      <c r="H41" s="79">
        <v>687213.24</v>
      </c>
      <c r="I41" s="79">
        <v>196346.64</v>
      </c>
    </row>
    <row r="42" spans="1:9" ht="24.6" x14ac:dyDescent="0.3">
      <c r="A42" s="23" t="s">
        <v>55</v>
      </c>
      <c r="B42" s="23" t="s">
        <v>286</v>
      </c>
      <c r="C42" s="73" t="s">
        <v>266</v>
      </c>
      <c r="D42" s="23" t="s">
        <v>269</v>
      </c>
      <c r="E42" s="23" t="s">
        <v>180</v>
      </c>
      <c r="F42" s="23" t="s">
        <v>261</v>
      </c>
      <c r="G42" s="79">
        <v>245433.3</v>
      </c>
      <c r="H42" s="79">
        <v>932646.54</v>
      </c>
      <c r="I42" s="79">
        <v>233161.63500000001</v>
      </c>
    </row>
    <row r="43" spans="1:9" ht="24.6" x14ac:dyDescent="0.3">
      <c r="A43" s="23" t="s">
        <v>56</v>
      </c>
      <c r="B43" s="23" t="s">
        <v>286</v>
      </c>
      <c r="C43" s="73" t="s">
        <v>266</v>
      </c>
      <c r="D43" s="23" t="s">
        <v>269</v>
      </c>
      <c r="E43" s="23" t="s">
        <v>182</v>
      </c>
      <c r="F43" s="23" t="s">
        <v>261</v>
      </c>
      <c r="G43" s="79">
        <v>294519.96000000002</v>
      </c>
      <c r="H43" s="79">
        <v>1178079.8400000001</v>
      </c>
      <c r="I43" s="79">
        <v>257704.965</v>
      </c>
    </row>
    <row r="44" spans="1:9" x14ac:dyDescent="0.3">
      <c r="A44" s="23" t="s">
        <v>57</v>
      </c>
      <c r="B44" s="23" t="s">
        <v>286</v>
      </c>
      <c r="C44" s="73" t="s">
        <v>259</v>
      </c>
      <c r="D44" s="23" t="s">
        <v>267</v>
      </c>
      <c r="E44" s="23" t="s">
        <v>169</v>
      </c>
      <c r="F44" s="23" t="s">
        <v>261</v>
      </c>
      <c r="G44" s="79">
        <v>159531.64499999999</v>
      </c>
      <c r="H44" s="79">
        <v>2.4543330000000001</v>
      </c>
      <c r="I44" s="79">
        <v>220889.97</v>
      </c>
    </row>
    <row r="45" spans="1:9" x14ac:dyDescent="0.3">
      <c r="A45" s="23" t="s">
        <v>58</v>
      </c>
      <c r="B45" s="23" t="s">
        <v>286</v>
      </c>
      <c r="C45" s="73" t="s">
        <v>259</v>
      </c>
      <c r="D45" s="23" t="s">
        <v>269</v>
      </c>
      <c r="E45" s="23" t="s">
        <v>178</v>
      </c>
      <c r="F45" s="23" t="s">
        <v>261</v>
      </c>
      <c r="G45" s="79">
        <v>220889.97</v>
      </c>
      <c r="H45" s="79">
        <v>687213.24</v>
      </c>
      <c r="I45" s="79">
        <v>245433.3</v>
      </c>
    </row>
    <row r="46" spans="1:9" x14ac:dyDescent="0.3">
      <c r="A46" s="23" t="s">
        <v>59</v>
      </c>
      <c r="B46" s="23" t="s">
        <v>286</v>
      </c>
      <c r="C46" s="73" t="s">
        <v>259</v>
      </c>
      <c r="D46" s="23" t="s">
        <v>269</v>
      </c>
      <c r="E46" s="23" t="s">
        <v>180</v>
      </c>
      <c r="F46" s="23" t="s">
        <v>261</v>
      </c>
      <c r="G46" s="79">
        <v>245433.3</v>
      </c>
      <c r="H46" s="79">
        <v>932646.54</v>
      </c>
      <c r="I46" s="79">
        <v>343606.62</v>
      </c>
    </row>
    <row r="47" spans="1:9" x14ac:dyDescent="0.3">
      <c r="A47" s="23" t="s">
        <v>60</v>
      </c>
      <c r="B47" s="23" t="s">
        <v>286</v>
      </c>
      <c r="C47" s="73" t="s">
        <v>259</v>
      </c>
      <c r="D47" s="23" t="s">
        <v>269</v>
      </c>
      <c r="E47" s="23" t="s">
        <v>182</v>
      </c>
      <c r="F47" s="23" t="s">
        <v>261</v>
      </c>
      <c r="G47" s="79">
        <v>294519.96000000002</v>
      </c>
      <c r="H47" s="79">
        <v>1178079.8400000001</v>
      </c>
      <c r="I47" s="79">
        <v>429508.27500000002</v>
      </c>
    </row>
  </sheetData>
  <autoFilter ref="A1:J47" xr:uid="{F88EC7EC-62B8-44CA-A079-29BED67BCBDC}"/>
  <conditionalFormatting sqref="A1 A48:A1048576">
    <cfRule type="duplicateValues" dxfId="1" priority="2"/>
  </conditionalFormatting>
  <conditionalFormatting sqref="A2:A47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240-479F-4C1F-92F5-26B6189F5BD1}">
  <sheetPr codeName="Sheet17"/>
  <dimension ref="A1:G3"/>
  <sheetViews>
    <sheetView workbookViewId="0">
      <selection activeCell="O7" sqref="O7"/>
    </sheetView>
  </sheetViews>
  <sheetFormatPr baseColWidth="10" defaultColWidth="9.109375" defaultRowHeight="14.4" x14ac:dyDescent="0.3"/>
  <cols>
    <col min="3" max="3" width="26" bestFit="1" customWidth="1"/>
    <col min="4" max="4" width="10.33203125" style="15" bestFit="1" customWidth="1"/>
    <col min="6" max="6" width="10.44140625" bestFit="1" customWidth="1"/>
    <col min="7" max="7" width="9.44140625" bestFit="1" customWidth="1"/>
  </cols>
  <sheetData>
    <row r="1" spans="1:7" x14ac:dyDescent="0.3">
      <c r="A1" t="s">
        <v>367</v>
      </c>
      <c r="B1" t="s">
        <v>137</v>
      </c>
      <c r="C1" t="s">
        <v>368</v>
      </c>
      <c r="D1" s="15" t="s">
        <v>369</v>
      </c>
      <c r="E1" t="s">
        <v>370</v>
      </c>
      <c r="F1" t="s">
        <v>371</v>
      </c>
      <c r="G1" t="s">
        <v>372</v>
      </c>
    </row>
    <row r="2" spans="1:7" x14ac:dyDescent="0.3">
      <c r="A2" t="s">
        <v>373</v>
      </c>
      <c r="B2">
        <v>1</v>
      </c>
      <c r="C2" t="s">
        <v>374</v>
      </c>
      <c r="D2" s="15" t="s">
        <v>375</v>
      </c>
      <c r="E2" t="s">
        <v>376</v>
      </c>
      <c r="F2" t="s">
        <v>377</v>
      </c>
    </row>
    <row r="3" spans="1:7" x14ac:dyDescent="0.3">
      <c r="A3" t="s">
        <v>373</v>
      </c>
      <c r="B3">
        <v>1</v>
      </c>
      <c r="C3" t="s">
        <v>374</v>
      </c>
      <c r="D3" s="15" t="s">
        <v>378</v>
      </c>
      <c r="E3" t="s">
        <v>376</v>
      </c>
      <c r="F3" t="s">
        <v>379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A24B-2EDB-4DAD-B6FD-DFD8506814EE}">
  <sheetPr codeName="Sheet11"/>
  <dimension ref="A2:U18"/>
  <sheetViews>
    <sheetView showGridLines="0" zoomScaleNormal="100" workbookViewId="0">
      <selection activeCell="S19" sqref="S19"/>
    </sheetView>
  </sheetViews>
  <sheetFormatPr baseColWidth="10" defaultColWidth="9.109375" defaultRowHeight="14.4" x14ac:dyDescent="0.3"/>
  <cols>
    <col min="1" max="1" width="25.88671875" bestFit="1" customWidth="1"/>
    <col min="12" max="12" width="14.88671875" customWidth="1"/>
    <col min="13" max="13" width="13.6640625" customWidth="1"/>
    <col min="14" max="14" width="11.5546875" customWidth="1"/>
    <col min="15" max="15" width="1.109375" hidden="1" customWidth="1"/>
    <col min="16" max="16" width="15.6640625" customWidth="1"/>
    <col min="17" max="17" width="20.88671875" bestFit="1" customWidth="1"/>
    <col min="18" max="18" width="17.109375" customWidth="1"/>
    <col min="19" max="19" width="16" customWidth="1"/>
    <col min="20" max="20" width="11.33203125" customWidth="1"/>
    <col min="21" max="21" width="15.6640625" customWidth="1"/>
  </cols>
  <sheetData>
    <row r="2" spans="1:19" x14ac:dyDescent="0.3">
      <c r="A2" t="s">
        <v>380</v>
      </c>
      <c r="B2" s="53"/>
    </row>
    <row r="4" spans="1:19" x14ac:dyDescent="0.3">
      <c r="A4" t="s">
        <v>381</v>
      </c>
      <c r="B4" s="6"/>
    </row>
    <row r="6" spans="1:19" x14ac:dyDescent="0.3">
      <c r="A6" t="s">
        <v>382</v>
      </c>
      <c r="B6" s="7"/>
    </row>
    <row r="9" spans="1:19" ht="25.5" customHeight="1" x14ac:dyDescent="0.3">
      <c r="A9" s="2" t="s">
        <v>129</v>
      </c>
      <c r="B9" s="111" t="s">
        <v>130</v>
      </c>
      <c r="C9" s="111"/>
      <c r="D9" s="111" t="s">
        <v>131</v>
      </c>
      <c r="E9" s="111"/>
      <c r="F9" s="111"/>
      <c r="G9" s="111"/>
      <c r="H9" s="111"/>
      <c r="I9" s="2" t="s">
        <v>132</v>
      </c>
      <c r="J9" s="2" t="s">
        <v>133</v>
      </c>
      <c r="K9" s="2" t="s">
        <v>134</v>
      </c>
      <c r="L9" s="2" t="s">
        <v>135</v>
      </c>
      <c r="M9" s="2" t="s">
        <v>136</v>
      </c>
      <c r="N9" s="2" t="s">
        <v>137</v>
      </c>
    </row>
    <row r="10" spans="1:19" x14ac:dyDescent="0.3">
      <c r="A10" s="39"/>
      <c r="B10" s="125"/>
      <c r="C10" s="125"/>
      <c r="D10" s="126"/>
      <c r="E10" s="126"/>
      <c r="F10" s="126"/>
      <c r="G10" s="126"/>
      <c r="H10" s="126"/>
      <c r="I10" s="67"/>
      <c r="J10" s="67"/>
      <c r="K10" s="67"/>
      <c r="L10" s="67"/>
      <c r="M10" s="67"/>
      <c r="N10" s="40"/>
    </row>
    <row r="13" spans="1:19" ht="33" customHeight="1" x14ac:dyDescent="0.3">
      <c r="A13" s="2" t="s">
        <v>129</v>
      </c>
      <c r="B13" s="111" t="s">
        <v>130</v>
      </c>
      <c r="C13" s="111"/>
      <c r="D13" s="174" t="s">
        <v>131</v>
      </c>
      <c r="E13" s="174"/>
      <c r="F13" s="174"/>
      <c r="G13" s="174"/>
      <c r="H13" s="174"/>
      <c r="I13" s="2" t="s">
        <v>132</v>
      </c>
      <c r="J13" s="2" t="s">
        <v>133</v>
      </c>
      <c r="K13" s="2" t="s">
        <v>134</v>
      </c>
      <c r="L13" s="2" t="s">
        <v>135</v>
      </c>
      <c r="M13" s="2" t="s">
        <v>136</v>
      </c>
      <c r="N13" s="2" t="s">
        <v>137</v>
      </c>
      <c r="O13" s="2" t="s">
        <v>150</v>
      </c>
      <c r="P13" s="2" t="s">
        <v>151</v>
      </c>
      <c r="Q13" s="13" t="s">
        <v>152</v>
      </c>
      <c r="R13" s="34" t="s">
        <v>153</v>
      </c>
      <c r="S13" s="13" t="s">
        <v>154</v>
      </c>
    </row>
    <row r="14" spans="1:19" x14ac:dyDescent="0.3">
      <c r="A14" s="39"/>
      <c r="B14" s="170"/>
      <c r="C14" s="170"/>
      <c r="D14" s="171"/>
      <c r="E14" s="172"/>
      <c r="F14" s="172"/>
      <c r="G14" s="172"/>
      <c r="H14" s="173"/>
      <c r="I14" s="67"/>
      <c r="J14" s="67"/>
      <c r="K14" s="67"/>
      <c r="L14" s="67"/>
      <c r="M14" s="67"/>
      <c r="N14" s="55"/>
      <c r="O14" s="54"/>
      <c r="P14" s="70">
        <f>ROUND(IFERROR((O14)/(1-TotalGravamen),""),2)</f>
        <v>0</v>
      </c>
      <c r="Q14" s="70">
        <f>ROUND(IFERROR(N14*P14,""),2)</f>
        <v>0</v>
      </c>
      <c r="R14" s="70">
        <f>ROUND(IFERROR(Q14*0.19,""),2)</f>
        <v>0</v>
      </c>
      <c r="S14" s="70">
        <f>IFERROR(Q14+R14,"")</f>
        <v>0</v>
      </c>
    </row>
    <row r="17" spans="1:21" ht="184.8" x14ac:dyDescent="0.3">
      <c r="A17" s="2" t="s">
        <v>129</v>
      </c>
      <c r="B17" s="111" t="s">
        <v>130</v>
      </c>
      <c r="C17" s="111"/>
      <c r="D17" s="111" t="s">
        <v>131</v>
      </c>
      <c r="E17" s="111"/>
      <c r="F17" s="111"/>
      <c r="G17" s="111"/>
      <c r="H17" s="111"/>
      <c r="I17" s="2" t="s">
        <v>132</v>
      </c>
      <c r="J17" s="2" t="s">
        <v>133</v>
      </c>
      <c r="K17" s="2" t="s">
        <v>134</v>
      </c>
      <c r="L17" s="2" t="s">
        <v>135</v>
      </c>
      <c r="M17" s="2" t="s">
        <v>136</v>
      </c>
      <c r="N17" s="2" t="s">
        <v>137</v>
      </c>
      <c r="O17" s="2" t="s">
        <v>150</v>
      </c>
      <c r="P17" s="2" t="s">
        <v>158</v>
      </c>
      <c r="Q17" s="14" t="s">
        <v>159</v>
      </c>
      <c r="R17" s="13" t="s">
        <v>160</v>
      </c>
      <c r="S17" s="13" t="s">
        <v>154</v>
      </c>
      <c r="T17" s="14" t="s">
        <v>153</v>
      </c>
      <c r="U17" s="13" t="s">
        <v>161</v>
      </c>
    </row>
    <row r="18" spans="1:21" x14ac:dyDescent="0.3">
      <c r="A18" s="39"/>
      <c r="B18" s="170"/>
      <c r="C18" s="170"/>
      <c r="D18" s="171"/>
      <c r="E18" s="172"/>
      <c r="F18" s="172"/>
      <c r="G18" s="172"/>
      <c r="H18" s="173"/>
      <c r="I18" s="67"/>
      <c r="J18" s="67"/>
      <c r="K18" s="67"/>
      <c r="L18" s="67"/>
      <c r="M18" s="67"/>
      <c r="N18" s="52"/>
      <c r="O18" s="69"/>
      <c r="P18" s="70">
        <f>IFERROR(ROUND((O18)/(1-TotalGravamen),2),"")</f>
        <v>0</v>
      </c>
      <c r="Q18" s="58"/>
      <c r="R18" s="70">
        <f>IFERROR(ROUND(P18-(P18*Q18),2),"")</f>
        <v>0</v>
      </c>
      <c r="S18" s="70">
        <f>IFERROR(ROUND((R18*N18),2),"")</f>
        <v>0</v>
      </c>
      <c r="T18" s="56"/>
      <c r="U18" s="70">
        <f>IFERROR(IF(T18="Si",ROUND(S18*19%,2),0),"")</f>
        <v>0</v>
      </c>
    </row>
  </sheetData>
  <mergeCells count="12">
    <mergeCell ref="B10:C10"/>
    <mergeCell ref="B9:C9"/>
    <mergeCell ref="D9:H9"/>
    <mergeCell ref="D10:H10"/>
    <mergeCell ref="B13:C13"/>
    <mergeCell ref="D13:H13"/>
    <mergeCell ref="B18:C18"/>
    <mergeCell ref="B14:C14"/>
    <mergeCell ref="B17:C17"/>
    <mergeCell ref="D17:H17"/>
    <mergeCell ref="D14:H14"/>
    <mergeCell ref="D18:H18"/>
  </mergeCells>
  <dataValidations count="6">
    <dataValidation operator="greaterThan" allowBlank="1" showInputMessage="1" showErrorMessage="1" sqref="L14 L18" xr:uid="{55C0592D-AA64-4D21-8AA7-AD8E69B4B66B}"/>
    <dataValidation allowBlank="1" showInputMessage="1" showErrorMessage="1" errorTitle="Error" error="Please Provide a Valid Input" sqref="D14 D18 M14:T14 M18:P18 U18 S18" xr:uid="{A6A281C5-3FE0-45BD-BA76-A00B030CDA3B}"/>
    <dataValidation type="decimal" allowBlank="1" showInputMessage="1" showErrorMessage="1" errorTitle="Verifique la información" error="Seleccione valores entre 0 -100%" prompt="0 - 100%" sqref="Q18" xr:uid="{A8D4284C-A7D8-4EB9-A710-461DCD01A81B}">
      <formula1>0</formula1>
      <formula2>1</formula2>
    </dataValidation>
    <dataValidation type="list" allowBlank="1" showInputMessage="1" showErrorMessage="1" errorTitle="Error" error="Seleccione Si/No" prompt="Si/No" sqref="T18" xr:uid="{7A84E2D9-59C3-4AA9-AF7F-F84C8A69E864}">
      <formula1>"Si,No"</formula1>
    </dataValidation>
    <dataValidation type="whole" operator="greaterThanOrEqual" allowBlank="1" showInputMessage="1" showErrorMessage="1" error="Debe diligenciar números enteros únicamente." prompt="Números enteros" sqref="N10" xr:uid="{F3CF4D55-8E33-4F58-B0C1-2D182DA962AB}">
      <formula1>1</formula1>
    </dataValidation>
    <dataValidation type="whole" allowBlank="1" showInputMessage="1" showErrorMessage="1" errorTitle="Revisar Información" error="Solo valores de 0 -100%" promptTitle="Datos de entrada" prompt="0-100%" sqref="T18" xr:uid="{7B082A82-06EC-440C-949E-6D66CCFBC99A}">
      <formula1>0</formula1>
      <formula2>1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AE1A-3287-46E3-A2F2-BFBA7FDC4803}">
  <sheetPr codeName="Hoja2"/>
  <dimension ref="A1"/>
  <sheetViews>
    <sheetView workbookViewId="0">
      <selection activeCell="E30" sqref="E30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6334-F777-4534-9797-7AC29A4812CE}">
  <sheetPr codeName="Hoja4"/>
  <dimension ref="A1:A89"/>
  <sheetViews>
    <sheetView workbookViewId="0">
      <selection sqref="A1:A46"/>
    </sheetView>
  </sheetViews>
  <sheetFormatPr baseColWidth="10" defaultColWidth="11.44140625" defaultRowHeight="14.4" x14ac:dyDescent="0.3"/>
  <sheetData>
    <row r="1" spans="1:1" x14ac:dyDescent="0.3">
      <c r="A1" s="23" t="s">
        <v>15</v>
      </c>
    </row>
    <row r="2" spans="1:1" x14ac:dyDescent="0.3">
      <c r="A2" s="23" t="s">
        <v>16</v>
      </c>
    </row>
    <row r="3" spans="1:1" x14ac:dyDescent="0.3">
      <c r="A3" s="23" t="s">
        <v>17</v>
      </c>
    </row>
    <row r="4" spans="1:1" x14ac:dyDescent="0.3">
      <c r="A4" s="23" t="s">
        <v>18</v>
      </c>
    </row>
    <row r="5" spans="1:1" x14ac:dyDescent="0.3">
      <c r="A5" s="23" t="s">
        <v>19</v>
      </c>
    </row>
    <row r="6" spans="1:1" x14ac:dyDescent="0.3">
      <c r="A6" s="23" t="s">
        <v>20</v>
      </c>
    </row>
    <row r="7" spans="1:1" x14ac:dyDescent="0.3">
      <c r="A7" s="23" t="s">
        <v>21</v>
      </c>
    </row>
    <row r="8" spans="1:1" x14ac:dyDescent="0.3">
      <c r="A8" s="23" t="s">
        <v>22</v>
      </c>
    </row>
    <row r="9" spans="1:1" x14ac:dyDescent="0.3">
      <c r="A9" s="23" t="s">
        <v>23</v>
      </c>
    </row>
    <row r="10" spans="1:1" x14ac:dyDescent="0.3">
      <c r="A10" s="23" t="s">
        <v>24</v>
      </c>
    </row>
    <row r="11" spans="1:1" x14ac:dyDescent="0.3">
      <c r="A11" s="23" t="s">
        <v>25</v>
      </c>
    </row>
    <row r="12" spans="1:1" x14ac:dyDescent="0.3">
      <c r="A12" s="23" t="s">
        <v>26</v>
      </c>
    </row>
    <row r="13" spans="1:1" x14ac:dyDescent="0.3">
      <c r="A13" s="23" t="s">
        <v>27</v>
      </c>
    </row>
    <row r="14" spans="1:1" x14ac:dyDescent="0.3">
      <c r="A14" s="23" t="s">
        <v>28</v>
      </c>
    </row>
    <row r="15" spans="1:1" x14ac:dyDescent="0.3">
      <c r="A15" s="23" t="s">
        <v>29</v>
      </c>
    </row>
    <row r="16" spans="1:1" x14ac:dyDescent="0.3">
      <c r="A16" s="23" t="s">
        <v>30</v>
      </c>
    </row>
    <row r="17" spans="1:1" x14ac:dyDescent="0.3">
      <c r="A17" s="23" t="s">
        <v>31</v>
      </c>
    </row>
    <row r="18" spans="1:1" x14ac:dyDescent="0.3">
      <c r="A18" s="23" t="s">
        <v>32</v>
      </c>
    </row>
    <row r="19" spans="1:1" x14ac:dyDescent="0.3">
      <c r="A19" s="23" t="s">
        <v>33</v>
      </c>
    </row>
    <row r="20" spans="1:1" x14ac:dyDescent="0.3">
      <c r="A20" s="23" t="s">
        <v>34</v>
      </c>
    </row>
    <row r="21" spans="1:1" x14ac:dyDescent="0.3">
      <c r="A21" s="23" t="s">
        <v>35</v>
      </c>
    </row>
    <row r="22" spans="1:1" x14ac:dyDescent="0.3">
      <c r="A22" s="23" t="s">
        <v>36</v>
      </c>
    </row>
    <row r="23" spans="1:1" x14ac:dyDescent="0.3">
      <c r="A23" s="23" t="s">
        <v>37</v>
      </c>
    </row>
    <row r="24" spans="1:1" x14ac:dyDescent="0.3">
      <c r="A24" s="23" t="s">
        <v>38</v>
      </c>
    </row>
    <row r="25" spans="1:1" x14ac:dyDescent="0.3">
      <c r="A25" s="23" t="s">
        <v>39</v>
      </c>
    </row>
    <row r="26" spans="1:1" x14ac:dyDescent="0.3">
      <c r="A26" s="23" t="s">
        <v>40</v>
      </c>
    </row>
    <row r="27" spans="1:1" x14ac:dyDescent="0.3">
      <c r="A27" s="23" t="s">
        <v>41</v>
      </c>
    </row>
    <row r="28" spans="1:1" x14ac:dyDescent="0.3">
      <c r="A28" s="23" t="s">
        <v>42</v>
      </c>
    </row>
    <row r="29" spans="1:1" x14ac:dyDescent="0.3">
      <c r="A29" s="23" t="s">
        <v>43</v>
      </c>
    </row>
    <row r="30" spans="1:1" x14ac:dyDescent="0.3">
      <c r="A30" s="23" t="s">
        <v>44</v>
      </c>
    </row>
    <row r="31" spans="1:1" x14ac:dyDescent="0.3">
      <c r="A31" s="23" t="s">
        <v>45</v>
      </c>
    </row>
    <row r="32" spans="1:1" x14ac:dyDescent="0.3">
      <c r="A32" s="23" t="s">
        <v>46</v>
      </c>
    </row>
    <row r="33" spans="1:1" x14ac:dyDescent="0.3">
      <c r="A33" s="23" t="s">
        <v>47</v>
      </c>
    </row>
    <row r="34" spans="1:1" x14ac:dyDescent="0.3">
      <c r="A34" s="23" t="s">
        <v>48</v>
      </c>
    </row>
    <row r="35" spans="1:1" x14ac:dyDescent="0.3">
      <c r="A35" s="23" t="s">
        <v>49</v>
      </c>
    </row>
    <row r="36" spans="1:1" x14ac:dyDescent="0.3">
      <c r="A36" s="23" t="s">
        <v>50</v>
      </c>
    </row>
    <row r="37" spans="1:1" x14ac:dyDescent="0.3">
      <c r="A37" s="23" t="s">
        <v>51</v>
      </c>
    </row>
    <row r="38" spans="1:1" x14ac:dyDescent="0.3">
      <c r="A38" s="23" t="s">
        <v>52</v>
      </c>
    </row>
    <row r="39" spans="1:1" x14ac:dyDescent="0.3">
      <c r="A39" s="23" t="s">
        <v>53</v>
      </c>
    </row>
    <row r="40" spans="1:1" x14ac:dyDescent="0.3">
      <c r="A40" s="23" t="s">
        <v>54</v>
      </c>
    </row>
    <row r="41" spans="1:1" x14ac:dyDescent="0.3">
      <c r="A41" s="23" t="s">
        <v>55</v>
      </c>
    </row>
    <row r="42" spans="1:1" x14ac:dyDescent="0.3">
      <c r="A42" s="23" t="s">
        <v>56</v>
      </c>
    </row>
    <row r="43" spans="1:1" x14ac:dyDescent="0.3">
      <c r="A43" s="23" t="s">
        <v>57</v>
      </c>
    </row>
    <row r="44" spans="1:1" x14ac:dyDescent="0.3">
      <c r="A44" s="23" t="s">
        <v>58</v>
      </c>
    </row>
    <row r="45" spans="1:1" x14ac:dyDescent="0.3">
      <c r="A45" s="23" t="s">
        <v>59</v>
      </c>
    </row>
    <row r="46" spans="1:1" x14ac:dyDescent="0.3">
      <c r="A46" s="23" t="s">
        <v>60</v>
      </c>
    </row>
    <row r="47" spans="1:1" x14ac:dyDescent="0.3">
      <c r="A47" s="75"/>
    </row>
    <row r="48" spans="1:1" x14ac:dyDescent="0.3">
      <c r="A48" s="75"/>
    </row>
    <row r="49" spans="1:1" x14ac:dyDescent="0.3">
      <c r="A49" s="75"/>
    </row>
    <row r="50" spans="1:1" x14ac:dyDescent="0.3">
      <c r="A50" s="75"/>
    </row>
    <row r="51" spans="1:1" x14ac:dyDescent="0.3">
      <c r="A51" s="75"/>
    </row>
    <row r="52" spans="1:1" x14ac:dyDescent="0.3">
      <c r="A52" s="75"/>
    </row>
    <row r="53" spans="1:1" x14ac:dyDescent="0.3">
      <c r="A53" s="23"/>
    </row>
    <row r="54" spans="1:1" x14ac:dyDescent="0.3">
      <c r="A54" s="22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  <row r="80" spans="1:1" x14ac:dyDescent="0.3">
      <c r="A80" s="23"/>
    </row>
    <row r="81" spans="1:1" x14ac:dyDescent="0.3">
      <c r="A81" s="23"/>
    </row>
    <row r="82" spans="1:1" x14ac:dyDescent="0.3">
      <c r="A82" s="23"/>
    </row>
    <row r="83" spans="1:1" x14ac:dyDescent="0.3">
      <c r="A83" s="23"/>
    </row>
    <row r="84" spans="1:1" x14ac:dyDescent="0.3">
      <c r="A84" s="23"/>
    </row>
    <row r="85" spans="1:1" x14ac:dyDescent="0.3">
      <c r="A85" s="23"/>
    </row>
    <row r="86" spans="1:1" x14ac:dyDescent="0.3">
      <c r="A86" s="23"/>
    </row>
    <row r="87" spans="1:1" x14ac:dyDescent="0.3">
      <c r="A87" s="23"/>
    </row>
    <row r="88" spans="1:1" x14ac:dyDescent="0.3">
      <c r="A88" s="23"/>
    </row>
    <row r="89" spans="1:1" x14ac:dyDescent="0.3">
      <c r="A89" s="23"/>
    </row>
  </sheetData>
  <conditionalFormatting sqref="A47:A85">
    <cfRule type="duplicateValues" dxfId="40" priority="45"/>
  </conditionalFormatting>
  <conditionalFormatting sqref="A1:A46">
    <cfRule type="duplicateValues" dxfId="3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0BD3-44F2-4739-8592-B19C5089A7B2}">
  <sheetPr codeName="Hoja7"/>
  <dimension ref="A1:E6"/>
  <sheetViews>
    <sheetView workbookViewId="0">
      <selection activeCell="B9" sqref="B9"/>
    </sheetView>
  </sheetViews>
  <sheetFormatPr baseColWidth="10" defaultColWidth="28.88671875" defaultRowHeight="14.4" x14ac:dyDescent="0.3"/>
  <cols>
    <col min="1" max="16384" width="28.88671875" style="84"/>
  </cols>
  <sheetData>
    <row r="1" spans="1:5" x14ac:dyDescent="0.3">
      <c r="A1" s="82"/>
      <c r="B1" s="83"/>
      <c r="C1" s="83"/>
      <c r="D1" s="83"/>
      <c r="E1" s="83"/>
    </row>
    <row r="2" spans="1:5" x14ac:dyDescent="0.3">
      <c r="A2" s="82" t="s">
        <v>22</v>
      </c>
      <c r="B2" s="82">
        <v>3908727.04</v>
      </c>
      <c r="C2" s="82">
        <v>15672227.3062</v>
      </c>
      <c r="D2" s="82">
        <v>3218951.68</v>
      </c>
      <c r="E2" s="82"/>
    </row>
    <row r="3" spans="1:5" x14ac:dyDescent="0.3">
      <c r="A3" s="82"/>
      <c r="B3" s="82">
        <f>+SUM(B2:B2)</f>
        <v>3908727.04</v>
      </c>
      <c r="C3" s="82">
        <f>+SUM(C2:C2)</f>
        <v>15672227.3062</v>
      </c>
      <c r="D3" s="82">
        <f>+SUM(D2:D2)</f>
        <v>3218951.68</v>
      </c>
      <c r="E3" s="82"/>
    </row>
    <row r="4" spans="1:5" x14ac:dyDescent="0.3">
      <c r="A4" s="82"/>
      <c r="B4" s="82"/>
      <c r="C4" s="82"/>
      <c r="D4" s="82"/>
      <c r="E4" s="82"/>
    </row>
    <row r="5" spans="1:5" x14ac:dyDescent="0.3">
      <c r="A5" s="82"/>
      <c r="B5" s="82"/>
      <c r="C5" s="82"/>
      <c r="D5" s="82"/>
      <c r="E5" s="82"/>
    </row>
    <row r="6" spans="1:5" x14ac:dyDescent="0.3">
      <c r="A6" s="82"/>
      <c r="B6" s="82"/>
      <c r="C6" s="82"/>
      <c r="D6" s="82"/>
      <c r="E6" s="82"/>
    </row>
  </sheetData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C0B8-6207-4557-9676-4B73B687D22D}">
  <sheetPr codeName="Hoja5"/>
  <dimension ref="A1:M7"/>
  <sheetViews>
    <sheetView topLeftCell="C1" workbookViewId="0">
      <selection activeCell="H12" sqref="H12"/>
    </sheetView>
  </sheetViews>
  <sheetFormatPr baseColWidth="10" defaultColWidth="11.44140625" defaultRowHeight="14.4" x14ac:dyDescent="0.3"/>
  <cols>
    <col min="1" max="1" width="13.6640625" bestFit="1" customWidth="1"/>
    <col min="2" max="2" width="15.33203125" customWidth="1"/>
    <col min="5" max="6" width="22" customWidth="1"/>
    <col min="7" max="7" width="20" bestFit="1" customWidth="1"/>
    <col min="8" max="9" width="22" customWidth="1"/>
    <col min="12" max="12" width="20" bestFit="1" customWidth="1"/>
  </cols>
  <sheetData>
    <row r="1" spans="1:13" ht="15.6" thickTop="1" thickBot="1" x14ac:dyDescent="0.35">
      <c r="A1" s="42" t="s">
        <v>61</v>
      </c>
      <c r="B1" s="42" t="s">
        <v>62</v>
      </c>
      <c r="E1" s="42" t="s">
        <v>63</v>
      </c>
      <c r="F1" s="42" t="s">
        <v>64</v>
      </c>
      <c r="G1" s="20" t="s">
        <v>10</v>
      </c>
      <c r="H1" s="42" t="s">
        <v>65</v>
      </c>
      <c r="I1" s="42" t="s">
        <v>66</v>
      </c>
      <c r="J1" s="42" t="s">
        <v>67</v>
      </c>
      <c r="L1" s="65" t="s">
        <v>68</v>
      </c>
      <c r="M1" s="66" t="s">
        <v>69</v>
      </c>
    </row>
    <row r="2" spans="1:13" ht="16.8" thickTop="1" thickBot="1" x14ac:dyDescent="0.35">
      <c r="A2" s="41" t="s">
        <v>70</v>
      </c>
      <c r="B2" s="60" t="s">
        <v>71</v>
      </c>
      <c r="E2" s="61" t="s">
        <v>70</v>
      </c>
      <c r="F2" s="61" t="s">
        <v>70</v>
      </c>
      <c r="H2" s="61" t="s">
        <v>70</v>
      </c>
      <c r="I2" s="61" t="s">
        <v>70</v>
      </c>
      <c r="J2" s="61" t="s">
        <v>70</v>
      </c>
      <c r="L2" s="63" t="s">
        <v>7</v>
      </c>
      <c r="M2" s="64" t="s">
        <v>63</v>
      </c>
    </row>
    <row r="3" spans="1:13" ht="16.8" thickTop="1" thickBot="1" x14ac:dyDescent="0.35">
      <c r="A3" s="41" t="s">
        <v>72</v>
      </c>
      <c r="B3" s="60" t="s">
        <v>73</v>
      </c>
      <c r="E3" s="61" t="s">
        <v>72</v>
      </c>
      <c r="F3" s="61" t="s">
        <v>72</v>
      </c>
      <c r="H3" s="61" t="s">
        <v>72</v>
      </c>
      <c r="I3" s="61" t="s">
        <v>72</v>
      </c>
      <c r="J3" s="61" t="s">
        <v>72</v>
      </c>
      <c r="L3" s="63" t="s">
        <v>9</v>
      </c>
      <c r="M3" s="62" t="s">
        <v>64</v>
      </c>
    </row>
    <row r="4" spans="1:13" ht="16.8" thickTop="1" thickBot="1" x14ac:dyDescent="0.35">
      <c r="A4" s="41" t="s">
        <v>74</v>
      </c>
      <c r="B4" s="60" t="s">
        <v>75</v>
      </c>
      <c r="E4" s="61" t="s">
        <v>74</v>
      </c>
      <c r="F4" s="61" t="s">
        <v>74</v>
      </c>
      <c r="H4" s="61" t="s">
        <v>74</v>
      </c>
      <c r="I4" s="61" t="s">
        <v>74</v>
      </c>
      <c r="J4" s="61" t="s">
        <v>74</v>
      </c>
      <c r="L4" s="63" t="s">
        <v>10</v>
      </c>
      <c r="M4" s="62" t="s">
        <v>76</v>
      </c>
    </row>
    <row r="5" spans="1:13" ht="16.8" thickTop="1" thickBot="1" x14ac:dyDescent="0.35">
      <c r="A5" s="41" t="s">
        <v>77</v>
      </c>
      <c r="B5" s="60" t="s">
        <v>78</v>
      </c>
      <c r="E5" s="61" t="s">
        <v>77</v>
      </c>
      <c r="H5" s="61" t="s">
        <v>77</v>
      </c>
      <c r="L5" s="63" t="s">
        <v>11</v>
      </c>
      <c r="M5" s="62" t="s">
        <v>65</v>
      </c>
    </row>
    <row r="6" spans="1:13" ht="15.6" thickTop="1" thickBot="1" x14ac:dyDescent="0.35">
      <c r="L6" s="63" t="s">
        <v>12</v>
      </c>
      <c r="M6" s="62" t="s">
        <v>79</v>
      </c>
    </row>
    <row r="7" spans="1:13" ht="15" thickTop="1" x14ac:dyDescent="0.3">
      <c r="L7" s="63" t="s">
        <v>13</v>
      </c>
      <c r="M7" s="62" t="s">
        <v>67</v>
      </c>
    </row>
  </sheetData>
  <pageMargins left="0.7" right="0.7" top="0.75" bottom="0.75" header="0.3" footer="0.3"/>
  <pageSetup paperSize="119" orientation="portrait" horizontalDpi="1200" verticalDpi="120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C15E-61AA-46E1-8D94-54AA546924A9}">
  <sheetPr codeName="Hoja6">
    <tabColor theme="0" tint="-0.499984740745262"/>
  </sheetPr>
  <dimension ref="A1:D17"/>
  <sheetViews>
    <sheetView showGridLines="0" showRowColHeaders="0" topLeftCell="A3" zoomScale="120" zoomScaleNormal="120" workbookViewId="0">
      <selection activeCell="D10" sqref="D10"/>
    </sheetView>
  </sheetViews>
  <sheetFormatPr baseColWidth="10" defaultColWidth="11.109375" defaultRowHeight="14.4" x14ac:dyDescent="0.3"/>
  <cols>
    <col min="1" max="1" width="3.6640625" customWidth="1"/>
    <col min="2" max="2" width="49.6640625" customWidth="1"/>
    <col min="3" max="3" width="13.88671875" customWidth="1"/>
    <col min="4" max="4" width="57.33203125" customWidth="1"/>
  </cols>
  <sheetData>
    <row r="1" spans="1:4" ht="108.75" customHeight="1" thickBot="1" x14ac:dyDescent="0.35">
      <c r="B1" s="93" t="s">
        <v>80</v>
      </c>
      <c r="C1" s="94"/>
      <c r="D1" s="95"/>
    </row>
    <row r="2" spans="1:4" ht="15" thickBot="1" x14ac:dyDescent="0.35">
      <c r="B2" s="96"/>
      <c r="C2" s="96"/>
      <c r="D2" s="96"/>
    </row>
    <row r="3" spans="1:4" ht="36" customHeight="1" thickBot="1" x14ac:dyDescent="0.35">
      <c r="B3" s="97" t="s">
        <v>81</v>
      </c>
      <c r="C3" s="98"/>
      <c r="D3" s="99"/>
    </row>
    <row r="4" spans="1:4" ht="28.2" thickBot="1" x14ac:dyDescent="0.35">
      <c r="A4" s="46" t="s">
        <v>8</v>
      </c>
      <c r="B4" s="51" t="s">
        <v>82</v>
      </c>
      <c r="C4" s="51" t="s">
        <v>83</v>
      </c>
      <c r="D4" s="51" t="s">
        <v>84</v>
      </c>
    </row>
    <row r="5" spans="1:4" ht="21" thickBot="1" x14ac:dyDescent="0.35">
      <c r="A5" s="47">
        <v>1</v>
      </c>
      <c r="B5" s="48" t="s">
        <v>85</v>
      </c>
      <c r="C5" s="50"/>
      <c r="D5" s="50" t="s">
        <v>86</v>
      </c>
    </row>
    <row r="6" spans="1:4" ht="37.5" customHeight="1" thickBot="1" x14ac:dyDescent="0.35">
      <c r="A6" s="47">
        <v>2</v>
      </c>
      <c r="B6" s="48" t="s">
        <v>87</v>
      </c>
      <c r="C6" s="50"/>
      <c r="D6" s="50" t="s">
        <v>88</v>
      </c>
    </row>
    <row r="7" spans="1:4" ht="37.5" customHeight="1" thickBot="1" x14ac:dyDescent="0.35">
      <c r="A7" s="47">
        <v>3</v>
      </c>
      <c r="B7" s="48" t="s">
        <v>89</v>
      </c>
      <c r="C7" s="50"/>
      <c r="D7" s="50" t="s">
        <v>90</v>
      </c>
    </row>
    <row r="8" spans="1:4" ht="37.5" customHeight="1" thickBot="1" x14ac:dyDescent="0.35">
      <c r="A8" s="47">
        <v>4</v>
      </c>
      <c r="B8" s="48" t="s">
        <v>91</v>
      </c>
      <c r="C8" s="50"/>
      <c r="D8" s="50" t="s">
        <v>92</v>
      </c>
    </row>
    <row r="9" spans="1:4" ht="37.5" customHeight="1" thickBot="1" x14ac:dyDescent="0.35">
      <c r="A9" s="47">
        <v>5</v>
      </c>
      <c r="B9" s="48" t="s">
        <v>93</v>
      </c>
      <c r="C9" s="50"/>
      <c r="D9" s="50" t="s">
        <v>94</v>
      </c>
    </row>
    <row r="10" spans="1:4" ht="37.5" customHeight="1" thickBot="1" x14ac:dyDescent="0.35">
      <c r="A10" s="47">
        <v>6</v>
      </c>
      <c r="B10" s="49" t="s">
        <v>95</v>
      </c>
      <c r="C10" s="50"/>
      <c r="D10" s="50" t="s">
        <v>92</v>
      </c>
    </row>
    <row r="11" spans="1:4" ht="37.5" customHeight="1" thickBot="1" x14ac:dyDescent="0.35">
      <c r="A11" s="47">
        <v>7</v>
      </c>
      <c r="B11" s="48" t="s">
        <v>96</v>
      </c>
      <c r="C11" s="50"/>
      <c r="D11" s="50" t="s">
        <v>92</v>
      </c>
    </row>
    <row r="12" spans="1:4" ht="37.5" customHeight="1" thickBot="1" x14ac:dyDescent="0.35">
      <c r="A12" s="47">
        <v>8</v>
      </c>
      <c r="B12" s="48" t="s">
        <v>97</v>
      </c>
      <c r="C12" s="50"/>
      <c r="D12" s="50" t="s">
        <v>98</v>
      </c>
    </row>
    <row r="13" spans="1:4" ht="37.5" customHeight="1" thickBot="1" x14ac:dyDescent="0.35">
      <c r="A13" s="47">
        <v>9</v>
      </c>
      <c r="B13" s="48" t="s">
        <v>99</v>
      </c>
      <c r="C13" s="50"/>
      <c r="D13" s="50" t="s">
        <v>92</v>
      </c>
    </row>
    <row r="14" spans="1:4" ht="37.5" customHeight="1" thickBot="1" x14ac:dyDescent="0.35">
      <c r="A14" s="47">
        <v>10</v>
      </c>
      <c r="B14" s="48" t="s">
        <v>100</v>
      </c>
      <c r="C14" s="50"/>
      <c r="D14" s="50" t="s">
        <v>92</v>
      </c>
    </row>
    <row r="15" spans="1:4" ht="37.5" customHeight="1" thickBot="1" x14ac:dyDescent="0.35">
      <c r="A15" s="47">
        <v>11</v>
      </c>
      <c r="B15" s="48" t="s">
        <v>101</v>
      </c>
      <c r="C15" s="50"/>
      <c r="D15" s="50" t="s">
        <v>102</v>
      </c>
    </row>
    <row r="16" spans="1:4" ht="37.5" customHeight="1" thickBot="1" x14ac:dyDescent="0.35">
      <c r="A16" s="47">
        <v>12</v>
      </c>
      <c r="B16" s="48" t="s">
        <v>103</v>
      </c>
      <c r="C16" s="50"/>
      <c r="D16" s="87" t="s">
        <v>104</v>
      </c>
    </row>
    <row r="17" spans="1:4" ht="37.5" customHeight="1" thickBot="1" x14ac:dyDescent="0.35">
      <c r="A17" s="47">
        <v>13</v>
      </c>
      <c r="B17" s="48" t="s">
        <v>105</v>
      </c>
      <c r="C17" s="50"/>
      <c r="D17" s="50" t="s">
        <v>92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0155-100A-47AB-83D0-A5EFDDE4CB19}">
  <sheetPr codeName="Sheet1">
    <tabColor rgb="FF305496"/>
  </sheetPr>
  <dimension ref="A1:R37"/>
  <sheetViews>
    <sheetView showGridLines="0" topLeftCell="A3" zoomScale="70" zoomScaleNormal="70" workbookViewId="0">
      <selection activeCell="M17" sqref="M17:N17"/>
    </sheetView>
  </sheetViews>
  <sheetFormatPr baseColWidth="10" defaultColWidth="9.109375" defaultRowHeight="14.4" x14ac:dyDescent="0.3"/>
  <cols>
    <col min="1" max="1" width="5.6640625" customWidth="1"/>
    <col min="2" max="3" width="13.109375" customWidth="1"/>
    <col min="4" max="4" width="19.109375" customWidth="1"/>
    <col min="5" max="5" width="16.6640625" customWidth="1"/>
    <col min="6" max="7" width="14.44140625" customWidth="1"/>
    <col min="8" max="8" width="11.44140625" customWidth="1"/>
    <col min="9" max="9" width="27.88671875" bestFit="1" customWidth="1"/>
    <col min="10" max="10" width="16.44140625" bestFit="1" customWidth="1"/>
    <col min="11" max="11" width="15.88671875" bestFit="1" customWidth="1"/>
    <col min="12" max="12" width="15" bestFit="1" customWidth="1"/>
    <col min="13" max="13" width="12.44140625" bestFit="1" customWidth="1"/>
    <col min="14" max="14" width="12.6640625" customWidth="1"/>
    <col min="16" max="16" width="0.109375" style="37" customWidth="1"/>
  </cols>
  <sheetData>
    <row r="1" spans="1:16" ht="68.849999999999994" customHeight="1" x14ac:dyDescent="0.3">
      <c r="A1" s="91" t="s">
        <v>106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6" ht="21" hidden="1" customHeight="1" x14ac:dyDescent="0.3">
      <c r="A2" s="108" t="s">
        <v>107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 ht="15.6" customHeight="1" x14ac:dyDescent="0.3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24" customHeight="1" x14ac:dyDescent="0.3">
      <c r="A4" s="107" t="str">
        <f>+Inicio!A3</f>
        <v>Versión 8   26/03/2025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6" s="16" customFormat="1" ht="20.100000000000001" customHeight="1" x14ac:dyDescent="0.35">
      <c r="A5" s="101" t="s">
        <v>108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P5" s="38"/>
    </row>
    <row r="6" spans="1:16" ht="3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x14ac:dyDescent="0.3">
      <c r="A7" s="104" t="s">
        <v>109</v>
      </c>
      <c r="B7" s="105"/>
      <c r="C7" s="105"/>
      <c r="D7" s="106" t="s">
        <v>110</v>
      </c>
      <c r="E7" s="106"/>
      <c r="F7" s="106"/>
      <c r="G7" s="106"/>
      <c r="H7" s="106"/>
      <c r="I7" s="106"/>
      <c r="J7" s="26" t="s">
        <v>111</v>
      </c>
      <c r="K7" s="106" t="s">
        <v>112</v>
      </c>
      <c r="L7" s="106"/>
      <c r="M7" s="106"/>
      <c r="N7" s="106"/>
    </row>
    <row r="8" spans="1:16" ht="3" customHeight="1" x14ac:dyDescent="0.3">
      <c r="A8" s="1"/>
      <c r="B8" s="1"/>
      <c r="C8" s="1"/>
      <c r="D8" s="35"/>
      <c r="E8" s="35"/>
      <c r="F8" s="35"/>
      <c r="G8" s="35"/>
      <c r="H8" s="35"/>
      <c r="I8" s="35"/>
      <c r="J8" s="28"/>
      <c r="K8" s="35"/>
      <c r="L8" s="35"/>
      <c r="M8" s="35"/>
      <c r="N8" s="35"/>
    </row>
    <row r="9" spans="1:16" x14ac:dyDescent="0.3">
      <c r="A9" s="104" t="s">
        <v>113</v>
      </c>
      <c r="B9" s="105"/>
      <c r="C9" s="105"/>
      <c r="D9" s="106" t="s">
        <v>114</v>
      </c>
      <c r="E9" s="106"/>
      <c r="F9" s="106"/>
      <c r="G9" s="106"/>
      <c r="H9" s="106"/>
      <c r="I9" s="106"/>
      <c r="J9" s="25" t="s">
        <v>115</v>
      </c>
      <c r="K9" s="106" t="s">
        <v>116</v>
      </c>
      <c r="L9" s="106"/>
      <c r="M9" s="106"/>
      <c r="N9" s="106"/>
    </row>
    <row r="10" spans="1:16" ht="3" customHeight="1" x14ac:dyDescent="0.3">
      <c r="A10" s="1"/>
      <c r="B10" s="1"/>
      <c r="C10" s="1"/>
      <c r="D10" s="35"/>
      <c r="E10" s="35"/>
      <c r="F10" s="35"/>
      <c r="G10" s="35"/>
      <c r="H10" s="35"/>
      <c r="I10" s="35"/>
      <c r="J10" s="28"/>
      <c r="K10" s="35"/>
      <c r="L10" s="35"/>
      <c r="M10" s="35"/>
      <c r="N10" s="35"/>
    </row>
    <row r="11" spans="1:16" x14ac:dyDescent="0.3">
      <c r="A11" s="129" t="s">
        <v>117</v>
      </c>
      <c r="B11" s="111"/>
      <c r="C11" s="111"/>
      <c r="D11" s="106" t="s">
        <v>118</v>
      </c>
      <c r="E11" s="106"/>
      <c r="F11" s="106"/>
      <c r="G11" s="106"/>
      <c r="H11" s="106"/>
      <c r="I11" s="106"/>
      <c r="J11" s="24" t="s">
        <v>119</v>
      </c>
      <c r="K11" s="106">
        <v>3173677084</v>
      </c>
      <c r="L11" s="106"/>
      <c r="M11" s="106"/>
      <c r="N11" s="106"/>
    </row>
    <row r="12" spans="1:16" ht="3" customHeight="1" x14ac:dyDescent="0.3">
      <c r="A12" s="1"/>
      <c r="B12" s="1"/>
      <c r="C12" s="1"/>
      <c r="D12" s="35"/>
      <c r="E12" s="35"/>
      <c r="F12" s="35"/>
      <c r="G12" s="35"/>
      <c r="H12" s="35"/>
      <c r="I12" s="35"/>
    </row>
    <row r="13" spans="1:16" x14ac:dyDescent="0.3">
      <c r="A13" s="129" t="s">
        <v>120</v>
      </c>
      <c r="B13" s="111"/>
      <c r="C13" s="111"/>
      <c r="D13" s="130" t="s">
        <v>121</v>
      </c>
      <c r="E13" s="130"/>
      <c r="F13" s="130"/>
      <c r="G13" s="130"/>
      <c r="H13" s="130"/>
      <c r="I13" s="130"/>
      <c r="L13" s="18"/>
    </row>
    <row r="14" spans="1:16" ht="3" customHeigh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16" s="16" customFormat="1" ht="20.100000000000001" customHeight="1" x14ac:dyDescent="0.35">
      <c r="A15" s="101" t="s">
        <v>122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  <c r="P15" s="38"/>
    </row>
    <row r="16" spans="1:16" ht="12" customHeight="1" x14ac:dyDescent="0.3"/>
    <row r="17" spans="1:18" ht="24.75" customHeight="1" x14ac:dyDescent="0.3">
      <c r="E17" s="111" t="s">
        <v>123</v>
      </c>
      <c r="F17" s="112"/>
      <c r="G17" s="128">
        <v>45856</v>
      </c>
      <c r="H17" s="128"/>
      <c r="I17" s="2" t="s">
        <v>124</v>
      </c>
      <c r="J17" s="128">
        <v>45863</v>
      </c>
      <c r="K17" s="128"/>
      <c r="L17" s="17" t="s">
        <v>125</v>
      </c>
      <c r="M17" s="128">
        <v>45954</v>
      </c>
      <c r="N17" s="128"/>
    </row>
    <row r="18" spans="1:18" ht="57.75" customHeight="1" thickBot="1" x14ac:dyDescent="0.35">
      <c r="B18" s="110" t="s">
        <v>126</v>
      </c>
      <c r="C18" s="110"/>
      <c r="D18" s="110"/>
      <c r="E18" s="110"/>
    </row>
    <row r="19" spans="1:18" ht="24" customHeight="1" thickBot="1" x14ac:dyDescent="0.35">
      <c r="B19" s="4">
        <v>1</v>
      </c>
      <c r="C19" s="1"/>
      <c r="D19" s="1"/>
      <c r="E19" s="17" t="s">
        <v>5</v>
      </c>
      <c r="F19" s="109" t="s">
        <v>13</v>
      </c>
      <c r="G19" s="109"/>
      <c r="H19" s="37" t="str">
        <f>+VLOOKUP(Lote_Segmento,Lote_Segmento1[],2,0)</f>
        <v>Lote_2</v>
      </c>
      <c r="J19" s="17" t="s">
        <v>127</v>
      </c>
      <c r="K19" s="76" t="s">
        <v>92</v>
      </c>
      <c r="L19" s="17" t="s">
        <v>128</v>
      </c>
      <c r="M19" s="76" t="s">
        <v>92</v>
      </c>
    </row>
    <row r="20" spans="1:18" ht="20.100000000000001" customHeight="1" x14ac:dyDescent="0.3">
      <c r="F20" s="37" t="s">
        <v>13</v>
      </c>
    </row>
    <row r="21" spans="1:18" ht="27" customHeight="1" x14ac:dyDescent="0.3">
      <c r="A21" s="2" t="s">
        <v>129</v>
      </c>
      <c r="B21" s="111" t="s">
        <v>130</v>
      </c>
      <c r="C21" s="111"/>
      <c r="D21" s="111" t="s">
        <v>131</v>
      </c>
      <c r="E21" s="111"/>
      <c r="F21" s="111"/>
      <c r="G21" s="111"/>
      <c r="H21" s="111"/>
      <c r="I21" s="2" t="s">
        <v>132</v>
      </c>
      <c r="J21" s="2" t="s">
        <v>133</v>
      </c>
      <c r="K21" s="2" t="s">
        <v>134</v>
      </c>
      <c r="L21" s="2" t="s">
        <v>135</v>
      </c>
      <c r="M21" s="2" t="s">
        <v>136</v>
      </c>
      <c r="N21" s="2" t="s">
        <v>137</v>
      </c>
    </row>
    <row r="22" spans="1:18" s="27" customFormat="1" ht="14.4" customHeight="1" x14ac:dyDescent="0.25">
      <c r="A22" s="39">
        <v>1</v>
      </c>
      <c r="B22" s="125" t="s">
        <v>22</v>
      </c>
      <c r="C22" s="125"/>
      <c r="D22" s="126" t="s">
        <v>138</v>
      </c>
      <c r="E22" s="126"/>
      <c r="F22" s="126"/>
      <c r="G22" s="126"/>
      <c r="H22" s="126"/>
      <c r="I22" s="67" t="s">
        <v>139</v>
      </c>
      <c r="J22" s="67" t="s">
        <v>140</v>
      </c>
      <c r="K22" s="67" t="s">
        <v>141</v>
      </c>
      <c r="L22" s="67" t="s">
        <v>92</v>
      </c>
      <c r="M22" s="67" t="s">
        <v>142</v>
      </c>
      <c r="N22" s="40">
        <v>1</v>
      </c>
      <c r="O22" s="59"/>
      <c r="P22" s="59">
        <v>9</v>
      </c>
      <c r="Q22" s="59"/>
      <c r="R22" s="59"/>
    </row>
    <row r="24" spans="1:18" ht="20.100000000000001" customHeight="1" x14ac:dyDescent="0.3">
      <c r="A24" s="101" t="s">
        <v>143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3"/>
    </row>
    <row r="25" spans="1:18" x14ac:dyDescent="0.3">
      <c r="I25" s="37"/>
    </row>
    <row r="26" spans="1:18" x14ac:dyDescent="0.3">
      <c r="A26" s="127" t="s">
        <v>144</v>
      </c>
      <c r="B26" s="127"/>
      <c r="C26" s="127"/>
      <c r="D26" s="127"/>
      <c r="E26" s="127"/>
      <c r="F26" s="127"/>
      <c r="G26" s="127"/>
      <c r="H26" s="127"/>
      <c r="I26" s="127"/>
    </row>
    <row r="27" spans="1:18" x14ac:dyDescent="0.3">
      <c r="A27" s="127"/>
      <c r="B27" s="127"/>
      <c r="C27" s="127"/>
      <c r="D27" s="127"/>
      <c r="E27" s="127"/>
      <c r="F27" s="127"/>
      <c r="G27" s="127"/>
      <c r="H27" s="127"/>
      <c r="I27" s="127"/>
    </row>
    <row r="28" spans="1:18" x14ac:dyDescent="0.3">
      <c r="A28" s="127"/>
      <c r="B28" s="127"/>
      <c r="C28" s="127"/>
      <c r="D28" s="127"/>
      <c r="E28" s="127"/>
      <c r="F28" s="127"/>
      <c r="G28" s="127"/>
      <c r="H28" s="127"/>
      <c r="I28" s="127"/>
    </row>
    <row r="29" spans="1:18" x14ac:dyDescent="0.3">
      <c r="A29" s="127"/>
      <c r="B29" s="127"/>
      <c r="C29" s="127"/>
      <c r="D29" s="127"/>
      <c r="E29" s="127"/>
      <c r="F29" s="127"/>
      <c r="G29" s="127"/>
      <c r="H29" s="127"/>
      <c r="I29" s="127"/>
    </row>
    <row r="30" spans="1:18" x14ac:dyDescent="0.3">
      <c r="A30" s="57" t="s">
        <v>145</v>
      </c>
      <c r="B30" s="117" t="s">
        <v>83</v>
      </c>
      <c r="C30" s="118"/>
      <c r="D30" s="118"/>
      <c r="E30" s="118"/>
      <c r="F30" s="118"/>
      <c r="G30" s="119"/>
      <c r="H30" s="120" t="s">
        <v>146</v>
      </c>
      <c r="I30" s="121"/>
    </row>
    <row r="31" spans="1:18" x14ac:dyDescent="0.3">
      <c r="A31" s="9">
        <v>1</v>
      </c>
      <c r="B31" s="122"/>
      <c r="C31" s="122"/>
      <c r="D31" s="122"/>
      <c r="E31" s="122"/>
      <c r="F31" s="122"/>
      <c r="G31" s="122"/>
      <c r="H31" s="123"/>
      <c r="I31" s="124"/>
    </row>
    <row r="33" spans="1:14" x14ac:dyDescent="0.3">
      <c r="A33" s="1"/>
      <c r="B33" s="1"/>
      <c r="C33" s="1"/>
      <c r="D33" s="1"/>
      <c r="E33" s="113" t="s">
        <v>147</v>
      </c>
      <c r="F33" s="113"/>
      <c r="G33" s="114"/>
      <c r="H33" s="115">
        <f>SUM(H31:I31)</f>
        <v>0</v>
      </c>
      <c r="I33" s="116"/>
    </row>
    <row r="37" spans="1:14" ht="20.100000000000001" customHeight="1" x14ac:dyDescent="0.3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</sheetData>
  <sheetProtection algorithmName="SHA-512" hashValue="zA75VV0hh3QMnPbxahoNMtAvRnQua1GtiO9bie0RBUUwJKCAABYL26Difm+BGuCiC0jHooYF2e1vRw2ULE9nNw==" saltValue="JWqGcHSUemexL+QZ5N7J4Q==" spinCount="100000" sheet="1" objects="1" scenarios="1" selectLockedCells="1"/>
  <dataConsolidate link="1"/>
  <mergeCells count="35">
    <mergeCell ref="G17:H17"/>
    <mergeCell ref="J17:K17"/>
    <mergeCell ref="A11:C11"/>
    <mergeCell ref="D11:I11"/>
    <mergeCell ref="A15:N15"/>
    <mergeCell ref="A13:C13"/>
    <mergeCell ref="D13:I13"/>
    <mergeCell ref="K11:N11"/>
    <mergeCell ref="F19:G19"/>
    <mergeCell ref="B18:E18"/>
    <mergeCell ref="E17:F17"/>
    <mergeCell ref="E33:G33"/>
    <mergeCell ref="H33:I33"/>
    <mergeCell ref="B30:G30"/>
    <mergeCell ref="H30:I30"/>
    <mergeCell ref="B31:G31"/>
    <mergeCell ref="H31:I31"/>
    <mergeCell ref="B22:C22"/>
    <mergeCell ref="D21:H21"/>
    <mergeCell ref="D22:H22"/>
    <mergeCell ref="A24:N24"/>
    <mergeCell ref="A26:I29"/>
    <mergeCell ref="B21:C21"/>
    <mergeCell ref="M17:N17"/>
    <mergeCell ref="A1:N1"/>
    <mergeCell ref="A3:N3"/>
    <mergeCell ref="A5:N5"/>
    <mergeCell ref="A9:C9"/>
    <mergeCell ref="D9:I9"/>
    <mergeCell ref="A7:C7"/>
    <mergeCell ref="D7:I7"/>
    <mergeCell ref="A4:N4"/>
    <mergeCell ref="A2:N2"/>
    <mergeCell ref="K7:N7"/>
    <mergeCell ref="K9:N9"/>
  </mergeCells>
  <dataValidations count="3">
    <dataValidation type="date" operator="greaterThanOrEqual" allowBlank="1" showInputMessage="1" showErrorMessage="1" error="La fecha debe tener formato dd/mm/aaaa._x000a__x000a_Use una fecha válida" prompt="dd/mm/aaaa" sqref="M17:N17 G17:H17 J17:K17" xr:uid="{616BDF10-9C9E-4052-AF41-0AB0753DCA1F}">
      <formula1>TODAY()</formula1>
    </dataValidation>
    <dataValidation type="decimal" allowBlank="1" showInputMessage="1" showErrorMessage="1" error="Seleccione valores entre 0 -100%" prompt="0-100%" sqref="H31:I31" xr:uid="{915EE77E-0E0E-4288-A136-8C618EE06C8A}">
      <formula1>0</formula1>
      <formula2>1</formula2>
    </dataValidation>
    <dataValidation type="whole" operator="greaterThanOrEqual" allowBlank="1" showInputMessage="1" showErrorMessage="1" error="Debe diligenciar números enteros únicamente." prompt="Números enteros" sqref="N22" xr:uid="{92536387-DCE3-48CF-BCC5-4B4F4446773D}">
      <formula1>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CAB2-2CC2-4298-82F8-D77108F96CE9}">
  <sheetPr codeName="Sheet16">
    <tabColor rgb="FF305496"/>
    <pageSetUpPr fitToPage="1"/>
  </sheetPr>
  <dimension ref="A1:T37"/>
  <sheetViews>
    <sheetView showGridLines="0" tabSelected="1" topLeftCell="G7" zoomScale="85" zoomScaleNormal="85" workbookViewId="0">
      <selection activeCell="D11" sqref="D11:I11"/>
    </sheetView>
  </sheetViews>
  <sheetFormatPr baseColWidth="10" defaultColWidth="9.109375" defaultRowHeight="14.4" x14ac:dyDescent="0.3"/>
  <cols>
    <col min="1" max="1" width="5.6640625" customWidth="1"/>
    <col min="2" max="3" width="13.109375" customWidth="1"/>
    <col min="4" max="4" width="17.33203125" customWidth="1"/>
    <col min="5" max="5" width="14.109375" customWidth="1"/>
    <col min="6" max="6" width="13.5546875" customWidth="1"/>
    <col min="7" max="7" width="14.44140625" customWidth="1"/>
    <col min="8" max="8" width="14.88671875" customWidth="1"/>
    <col min="9" max="9" width="27.88671875" bestFit="1" customWidth="1"/>
    <col min="10" max="10" width="16.44140625" bestFit="1" customWidth="1"/>
    <col min="11" max="11" width="25.6640625" customWidth="1"/>
    <col min="12" max="12" width="15" bestFit="1" customWidth="1"/>
    <col min="13" max="13" width="12.44140625" bestFit="1" customWidth="1"/>
    <col min="14" max="14" width="10" customWidth="1"/>
    <col min="15" max="15" width="18.5546875" hidden="1" customWidth="1"/>
    <col min="16" max="17" width="15.5546875" bestFit="1" customWidth="1"/>
    <col min="18" max="18" width="13.88671875" bestFit="1" customWidth="1"/>
    <col min="19" max="19" width="15.5546875" bestFit="1" customWidth="1"/>
    <col min="20" max="20" width="18.33203125" customWidth="1"/>
  </cols>
  <sheetData>
    <row r="1" spans="1:20" ht="67.5" customHeight="1" x14ac:dyDescent="0.3">
      <c r="A1" s="91" t="s">
        <v>148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ht="21" hidden="1" customHeight="1" x14ac:dyDescent="0.3">
      <c r="A2" s="108" t="s">
        <v>107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20" ht="15.6" customHeight="1" x14ac:dyDescent="0.3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20" ht="24" customHeight="1" x14ac:dyDescent="0.3">
      <c r="A4" s="107" t="str">
        <f>+SolCotizacion!$A$4</f>
        <v>Versión 8   26/03/2025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20" ht="20.100000000000001" customHeight="1" x14ac:dyDescent="0.3">
      <c r="A5" s="146" t="s">
        <v>108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33"/>
    </row>
    <row r="6" spans="1:20" ht="3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0" x14ac:dyDescent="0.3">
      <c r="A7" s="104" t="s">
        <v>109</v>
      </c>
      <c r="B7" s="105"/>
      <c r="C7" s="105"/>
      <c r="D7" s="137" t="str">
        <f>SolCotizacion!D7</f>
        <v>UNIDAD DE PLANEACION DE INFRAESTRUCTURA DE TRANSPORTE</v>
      </c>
      <c r="E7" s="138"/>
      <c r="F7" s="138"/>
      <c r="G7" s="138"/>
      <c r="H7" s="138"/>
      <c r="I7" s="139"/>
      <c r="J7" s="26" t="s">
        <v>111</v>
      </c>
      <c r="K7" s="140" t="str">
        <f>SolCotizacion!K7</f>
        <v>901525615-1</v>
      </c>
      <c r="L7" s="141"/>
      <c r="M7" s="142"/>
    </row>
    <row r="8" spans="1:20" ht="3" customHeight="1" x14ac:dyDescent="0.3">
      <c r="A8" s="1"/>
      <c r="B8" s="1"/>
      <c r="C8" s="1"/>
      <c r="D8" s="35"/>
      <c r="E8" s="35"/>
      <c r="F8" s="35"/>
      <c r="G8" s="35"/>
      <c r="H8" s="35"/>
      <c r="I8" s="35"/>
      <c r="J8" s="28"/>
      <c r="K8" s="35"/>
      <c r="L8" s="35"/>
      <c r="M8" s="35"/>
      <c r="N8" s="1"/>
      <c r="O8" s="1"/>
      <c r="P8" s="1"/>
    </row>
    <row r="9" spans="1:20" x14ac:dyDescent="0.3">
      <c r="A9" s="104" t="s">
        <v>113</v>
      </c>
      <c r="B9" s="105"/>
      <c r="C9" s="105"/>
      <c r="D9" s="137" t="str">
        <f>SolCotizacion!D9</f>
        <v xml:space="preserve"> Av. Calle 26 # 57 – 83, Torre 7, Piso 3 Bogotá D.C. Colombia</v>
      </c>
      <c r="E9" s="138"/>
      <c r="F9" s="138"/>
      <c r="G9" s="138"/>
      <c r="H9" s="138"/>
      <c r="I9" s="139"/>
      <c r="J9" s="25" t="s">
        <v>115</v>
      </c>
      <c r="K9" s="140" t="str">
        <f>SolCotizacion!K9</f>
        <v>Bogotá D.C</v>
      </c>
      <c r="L9" s="141"/>
      <c r="M9" s="142"/>
    </row>
    <row r="10" spans="1:20" ht="3" customHeight="1" x14ac:dyDescent="0.3">
      <c r="A10" s="1"/>
      <c r="B10" s="1"/>
      <c r="C10" s="1"/>
      <c r="D10" s="35"/>
      <c r="E10" s="35"/>
      <c r="F10" s="35"/>
      <c r="G10" s="35"/>
      <c r="H10" s="35"/>
      <c r="I10" s="35"/>
      <c r="J10" s="28"/>
      <c r="K10" s="35"/>
      <c r="L10" s="35"/>
      <c r="M10" s="35"/>
      <c r="N10" s="1"/>
      <c r="O10" s="1"/>
      <c r="P10" s="1"/>
    </row>
    <row r="11" spans="1:20" x14ac:dyDescent="0.3">
      <c r="A11" s="129" t="s">
        <v>117</v>
      </c>
      <c r="B11" s="111"/>
      <c r="C11" s="111"/>
      <c r="D11" s="137" t="str">
        <f>SolCotizacion!D11</f>
        <v>Bismark Benjamin Buenaños Mosquera</v>
      </c>
      <c r="E11" s="138"/>
      <c r="F11" s="138"/>
      <c r="G11" s="138"/>
      <c r="H11" s="138"/>
      <c r="I11" s="139"/>
      <c r="J11" s="24" t="s">
        <v>119</v>
      </c>
      <c r="K11" s="157">
        <f>SolCotizacion!K11</f>
        <v>3173677084</v>
      </c>
      <c r="L11" s="141"/>
      <c r="M11" s="142"/>
    </row>
    <row r="12" spans="1:20" ht="3" customHeight="1" x14ac:dyDescent="0.3">
      <c r="A12" s="1"/>
      <c r="B12" s="1"/>
      <c r="C12" s="1"/>
      <c r="D12" s="35"/>
      <c r="E12" s="35"/>
      <c r="F12" s="35"/>
      <c r="G12" s="35"/>
      <c r="H12" s="35"/>
      <c r="I12" s="35"/>
    </row>
    <row r="13" spans="1:20" ht="15.6" customHeight="1" x14ac:dyDescent="0.3">
      <c r="A13" s="129" t="s">
        <v>120</v>
      </c>
      <c r="B13" s="111"/>
      <c r="C13" s="111"/>
      <c r="D13" s="143" t="str">
        <f>SolCotizacion!D13</f>
        <v>bismark.buenanos@upit.gov.co</v>
      </c>
      <c r="E13" s="144"/>
      <c r="F13" s="144"/>
      <c r="G13" s="144"/>
      <c r="H13" s="144"/>
      <c r="I13" s="145"/>
    </row>
    <row r="14" spans="1:20" ht="3" customHeigh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20" ht="20.100000000000001" customHeight="1" x14ac:dyDescent="0.3">
      <c r="A15" s="146" t="s">
        <v>149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33"/>
    </row>
    <row r="16" spans="1:20" ht="3" customHeight="1" x14ac:dyDescent="0.3"/>
    <row r="17" spans="1:19" ht="24" customHeight="1" x14ac:dyDescent="0.3">
      <c r="A17" s="3"/>
      <c r="B17" s="3"/>
      <c r="C17" s="3"/>
      <c r="D17" s="3"/>
      <c r="E17" s="111" t="s">
        <v>123</v>
      </c>
      <c r="F17" s="112"/>
      <c r="G17" s="131">
        <f>SolCotizacion!G17</f>
        <v>45856</v>
      </c>
      <c r="H17" s="132"/>
      <c r="I17" s="2" t="s">
        <v>124</v>
      </c>
      <c r="J17" s="133">
        <f>SolCotizacion!J17</f>
        <v>45863</v>
      </c>
      <c r="K17" s="134"/>
      <c r="L17" s="17" t="s">
        <v>125</v>
      </c>
      <c r="M17" s="133">
        <f>SolCotizacion!M17</f>
        <v>45954</v>
      </c>
      <c r="N17" s="134"/>
    </row>
    <row r="18" spans="1:19" ht="18" customHeight="1" x14ac:dyDescent="0.3">
      <c r="B18" s="3"/>
      <c r="C18" s="3"/>
      <c r="D18" s="1"/>
    </row>
    <row r="19" spans="1:19" ht="20.100000000000001" customHeight="1" x14ac:dyDescent="0.3">
      <c r="F19" s="135" t="s">
        <v>5</v>
      </c>
      <c r="G19" s="136"/>
      <c r="H19" s="163" t="str">
        <f>SolCotizacion!F19</f>
        <v>Lote 2</v>
      </c>
      <c r="I19" s="163"/>
    </row>
    <row r="20" spans="1:19" ht="18.75" customHeight="1" x14ac:dyDescent="0.3"/>
    <row r="21" spans="1:19" s="31" customFormat="1" ht="26.25" customHeight="1" x14ac:dyDescent="0.3">
      <c r="A21" s="2" t="s">
        <v>129</v>
      </c>
      <c r="B21" s="111" t="s">
        <v>130</v>
      </c>
      <c r="C21" s="111"/>
      <c r="D21" s="111" t="s">
        <v>131</v>
      </c>
      <c r="E21" s="111"/>
      <c r="F21" s="111"/>
      <c r="G21" s="111"/>
      <c r="H21" s="111"/>
      <c r="I21" s="2" t="s">
        <v>132</v>
      </c>
      <c r="J21" s="2" t="s">
        <v>133</v>
      </c>
      <c r="K21" s="2" t="s">
        <v>134</v>
      </c>
      <c r="L21" s="2" t="s">
        <v>135</v>
      </c>
      <c r="M21" s="2" t="s">
        <v>136</v>
      </c>
      <c r="N21" s="2" t="s">
        <v>137</v>
      </c>
      <c r="O21" s="2" t="s">
        <v>150</v>
      </c>
      <c r="P21" s="2" t="s">
        <v>151</v>
      </c>
      <c r="Q21" s="13" t="s">
        <v>152</v>
      </c>
      <c r="R21" s="34" t="s">
        <v>153</v>
      </c>
      <c r="S21" s="13" t="s">
        <v>154</v>
      </c>
    </row>
    <row r="22" spans="1:19" ht="14.4" customHeight="1" x14ac:dyDescent="0.3">
      <c r="A22" s="5">
        <v>1</v>
      </c>
      <c r="B22" s="155" t="s">
        <v>22</v>
      </c>
      <c r="C22" s="156"/>
      <c r="D22" s="160" t="s">
        <v>138</v>
      </c>
      <c r="E22" s="161"/>
      <c r="F22" s="161"/>
      <c r="G22" s="161"/>
      <c r="H22" s="162"/>
      <c r="I22" s="68" t="s">
        <v>139</v>
      </c>
      <c r="J22" s="68" t="s">
        <v>140</v>
      </c>
      <c r="K22" s="68" t="s">
        <v>141</v>
      </c>
      <c r="L22" s="68" t="s">
        <v>92</v>
      </c>
      <c r="M22" s="68" t="s">
        <v>142</v>
      </c>
      <c r="N22" s="52">
        <v>1</v>
      </c>
      <c r="O22" s="69">
        <v>3218951.68</v>
      </c>
      <c r="P22" s="70">
        <f>ROUND(IFERROR((O22)/(1-TotalGravamen),""),2)</f>
        <v>3218951.68</v>
      </c>
      <c r="Q22" s="70">
        <f>ROUND(IFERROR(N22*P22,""),2)</f>
        <v>3218951.68</v>
      </c>
      <c r="R22" s="70">
        <f>ROUND(IFERROR(Q22*0.19,""),2)</f>
        <v>611600.81999999995</v>
      </c>
      <c r="S22" s="70">
        <f>IFERROR(Q22+R22,"")</f>
        <v>3830552.5</v>
      </c>
    </row>
    <row r="23" spans="1:19" x14ac:dyDescent="0.3">
      <c r="B23" s="10"/>
      <c r="C23" s="10"/>
      <c r="D23" s="10"/>
      <c r="E23" s="10"/>
      <c r="F23" s="10"/>
      <c r="G23" s="11"/>
      <c r="H23" s="11"/>
      <c r="I23" s="10"/>
      <c r="J23" s="10"/>
      <c r="K23" s="10"/>
      <c r="L23" s="10"/>
      <c r="M23" s="12"/>
      <c r="N23" s="12"/>
      <c r="O23" s="12"/>
      <c r="P23" s="12"/>
    </row>
    <row r="24" spans="1:19" ht="17.399999999999999" x14ac:dyDescent="0.3">
      <c r="B24" s="10"/>
      <c r="C24" s="10"/>
      <c r="D24" s="10"/>
      <c r="E24" s="10"/>
      <c r="F24" s="10"/>
      <c r="G24" s="11"/>
      <c r="H24" s="11"/>
      <c r="I24" s="10"/>
      <c r="J24" s="10"/>
      <c r="K24" s="10"/>
      <c r="L24" s="10"/>
      <c r="M24" s="12"/>
      <c r="O24" s="154" t="s">
        <v>154</v>
      </c>
      <c r="P24" s="154"/>
      <c r="Q24" s="154"/>
      <c r="R24" s="158">
        <f>SUM(S22:S22)-SUM(R22:R22)</f>
        <v>3218951.68</v>
      </c>
      <c r="S24" s="159"/>
    </row>
    <row r="25" spans="1:19" ht="17.399999999999999" x14ac:dyDescent="0.3">
      <c r="B25" s="10"/>
      <c r="C25" s="10"/>
      <c r="D25" s="10"/>
      <c r="E25" s="10"/>
      <c r="F25" s="10"/>
      <c r="G25" s="11"/>
      <c r="H25" s="11"/>
      <c r="I25" s="10"/>
      <c r="J25" s="10"/>
      <c r="K25" s="10"/>
      <c r="L25" s="10"/>
      <c r="M25" s="12"/>
      <c r="O25" s="154" t="s">
        <v>153</v>
      </c>
      <c r="P25" s="154"/>
      <c r="Q25" s="154"/>
      <c r="R25" s="158">
        <f>SUM(R22:R22)</f>
        <v>611600.81999999995</v>
      </c>
      <c r="S25" s="159"/>
    </row>
    <row r="26" spans="1:19" ht="17.399999999999999" x14ac:dyDescent="0.3">
      <c r="O26" s="154" t="s">
        <v>155</v>
      </c>
      <c r="P26" s="154"/>
      <c r="Q26" s="154"/>
      <c r="R26" s="158">
        <f>SubTotal_R+IVA_R</f>
        <v>3830552.5</v>
      </c>
      <c r="S26" s="159"/>
    </row>
    <row r="28" spans="1:19" ht="20.100000000000001" customHeight="1" x14ac:dyDescent="0.3">
      <c r="A28" s="146" t="s">
        <v>143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</row>
    <row r="30" spans="1:19" x14ac:dyDescent="0.3">
      <c r="A30" s="127" t="s">
        <v>144</v>
      </c>
      <c r="B30" s="127"/>
      <c r="C30" s="127"/>
      <c r="D30" s="127"/>
      <c r="E30" s="127"/>
      <c r="F30" s="127"/>
      <c r="G30" s="127"/>
      <c r="H30" s="127"/>
      <c r="I30" s="127"/>
    </row>
    <row r="31" spans="1:19" x14ac:dyDescent="0.3">
      <c r="A31" s="127"/>
      <c r="B31" s="127"/>
      <c r="C31" s="127"/>
      <c r="D31" s="127"/>
      <c r="E31" s="127"/>
      <c r="F31" s="127"/>
      <c r="G31" s="127"/>
      <c r="H31" s="127"/>
      <c r="I31" s="127"/>
    </row>
    <row r="32" spans="1:19" x14ac:dyDescent="0.3">
      <c r="A32" s="127"/>
      <c r="B32" s="127"/>
      <c r="C32" s="127"/>
      <c r="D32" s="127"/>
      <c r="E32" s="127"/>
      <c r="F32" s="127"/>
      <c r="G32" s="127"/>
      <c r="H32" s="127"/>
      <c r="I32" s="127"/>
    </row>
    <row r="33" spans="1:9" x14ac:dyDescent="0.3">
      <c r="A33" s="148"/>
      <c r="B33" s="148"/>
      <c r="C33" s="148"/>
      <c r="D33" s="148"/>
      <c r="E33" s="148"/>
      <c r="F33" s="148"/>
      <c r="G33" s="148"/>
      <c r="H33" s="148"/>
      <c r="I33" s="148"/>
    </row>
    <row r="34" spans="1:9" x14ac:dyDescent="0.3">
      <c r="A34" s="8" t="s">
        <v>145</v>
      </c>
      <c r="B34" s="117" t="s">
        <v>83</v>
      </c>
      <c r="C34" s="118"/>
      <c r="D34" s="118"/>
      <c r="E34" s="118"/>
      <c r="F34" s="118"/>
      <c r="G34" s="119"/>
      <c r="H34" s="117" t="s">
        <v>146</v>
      </c>
      <c r="I34" s="119"/>
    </row>
    <row r="35" spans="1:9" x14ac:dyDescent="0.3">
      <c r="A35" s="9">
        <v>1</v>
      </c>
      <c r="B35" s="149"/>
      <c r="C35" s="150"/>
      <c r="D35" s="150"/>
      <c r="E35" s="150"/>
      <c r="F35" s="150"/>
      <c r="G35" s="151"/>
      <c r="H35" s="152"/>
      <c r="I35" s="153"/>
    </row>
    <row r="37" spans="1:9" x14ac:dyDescent="0.3">
      <c r="A37" s="1"/>
      <c r="B37" s="1"/>
      <c r="C37" s="1"/>
      <c r="D37" s="1"/>
      <c r="E37" s="113" t="s">
        <v>147</v>
      </c>
      <c r="F37" s="113"/>
      <c r="G37" s="114"/>
      <c r="H37" s="115">
        <f>SUM(H35:I35)</f>
        <v>0</v>
      </c>
      <c r="I37" s="116"/>
    </row>
  </sheetData>
  <sheetProtection algorithmName="SHA-512" hashValue="AB37U1pot5uoX+boCFpUvcEFJCsAut+wmWRyq/gNTNNebiK+aA7mkoV4yY15QtM1daWliLFy37LD8ckdmd86Eg==" saltValue="NP9e+Ym8iqIHcnkV0zPMhg==" spinCount="100000" sheet="1" objects="1" scenarios="1"/>
  <mergeCells count="41">
    <mergeCell ref="O24:Q24"/>
    <mergeCell ref="A28:S28"/>
    <mergeCell ref="B22:C22"/>
    <mergeCell ref="A11:C11"/>
    <mergeCell ref="D11:I11"/>
    <mergeCell ref="K11:M11"/>
    <mergeCell ref="A15:S15"/>
    <mergeCell ref="O25:Q25"/>
    <mergeCell ref="R26:S26"/>
    <mergeCell ref="O26:Q26"/>
    <mergeCell ref="R24:S24"/>
    <mergeCell ref="R25:S25"/>
    <mergeCell ref="D22:H22"/>
    <mergeCell ref="J17:K17"/>
    <mergeCell ref="H19:I19"/>
    <mergeCell ref="A13:C13"/>
    <mergeCell ref="E37:G37"/>
    <mergeCell ref="H37:I37"/>
    <mergeCell ref="A30:I33"/>
    <mergeCell ref="B34:G34"/>
    <mergeCell ref="H34:I34"/>
    <mergeCell ref="B35:G35"/>
    <mergeCell ref="H35:I35"/>
    <mergeCell ref="A2:N2"/>
    <mergeCell ref="A4:N4"/>
    <mergeCell ref="A5:S5"/>
    <mergeCell ref="A1:S1"/>
    <mergeCell ref="A3:S3"/>
    <mergeCell ref="A7:C7"/>
    <mergeCell ref="D7:I7"/>
    <mergeCell ref="K7:M7"/>
    <mergeCell ref="D13:I13"/>
    <mergeCell ref="A9:C9"/>
    <mergeCell ref="D9:I9"/>
    <mergeCell ref="K9:M9"/>
    <mergeCell ref="B21:C21"/>
    <mergeCell ref="G17:H17"/>
    <mergeCell ref="M17:N17"/>
    <mergeCell ref="D21:H21"/>
    <mergeCell ref="F19:G19"/>
    <mergeCell ref="E17:F17"/>
  </mergeCells>
  <dataValidations count="3">
    <dataValidation allowBlank="1" showInputMessage="1" showErrorMessage="1" errorTitle="Error" error="Please Provide a Valid Input" sqref="M24:M25 G23:H25 O24:Q25 M23:P23 M22:S22 D22:D25" xr:uid="{9473F08D-B063-466D-AF2D-A8716B7341FD}"/>
    <dataValidation allowBlank="1" showDropDown="1" showInputMessage="1" showErrorMessage="1" errorTitle="Error" error="Please Provide a Valid Input" sqref="B22:C25" xr:uid="{B012E1C8-61C3-4EAB-ADDE-43783BD62AB2}"/>
    <dataValidation operator="greaterThan" allowBlank="1" showInputMessage="1" showErrorMessage="1" sqref="L22:L25" xr:uid="{8F8E2378-E8B6-4C1D-B3CA-1B621583A21F}"/>
  </dataValidations>
  <pageMargins left="0.7" right="0.7" top="0.75" bottom="0.75" header="0.3" footer="0.3"/>
  <pageSetup paperSize="119" scale="44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92E2-1580-4987-A54D-3B767441CA2A}">
  <sheetPr codeName="Sheet13">
    <tabColor rgb="FF92D050"/>
  </sheetPr>
  <dimension ref="A1:U37"/>
  <sheetViews>
    <sheetView showGridLines="0" topLeftCell="E1" zoomScale="70" zoomScaleNormal="70" workbookViewId="0">
      <selection activeCell="S9" sqref="S9:T9"/>
    </sheetView>
  </sheetViews>
  <sheetFormatPr baseColWidth="10" defaultColWidth="9.109375" defaultRowHeight="14.4" x14ac:dyDescent="0.3"/>
  <cols>
    <col min="1" max="1" width="5.6640625" customWidth="1"/>
    <col min="2" max="3" width="13.33203125" customWidth="1"/>
    <col min="4" max="4" width="15.33203125" customWidth="1"/>
    <col min="5" max="5" width="14.88671875" customWidth="1"/>
    <col min="6" max="6" width="13.44140625" customWidth="1"/>
    <col min="7" max="7" width="14.6640625" customWidth="1"/>
    <col min="8" max="8" width="15.88671875" customWidth="1"/>
    <col min="9" max="9" width="27.88671875" bestFit="1" customWidth="1"/>
    <col min="10" max="10" width="15" bestFit="1" customWidth="1"/>
    <col min="11" max="11" width="25.6640625" customWidth="1"/>
    <col min="12" max="12" width="15" bestFit="1" customWidth="1"/>
    <col min="13" max="13" width="12.44140625" bestFit="1" customWidth="1"/>
    <col min="14" max="14" width="11.44140625" customWidth="1"/>
    <col min="15" max="15" width="2.6640625" hidden="1" customWidth="1"/>
    <col min="16" max="16" width="14.44140625" bestFit="1" customWidth="1"/>
    <col min="17" max="17" width="9.5546875" bestFit="1" customWidth="1"/>
    <col min="18" max="19" width="14.44140625" bestFit="1" customWidth="1"/>
    <col min="20" max="20" width="11.6640625" customWidth="1"/>
    <col min="21" max="21" width="25.6640625" customWidth="1"/>
  </cols>
  <sheetData>
    <row r="1" spans="1:21" ht="68.849999999999994" customHeight="1" x14ac:dyDescent="0.3">
      <c r="A1" s="91" t="s">
        <v>156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ht="20.25" hidden="1" customHeight="1" x14ac:dyDescent="0.3">
      <c r="A2" s="108" t="s">
        <v>107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43"/>
      <c r="P2" s="32"/>
      <c r="Q2" s="32"/>
      <c r="R2" s="32"/>
      <c r="S2" s="32"/>
      <c r="T2" s="32"/>
    </row>
    <row r="3" spans="1:21" ht="15" customHeight="1" x14ac:dyDescent="0.3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1" ht="24" customHeight="1" x14ac:dyDescent="0.3">
      <c r="A4" s="107" t="str">
        <f>+SolCotizacion!$A$4</f>
        <v>Versión 8   26/03/2025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64"/>
      <c r="O4" s="44"/>
    </row>
    <row r="5" spans="1:21" ht="21.9" customHeight="1" x14ac:dyDescent="0.3">
      <c r="A5" s="146" t="s">
        <v>108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P5" s="147" t="s">
        <v>157</v>
      </c>
      <c r="Q5" s="147"/>
      <c r="R5" s="147"/>
      <c r="S5" s="147"/>
      <c r="T5" s="147"/>
      <c r="U5" s="147"/>
    </row>
    <row r="6" spans="1:21" ht="3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3">
      <c r="A7" s="104" t="s">
        <v>109</v>
      </c>
      <c r="B7" s="105"/>
      <c r="C7" s="105"/>
      <c r="D7" s="137" t="str">
        <f>SolCotizacion!D7</f>
        <v>UNIDAD DE PLANEACION DE INFRAESTRUCTURA DE TRANSPORTE</v>
      </c>
      <c r="E7" s="138"/>
      <c r="F7" s="138"/>
      <c r="G7" s="138"/>
      <c r="H7" s="138"/>
      <c r="I7" s="139"/>
      <c r="J7" s="26" t="s">
        <v>111</v>
      </c>
      <c r="K7" s="140" t="str">
        <f>SolCotizacion!K7</f>
        <v>901525615-1</v>
      </c>
      <c r="L7" s="141"/>
      <c r="M7" s="142"/>
    </row>
    <row r="8" spans="1:21" ht="3" customHeight="1" x14ac:dyDescent="0.3">
      <c r="A8" s="1"/>
      <c r="B8" s="1"/>
      <c r="C8" s="1"/>
      <c r="D8" s="36"/>
      <c r="E8" s="36"/>
      <c r="F8" s="36"/>
      <c r="G8" s="36"/>
      <c r="H8" s="36"/>
      <c r="I8" s="36"/>
      <c r="J8" s="28"/>
      <c r="K8" s="35"/>
      <c r="L8" s="35"/>
      <c r="M8" s="35"/>
      <c r="N8" s="1"/>
      <c r="O8" s="1"/>
      <c r="P8" s="1"/>
    </row>
    <row r="9" spans="1:21" ht="15.6" x14ac:dyDescent="0.3">
      <c r="A9" s="104" t="s">
        <v>113</v>
      </c>
      <c r="B9" s="105"/>
      <c r="C9" s="105"/>
      <c r="D9" s="137" t="str">
        <f>SolCotizacion!D9</f>
        <v xml:space="preserve"> Av. Calle 26 # 57 – 83, Torre 7, Piso 3 Bogotá D.C. Colombia</v>
      </c>
      <c r="E9" s="138"/>
      <c r="F9" s="138"/>
      <c r="G9" s="138"/>
      <c r="H9" s="138"/>
      <c r="I9" s="139"/>
      <c r="J9" s="25" t="s">
        <v>115</v>
      </c>
      <c r="K9" s="140" t="str">
        <f>SolCotizacion!K9</f>
        <v>Bogotá D.C</v>
      </c>
      <c r="L9" s="141"/>
      <c r="M9" s="142"/>
      <c r="Q9" s="165" t="s">
        <v>61</v>
      </c>
      <c r="R9" s="165"/>
      <c r="S9" s="166" t="s">
        <v>74</v>
      </c>
      <c r="T9" s="167"/>
    </row>
    <row r="10" spans="1:21" ht="3" customHeight="1" x14ac:dyDescent="0.3">
      <c r="A10" s="1"/>
      <c r="B10" s="1"/>
      <c r="C10" s="1"/>
      <c r="D10" s="36"/>
      <c r="E10" s="36"/>
      <c r="F10" s="36"/>
      <c r="G10" s="36"/>
      <c r="H10" s="36"/>
      <c r="I10" s="36"/>
      <c r="J10" s="28"/>
      <c r="K10" s="35"/>
      <c r="L10" s="35"/>
      <c r="M10" s="35"/>
      <c r="N10" s="1"/>
      <c r="O10" s="1"/>
      <c r="R10" s="3"/>
    </row>
    <row r="11" spans="1:21" x14ac:dyDescent="0.3">
      <c r="A11" s="129" t="s">
        <v>117</v>
      </c>
      <c r="B11" s="111"/>
      <c r="C11" s="111"/>
      <c r="D11" s="137" t="str">
        <f>SolCotizacion!D11</f>
        <v>Bismark Benjamin Buenaños Mosquera</v>
      </c>
      <c r="E11" s="138"/>
      <c r="F11" s="138"/>
      <c r="G11" s="138"/>
      <c r="H11" s="138"/>
      <c r="I11" s="139"/>
      <c r="J11" s="24" t="s">
        <v>119</v>
      </c>
      <c r="K11" s="157">
        <f>SolCotizacion!K11</f>
        <v>3173677084</v>
      </c>
      <c r="L11" s="141"/>
      <c r="M11" s="142"/>
      <c r="Q11" s="168" t="s">
        <v>62</v>
      </c>
      <c r="R11" s="168"/>
      <c r="S11" s="166" t="str">
        <f>IFERROR(VLOOKUP(Proveedor_C,Proveedores!A2:B5,2,0),"")</f>
        <v>901312112-4</v>
      </c>
      <c r="T11" s="167"/>
    </row>
    <row r="12" spans="1:21" ht="3" customHeight="1" x14ac:dyDescent="0.3">
      <c r="A12" s="1"/>
      <c r="B12" s="1"/>
      <c r="C12" s="1"/>
      <c r="D12" s="36"/>
      <c r="E12" s="36"/>
      <c r="F12" s="36"/>
      <c r="G12" s="36"/>
      <c r="H12" s="36"/>
      <c r="I12" s="36"/>
    </row>
    <row r="13" spans="1:21" x14ac:dyDescent="0.3">
      <c r="A13" s="129" t="s">
        <v>120</v>
      </c>
      <c r="B13" s="111"/>
      <c r="C13" s="111"/>
      <c r="D13" s="143" t="str">
        <f>SolCotizacion!D13</f>
        <v>bismark.buenanos@upit.gov.co</v>
      </c>
      <c r="E13" s="144"/>
      <c r="F13" s="144"/>
      <c r="G13" s="144"/>
      <c r="H13" s="144"/>
      <c r="I13" s="145"/>
    </row>
    <row r="14" spans="1:21" ht="3" customHeigh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21" ht="21.9" customHeight="1" x14ac:dyDescent="0.3">
      <c r="A15" s="146" t="s">
        <v>149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ht="3" customHeight="1" x14ac:dyDescent="0.3"/>
    <row r="17" spans="1:21" ht="24" customHeight="1" x14ac:dyDescent="0.3">
      <c r="E17" s="111" t="s">
        <v>123</v>
      </c>
      <c r="F17" s="112"/>
      <c r="G17" s="131">
        <f>SolCotizacion!G17</f>
        <v>45856</v>
      </c>
      <c r="H17" s="132"/>
      <c r="I17" s="2" t="s">
        <v>124</v>
      </c>
      <c r="J17" s="133">
        <f>SolCotizacion!J17</f>
        <v>45863</v>
      </c>
      <c r="K17" s="134"/>
      <c r="L17" s="17" t="s">
        <v>125</v>
      </c>
      <c r="M17" s="133">
        <f>SolCotizacion!M17</f>
        <v>45954</v>
      </c>
      <c r="N17" s="134"/>
      <c r="O17" s="45"/>
      <c r="P17" s="78"/>
    </row>
    <row r="18" spans="1:21" ht="18" customHeight="1" x14ac:dyDescent="0.3"/>
    <row r="19" spans="1:21" ht="15.6" x14ac:dyDescent="0.3">
      <c r="F19" s="135" t="s">
        <v>5</v>
      </c>
      <c r="G19" s="136"/>
      <c r="H19" s="163" t="str">
        <f>SolCotizacion!F19</f>
        <v>Lote 2</v>
      </c>
      <c r="I19" s="163"/>
    </row>
    <row r="20" spans="1:21" ht="18.75" customHeight="1" x14ac:dyDescent="0.3"/>
    <row r="21" spans="1:21" ht="26.25" customHeight="1" x14ac:dyDescent="0.3">
      <c r="A21" s="2" t="s">
        <v>129</v>
      </c>
      <c r="B21" s="111" t="s">
        <v>130</v>
      </c>
      <c r="C21" s="111"/>
      <c r="D21" s="111" t="s">
        <v>131</v>
      </c>
      <c r="E21" s="111"/>
      <c r="F21" s="111"/>
      <c r="G21" s="111"/>
      <c r="H21" s="111"/>
      <c r="I21" s="2" t="s">
        <v>132</v>
      </c>
      <c r="J21" s="2" t="s">
        <v>133</v>
      </c>
      <c r="K21" s="2" t="s">
        <v>134</v>
      </c>
      <c r="L21" s="2" t="s">
        <v>135</v>
      </c>
      <c r="M21" s="2" t="s">
        <v>136</v>
      </c>
      <c r="N21" s="2" t="s">
        <v>137</v>
      </c>
      <c r="O21" s="2" t="s">
        <v>150</v>
      </c>
      <c r="P21" s="2" t="s">
        <v>158</v>
      </c>
      <c r="Q21" s="14" t="s">
        <v>159</v>
      </c>
      <c r="R21" s="13" t="s">
        <v>160</v>
      </c>
      <c r="S21" s="13" t="s">
        <v>154</v>
      </c>
      <c r="T21" s="14" t="s">
        <v>153</v>
      </c>
      <c r="U21" s="13" t="s">
        <v>161</v>
      </c>
    </row>
    <row r="22" spans="1:21" ht="15" customHeight="1" x14ac:dyDescent="0.3">
      <c r="A22" s="5">
        <v>1</v>
      </c>
      <c r="B22" s="155" t="s">
        <v>22</v>
      </c>
      <c r="C22" s="156"/>
      <c r="D22" s="160" t="s">
        <v>138</v>
      </c>
      <c r="E22" s="161"/>
      <c r="F22" s="161"/>
      <c r="G22" s="161"/>
      <c r="H22" s="162"/>
      <c r="I22" s="68" t="s">
        <v>139</v>
      </c>
      <c r="J22" s="68" t="s">
        <v>140</v>
      </c>
      <c r="K22" s="68" t="s">
        <v>141</v>
      </c>
      <c r="L22" s="68" t="s">
        <v>92</v>
      </c>
      <c r="M22" s="68" t="s">
        <v>142</v>
      </c>
      <c r="N22" s="52">
        <v>1</v>
      </c>
      <c r="O22" s="69">
        <v>3218951.68</v>
      </c>
      <c r="P22" s="70">
        <f>IFERROR(ROUND((O22)/(1-TotalGravamen),2),"")</f>
        <v>3218951.68</v>
      </c>
      <c r="Q22" s="58">
        <v>0</v>
      </c>
      <c r="R22" s="70">
        <f>IFERROR(ROUND(P22-(P22*Q22),2),"")</f>
        <v>3218951.68</v>
      </c>
      <c r="S22" s="70">
        <f>IFERROR(ROUND((R22*N22),2),"")</f>
        <v>3218951.68</v>
      </c>
      <c r="T22" s="56" t="s">
        <v>14</v>
      </c>
      <c r="U22" s="70">
        <f>IFERROR(IF(T22="Si",ROUND(S22*19%,2),0),"")</f>
        <v>611600.81999999995</v>
      </c>
    </row>
    <row r="23" spans="1:21" x14ac:dyDescent="0.3">
      <c r="B23" s="10"/>
      <c r="C23" s="10"/>
      <c r="D23" s="10"/>
      <c r="E23" s="10"/>
      <c r="F23" s="10"/>
      <c r="G23" s="11"/>
      <c r="H23" s="11"/>
      <c r="I23" s="10"/>
      <c r="J23" s="10"/>
      <c r="K23" s="10"/>
      <c r="L23" s="10"/>
      <c r="M23" s="12"/>
      <c r="N23" s="12"/>
      <c r="O23" s="12"/>
      <c r="P23" s="12"/>
    </row>
    <row r="24" spans="1:21" ht="17.399999999999999" x14ac:dyDescent="0.3">
      <c r="B24" s="10"/>
      <c r="C24" s="10"/>
      <c r="D24" s="10"/>
      <c r="E24" s="10"/>
      <c r="F24" s="10"/>
      <c r="G24" s="11"/>
      <c r="H24" s="11"/>
      <c r="I24" s="10"/>
      <c r="J24" s="10"/>
      <c r="K24" s="10"/>
      <c r="L24" s="10"/>
      <c r="M24" s="12"/>
      <c r="N24" s="12"/>
      <c r="O24" s="12"/>
      <c r="P24" s="77" t="s">
        <v>154</v>
      </c>
      <c r="Q24" s="158">
        <f>SUM(S19:S22)</f>
        <v>3218951.68</v>
      </c>
      <c r="R24" s="169"/>
      <c r="S24" s="169"/>
      <c r="T24" s="159"/>
    </row>
    <row r="25" spans="1:21" ht="17.399999999999999" x14ac:dyDescent="0.3">
      <c r="B25" s="10"/>
      <c r="C25" s="10"/>
      <c r="D25" s="10"/>
      <c r="E25" s="10"/>
      <c r="F25" s="10"/>
      <c r="G25" s="11"/>
      <c r="H25" s="11"/>
      <c r="I25" s="10"/>
      <c r="J25" s="10"/>
      <c r="K25" s="10"/>
      <c r="L25" s="10"/>
      <c r="M25" s="12"/>
      <c r="N25" s="12"/>
      <c r="O25" s="12"/>
      <c r="P25" s="77" t="s">
        <v>153</v>
      </c>
      <c r="Q25" s="158">
        <f>SUM(U22:U22)</f>
        <v>611600.81999999995</v>
      </c>
      <c r="R25" s="169"/>
      <c r="S25" s="169"/>
      <c r="T25" s="159"/>
    </row>
    <row r="26" spans="1:21" ht="17.399999999999999" x14ac:dyDescent="0.3">
      <c r="P26" s="77" t="s">
        <v>155</v>
      </c>
      <c r="Q26" s="158">
        <f>SubTotal_C+IVA_C</f>
        <v>3830552.5</v>
      </c>
      <c r="R26" s="169"/>
      <c r="S26" s="169"/>
      <c r="T26" s="159"/>
    </row>
    <row r="28" spans="1:21" ht="21.9" customHeight="1" x14ac:dyDescent="0.3">
      <c r="A28" s="146" t="s">
        <v>143</v>
      </c>
      <c r="B28" s="147"/>
      <c r="C28" s="147"/>
      <c r="D28" s="147"/>
      <c r="E28" s="147"/>
      <c r="F28" s="147"/>
      <c r="G28" s="147"/>
      <c r="H28" s="147"/>
      <c r="I28" s="147"/>
    </row>
    <row r="30" spans="1:21" x14ac:dyDescent="0.3">
      <c r="A30" s="127" t="s">
        <v>144</v>
      </c>
      <c r="B30" s="127"/>
      <c r="C30" s="127"/>
      <c r="D30" s="127"/>
      <c r="E30" s="127"/>
      <c r="F30" s="127"/>
      <c r="G30" s="127"/>
      <c r="H30" s="127"/>
      <c r="I30" s="127"/>
    </row>
    <row r="31" spans="1:21" x14ac:dyDescent="0.3">
      <c r="A31" s="127"/>
      <c r="B31" s="127"/>
      <c r="C31" s="127"/>
      <c r="D31" s="127"/>
      <c r="E31" s="127"/>
      <c r="F31" s="127"/>
      <c r="G31" s="127"/>
      <c r="H31" s="127"/>
      <c r="I31" s="127"/>
    </row>
    <row r="32" spans="1:21" x14ac:dyDescent="0.3">
      <c r="A32" s="127"/>
      <c r="B32" s="127"/>
      <c r="C32" s="127"/>
      <c r="D32" s="127"/>
      <c r="E32" s="127"/>
      <c r="F32" s="127"/>
      <c r="G32" s="127"/>
      <c r="H32" s="127"/>
      <c r="I32" s="127"/>
    </row>
    <row r="33" spans="1:9" x14ac:dyDescent="0.3">
      <c r="A33" s="148"/>
      <c r="B33" s="148"/>
      <c r="C33" s="148"/>
      <c r="D33" s="148"/>
      <c r="E33" s="148"/>
      <c r="F33" s="148"/>
      <c r="G33" s="148"/>
      <c r="H33" s="148"/>
      <c r="I33" s="148"/>
    </row>
    <row r="34" spans="1:9" x14ac:dyDescent="0.3">
      <c r="A34" s="8" t="s">
        <v>145</v>
      </c>
      <c r="B34" s="117" t="s">
        <v>83</v>
      </c>
      <c r="C34" s="118"/>
      <c r="D34" s="118"/>
      <c r="E34" s="118"/>
      <c r="F34" s="118"/>
      <c r="G34" s="119"/>
      <c r="H34" s="117" t="s">
        <v>146</v>
      </c>
      <c r="I34" s="119"/>
    </row>
    <row r="35" spans="1:9" x14ac:dyDescent="0.3">
      <c r="A35" s="9">
        <v>1</v>
      </c>
      <c r="B35" s="149"/>
      <c r="C35" s="150"/>
      <c r="D35" s="150"/>
      <c r="E35" s="150"/>
      <c r="F35" s="150"/>
      <c r="G35" s="151"/>
      <c r="H35" s="152"/>
      <c r="I35" s="153"/>
    </row>
    <row r="37" spans="1:9" x14ac:dyDescent="0.3">
      <c r="A37" s="1"/>
      <c r="B37" s="1"/>
      <c r="C37" s="1"/>
      <c r="D37" s="1"/>
      <c r="E37" s="113" t="s">
        <v>147</v>
      </c>
      <c r="F37" s="113"/>
      <c r="G37" s="114"/>
      <c r="H37" s="115">
        <f>SUM(H35:I35)</f>
        <v>0</v>
      </c>
      <c r="I37" s="116"/>
    </row>
  </sheetData>
  <sheetProtection algorithmName="SHA-512" hashValue="vlGwn6beqeH1R6NF7wCtb75DcXoKwhi89uFg5X7eDTazTqSJHPNO0YWyh8MD2ytHbO3V+1qBzrthIP7tVabPEw==" saltValue="CTG4JolGygcGc426qKjmAw==" spinCount="100000" sheet="1" objects="1" scenarios="1"/>
  <mergeCells count="43">
    <mergeCell ref="S11:T11"/>
    <mergeCell ref="A28:I28"/>
    <mergeCell ref="A13:C13"/>
    <mergeCell ref="D13:I13"/>
    <mergeCell ref="D22:H22"/>
    <mergeCell ref="E17:F17"/>
    <mergeCell ref="F19:G19"/>
    <mergeCell ref="H19:I19"/>
    <mergeCell ref="D21:H21"/>
    <mergeCell ref="B21:C21"/>
    <mergeCell ref="Q24:T24"/>
    <mergeCell ref="J17:K17"/>
    <mergeCell ref="M17:N17"/>
    <mergeCell ref="Q25:T25"/>
    <mergeCell ref="Q26:T26"/>
    <mergeCell ref="Q9:R9"/>
    <mergeCell ref="S9:T9"/>
    <mergeCell ref="E37:G37"/>
    <mergeCell ref="H37:I37"/>
    <mergeCell ref="B35:G35"/>
    <mergeCell ref="H35:I35"/>
    <mergeCell ref="A30:I33"/>
    <mergeCell ref="B34:G34"/>
    <mergeCell ref="H34:I34"/>
    <mergeCell ref="A11:C11"/>
    <mergeCell ref="D11:I11"/>
    <mergeCell ref="K11:M11"/>
    <mergeCell ref="B22:C22"/>
    <mergeCell ref="G17:H17"/>
    <mergeCell ref="A15:U15"/>
    <mergeCell ref="Q11:R11"/>
    <mergeCell ref="A7:C7"/>
    <mergeCell ref="D7:I7"/>
    <mergeCell ref="K7:M7"/>
    <mergeCell ref="A9:C9"/>
    <mergeCell ref="D9:I9"/>
    <mergeCell ref="K9:M9"/>
    <mergeCell ref="A2:N2"/>
    <mergeCell ref="A4:N4"/>
    <mergeCell ref="P5:U5"/>
    <mergeCell ref="A5:M5"/>
    <mergeCell ref="A1:U1"/>
    <mergeCell ref="A3:U3"/>
  </mergeCells>
  <dataValidations count="6">
    <dataValidation allowBlank="1" showInputMessage="1" showErrorMessage="1" errorTitle="Error" error="Please Provide a Valid Input" sqref="G23:H25 M25:O25 U22 S22 M22:P24 D22:D25" xr:uid="{66110CE3-3BF2-46A5-8938-0D47A06943D9}"/>
    <dataValidation type="list" allowBlank="1" showInputMessage="1" showErrorMessage="1" errorTitle="Error" error="Seleccione Si/No" prompt="Si/No" sqref="T22" xr:uid="{2F1CDFF5-2790-4C78-9833-BF5A77FD5B56}">
      <formula1>"Si,No"</formula1>
    </dataValidation>
    <dataValidation type="whole" allowBlank="1" showInputMessage="1" showErrorMessage="1" errorTitle="Revisar Información" error="Solo valores de 0 -100%" promptTitle="Datos de entrada" prompt="0-100%" sqref="T22" xr:uid="{2EAC1D14-4255-495B-96DD-23A65A7A9198}">
      <formula1>0</formula1>
      <formula2>1</formula2>
    </dataValidation>
    <dataValidation type="decimal" allowBlank="1" showInputMessage="1" showErrorMessage="1" errorTitle="Verifique la información" error="Seleccione valores entre 0 -100%" prompt="0 - 100%" sqref="Q22" xr:uid="{93924FB2-8C33-447A-B2F2-005D797CEAF6}">
      <formula1>0</formula1>
      <formula2>1</formula2>
    </dataValidation>
    <dataValidation allowBlank="1" showDropDown="1" showInputMessage="1" showErrorMessage="1" errorTitle="Error" error="Please Provide a Valid Input" sqref="B22:C25" xr:uid="{C684653B-9011-412D-AE00-705FA1622F00}"/>
    <dataValidation operator="greaterThan" allowBlank="1" showInputMessage="1" showErrorMessage="1" sqref="L22:L25" xr:uid="{1502209F-E8CE-4257-AF76-9D4D2367B176}"/>
  </dataValidation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6CFE88-F623-4C47-8520-4FD663E85D4A}">
          <x14:formula1>
            <xm:f>INDIRECT(SolCotizacion!$H$19)</xm:f>
          </x14:formula1>
          <xm:sqref>S9:T9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01209-caee-4818-99be-d8150e8137e1">
      <Terms xmlns="http://schemas.microsoft.com/office/infopath/2007/PartnerControls"/>
    </lcf76f155ced4ddcb4097134ff3c332f>
    <TaxCatchAll xmlns="ecc7298a-8263-49a9-bb6d-a0cc3ac827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5EB9E6E4055744B8662C57F90C8101" ma:contentTypeVersion="13" ma:contentTypeDescription="Crear nuevo documento." ma:contentTypeScope="" ma:versionID="08155eeab35af40fe68e467df4811ae8">
  <xsd:schema xmlns:xsd="http://www.w3.org/2001/XMLSchema" xmlns:xs="http://www.w3.org/2001/XMLSchema" xmlns:p="http://schemas.microsoft.com/office/2006/metadata/properties" xmlns:ns2="07101209-caee-4818-99be-d8150e8137e1" xmlns:ns3="ecc7298a-8263-49a9-bb6d-a0cc3ac82798" targetNamespace="http://schemas.microsoft.com/office/2006/metadata/properties" ma:root="true" ma:fieldsID="ae093f03b1f52d06631d298bbe5a4901" ns2:_="" ns3:_="">
    <xsd:import namespace="07101209-caee-4818-99be-d8150e8137e1"/>
    <xsd:import namespace="ecc7298a-8263-49a9-bb6d-a0cc3ac82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1209-caee-4818-99be-d8150e813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92f0fb-6a8d-4f82-8e1b-a50092093e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7298a-8263-49a9-bb6d-a0cc3ac827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3790dd-6b3f-4dab-bf27-fd7042f4112c}" ma:internalName="TaxCatchAll" ma:showField="CatchAllData" ma:web="ecc7298a-8263-49a9-bb6d-a0cc3ac82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B5775-70D1-4E0B-B25C-1EB762B96E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924E6-B64B-443D-8D7F-90F39897A107}">
  <ds:schemaRefs>
    <ds:schemaRef ds:uri="http://schemas.microsoft.com/office/2006/metadata/properties"/>
    <ds:schemaRef ds:uri="http://schemas.microsoft.com/office/infopath/2007/PartnerControls"/>
    <ds:schemaRef ds:uri="07101209-caee-4818-99be-d8150e8137e1"/>
    <ds:schemaRef ds:uri="ecc7298a-8263-49a9-bb6d-a0cc3ac82798"/>
  </ds:schemaRefs>
</ds:datastoreItem>
</file>

<file path=customXml/itemProps3.xml><?xml version="1.0" encoding="utf-8"?>
<ds:datastoreItem xmlns:ds="http://schemas.openxmlformats.org/officeDocument/2006/customXml" ds:itemID="{99C7FCA7-1FEA-4A14-9814-4CBE24202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1209-caee-4818-99be-d8150e8137e1"/>
    <ds:schemaRef ds:uri="ecc7298a-8263-49a9-bb6d-a0cc3ac82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25</vt:i4>
      </vt:variant>
    </vt:vector>
  </HeadingPairs>
  <TitlesOfParts>
    <vt:vector size="41" baseType="lpstr">
      <vt:lpstr>Inicio</vt:lpstr>
      <vt:lpstr>Actualizar</vt:lpstr>
      <vt:lpstr>TempListas</vt:lpstr>
      <vt:lpstr>TempListas2</vt:lpstr>
      <vt:lpstr>Proveedores</vt:lpstr>
      <vt:lpstr>Anexo Técnico</vt:lpstr>
      <vt:lpstr>SolCotizacion</vt:lpstr>
      <vt:lpstr>ResumenCotizacion</vt:lpstr>
      <vt:lpstr>Cotizacion</vt:lpstr>
      <vt:lpstr>Lote 1 Básico</vt:lpstr>
      <vt:lpstr>Lote 1 AATL</vt:lpstr>
      <vt:lpstr>Lote 1 SIIF</vt:lpstr>
      <vt:lpstr>Lote 1 AATL + SIIF</vt:lpstr>
      <vt:lpstr>Lote 2</vt:lpstr>
      <vt:lpstr>CSV</vt:lpstr>
      <vt:lpstr>formatoCeldas</vt:lpstr>
      <vt:lpstr>FinArticulos</vt:lpstr>
      <vt:lpstr>FinArticulos_C</vt:lpstr>
      <vt:lpstr>FinArticulos_R</vt:lpstr>
      <vt:lpstr>FinGravamen</vt:lpstr>
      <vt:lpstr>FinGravamen_C</vt:lpstr>
      <vt:lpstr>FinGravamen_R</vt:lpstr>
      <vt:lpstr>FormatoFila</vt:lpstr>
      <vt:lpstr>FormatoFila_C</vt:lpstr>
      <vt:lpstr>FormatoFila_R</vt:lpstr>
      <vt:lpstr>InfoEstatica</vt:lpstr>
      <vt:lpstr>IniGravamen</vt:lpstr>
      <vt:lpstr>IniGravamen_C</vt:lpstr>
      <vt:lpstr>IniGravamen_R</vt:lpstr>
      <vt:lpstr>IVA_C</vt:lpstr>
      <vt:lpstr>IVA_R</vt:lpstr>
      <vt:lpstr>Lote_Segmento</vt:lpstr>
      <vt:lpstr>NumFilas</vt:lpstr>
      <vt:lpstr>Proveedor_C</vt:lpstr>
      <vt:lpstr>SubTotal_C</vt:lpstr>
      <vt:lpstr>SubTotal_R</vt:lpstr>
      <vt:lpstr>Total_C</vt:lpstr>
      <vt:lpstr>Total_R</vt:lpstr>
      <vt:lpstr>TotalGravamen</vt:lpstr>
      <vt:lpstr>TotalGravamen_C</vt:lpstr>
      <vt:lpstr>TotalGravamen_R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Liliana Rodriguez Hurtado</dc:creator>
  <cp:keywords/>
  <dc:description/>
  <cp:lastModifiedBy>Angela Patricia Soriano Lozano</cp:lastModifiedBy>
  <cp:revision/>
  <dcterms:created xsi:type="dcterms:W3CDTF">2022-08-24T17:56:10Z</dcterms:created>
  <dcterms:modified xsi:type="dcterms:W3CDTF">2025-11-01T18:23:13Z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0x010100B15EB9E6E4055744B8662C57F90C8101</vt:lpwstr>
  </property>
</Properties>
</file>