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a4-my.sharepoint.com/personal/jbvilla_sena_edu_co/Documents/CTMA 2024/ASEO Y CAFETERIA 2024/5_FACTURACION/3_Soportes MO Marzo 2024/16.PRE-FACTURA/"/>
    </mc:Choice>
  </mc:AlternateContent>
  <xr:revisionPtr revIDLastSave="186" documentId="8_{2C375A1B-ED34-49F3-8E47-9A85338C368E}" xr6:coauthVersionLast="47" xr6:coauthVersionMax="47" xr10:uidLastSave="{F786DD98-D65B-4E38-B1B3-383B0EF3E1C0}"/>
  <bookViews>
    <workbookView xWindow="-120" yWindow="-120" windowWidth="20730" windowHeight="11160" xr2:uid="{7F472E89-F897-44F6-8025-541BAE652339}"/>
  </bookViews>
  <sheets>
    <sheet name="RESUMEN mes" sheetId="1" r:id="rId1"/>
    <sheet name="Por sed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'Por sede'!$A$55:$K$91</definedName>
    <definedName name="_xlnm._FilterDatabase" localSheetId="0" hidden="1">'RESUMEN mes'!$B$2:$J$13</definedName>
    <definedName name="_Key1" localSheetId="1">#REF!</definedName>
    <definedName name="_Key1" hidden="1">#REF!</definedName>
    <definedName name="_Order1" hidden="1">255</definedName>
    <definedName name="_Sort" localSheetId="1">#REF!</definedName>
    <definedName name="_Sort" hidden="1">#REF!</definedName>
    <definedName name="CARLOS" localSheetId="1">#REF!</definedName>
    <definedName name="CARLOS" hidden="1">#REF!</definedName>
    <definedName name="Categoria">[2]Listas!$A$2:$A$5</definedName>
    <definedName name="check">[3]Listas!$D$2</definedName>
    <definedName name="Confirmacion" localSheetId="1">#REF!</definedName>
    <definedName name="Confirmacion" localSheetId="0">#REF!</definedName>
    <definedName name="Confirmacion">[4]Listas!$E$2:$E$3</definedName>
    <definedName name="Consulta_desde_msql_enlinea_1" localSheetId="1">#REF!</definedName>
    <definedName name="Consulta_desde_msql_enlinea_1">#REF!</definedName>
    <definedName name="Consulta_desde_msql_enlinea_1_1" localSheetId="1">#REF!</definedName>
    <definedName name="Consulta_desde_msql_enlinea_1_1">#REF!</definedName>
    <definedName name="Consulta_desde_msql_mirror_2" localSheetId="1">#REF!</definedName>
    <definedName name="Consulta_desde_msql_mirror_2">#REF!</definedName>
    <definedName name="dirr" hidden="1">#REF!</definedName>
    <definedName name="ECONOMFAX" localSheetId="1">{"'dir.g'!$A$1","'Horarios'!$A$4:$D$5"}</definedName>
    <definedName name="ECONOMFAX" hidden="1">{"'dir.g'!$A$1","'Horarios'!$A$4:$D$5"}</definedName>
    <definedName name="GRAF" localSheetId="1">{"'dir.g'!$A$1","'Horarios'!$A$4:$D$5"}</definedName>
    <definedName name="GRAF" hidden="1">{"'dir.g'!$A$1","'Horarios'!$A$4:$D$5"}</definedName>
    <definedName name="Hora">[5]Listas!$F$2:$F$20</definedName>
    <definedName name="HTML_CodePage" hidden="1">1252</definedName>
    <definedName name="HTML_Control" localSheetId="1">{"'dir.g'!$A$1","'Horarios'!$A$4:$D$5"}</definedName>
    <definedName name="HTML_Control" hidden="1">{"'dir.g'!$A$1","'Horarios'!$A$4:$D$5"}</definedName>
    <definedName name="HTML_Description" hidden="1">""</definedName>
    <definedName name="HTML_Email" hidden="1">""</definedName>
    <definedName name="HTML_Header" hidden="1">"dir.g"</definedName>
    <definedName name="HTML_LastUpdate" hidden="1">"28/01/03"</definedName>
    <definedName name="HTML_LineAfter" hidden="1">FALSE</definedName>
    <definedName name="HTML_LineBefore" hidden="1">FALSE</definedName>
    <definedName name="HTML_Name" hidden="1">"BANCAFE"</definedName>
    <definedName name="HTML_OBDlg2" hidden="1">TRUE</definedName>
    <definedName name="HTML_OBDlg4" hidden="1">TRUE</definedName>
    <definedName name="HTML_OS" hidden="1">0</definedName>
    <definedName name="HTML_PathFile" hidden="1">"E:\Dirtel.htm"</definedName>
    <definedName name="HTML_Title" hidden="1">"Dirtel2002"</definedName>
    <definedName name="meridiano">[5]Listas!$G$2:$G$3</definedName>
    <definedName name="PersonalMT">[3]Listas!$I$2:$I$11</definedName>
    <definedName name="PersonalTC" localSheetId="1">[6]Listas!$H$2:$H$12</definedName>
    <definedName name="PersonalTC" localSheetId="0">[6]Listas!$H$2:$H$12</definedName>
    <definedName name="PersonalTC">[3]Listas!$H$2:$H$12</definedName>
    <definedName name="PersonalTurno">[7]Listas!$J$2:$J$4</definedName>
    <definedName name="QWE" localSheetId="1">#REF!</definedName>
    <definedName name="QWE" hidden="1">#REF!</definedName>
    <definedName name="RegionCobertura">[7]Listas!$A$2:$A$19</definedName>
    <definedName name="SS" localSheetId="1">{"'dir.g'!$A$1","'Horarios'!$A$4:$D$5"}</definedName>
    <definedName name="SS" hidden="1">{"'dir.g'!$A$1","'Horarios'!$A$4:$D$5"}</definedName>
    <definedName name="SSSS" localSheetId="1">{"'dir.g'!$A$1","'Horarios'!$A$4:$D$5"}</definedName>
    <definedName name="SSSS" hidden="1">{"'dir.g'!$A$1","'Horarios'!$A$4:$D$5"}</definedName>
    <definedName name="t" localSheetId="1">{"'dir.g'!$A$1","'Horarios'!$A$4:$D$5"}</definedName>
    <definedName name="t" hidden="1">{"'dir.g'!$A$1","'Horarios'!$A$4:$D$5"}</definedName>
    <definedName name="TAT" localSheetId="1">{"'dir.g'!$A$1","'Horarios'!$A$4:$D$5"}</definedName>
    <definedName name="TAT" hidden="1">{"'dir.g'!$A$1","'Horarios'!$A$4:$D$5"}</definedName>
    <definedName name="TipoInstalacion">[7]Listas!$B$2:$B$7</definedName>
    <definedName name="TipoServicioSede">[3]Listas!$C$2:$C$5</definedName>
    <definedName name="_xlnm.Print_Titles">#N/A</definedName>
    <definedName name="TS" localSheetId="1">{"'dir.g'!$A$1","'Horarios'!$A$4:$D$5"}</definedName>
    <definedName name="TS" hidden="1">{"'dir.g'!$A$1","'Horarios'!$A$4:$D$5"}</definedName>
    <definedName name="txc" localSheetId="1">{"'dir.g'!$A$1","'Horarios'!$A$4:$D$5"}</definedName>
    <definedName name="txc" hidden="1">{"'dir.g'!$A$1","'Horarios'!$A$4:$D$5"}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G16" i="1"/>
  <c r="F16" i="1"/>
  <c r="H16" i="1" s="1"/>
  <c r="I16" i="1" s="1"/>
  <c r="G27" i="1"/>
  <c r="C91" i="2"/>
  <c r="C25" i="1"/>
  <c r="G17" i="1"/>
  <c r="F17" i="1"/>
  <c r="F9" i="1"/>
  <c r="G9" i="1" s="1"/>
  <c r="F10" i="1"/>
  <c r="G10" i="1" s="1"/>
  <c r="F11" i="1"/>
  <c r="G11" i="1" s="1"/>
  <c r="F12" i="1"/>
  <c r="G12" i="1" s="1"/>
  <c r="G75" i="2"/>
  <c r="E75" i="2"/>
  <c r="G64" i="2"/>
  <c r="E64" i="2"/>
  <c r="G33" i="2"/>
  <c r="E33" i="2"/>
  <c r="G17" i="2"/>
  <c r="E17" i="2"/>
  <c r="F19" i="1"/>
  <c r="G19" i="1" s="1"/>
  <c r="G70" i="2"/>
  <c r="E70" i="2"/>
  <c r="G45" i="2"/>
  <c r="E45" i="2"/>
  <c r="G14" i="2"/>
  <c r="E14" i="2"/>
  <c r="E90" i="2"/>
  <c r="G89" i="2"/>
  <c r="E89" i="2"/>
  <c r="G88" i="2"/>
  <c r="E88" i="2"/>
  <c r="G87" i="2"/>
  <c r="E87" i="2"/>
  <c r="G86" i="2"/>
  <c r="E86" i="2"/>
  <c r="G85" i="2"/>
  <c r="E85" i="2"/>
  <c r="G84" i="2"/>
  <c r="E84" i="2"/>
  <c r="G83" i="2"/>
  <c r="E83" i="2"/>
  <c r="G82" i="2"/>
  <c r="E82" i="2"/>
  <c r="G81" i="2"/>
  <c r="E81" i="2"/>
  <c r="G80" i="2"/>
  <c r="E80" i="2"/>
  <c r="G79" i="2"/>
  <c r="E79" i="2"/>
  <c r="G78" i="2"/>
  <c r="E78" i="2"/>
  <c r="G77" i="2"/>
  <c r="E77" i="2"/>
  <c r="G76" i="2"/>
  <c r="E76" i="2"/>
  <c r="G74" i="2"/>
  <c r="E74" i="2"/>
  <c r="G73" i="2"/>
  <c r="E73" i="2"/>
  <c r="G72" i="2"/>
  <c r="E72" i="2"/>
  <c r="G71" i="2"/>
  <c r="E71" i="2"/>
  <c r="G69" i="2"/>
  <c r="E69" i="2"/>
  <c r="G68" i="2"/>
  <c r="E68" i="2"/>
  <c r="G67" i="2"/>
  <c r="E67" i="2"/>
  <c r="G66" i="2"/>
  <c r="E66" i="2"/>
  <c r="G65" i="2"/>
  <c r="E65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C51" i="2"/>
  <c r="G50" i="2"/>
  <c r="E50" i="2"/>
  <c r="G49" i="2"/>
  <c r="E49" i="2"/>
  <c r="G48" i="2"/>
  <c r="E48" i="2"/>
  <c r="G47" i="2"/>
  <c r="E47" i="2"/>
  <c r="G46" i="2"/>
  <c r="E46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3" i="2"/>
  <c r="E13" i="2"/>
  <c r="G16" i="2"/>
  <c r="E16" i="2"/>
  <c r="G15" i="2"/>
  <c r="E15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S3" i="2"/>
  <c r="Q3" i="2"/>
  <c r="G3" i="2"/>
  <c r="E3" i="2"/>
  <c r="F24" i="1"/>
  <c r="G24" i="1" s="1"/>
  <c r="F23" i="1"/>
  <c r="G23" i="1" s="1"/>
  <c r="F22" i="1"/>
  <c r="G22" i="1" s="1"/>
  <c r="F21" i="1"/>
  <c r="G21" i="1" s="1"/>
  <c r="F20" i="1"/>
  <c r="G20" i="1" s="1"/>
  <c r="F18" i="1"/>
  <c r="G18" i="1" s="1"/>
  <c r="F13" i="1"/>
  <c r="G13" i="1" s="1"/>
  <c r="F8" i="1"/>
  <c r="G8" i="1" s="1"/>
  <c r="H8" i="1" s="1"/>
  <c r="I8" i="1" s="1"/>
  <c r="F7" i="1"/>
  <c r="G7" i="1" s="1"/>
  <c r="F3" i="1"/>
  <c r="G3" i="1" s="1"/>
  <c r="J16" i="1" l="1"/>
  <c r="H17" i="1"/>
  <c r="I17" i="1" s="1"/>
  <c r="H9" i="1"/>
  <c r="I9" i="1" s="1"/>
  <c r="H10" i="1"/>
  <c r="I10" i="1" s="1"/>
  <c r="H11" i="1"/>
  <c r="I11" i="1" s="1"/>
  <c r="H12" i="1"/>
  <c r="I12" i="1" s="1"/>
  <c r="H64" i="2"/>
  <c r="I64" i="2" s="1"/>
  <c r="J64" i="2" s="1"/>
  <c r="H75" i="2"/>
  <c r="I75" i="2" s="1"/>
  <c r="J75" i="2" s="1"/>
  <c r="H45" i="2"/>
  <c r="I45" i="2" s="1"/>
  <c r="J45" i="2" s="1"/>
  <c r="H33" i="2"/>
  <c r="I33" i="2" s="1"/>
  <c r="J33" i="2" s="1"/>
  <c r="H14" i="2"/>
  <c r="I14" i="2" s="1"/>
  <c r="J14" i="2" s="1"/>
  <c r="H70" i="2"/>
  <c r="I70" i="2" s="1"/>
  <c r="J70" i="2" s="1"/>
  <c r="H17" i="2"/>
  <c r="I17" i="2" s="1"/>
  <c r="J17" i="2" s="1"/>
  <c r="H19" i="1"/>
  <c r="I19" i="1" s="1"/>
  <c r="H79" i="2"/>
  <c r="I79" i="2" s="1"/>
  <c r="J79" i="2" s="1"/>
  <c r="H81" i="2"/>
  <c r="I81" i="2" s="1"/>
  <c r="J81" i="2" s="1"/>
  <c r="H88" i="2"/>
  <c r="I88" i="2" s="1"/>
  <c r="J88" i="2" s="1"/>
  <c r="H3" i="2"/>
  <c r="I3" i="2" s="1"/>
  <c r="H24" i="2"/>
  <c r="I24" i="2" s="1"/>
  <c r="J24" i="2" s="1"/>
  <c r="H28" i="2"/>
  <c r="I28" i="2" s="1"/>
  <c r="J28" i="2" s="1"/>
  <c r="H25" i="2"/>
  <c r="I25" i="2" s="1"/>
  <c r="J25" i="2" s="1"/>
  <c r="H7" i="2"/>
  <c r="I7" i="2" s="1"/>
  <c r="J7" i="2" s="1"/>
  <c r="H66" i="2"/>
  <c r="I66" i="2" s="1"/>
  <c r="J66" i="2" s="1"/>
  <c r="H58" i="2"/>
  <c r="I58" i="2" s="1"/>
  <c r="J58" i="2" s="1"/>
  <c r="H16" i="2"/>
  <c r="I16" i="2" s="1"/>
  <c r="J16" i="2" s="1"/>
  <c r="H47" i="2"/>
  <c r="I47" i="2" s="1"/>
  <c r="J47" i="2" s="1"/>
  <c r="H49" i="2"/>
  <c r="I49" i="2" s="1"/>
  <c r="J49" i="2" s="1"/>
  <c r="H13" i="2"/>
  <c r="I13" i="2" s="1"/>
  <c r="J13" i="2" s="1"/>
  <c r="H21" i="2"/>
  <c r="I21" i="2" s="1"/>
  <c r="J21" i="2" s="1"/>
  <c r="H41" i="2"/>
  <c r="I41" i="2" s="1"/>
  <c r="J41" i="2" s="1"/>
  <c r="H43" i="2"/>
  <c r="I43" i="2" s="1"/>
  <c r="J43" i="2" s="1"/>
  <c r="H50" i="2"/>
  <c r="I50" i="2" s="1"/>
  <c r="J50" i="2" s="1"/>
  <c r="H87" i="2"/>
  <c r="I87" i="2" s="1"/>
  <c r="J87" i="2" s="1"/>
  <c r="H6" i="2"/>
  <c r="I6" i="2" s="1"/>
  <c r="J6" i="2" s="1"/>
  <c r="H10" i="2"/>
  <c r="I10" i="2" s="1"/>
  <c r="J10" i="2" s="1"/>
  <c r="H57" i="2"/>
  <c r="I57" i="2" s="1"/>
  <c r="J57" i="2" s="1"/>
  <c r="H61" i="2"/>
  <c r="I61" i="2" s="1"/>
  <c r="J61" i="2" s="1"/>
  <c r="H63" i="2"/>
  <c r="I63" i="2" s="1"/>
  <c r="J63" i="2" s="1"/>
  <c r="H73" i="2"/>
  <c r="I73" i="2" s="1"/>
  <c r="J73" i="2" s="1"/>
  <c r="H76" i="2"/>
  <c r="I76" i="2" s="1"/>
  <c r="J76" i="2" s="1"/>
  <c r="H40" i="2"/>
  <c r="H62" i="2"/>
  <c r="I62" i="2" s="1"/>
  <c r="J62" i="2" s="1"/>
  <c r="H69" i="2"/>
  <c r="I69" i="2" s="1"/>
  <c r="J69" i="2" s="1"/>
  <c r="H72" i="2"/>
  <c r="I72" i="2" s="1"/>
  <c r="J72" i="2" s="1"/>
  <c r="H78" i="2"/>
  <c r="I78" i="2" s="1"/>
  <c r="J78" i="2" s="1"/>
  <c r="H44" i="2"/>
  <c r="I44" i="2" s="1"/>
  <c r="J44" i="2" s="1"/>
  <c r="E91" i="2"/>
  <c r="H67" i="2"/>
  <c r="I67" i="2" s="1"/>
  <c r="J67" i="2" s="1"/>
  <c r="H83" i="2"/>
  <c r="I83" i="2" s="1"/>
  <c r="J83" i="2" s="1"/>
  <c r="H12" i="2"/>
  <c r="I12" i="2" s="1"/>
  <c r="J12" i="2" s="1"/>
  <c r="H34" i="2"/>
  <c r="I34" i="2" s="1"/>
  <c r="J34" i="2" s="1"/>
  <c r="H36" i="2"/>
  <c r="I36" i="2" s="1"/>
  <c r="J36" i="2" s="1"/>
  <c r="H86" i="2"/>
  <c r="I86" i="2" s="1"/>
  <c r="H18" i="2"/>
  <c r="I18" i="2" s="1"/>
  <c r="J18" i="2" s="1"/>
  <c r="H20" i="2"/>
  <c r="I20" i="2" s="1"/>
  <c r="J20" i="2" s="1"/>
  <c r="H30" i="2"/>
  <c r="I30" i="2" s="1"/>
  <c r="J30" i="2" s="1"/>
  <c r="H32" i="2"/>
  <c r="I32" i="2" s="1"/>
  <c r="J32" i="2" s="1"/>
  <c r="H38" i="2"/>
  <c r="H60" i="2"/>
  <c r="I60" i="2" s="1"/>
  <c r="J60" i="2" s="1"/>
  <c r="H71" i="2"/>
  <c r="I71" i="2" s="1"/>
  <c r="J71" i="2" s="1"/>
  <c r="H80" i="2"/>
  <c r="I80" i="2" s="1"/>
  <c r="J80" i="2" s="1"/>
  <c r="H85" i="2"/>
  <c r="I85" i="2" s="1"/>
  <c r="J85" i="2" s="1"/>
  <c r="H8" i="2"/>
  <c r="I8" i="2" s="1"/>
  <c r="J8" i="2" s="1"/>
  <c r="H11" i="2"/>
  <c r="I11" i="2" s="1"/>
  <c r="J11" i="2" s="1"/>
  <c r="H22" i="2"/>
  <c r="I22" i="2" s="1"/>
  <c r="J22" i="2" s="1"/>
  <c r="H35" i="2"/>
  <c r="I35" i="2" s="1"/>
  <c r="J35" i="2" s="1"/>
  <c r="H37" i="2"/>
  <c r="I37" i="2" s="1"/>
  <c r="J37" i="2" s="1"/>
  <c r="H39" i="2"/>
  <c r="I39" i="2" s="1"/>
  <c r="H59" i="2"/>
  <c r="I59" i="2" s="1"/>
  <c r="J59" i="2" s="1"/>
  <c r="H65" i="2"/>
  <c r="I65" i="2" s="1"/>
  <c r="J65" i="2" s="1"/>
  <c r="H77" i="2"/>
  <c r="I77" i="2" s="1"/>
  <c r="J77" i="2" s="1"/>
  <c r="H82" i="2"/>
  <c r="I82" i="2" s="1"/>
  <c r="J82" i="2" s="1"/>
  <c r="H26" i="2"/>
  <c r="I26" i="2" s="1"/>
  <c r="J26" i="2" s="1"/>
  <c r="H29" i="2"/>
  <c r="H42" i="2"/>
  <c r="I42" i="2" s="1"/>
  <c r="J42" i="2" s="1"/>
  <c r="H46" i="2"/>
  <c r="I46" i="2" s="1"/>
  <c r="H48" i="2"/>
  <c r="I48" i="2" s="1"/>
  <c r="J48" i="2" s="1"/>
  <c r="H56" i="2"/>
  <c r="I56" i="2" s="1"/>
  <c r="J56" i="2" s="1"/>
  <c r="K56" i="2" s="1"/>
  <c r="H68" i="2"/>
  <c r="I68" i="2" s="1"/>
  <c r="J68" i="2" s="1"/>
  <c r="H74" i="2"/>
  <c r="I74" i="2" s="1"/>
  <c r="J74" i="2" s="1"/>
  <c r="H84" i="2"/>
  <c r="I84" i="2" s="1"/>
  <c r="J84" i="2" s="1"/>
  <c r="H89" i="2"/>
  <c r="I89" i="2" s="1"/>
  <c r="J89" i="2" s="1"/>
  <c r="J8" i="1"/>
  <c r="H9" i="2"/>
  <c r="H19" i="2"/>
  <c r="H27" i="2"/>
  <c r="S4" i="2"/>
  <c r="T3" i="2"/>
  <c r="H5" i="2"/>
  <c r="H15" i="2"/>
  <c r="H23" i="2"/>
  <c r="H31" i="2"/>
  <c r="E51" i="2"/>
  <c r="H4" i="2"/>
  <c r="H23" i="1"/>
  <c r="I23" i="1" s="1"/>
  <c r="G4" i="1"/>
  <c r="G14" i="1"/>
  <c r="H7" i="1"/>
  <c r="H21" i="1"/>
  <c r="I21" i="1" s="1"/>
  <c r="H13" i="1"/>
  <c r="I13" i="1" s="1"/>
  <c r="H3" i="1"/>
  <c r="H18" i="1"/>
  <c r="H22" i="1"/>
  <c r="I22" i="1" s="1"/>
  <c r="H20" i="1"/>
  <c r="I20" i="1" s="1"/>
  <c r="H24" i="1"/>
  <c r="I24" i="1" s="1"/>
  <c r="J17" i="1" l="1"/>
  <c r="J9" i="1"/>
  <c r="J10" i="1"/>
  <c r="J11" i="1"/>
  <c r="J12" i="1"/>
  <c r="J22" i="1"/>
  <c r="J13" i="1"/>
  <c r="K78" i="2"/>
  <c r="K75" i="2"/>
  <c r="K64" i="2"/>
  <c r="K33" i="2"/>
  <c r="K68" i="2"/>
  <c r="K17" i="2"/>
  <c r="K77" i="2"/>
  <c r="J21" i="1"/>
  <c r="J19" i="1"/>
  <c r="K70" i="2"/>
  <c r="K88" i="2"/>
  <c r="K81" i="2"/>
  <c r="K45" i="2"/>
  <c r="K14" i="2"/>
  <c r="K60" i="2"/>
  <c r="K85" i="2"/>
  <c r="K73" i="2"/>
  <c r="I38" i="2"/>
  <c r="J38" i="2" s="1"/>
  <c r="K69" i="2"/>
  <c r="K59" i="2"/>
  <c r="K89" i="2"/>
  <c r="K65" i="2"/>
  <c r="I40" i="2"/>
  <c r="J40" i="2" s="1"/>
  <c r="K43" i="2"/>
  <c r="K71" i="2"/>
  <c r="H51" i="2"/>
  <c r="K63" i="2"/>
  <c r="I29" i="2"/>
  <c r="J29" i="2" s="1"/>
  <c r="J86" i="2"/>
  <c r="K86" i="2" s="1"/>
  <c r="K61" i="2"/>
  <c r="K36" i="2"/>
  <c r="K82" i="2"/>
  <c r="K34" i="2"/>
  <c r="H91" i="2"/>
  <c r="K16" i="2"/>
  <c r="K87" i="2"/>
  <c r="K79" i="2"/>
  <c r="K50" i="2"/>
  <c r="K10" i="2"/>
  <c r="K37" i="2"/>
  <c r="K7" i="2"/>
  <c r="K21" i="2"/>
  <c r="K26" i="2"/>
  <c r="J46" i="2"/>
  <c r="K46" i="2" s="1"/>
  <c r="J39" i="2"/>
  <c r="K39" i="2" s="1"/>
  <c r="K18" i="2"/>
  <c r="K8" i="2"/>
  <c r="K84" i="2"/>
  <c r="K11" i="2"/>
  <c r="K72" i="2"/>
  <c r="K83" i="2"/>
  <c r="K76" i="2"/>
  <c r="K66" i="2"/>
  <c r="K57" i="2"/>
  <c r="K74" i="2"/>
  <c r="K20" i="2"/>
  <c r="K13" i="2"/>
  <c r="K67" i="2"/>
  <c r="I31" i="2"/>
  <c r="J31" i="2" s="1"/>
  <c r="I15" i="2"/>
  <c r="J15" i="2" s="1"/>
  <c r="I91" i="2"/>
  <c r="U3" i="2"/>
  <c r="T4" i="2"/>
  <c r="K24" i="2"/>
  <c r="I4" i="2"/>
  <c r="J4" i="2" s="1"/>
  <c r="K80" i="2"/>
  <c r="K62" i="2"/>
  <c r="K30" i="2"/>
  <c r="K22" i="2"/>
  <c r="K12" i="2"/>
  <c r="I27" i="2"/>
  <c r="J27" i="2" s="1"/>
  <c r="I19" i="2"/>
  <c r="J19" i="2" s="1"/>
  <c r="I9" i="2"/>
  <c r="J9" i="2" s="1"/>
  <c r="J3" i="2"/>
  <c r="K49" i="2"/>
  <c r="K47" i="2"/>
  <c r="K32" i="2"/>
  <c r="I23" i="2"/>
  <c r="J23" i="2" s="1"/>
  <c r="I5" i="2"/>
  <c r="J5" i="2" s="1"/>
  <c r="K58" i="2"/>
  <c r="K35" i="2"/>
  <c r="K28" i="2"/>
  <c r="K44" i="2"/>
  <c r="K42" i="2"/>
  <c r="K48" i="2"/>
  <c r="K41" i="2"/>
  <c r="K25" i="2"/>
  <c r="K6" i="2"/>
  <c r="I18" i="1"/>
  <c r="H14" i="1"/>
  <c r="I7" i="1"/>
  <c r="I3" i="1"/>
  <c r="H4" i="1"/>
  <c r="J24" i="1"/>
  <c r="J20" i="1"/>
  <c r="J23" i="1"/>
  <c r="C97" i="2" l="1"/>
  <c r="J91" i="2"/>
  <c r="K9" i="2"/>
  <c r="K38" i="2"/>
  <c r="K29" i="2"/>
  <c r="K27" i="2"/>
  <c r="K5" i="2"/>
  <c r="K40" i="2"/>
  <c r="K4" i="2"/>
  <c r="I51" i="2"/>
  <c r="K91" i="2"/>
  <c r="K23" i="2"/>
  <c r="K31" i="2"/>
  <c r="V3" i="2"/>
  <c r="V4" i="2" s="1"/>
  <c r="U4" i="2"/>
  <c r="J51" i="2"/>
  <c r="K3" i="2"/>
  <c r="K19" i="2"/>
  <c r="K15" i="2"/>
  <c r="I4" i="1"/>
  <c r="J3" i="1"/>
  <c r="J4" i="1" s="1"/>
  <c r="J18" i="1"/>
  <c r="I14" i="1"/>
  <c r="J7" i="1"/>
  <c r="J14" i="1" s="1"/>
  <c r="G28" i="1"/>
  <c r="G29" i="1" s="1"/>
  <c r="G30" i="1" s="1"/>
  <c r="C99" i="2" l="1"/>
  <c r="C98" i="2"/>
  <c r="K51" i="2"/>
  <c r="W3" i="2"/>
  <c r="W4" i="2" s="1"/>
  <c r="C100" i="2" l="1"/>
</calcChain>
</file>

<file path=xl/sharedStrings.xml><?xml version="1.0" encoding="utf-8"?>
<sst xmlns="http://schemas.openxmlformats.org/spreadsheetml/2006/main" count="201" uniqueCount="95">
  <si>
    <t>SERVICIO</t>
  </si>
  <si>
    <t>Cantidad de trabajadores</t>
  </si>
  <si>
    <t>Días laborados</t>
  </si>
  <si>
    <t>Salario mensual</t>
  </si>
  <si>
    <t>Incremento 2024</t>
  </si>
  <si>
    <t>Valor total mensual</t>
  </si>
  <si>
    <t>AIU</t>
  </si>
  <si>
    <t>IVA 19 SOBRE AIU</t>
  </si>
  <si>
    <t>VRL TOTAL</t>
  </si>
  <si>
    <t>Coordinador de tiempo completo</t>
  </si>
  <si>
    <t>Totales</t>
  </si>
  <si>
    <t>Operario de aseo y cafetería</t>
  </si>
  <si>
    <t>Operario de mantenimiento</t>
  </si>
  <si>
    <t>SUBTOTAL</t>
  </si>
  <si>
    <t>IVA</t>
  </si>
  <si>
    <t>TOTAL</t>
  </si>
  <si>
    <t>Coordinador</t>
  </si>
  <si>
    <t>SEDE</t>
  </si>
  <si>
    <t>TOTAL DIAS LABORADOS</t>
  </si>
  <si>
    <t>Apartadó - Complejo tecnológico agroindustrial pecuario y turístico</t>
  </si>
  <si>
    <t>CENTRAL</t>
  </si>
  <si>
    <t>Caldas - Centro de los recursos naturales renovables La Salada</t>
  </si>
  <si>
    <t>Caucasia - Complejo tecnológico para la gestión agroempresarial</t>
  </si>
  <si>
    <t>Caucasia - Complejo tecnológico para la gestión agroempresarial - Universidad Católica</t>
  </si>
  <si>
    <t>Caucasia - Complejo tecnológico para la gestión agroempresarial - Hacienda la Uribe</t>
  </si>
  <si>
    <t>Complejo Central - Centro de Comercio</t>
  </si>
  <si>
    <t>Complejo Central - Centro de Servicios de Salud</t>
  </si>
  <si>
    <t>Complejo Central - Centro de Servicios de Salud - El Pomar</t>
  </si>
  <si>
    <t>Complejo Central - Centro de Servicios y Gestión Empresarial</t>
  </si>
  <si>
    <t>Complejo Central - Centro de Servicios y Gestión Empresarial - Tecnoparque</t>
  </si>
  <si>
    <t>Complejo Central - Despacho Dirección Regional</t>
  </si>
  <si>
    <t>Complejo Central - Despacho Dirección Regional - Buenos Aires</t>
  </si>
  <si>
    <t>Complejo Central - Despacho Dirección Regional - Hub Innovación</t>
  </si>
  <si>
    <t>Complejo Norte - Centro de la tecnología de la manufactura avanzada</t>
  </si>
  <si>
    <t>Complejo Norte - Centro para el desarrollo del hábitat y la construcción</t>
  </si>
  <si>
    <t>Complejo Norte - Centro textil y de gestión industrial</t>
  </si>
  <si>
    <t>Complejo Norte - Grupo Mixto</t>
  </si>
  <si>
    <t>Complejo Norte - Gómez Plata</t>
  </si>
  <si>
    <t>Complejo Norte - Yarumal</t>
  </si>
  <si>
    <t xml:space="preserve">Complejo Norte - Ituango </t>
  </si>
  <si>
    <t>Complejo Norte - Santa Rosa de Osos</t>
  </si>
  <si>
    <t>Complejo Sur - Centro de diseño y manufactura del cuero</t>
  </si>
  <si>
    <t>Complejo Sur - Centro de formación en diseño confección y moda</t>
  </si>
  <si>
    <t>Complejo Sur - Centro tecnológico del mobiliario</t>
  </si>
  <si>
    <t>Complejo Sur - Grupo Mixto</t>
  </si>
  <si>
    <t>El Bagre - Centro de formación minero ambiental</t>
  </si>
  <si>
    <t>El Bagre - Centro de formación minero ambiental - Sede Roldán</t>
  </si>
  <si>
    <t>Occidente - Complejo tecnológico turístico y Agroindustrial del occidente Antioqueño</t>
  </si>
  <si>
    <t>Oriente - Centro de la innovación la agroindustria y la aviación - Carmen de Viboral</t>
  </si>
  <si>
    <t xml:space="preserve">Oriente - Centro de la innovación la agroindustria y la aviación - Guarne </t>
  </si>
  <si>
    <t>Oriente - Centro de la innovación la agroindustria y la aviación - La Ceja</t>
  </si>
  <si>
    <t>Oriente - Centro de la innovación la agroindustria y la aviación - Marinilla</t>
  </si>
  <si>
    <t>Oriente - Centro de la innovación la agroindustria y la aviación - Santuario</t>
  </si>
  <si>
    <t>Oriente - Centro de la innovación la agroindustria y la aviación - Sonsón</t>
  </si>
  <si>
    <t xml:space="preserve">Oriente - Centro de la innovación la agroindustria y la aviación - Zona franca </t>
  </si>
  <si>
    <t>Oriente - Centro de la innovación la agroindustria y la aviación -Comercio</t>
  </si>
  <si>
    <t>Puerto Berrío - Complejo tecnológico minero agroempresarial</t>
  </si>
  <si>
    <t>Puerto Berrío - Complejo tecnológico minero agroempresarial - Cisneros</t>
  </si>
  <si>
    <t>Puerto Berrío - Complejo tecnológico minero agroempresarial - Remedios</t>
  </si>
  <si>
    <t>Puerto Berrío - Complejo tecnológico minero agroempresarial - Segovia</t>
  </si>
  <si>
    <t>Puerto Boyacá_Centro Pecuario y Agroempresarial</t>
  </si>
  <si>
    <t>AIU (10%)</t>
  </si>
  <si>
    <t>IVA (19%)</t>
  </si>
  <si>
    <t>Occidente - Complejo tecnológico turístico y Agroindustrial del occidente Antioqueño - Frontino</t>
  </si>
  <si>
    <t>MUNICIPIO</t>
  </si>
  <si>
    <t>Apartadó</t>
  </si>
  <si>
    <t>Caucasia</t>
  </si>
  <si>
    <t>Caldas -Antioquia</t>
  </si>
  <si>
    <t>Medellín</t>
  </si>
  <si>
    <t>Sabaneta</t>
  </si>
  <si>
    <t>Gómez Plata</t>
  </si>
  <si>
    <t>Yarumal</t>
  </si>
  <si>
    <t>Ituango</t>
  </si>
  <si>
    <t>Santa Rosa de Osos</t>
  </si>
  <si>
    <t>Itagui</t>
  </si>
  <si>
    <t>El Bagre</t>
  </si>
  <si>
    <t>Santa Fe de Antioquia</t>
  </si>
  <si>
    <t>Carmen de Viboral</t>
  </si>
  <si>
    <t>Guarne</t>
  </si>
  <si>
    <t>La Ceja</t>
  </si>
  <si>
    <t>Marinilla</t>
  </si>
  <si>
    <t>Santuario</t>
  </si>
  <si>
    <t>Sonsón</t>
  </si>
  <si>
    <t>Rionegro</t>
  </si>
  <si>
    <t xml:space="preserve">Puerto Berrío </t>
  </si>
  <si>
    <t>Puerto Boyacá</t>
  </si>
  <si>
    <t>Cisneros</t>
  </si>
  <si>
    <t>Remedios</t>
  </si>
  <si>
    <t>Segovia</t>
  </si>
  <si>
    <t>Caldas - Antioquia</t>
  </si>
  <si>
    <t xml:space="preserve"> Santa Rosa de Osos</t>
  </si>
  <si>
    <t>Frontino</t>
  </si>
  <si>
    <t xml:space="preserve">El Bagre </t>
  </si>
  <si>
    <t xml:space="preserve"> La Ceja</t>
  </si>
  <si>
    <t>Puerto Berrío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</si>
</sst>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.00_-;\-&quot;$&quot;\ * #,##0.00_-;_-&quot;$&quot;\ * &quot;-&quot;??_-;_-@_-"/>
    <numFmt numFmtId="166" formatCode="_-&quot;$&quot;* #,##0.00_-;\-&quot;$&quot;* #,##0.00_-;_-&quot;$&quot;* &quot;-&quot;??_-;_-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1"/>
    <xf numFmtId="10" fontId="2" fillId="0" borderId="0" xfId="1" applyNumberFormat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>
      <alignment horizontal="center" vertical="center"/>
    </xf>
    <xf numFmtId="164" fontId="4" fillId="0" borderId="1" xfId="2" applyNumberFormat="1" applyFont="1" applyFill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 wrapText="1"/>
    </xf>
    <xf numFmtId="4" fontId="5" fillId="0" borderId="0" xfId="1" applyNumberFormat="1" applyFont="1" applyAlignment="1">
      <alignment vertical="center"/>
    </xf>
    <xf numFmtId="164" fontId="4" fillId="0" borderId="0" xfId="2" applyNumberFormat="1" applyFont="1" applyFill="1" applyBorder="1" applyAlignment="1">
      <alignment vertical="center" wrapText="1"/>
    </xf>
    <xf numFmtId="4" fontId="4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right" vertical="center"/>
    </xf>
    <xf numFmtId="0" fontId="1" fillId="0" borderId="0" xfId="1" applyFont="1"/>
    <xf numFmtId="4" fontId="7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right" vertical="center"/>
    </xf>
    <xf numFmtId="165" fontId="2" fillId="0" borderId="0" xfId="1" applyNumberFormat="1"/>
    <xf numFmtId="0" fontId="8" fillId="0" borderId="0" xfId="3" applyFont="1" applyAlignment="1">
      <alignment horizontal="center" vertical="center"/>
    </xf>
    <xf numFmtId="10" fontId="1" fillId="0" borderId="0" xfId="3" applyNumberFormat="1" applyAlignment="1">
      <alignment vertical="center"/>
    </xf>
    <xf numFmtId="0" fontId="1" fillId="0" borderId="0" xfId="3" applyAlignment="1">
      <alignment horizontal="left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1" fillId="0" borderId="0" xfId="3" applyAlignment="1">
      <alignment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4" fontId="10" fillId="0" borderId="8" xfId="3" applyNumberFormat="1" applyFont="1" applyBorder="1" applyAlignment="1">
      <alignment horizontal="center" vertical="center" wrapText="1"/>
    </xf>
    <xf numFmtId="4" fontId="10" fillId="0" borderId="9" xfId="3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10" fillId="0" borderId="10" xfId="3" applyFont="1" applyBorder="1" applyAlignment="1">
      <alignment horizontal="center" vertical="center" wrapText="1"/>
    </xf>
    <xf numFmtId="4" fontId="10" fillId="0" borderId="10" xfId="3" applyNumberFormat="1" applyFont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166" fontId="11" fillId="0" borderId="1" xfId="3" applyNumberFormat="1" applyFont="1" applyBorder="1" applyAlignment="1">
      <alignment horizontal="center" vertical="center" wrapText="1"/>
    </xf>
    <xf numFmtId="4" fontId="11" fillId="0" borderId="1" xfId="3" applyNumberFormat="1" applyFont="1" applyBorder="1" applyAlignment="1">
      <alignment horizontal="right" vertical="center"/>
    </xf>
    <xf numFmtId="0" fontId="1" fillId="0" borderId="1" xfId="3" applyBorder="1" applyAlignment="1">
      <alignment horizontal="left" vertical="center"/>
    </xf>
    <xf numFmtId="0" fontId="11" fillId="0" borderId="3" xfId="3" applyFont="1" applyBorder="1" applyAlignment="1">
      <alignment horizontal="center" vertical="center"/>
    </xf>
    <xf numFmtId="166" fontId="11" fillId="0" borderId="11" xfId="3" applyNumberFormat="1" applyFont="1" applyBorder="1" applyAlignment="1">
      <alignment horizontal="center" vertical="center" wrapText="1"/>
    </xf>
    <xf numFmtId="4" fontId="11" fillId="0" borderId="11" xfId="3" applyNumberFormat="1" applyFont="1" applyBorder="1" applyAlignment="1">
      <alignment horizontal="right" vertical="center"/>
    </xf>
    <xf numFmtId="0" fontId="12" fillId="0" borderId="9" xfId="3" applyFont="1" applyBorder="1" applyAlignment="1">
      <alignment horizontal="left" vertical="center" wrapText="1"/>
    </xf>
    <xf numFmtId="4" fontId="11" fillId="0" borderId="1" xfId="3" applyNumberFormat="1" applyFont="1" applyBorder="1" applyAlignment="1">
      <alignment vertical="center"/>
    </xf>
    <xf numFmtId="0" fontId="12" fillId="0" borderId="12" xfId="3" applyFont="1" applyBorder="1" applyAlignment="1">
      <alignment horizontal="center"/>
    </xf>
    <xf numFmtId="166" fontId="13" fillId="0" borderId="12" xfId="3" applyNumberFormat="1" applyFont="1" applyBorder="1" applyAlignment="1">
      <alignment horizontal="center" vertical="center" wrapText="1"/>
    </xf>
    <xf numFmtId="166" fontId="13" fillId="0" borderId="0" xfId="3" applyNumberFormat="1" applyFont="1" applyAlignment="1">
      <alignment horizontal="center" vertical="center" wrapText="1"/>
    </xf>
    <xf numFmtId="4" fontId="11" fillId="0" borderId="5" xfId="3" applyNumberFormat="1" applyFont="1" applyBorder="1" applyAlignment="1">
      <alignment horizontal="right" vertical="center"/>
    </xf>
    <xf numFmtId="0" fontId="1" fillId="0" borderId="0" xfId="3" applyAlignment="1">
      <alignment horizontal="right" vertical="center"/>
    </xf>
    <xf numFmtId="0" fontId="1" fillId="0" borderId="0" xfId="3"/>
    <xf numFmtId="4" fontId="14" fillId="0" borderId="10" xfId="3" applyNumberFormat="1" applyFont="1" applyBorder="1" applyAlignment="1">
      <alignment horizontal="right" vertical="center"/>
    </xf>
    <xf numFmtId="4" fontId="10" fillId="5" borderId="10" xfId="3" applyNumberFormat="1" applyFont="1" applyFill="1" applyBorder="1" applyAlignment="1">
      <alignment horizontal="right" vertical="center"/>
    </xf>
    <xf numFmtId="0" fontId="15" fillId="0" borderId="13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2" fillId="0" borderId="9" xfId="3" applyFont="1" applyBorder="1" applyAlignment="1">
      <alignment horizontal="center" vertical="center" wrapText="1"/>
    </xf>
    <xf numFmtId="166" fontId="13" fillId="6" borderId="15" xfId="3" applyNumberFormat="1" applyFont="1" applyFill="1" applyBorder="1" applyAlignment="1">
      <alignment horizontal="center" vertical="center" wrapText="1"/>
    </xf>
    <xf numFmtId="166" fontId="13" fillId="6" borderId="16" xfId="3" applyNumberFormat="1" applyFont="1" applyFill="1" applyBorder="1" applyAlignment="1">
      <alignment horizontal="center" vertical="center" wrapText="1"/>
    </xf>
    <xf numFmtId="4" fontId="11" fillId="0" borderId="5" xfId="3" applyNumberFormat="1" applyFont="1" applyBorder="1" applyAlignment="1">
      <alignment vertical="center"/>
    </xf>
    <xf numFmtId="4" fontId="11" fillId="0" borderId="4" xfId="3" applyNumberFormat="1" applyFont="1" applyBorder="1" applyAlignment="1">
      <alignment vertical="center"/>
    </xf>
    <xf numFmtId="0" fontId="11" fillId="6" borderId="1" xfId="3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" fillId="0" borderId="0" xfId="3" applyFill="1" applyBorder="1" applyAlignment="1">
      <alignment vertical="center"/>
    </xf>
    <xf numFmtId="0" fontId="1" fillId="0" borderId="0" xfId="3" applyFill="1" applyBorder="1" applyAlignment="1">
      <alignment horizontal="right" vertical="center"/>
    </xf>
    <xf numFmtId="4" fontId="1" fillId="0" borderId="0" xfId="3" applyNumberForma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1" fillId="0" borderId="0" xfId="3" applyFill="1" applyBorder="1"/>
    <xf numFmtId="0" fontId="4" fillId="0" borderId="0" xfId="4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9" fillId="0" borderId="7" xfId="3" applyFont="1" applyBorder="1" applyAlignment="1">
      <alignment horizontal="center" vertical="center" wrapText="1"/>
    </xf>
    <xf numFmtId="4" fontId="12" fillId="0" borderId="17" xfId="3" applyNumberFormat="1" applyFont="1" applyBorder="1" applyAlignment="1">
      <alignment horizontal="center" vertical="center"/>
    </xf>
    <xf numFmtId="4" fontId="12" fillId="0" borderId="18" xfId="3" applyNumberFormat="1" applyFont="1" applyBorder="1" applyAlignment="1">
      <alignment horizontal="center" vertical="center"/>
    </xf>
    <xf numFmtId="4" fontId="9" fillId="5" borderId="17" xfId="3" applyNumberFormat="1" applyFont="1" applyFill="1" applyBorder="1" applyAlignment="1">
      <alignment horizontal="center" vertical="center"/>
    </xf>
    <xf numFmtId="4" fontId="9" fillId="5" borderId="18" xfId="3" applyNumberFormat="1" applyFont="1" applyFill="1" applyBorder="1" applyAlignment="1">
      <alignment horizontal="center" vertical="center"/>
    </xf>
    <xf numFmtId="0" fontId="12" fillId="0" borderId="14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3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19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vertical="center"/>
    </xf>
  </cellXfs>
  <cellStyles count="5">
    <cellStyle name="Millares 2" xfId="2" xr:uid="{D44C8535-8CC1-48E7-8C65-12430A1F30E9}"/>
    <cellStyle name="Normal" xfId="0" builtinId="0"/>
    <cellStyle name="Normal 2 2" xfId="3" xr:uid="{82FDBD8A-CCD2-40A5-806E-28CFEFAD228A}"/>
    <cellStyle name="Normal 4" xfId="1" xr:uid="{987DEB6D-C7DE-433A-93E5-39ADD167ACC0}"/>
    <cellStyle name="Normal 4 2" xfId="4" xr:uid="{BBCFAF1A-25CF-46FE-8BFA-02BADDC19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villa\OneDrive%20-%20Servicio%20Nacional%20de%20Aprendizaje\CTMA%202024\ASEO%20Y%20CAFETERIA%202024\5_FACTURACION\3_Soportes%20MO%20Marzo%202024\16.PRE-FACTURA\OC123256%20PREFACTURA%20_%20Discriminacion%20operarios%20Mar%202024.xlsx" TargetMode="External"/><Relationship Id="rId1" Type="http://schemas.openxmlformats.org/officeDocument/2006/relationships/externalLinkPath" Target="file:///C:\Users\jbvilla\OneDrive%20-%20Servicio%20Nacional%20de%20Aprendizaje\CTMA%202024\ASEO%20Y%20CAFETERIA%202024\5_FACTURACION\3_Soportes%20MO%20Marzo%202024\16.PRE-FACTURA\OC123256%20PREFACTURA%20_%20Discriminacion%20operarios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SEISO\P&#218;BLICAS\3%20ACUERDO%20MARCO\SENA\Sincelejo_Sucre%20O.C5760\Evento_4571-SENA_REGIONAL_RISARAL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ownloads\Colombia\27358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ropbox\Colombia\Adjudicadas\25716a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y\Downloads\146746%20Policia%20Metropolitana%20de%20Santa%20Marta.xlsm" TargetMode="External"/><Relationship Id="rId1" Type="http://schemas.openxmlformats.org/officeDocument/2006/relationships/externalLinkPath" Target="file:///C:\Users\jenny\Downloads\146746%20Policia%20Metropolitana%20de%20Santa%20Mart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4%20UT%20ASEO%20COLOMBIA_Acuerdo%20Marco%20II\SENA\OC%2022104_R3%20Antioquia\TVEC\Evento_45445_(1)_-_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ICROCINCO\Jur&#237;dica\CONTRATOS%20AMP%20III\SENA%20CUNDINAMARCA%20-%20O.C%2044408\CVS%20-%2079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des"/>
      <sheetName val="Personal "/>
      <sheetName val="Factura  "/>
      <sheetName val="FAC MARZO"/>
      <sheetName val="insumos "/>
      <sheetName val="RESUMEN mes"/>
      <sheetName val="Por sede"/>
      <sheetName val="Empleados Marzo"/>
      <sheetName val="Control de Presupuesto"/>
      <sheetName val="OPERARIOS CONTRATADOS 12_01_24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Listas"/>
      <sheetName val="solCotizacionCSV"/>
      <sheetName val="ClasifiPersonal"/>
      <sheetName val="Evento_4571-SENA_REGIONAL_RISAR"/>
    </sheetNames>
    <sheetDataSet>
      <sheetData sheetId="0"/>
      <sheetData sheetId="1"/>
      <sheetData sheetId="2"/>
      <sheetData sheetId="3"/>
      <sheetData sheetId="4">
        <row r="3">
          <cell r="A3" t="str">
            <v>Servicio de Personal</v>
          </cell>
        </row>
        <row r="4">
          <cell r="A4" t="str">
            <v>Bienes de Aseo y Cafetería</v>
          </cell>
        </row>
        <row r="5">
          <cell r="A5" t="str">
            <v>Servicios Especiales</v>
          </cell>
        </row>
      </sheetData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  <sheetName val="Solicitud_de_Cotización_Genera2"/>
      <sheetName val="Detalle_Especificaciones2"/>
      <sheetName val="Detalle_Bienes_de_Aseo_y_Caf2"/>
      <sheetName val="Resumen_-_CSV2"/>
      <sheetName val="Cotizacion_Bienes_de_Aseo_y_Ca2"/>
      <sheetName val="Solicitud_de_Cotización_Genera1"/>
      <sheetName val="Detalle_Especificaciones1"/>
      <sheetName val="Detalle_Bienes_de_Aseo_y_Caf1"/>
      <sheetName val="Resumen_-_CSV1"/>
      <sheetName val="Cotizacion_Bienes_de_Aseo_y_Ca1"/>
      <sheetName val="Solicitud_de_Cotización_General"/>
      <sheetName val="Detalle_Especificaciones"/>
      <sheetName val="Detalle_Bienes_de_Aseo_y_Caf"/>
      <sheetName val="Resumen_-_CSV"/>
      <sheetName val="Cotizacion_Bienes_de_Aseo_y_Ca"/>
      <sheetName val="Solicitud_de_Cotización_Genera3"/>
      <sheetName val="Detalle_Especificaciones3"/>
      <sheetName val="Detalle_Bienes_de_Aseo_y_Caf3"/>
      <sheetName val="Resumen_-_CSV3"/>
      <sheetName val="Cotizacion_Bienes_de_Aseo_y_Ca3"/>
      <sheetName val="Solicitud_de_Cotización_Genera4"/>
      <sheetName val="Detalle_Especificaciones4"/>
      <sheetName val="Detalle_Bienes_de_Aseo_y_Caf4"/>
      <sheetName val="Resumen_-_CSV4"/>
      <sheetName val="Cotizacion_Bienes_de_Aseo_y_Ca4"/>
      <sheetName val="Solicitud_de_Cotización_Genera5"/>
      <sheetName val="Detalle_Especificaciones5"/>
      <sheetName val="Detalle_Bienes_de_Aseo_y_Caf5"/>
      <sheetName val="Resumen_-_CSV5"/>
      <sheetName val="Cotizacion_Bienes_de_Aseo_y_Ca5"/>
      <sheetName val="Solicitud_de_Cotización_Genera6"/>
      <sheetName val="Detalle_Especificaciones6"/>
      <sheetName val="Detalle_Bienes_de_Aseo_y_Caf6"/>
      <sheetName val="Resumen_-_CSV6"/>
      <sheetName val="Cotizacion_Bienes_de_Aseo_y_Ca6"/>
      <sheetName val="Solicitud_de_Cotización_Genera7"/>
      <sheetName val="Detalle_Especificaciones7"/>
      <sheetName val="Detalle_Bienes_de_Aseo_y_Caf7"/>
      <sheetName val="Resumen_-_CSV7"/>
      <sheetName val="Cotizacion_Bienes_de_Aseo_y_C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>
            <v>0.33333333333333331</v>
          </cell>
          <cell r="G2" t="str">
            <v>a.m.</v>
          </cell>
        </row>
        <row r="3">
          <cell r="F3">
            <v>0.35416666666666669</v>
          </cell>
          <cell r="G3" t="str">
            <v>p.m.</v>
          </cell>
        </row>
        <row r="4">
          <cell r="F4">
            <v>0.375</v>
          </cell>
        </row>
        <row r="5">
          <cell r="F5">
            <v>0.39583333333333298</v>
          </cell>
        </row>
        <row r="6">
          <cell r="F6">
            <v>0.41666666666666702</v>
          </cell>
        </row>
        <row r="7">
          <cell r="F7">
            <v>0.4375</v>
          </cell>
        </row>
        <row r="8">
          <cell r="F8">
            <v>0.45833333333333298</v>
          </cell>
        </row>
        <row r="9">
          <cell r="F9">
            <v>0.47916666666666702</v>
          </cell>
        </row>
        <row r="10">
          <cell r="F10">
            <v>0.5</v>
          </cell>
        </row>
        <row r="11">
          <cell r="F11">
            <v>0.52083333333333304</v>
          </cell>
        </row>
        <row r="12">
          <cell r="F12">
            <v>4.1666666666666664E-2</v>
          </cell>
        </row>
        <row r="13">
          <cell r="F13">
            <v>6.25E-2</v>
          </cell>
        </row>
        <row r="14">
          <cell r="F14">
            <v>8.3333333333333329E-2</v>
          </cell>
        </row>
        <row r="15">
          <cell r="F15">
            <v>0.10416666666666667</v>
          </cell>
        </row>
        <row r="16">
          <cell r="F16">
            <v>0.125</v>
          </cell>
        </row>
        <row r="17">
          <cell r="F17">
            <v>0.14583333333333334</v>
          </cell>
        </row>
        <row r="18">
          <cell r="F18">
            <v>0.16666666666666666</v>
          </cell>
        </row>
        <row r="19">
          <cell r="F19">
            <v>0.1875</v>
          </cell>
        </row>
        <row r="20">
          <cell r="F20">
            <v>0.20833333333333334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H2" t="str">
            <v>Operario de aseo</v>
          </cell>
        </row>
        <row r="3">
          <cell r="H3" t="str">
            <v>Operario de cafetería</v>
          </cell>
        </row>
        <row r="4">
          <cell r="H4" t="str">
            <v>Operario de aseo y cafetería</v>
          </cell>
        </row>
        <row r="5">
          <cell r="H5" t="str">
            <v>Operario de mantenimiento</v>
          </cell>
        </row>
        <row r="6">
          <cell r="H6" t="str">
            <v>Operario auxiliar</v>
          </cell>
        </row>
        <row r="7">
          <cell r="H7" t="str">
            <v>Coordinador de tiempo completo</v>
          </cell>
        </row>
        <row r="8">
          <cell r="H8" t="str">
            <v>Jardinero</v>
          </cell>
        </row>
        <row r="9">
          <cell r="H9" t="str">
            <v>Operario de mantenimiento capacitado para trabajo en alturas nivel básico</v>
          </cell>
        </row>
        <row r="10">
          <cell r="H10" t="str">
            <v>Operario auxiliar capacitado para trabajo en alturas nivel básico</v>
          </cell>
        </row>
        <row r="11">
          <cell r="H11" t="str">
            <v>Jardinero capacitado para trabajo en alturas nivel básico</v>
          </cell>
        </row>
        <row r="12">
          <cell r="H12" t="str">
            <v>Coordinador de trabajo en alturas nivel básico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Batallón</v>
          </cell>
          <cell r="J2" t="str">
            <v>Turno operario de mantenimiento</v>
          </cell>
        </row>
        <row r="3">
          <cell r="A3">
            <v>2</v>
          </cell>
          <cell r="B3" t="str">
            <v>Campestre</v>
          </cell>
          <cell r="J3" t="str">
            <v>Turno operario de mantenimiento capacitado para trabajo en alturas nivel básico</v>
          </cell>
        </row>
        <row r="4">
          <cell r="A4">
            <v>3</v>
          </cell>
          <cell r="B4" t="str">
            <v>Club</v>
          </cell>
          <cell r="J4" t="str">
            <v>Turno coordinador de trabajo en alturas nivel básico</v>
          </cell>
        </row>
        <row r="5">
          <cell r="A5">
            <v>4</v>
          </cell>
          <cell r="B5" t="str">
            <v>Colegio</v>
          </cell>
        </row>
        <row r="6">
          <cell r="A6">
            <v>5</v>
          </cell>
          <cell r="B6" t="str">
            <v>Edificio administrativo</v>
          </cell>
        </row>
        <row r="7">
          <cell r="A7">
            <v>6</v>
          </cell>
          <cell r="B7" t="str">
            <v>Otro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E28E-F865-4571-93CA-BA6ED2F1629C}">
  <dimension ref="A1:M31"/>
  <sheetViews>
    <sheetView tabSelected="1" topLeftCell="A24" zoomScaleNormal="100" workbookViewId="0">
      <selection activeCell="B31" sqref="B31"/>
    </sheetView>
  </sheetViews>
  <sheetFormatPr baseColWidth="10" defaultColWidth="10" defaultRowHeight="15" x14ac:dyDescent="0.25"/>
  <cols>
    <col min="1" max="1" width="10" style="1"/>
    <col min="2" max="2" width="37.625" style="1" customWidth="1"/>
    <col min="3" max="4" width="10" style="1"/>
    <col min="5" max="5" width="10.25" style="1" bestFit="1" customWidth="1"/>
    <col min="6" max="6" width="10.25" style="1" customWidth="1"/>
    <col min="7" max="7" width="15.625" style="1" customWidth="1"/>
    <col min="8" max="8" width="10" style="1"/>
    <col min="9" max="10" width="14.625" style="1" bestFit="1" customWidth="1"/>
    <col min="11" max="11" width="10" style="1"/>
    <col min="12" max="12" width="12" style="1" bestFit="1" customWidth="1"/>
    <col min="13" max="16384" width="10" style="1"/>
  </cols>
  <sheetData>
    <row r="1" spans="1:11" x14ac:dyDescent="0.25">
      <c r="F1" s="2">
        <v>0.1207</v>
      </c>
    </row>
    <row r="2" spans="1:11" ht="25.5" x14ac:dyDescent="0.25">
      <c r="B2" s="3" t="s">
        <v>0</v>
      </c>
      <c r="C2" s="3" t="s">
        <v>1</v>
      </c>
      <c r="D2" s="3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1" x14ac:dyDescent="0.25">
      <c r="B3" s="6" t="s">
        <v>9</v>
      </c>
      <c r="C3" s="6">
        <v>1</v>
      </c>
      <c r="D3" s="6">
        <v>30</v>
      </c>
      <c r="E3" s="7">
        <v>2201173.4700000002</v>
      </c>
      <c r="F3" s="7">
        <f>E3*(1+$F$1)</f>
        <v>2466855.1078290003</v>
      </c>
      <c r="G3" s="8">
        <f>(F3*C3)/30*D3</f>
        <v>2466855.1078290003</v>
      </c>
      <c r="H3" s="8">
        <f>G3*10%</f>
        <v>246685.51078290003</v>
      </c>
      <c r="I3" s="8">
        <f>H3*19%</f>
        <v>46870.247048751007</v>
      </c>
      <c r="J3" s="8">
        <f>G3+H3+I3</f>
        <v>2760410.8656606511</v>
      </c>
    </row>
    <row r="4" spans="1:11" x14ac:dyDescent="0.25">
      <c r="B4" s="9"/>
      <c r="C4" s="9"/>
      <c r="D4" s="9"/>
      <c r="E4" s="10" t="s">
        <v>10</v>
      </c>
      <c r="F4" s="10"/>
      <c r="G4" s="11">
        <f>G3</f>
        <v>2466855.1078290003</v>
      </c>
      <c r="H4" s="11">
        <f t="shared" ref="H4:J4" si="0">H3</f>
        <v>246685.51078290003</v>
      </c>
      <c r="I4" s="11">
        <f t="shared" si="0"/>
        <v>46870.247048751007</v>
      </c>
      <c r="J4" s="11">
        <f t="shared" si="0"/>
        <v>2760410.8656606511</v>
      </c>
    </row>
    <row r="5" spans="1:11" x14ac:dyDescent="0.25">
      <c r="B5" s="9"/>
      <c r="C5" s="9"/>
      <c r="D5" s="9"/>
      <c r="E5" s="12"/>
      <c r="F5" s="12"/>
      <c r="G5" s="13"/>
      <c r="H5" s="13"/>
      <c r="I5" s="13"/>
      <c r="J5" s="13"/>
    </row>
    <row r="6" spans="1:11" ht="15.75" x14ac:dyDescent="0.25">
      <c r="A6"/>
      <c r="B6"/>
      <c r="C6"/>
      <c r="D6"/>
      <c r="E6"/>
      <c r="F6"/>
      <c r="G6"/>
      <c r="H6"/>
      <c r="I6"/>
      <c r="J6"/>
      <c r="K6"/>
    </row>
    <row r="7" spans="1:11" x14ac:dyDescent="0.25">
      <c r="B7" s="14" t="s">
        <v>11</v>
      </c>
      <c r="C7" s="6">
        <v>3</v>
      </c>
      <c r="D7" s="6">
        <v>5</v>
      </c>
      <c r="E7" s="7">
        <v>2201173.4700000002</v>
      </c>
      <c r="F7" s="7">
        <f t="shared" ref="F7:F13" si="1">E7*(1+$F$1)</f>
        <v>2466855.1078290003</v>
      </c>
      <c r="G7" s="8">
        <f t="shared" ref="G7:G13" si="2">(F7*C7)/30*D7</f>
        <v>1233427.5539144999</v>
      </c>
      <c r="H7" s="8">
        <f t="shared" ref="H7:H13" si="3">G7*10%</f>
        <v>123342.75539145</v>
      </c>
      <c r="I7" s="8">
        <f t="shared" ref="I7:I13" si="4">H7*19%</f>
        <v>23435.1235243755</v>
      </c>
      <c r="J7" s="8">
        <f t="shared" ref="J7:J13" si="5">G7+H7+I7</f>
        <v>1380205.4328303253</v>
      </c>
    </row>
    <row r="8" spans="1:11" x14ac:dyDescent="0.25">
      <c r="B8" s="14"/>
      <c r="C8" s="6">
        <v>1</v>
      </c>
      <c r="D8" s="6">
        <v>7</v>
      </c>
      <c r="E8" s="7">
        <v>2201173.4700000002</v>
      </c>
      <c r="F8" s="7">
        <f t="shared" si="1"/>
        <v>2466855.1078290003</v>
      </c>
      <c r="G8" s="8">
        <f t="shared" si="2"/>
        <v>575599.52516010008</v>
      </c>
      <c r="H8" s="8">
        <f t="shared" si="3"/>
        <v>57559.952516010009</v>
      </c>
      <c r="I8" s="8">
        <f t="shared" si="4"/>
        <v>10936.390978041902</v>
      </c>
      <c r="J8" s="8">
        <f t="shared" si="5"/>
        <v>644095.86865415203</v>
      </c>
    </row>
    <row r="9" spans="1:11" x14ac:dyDescent="0.25">
      <c r="B9" s="14"/>
      <c r="C9" s="6">
        <v>1</v>
      </c>
      <c r="D9" s="6">
        <v>14</v>
      </c>
      <c r="E9" s="7">
        <v>2201173.4700000002</v>
      </c>
      <c r="F9" s="7">
        <f t="shared" ref="F9" si="6">E9*(1+$F$1)</f>
        <v>2466855.1078290003</v>
      </c>
      <c r="G9" s="8">
        <f t="shared" ref="G9" si="7">(F9*C9)/30*D9</f>
        <v>1151199.0503202002</v>
      </c>
      <c r="H9" s="8">
        <f t="shared" ref="H9" si="8">G9*10%</f>
        <v>115119.90503202002</v>
      </c>
      <c r="I9" s="8">
        <f t="shared" ref="I9" si="9">H9*19%</f>
        <v>21872.781956083803</v>
      </c>
      <c r="J9" s="8">
        <f t="shared" ref="J9" si="10">G9+H9+I9</f>
        <v>1288191.7373083041</v>
      </c>
    </row>
    <row r="10" spans="1:11" x14ac:dyDescent="0.25">
      <c r="B10" s="14"/>
      <c r="C10" s="6">
        <v>1</v>
      </c>
      <c r="D10" s="6">
        <v>18</v>
      </c>
      <c r="E10" s="7">
        <v>2201173.4700000002</v>
      </c>
      <c r="F10" s="7">
        <f t="shared" ref="F10" si="11">E10*(1+$F$1)</f>
        <v>2466855.1078290003</v>
      </c>
      <c r="G10" s="8">
        <f t="shared" ref="G10" si="12">(F10*C10)/30*D10</f>
        <v>1480113.0646974002</v>
      </c>
      <c r="H10" s="8">
        <f t="shared" ref="H10" si="13">G10*10%</f>
        <v>148011.30646974003</v>
      </c>
      <c r="I10" s="8">
        <f t="shared" ref="I10" si="14">H10*19%</f>
        <v>28122.148229250604</v>
      </c>
      <c r="J10" s="8">
        <f t="shared" ref="J10" si="15">G10+H10+I10</f>
        <v>1656246.519396391</v>
      </c>
    </row>
    <row r="11" spans="1:11" x14ac:dyDescent="0.25">
      <c r="B11" s="14"/>
      <c r="C11" s="6">
        <v>1</v>
      </c>
      <c r="D11" s="6">
        <v>20</v>
      </c>
      <c r="E11" s="7">
        <v>2201173.4700000002</v>
      </c>
      <c r="F11" s="7">
        <f t="shared" ref="F11" si="16">E11*(1+$F$1)</f>
        <v>2466855.1078290003</v>
      </c>
      <c r="G11" s="8">
        <f t="shared" ref="G11" si="17">(F11*C11)/30*D11</f>
        <v>1644570.0718860002</v>
      </c>
      <c r="H11" s="8">
        <f t="shared" ref="H11" si="18">G11*10%</f>
        <v>164457.00718860002</v>
      </c>
      <c r="I11" s="8">
        <f t="shared" ref="I11" si="19">H11*19%</f>
        <v>31246.831365834005</v>
      </c>
      <c r="J11" s="8">
        <f t="shared" ref="J11" si="20">G11+H11+I11</f>
        <v>1840273.9104404342</v>
      </c>
    </row>
    <row r="12" spans="1:11" x14ac:dyDescent="0.25">
      <c r="B12" s="14"/>
      <c r="C12" s="6">
        <v>1</v>
      </c>
      <c r="D12" s="6">
        <v>27</v>
      </c>
      <c r="E12" s="7">
        <v>2201173.4700000002</v>
      </c>
      <c r="F12" s="7">
        <f t="shared" ref="F12" si="21">E12*(1+$F$1)</f>
        <v>2466855.1078290003</v>
      </c>
      <c r="G12" s="8">
        <f t="shared" ref="G12" si="22">(F12*C12)/30*D12</f>
        <v>2220169.5970461005</v>
      </c>
      <c r="H12" s="8">
        <f t="shared" ref="H12" si="23">G12*10%</f>
        <v>222016.95970461005</v>
      </c>
      <c r="I12" s="8">
        <f t="shared" ref="I12" si="24">H12*19%</f>
        <v>42183.22234387591</v>
      </c>
      <c r="J12" s="8">
        <f t="shared" ref="J12" si="25">G12+H12+I12</f>
        <v>2484369.7790945866</v>
      </c>
    </row>
    <row r="13" spans="1:11" x14ac:dyDescent="0.25">
      <c r="B13" s="14"/>
      <c r="C13" s="6">
        <v>154</v>
      </c>
      <c r="D13" s="6">
        <v>30</v>
      </c>
      <c r="E13" s="7">
        <v>2201173.4700000002</v>
      </c>
      <c r="F13" s="7">
        <f t="shared" si="1"/>
        <v>2466855.1078290003</v>
      </c>
      <c r="G13" s="8">
        <f t="shared" si="2"/>
        <v>379895686.60566604</v>
      </c>
      <c r="H13" s="8">
        <f t="shared" si="3"/>
        <v>37989568.660566606</v>
      </c>
      <c r="I13" s="8">
        <f t="shared" si="4"/>
        <v>7218018.0455076555</v>
      </c>
      <c r="J13" s="8">
        <f t="shared" si="5"/>
        <v>425103273.31174034</v>
      </c>
    </row>
    <row r="14" spans="1:11" x14ac:dyDescent="0.25">
      <c r="B14" s="9"/>
      <c r="C14" s="9"/>
      <c r="D14" s="9"/>
      <c r="E14" s="10" t="s">
        <v>10</v>
      </c>
      <c r="F14" s="10"/>
      <c r="G14" s="11">
        <f>SUM(G7:G13)</f>
        <v>388200765.46869034</v>
      </c>
      <c r="H14" s="11">
        <f t="shared" ref="H14:J14" si="26">SUM(H7:H13)</f>
        <v>38820076.54686904</v>
      </c>
      <c r="I14" s="11">
        <f t="shared" si="26"/>
        <v>7375814.5439051175</v>
      </c>
      <c r="J14" s="11">
        <f t="shared" si="26"/>
        <v>434396656.55946451</v>
      </c>
    </row>
    <row r="15" spans="1:11" x14ac:dyDescent="0.25">
      <c r="B15" s="9"/>
      <c r="C15" s="9"/>
      <c r="D15" s="9"/>
      <c r="E15" s="12"/>
      <c r="F15" s="12"/>
      <c r="G15" s="13"/>
      <c r="H15" s="13"/>
      <c r="I15" s="13"/>
      <c r="J15" s="13"/>
    </row>
    <row r="16" spans="1:11" customFormat="1" ht="15.75" x14ac:dyDescent="0.25">
      <c r="B16" s="14" t="s">
        <v>12</v>
      </c>
      <c r="C16" s="6">
        <v>1</v>
      </c>
      <c r="D16" s="6">
        <v>1</v>
      </c>
      <c r="E16" s="40">
        <v>2201173.4700000002</v>
      </c>
      <c r="F16" s="7">
        <f t="shared" ref="F16:F17" si="27">E16*(1+$F$1)</f>
        <v>2466855.1078290003</v>
      </c>
      <c r="G16" s="8">
        <f>(F16*C16)/30*D16</f>
        <v>82228.503594300011</v>
      </c>
      <c r="H16" s="8">
        <f t="shared" ref="H16:H17" si="28">G16*10%</f>
        <v>8222.8503594300018</v>
      </c>
      <c r="I16" s="8">
        <f t="shared" ref="I16:I17" si="29">H16*19%</f>
        <v>1562.3415682917005</v>
      </c>
      <c r="J16" s="8">
        <f t="shared" ref="J16:J17" si="30">G16+H16+I16</f>
        <v>92013.695522021706</v>
      </c>
    </row>
    <row r="17" spans="2:13" customFormat="1" ht="15.75" x14ac:dyDescent="0.25">
      <c r="B17" s="14"/>
      <c r="C17" s="6">
        <v>1</v>
      </c>
      <c r="D17" s="6">
        <v>4</v>
      </c>
      <c r="E17" s="7">
        <v>2201173.4700000002</v>
      </c>
      <c r="F17" s="7">
        <f t="shared" si="27"/>
        <v>2466855.1078290003</v>
      </c>
      <c r="G17" s="8">
        <f t="shared" ref="G16:G17" si="31">(F17*C17)/30*D17</f>
        <v>328914.01437720004</v>
      </c>
      <c r="H17" s="8">
        <f t="shared" si="28"/>
        <v>32891.401437720007</v>
      </c>
      <c r="I17" s="8">
        <f t="shared" si="29"/>
        <v>6249.3662731668019</v>
      </c>
      <c r="J17" s="8">
        <f t="shared" si="30"/>
        <v>368054.78208808682</v>
      </c>
    </row>
    <row r="18" spans="2:13" ht="15.75" x14ac:dyDescent="0.25">
      <c r="B18" s="14"/>
      <c r="C18" s="6">
        <v>1</v>
      </c>
      <c r="D18" s="6">
        <v>5</v>
      </c>
      <c r="E18" s="7">
        <v>2201173.4700000002</v>
      </c>
      <c r="F18" s="7">
        <f>E18*(1+$F$1)</f>
        <v>2466855.1078290003</v>
      </c>
      <c r="G18" s="8">
        <f>(F18*C18)/30*D18</f>
        <v>411142.51797150006</v>
      </c>
      <c r="H18" s="8">
        <f>G18*10%</f>
        <v>41114.251797150006</v>
      </c>
      <c r="I18" s="8">
        <f>H18*19%</f>
        <v>7811.7078414585012</v>
      </c>
      <c r="J18" s="8">
        <f t="shared" ref="J18:J24" si="32">G18+H18+I18</f>
        <v>460068.47761010856</v>
      </c>
      <c r="K18"/>
      <c r="L18"/>
      <c r="M18"/>
    </row>
    <row r="19" spans="2:13" ht="15.75" x14ac:dyDescent="0.25">
      <c r="B19" s="14"/>
      <c r="C19" s="6">
        <v>1</v>
      </c>
      <c r="D19" s="6">
        <v>8</v>
      </c>
      <c r="E19" s="7">
        <v>2201173.4700000002</v>
      </c>
      <c r="F19" s="7">
        <f>E19*(1+$F$1)</f>
        <v>2466855.1078290003</v>
      </c>
      <c r="G19" s="8">
        <f>(F19*C19)/30*D19</f>
        <v>657828.02875440009</v>
      </c>
      <c r="H19" s="8">
        <f>G19*10%</f>
        <v>65782.802875440015</v>
      </c>
      <c r="I19" s="8">
        <f>H19*19%</f>
        <v>12498.732546333604</v>
      </c>
      <c r="J19" s="8">
        <f t="shared" ref="J19" si="33">G19+H19+I19</f>
        <v>736109.56417617365</v>
      </c>
      <c r="K19"/>
      <c r="L19"/>
      <c r="M19"/>
    </row>
    <row r="20" spans="2:13" ht="15.75" x14ac:dyDescent="0.25">
      <c r="B20" s="14"/>
      <c r="C20" s="6">
        <v>1</v>
      </c>
      <c r="D20" s="6">
        <v>16</v>
      </c>
      <c r="E20" s="7">
        <v>2201173.4700000002</v>
      </c>
      <c r="F20" s="7">
        <f t="shared" ref="F20:F24" si="34">E20*(1+$F$1)</f>
        <v>2466855.1078290003</v>
      </c>
      <c r="G20" s="8">
        <f t="shared" ref="G20:G24" si="35">(F20*C20)/30*D20</f>
        <v>1315656.0575088002</v>
      </c>
      <c r="H20" s="8">
        <f t="shared" ref="H20:H24" si="36">G20*10%</f>
        <v>131565.60575088003</v>
      </c>
      <c r="I20" s="8">
        <f t="shared" ref="I20:I24" si="37">H20*19%</f>
        <v>24997.465092667208</v>
      </c>
      <c r="J20" s="8">
        <f t="shared" si="32"/>
        <v>1472219.1283523473</v>
      </c>
      <c r="K20"/>
      <c r="L20"/>
      <c r="M20"/>
    </row>
    <row r="21" spans="2:13" x14ac:dyDescent="0.25">
      <c r="B21" s="14"/>
      <c r="C21" s="6">
        <v>1</v>
      </c>
      <c r="D21" s="6">
        <v>23</v>
      </c>
      <c r="E21" s="7">
        <v>2201173.4700000002</v>
      </c>
      <c r="F21" s="7">
        <f t="shared" si="34"/>
        <v>2466855.1078290003</v>
      </c>
      <c r="G21" s="8">
        <f t="shared" si="35"/>
        <v>1891255.5826689003</v>
      </c>
      <c r="H21" s="8">
        <f t="shared" si="36"/>
        <v>189125.55826689003</v>
      </c>
      <c r="I21" s="8">
        <f t="shared" si="37"/>
        <v>35933.856070709109</v>
      </c>
      <c r="J21" s="8">
        <f t="shared" si="32"/>
        <v>2116314.9970064992</v>
      </c>
    </row>
    <row r="22" spans="2:13" x14ac:dyDescent="0.25">
      <c r="B22" s="14"/>
      <c r="C22" s="6">
        <v>1</v>
      </c>
      <c r="D22" s="6">
        <v>24</v>
      </c>
      <c r="E22" s="7">
        <v>2201173.4700000002</v>
      </c>
      <c r="F22" s="7">
        <f t="shared" si="34"/>
        <v>2466855.1078290003</v>
      </c>
      <c r="G22" s="8">
        <f t="shared" si="35"/>
        <v>1973484.0862632003</v>
      </c>
      <c r="H22" s="8">
        <f t="shared" si="36"/>
        <v>197348.40862632004</v>
      </c>
      <c r="I22" s="8">
        <f t="shared" si="37"/>
        <v>37496.197639000806</v>
      </c>
      <c r="J22" s="8">
        <f t="shared" si="32"/>
        <v>2208328.6925285207</v>
      </c>
    </row>
    <row r="23" spans="2:13" x14ac:dyDescent="0.25">
      <c r="B23" s="14"/>
      <c r="C23" s="6">
        <v>1</v>
      </c>
      <c r="D23" s="6">
        <v>27</v>
      </c>
      <c r="E23" s="7">
        <v>2201173.4700000002</v>
      </c>
      <c r="F23" s="7">
        <f t="shared" si="34"/>
        <v>2466855.1078290003</v>
      </c>
      <c r="G23" s="8">
        <f t="shared" si="35"/>
        <v>2220169.5970461005</v>
      </c>
      <c r="H23" s="8">
        <f t="shared" si="36"/>
        <v>222016.95970461005</v>
      </c>
      <c r="I23" s="8">
        <f t="shared" si="37"/>
        <v>42183.22234387591</v>
      </c>
      <c r="J23" s="8">
        <f t="shared" si="32"/>
        <v>2484369.7790945866</v>
      </c>
    </row>
    <row r="24" spans="2:13" x14ac:dyDescent="0.25">
      <c r="B24" s="14"/>
      <c r="C24" s="6">
        <v>62</v>
      </c>
      <c r="D24" s="6">
        <v>30</v>
      </c>
      <c r="E24" s="7">
        <v>2201173.4700000002</v>
      </c>
      <c r="F24" s="7">
        <f t="shared" si="34"/>
        <v>2466855.1078290003</v>
      </c>
      <c r="G24" s="8">
        <f t="shared" si="35"/>
        <v>152945016.68539801</v>
      </c>
      <c r="H24" s="8">
        <f t="shared" si="36"/>
        <v>15294501.668539802</v>
      </c>
      <c r="I24" s="8">
        <f t="shared" si="37"/>
        <v>2905955.3170225625</v>
      </c>
      <c r="J24" s="8">
        <f t="shared" si="32"/>
        <v>171145473.67096037</v>
      </c>
    </row>
    <row r="25" spans="2:13" x14ac:dyDescent="0.25">
      <c r="B25" s="9"/>
      <c r="C25" s="16">
        <f>SUM(C3:C24)</f>
        <v>233</v>
      </c>
      <c r="D25" s="9"/>
      <c r="E25" s="10" t="s">
        <v>10</v>
      </c>
      <c r="F25" s="10"/>
      <c r="G25" s="11">
        <f>SUM(G16:G24)</f>
        <v>161825695.07358241</v>
      </c>
      <c r="H25" s="11">
        <f>SUM(H16:H24)</f>
        <v>16182569.507358242</v>
      </c>
      <c r="I25" s="11">
        <f>SUM(I16:I24)</f>
        <v>3074688.2063980661</v>
      </c>
      <c r="J25" s="11">
        <f>SUM(J16:J24)</f>
        <v>181082952.7873387</v>
      </c>
    </row>
    <row r="26" spans="2:13" ht="15.75" x14ac:dyDescent="0.25">
      <c r="B26" s="15"/>
      <c r="D26" s="17"/>
      <c r="E26"/>
      <c r="F26"/>
      <c r="G26"/>
    </row>
    <row r="27" spans="2:13" ht="33" customHeight="1" x14ac:dyDescent="0.25">
      <c r="B27" s="15"/>
      <c r="C27" s="18"/>
      <c r="D27" s="17"/>
      <c r="E27" s="22" t="s">
        <v>13</v>
      </c>
      <c r="F27" s="22"/>
      <c r="G27" s="95">
        <f>G4+G14+G25</f>
        <v>552493315.65010166</v>
      </c>
    </row>
    <row r="28" spans="2:13" ht="33" customHeight="1" x14ac:dyDescent="0.25">
      <c r="E28" s="19" t="s">
        <v>6</v>
      </c>
      <c r="F28" s="19"/>
      <c r="G28" s="20">
        <f>G27*10%</f>
        <v>55249331.565010168</v>
      </c>
    </row>
    <row r="29" spans="2:13" ht="33" customHeight="1" x14ac:dyDescent="0.25">
      <c r="E29" s="19" t="s">
        <v>14</v>
      </c>
      <c r="F29" s="19"/>
      <c r="G29" s="20">
        <f>G28*19%</f>
        <v>10497372.997351931</v>
      </c>
      <c r="L29" s="21"/>
    </row>
    <row r="30" spans="2:13" ht="33" customHeight="1" x14ac:dyDescent="0.25">
      <c r="E30" s="22" t="s">
        <v>15</v>
      </c>
      <c r="F30" s="22"/>
      <c r="G30" s="23">
        <f>SUM(G27:G29)</f>
        <v>618240020.21246374</v>
      </c>
    </row>
    <row r="31" spans="2:13" ht="15" customHeight="1" x14ac:dyDescent="0.25">
      <c r="B31" s="15"/>
      <c r="C31" s="15"/>
      <c r="D31" s="17"/>
      <c r="E31"/>
      <c r="F31"/>
      <c r="G31"/>
      <c r="I31" s="24"/>
      <c r="J31" s="24"/>
    </row>
  </sheetData>
  <mergeCells count="5">
    <mergeCell ref="E25:F25"/>
    <mergeCell ref="B16:B24"/>
    <mergeCell ref="E4:F4"/>
    <mergeCell ref="B7:B13"/>
    <mergeCell ref="E14:F14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E418-FCBB-4F9B-856F-EB845DFA20D6}">
  <dimension ref="A1:W108"/>
  <sheetViews>
    <sheetView topLeftCell="A89" workbookViewId="0">
      <selection activeCell="H89" sqref="H89"/>
    </sheetView>
  </sheetViews>
  <sheetFormatPr baseColWidth="10" defaultColWidth="10" defaultRowHeight="15" x14ac:dyDescent="0.25"/>
  <cols>
    <col min="1" max="1" width="40.625" style="81" customWidth="1"/>
    <col min="2" max="2" width="18.125" style="91" customWidth="1"/>
    <col min="3" max="3" width="14.625" style="30" customWidth="1"/>
    <col min="4" max="4" width="10" style="30"/>
    <col min="5" max="5" width="11.625" style="30" bestFit="1" customWidth="1"/>
    <col min="6" max="6" width="11" style="30" customWidth="1"/>
    <col min="7" max="7" width="13.625" style="30" customWidth="1"/>
    <col min="8" max="8" width="13.625" style="52" bestFit="1" customWidth="1"/>
    <col min="9" max="11" width="13.625" style="52" customWidth="1"/>
    <col min="12" max="12" width="7.375" style="30" customWidth="1"/>
    <col min="13" max="13" width="7.375" style="27" customWidth="1"/>
    <col min="14" max="16" width="10.125" style="30" bestFit="1" customWidth="1"/>
    <col min="17" max="17" width="10.25" style="30" bestFit="1" customWidth="1"/>
    <col min="18" max="18" width="13.75" style="30" bestFit="1" customWidth="1"/>
    <col min="19" max="22" width="13.75" style="30" customWidth="1"/>
    <col min="23" max="28" width="10" style="30"/>
    <col min="29" max="29" width="10.25" style="30" bestFit="1" customWidth="1"/>
    <col min="30" max="31" width="10" style="30"/>
    <col min="32" max="32" width="10.25" style="30" bestFit="1" customWidth="1"/>
    <col min="33" max="16384" width="10" style="30"/>
  </cols>
  <sheetData>
    <row r="1" spans="1:23" ht="34.5" customHeight="1" x14ac:dyDescent="0.2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>
        <v>0.1207</v>
      </c>
      <c r="N1" s="28" t="s">
        <v>16</v>
      </c>
      <c r="O1" s="29"/>
      <c r="P1" s="29"/>
      <c r="Q1" s="29"/>
      <c r="R1" s="29"/>
      <c r="S1" s="29"/>
      <c r="T1" s="29"/>
    </row>
    <row r="2" spans="1:23" s="35" customFormat="1" ht="25.5" x14ac:dyDescent="0.25">
      <c r="A2" s="94" t="s">
        <v>17</v>
      </c>
      <c r="B2" s="94" t="s">
        <v>64</v>
      </c>
      <c r="C2" s="93" t="s">
        <v>1</v>
      </c>
      <c r="D2" s="31" t="s">
        <v>2</v>
      </c>
      <c r="E2" s="31" t="s">
        <v>18</v>
      </c>
      <c r="F2" s="31" t="s">
        <v>3</v>
      </c>
      <c r="G2" s="32" t="s">
        <v>4</v>
      </c>
      <c r="H2" s="33" t="s">
        <v>5</v>
      </c>
      <c r="I2" s="34" t="s">
        <v>6</v>
      </c>
      <c r="J2" s="34" t="s">
        <v>14</v>
      </c>
      <c r="K2" s="34" t="s">
        <v>15</v>
      </c>
      <c r="N2" s="36" t="s">
        <v>17</v>
      </c>
      <c r="O2" s="36" t="s">
        <v>1</v>
      </c>
      <c r="P2" s="36" t="s">
        <v>2</v>
      </c>
      <c r="Q2" s="36" t="s">
        <v>18</v>
      </c>
      <c r="R2" s="36" t="s">
        <v>3</v>
      </c>
      <c r="S2" s="32" t="s">
        <v>4</v>
      </c>
      <c r="T2" s="37" t="s">
        <v>5</v>
      </c>
      <c r="U2" s="38" t="s">
        <v>6</v>
      </c>
      <c r="V2" s="38" t="s">
        <v>14</v>
      </c>
      <c r="W2" s="38" t="s">
        <v>15</v>
      </c>
    </row>
    <row r="3" spans="1:23" ht="33" customHeight="1" x14ac:dyDescent="0.25">
      <c r="A3" s="46" t="s">
        <v>19</v>
      </c>
      <c r="B3" s="58" t="s">
        <v>65</v>
      </c>
      <c r="C3" s="39">
        <v>9</v>
      </c>
      <c r="D3" s="39">
        <v>30</v>
      </c>
      <c r="E3" s="39">
        <f>D3</f>
        <v>30</v>
      </c>
      <c r="F3" s="40">
        <v>2201173.4700000002</v>
      </c>
      <c r="G3" s="40">
        <f>F3*(1+$L$1)</f>
        <v>2466855.1078290003</v>
      </c>
      <c r="H3" s="41">
        <f>(C3*G3)/30*E3</f>
        <v>22201695.970461003</v>
      </c>
      <c r="I3" s="41">
        <f>H3*10%</f>
        <v>2220169.5970461005</v>
      </c>
      <c r="J3" s="41">
        <f>I3*19%</f>
        <v>421832.2234387591</v>
      </c>
      <c r="K3" s="41">
        <f>H3+I3+J3</f>
        <v>24843697.790945861</v>
      </c>
      <c r="N3" s="42" t="s">
        <v>20</v>
      </c>
      <c r="O3" s="43">
        <v>1</v>
      </c>
      <c r="P3" s="39">
        <v>30</v>
      </c>
      <c r="Q3" s="39">
        <f>P3</f>
        <v>30</v>
      </c>
      <c r="R3" s="40">
        <v>2201173.4700000002</v>
      </c>
      <c r="S3" s="44">
        <f>R3*(1+$L$1)</f>
        <v>2466855.1078290003</v>
      </c>
      <c r="T3" s="45">
        <f>(O3*S3)/30*Q3</f>
        <v>2466855.1078290003</v>
      </c>
      <c r="U3" s="41">
        <f>T3*10%</f>
        <v>246685.51078290003</v>
      </c>
      <c r="V3" s="41">
        <f>U3*19%</f>
        <v>46870.247048751007</v>
      </c>
      <c r="W3" s="41">
        <f>T3+U3+V3</f>
        <v>2760410.8656606511</v>
      </c>
    </row>
    <row r="4" spans="1:23" ht="39" customHeight="1" x14ac:dyDescent="0.25">
      <c r="A4" s="46" t="s">
        <v>21</v>
      </c>
      <c r="B4" s="58" t="s">
        <v>67</v>
      </c>
      <c r="C4" s="39">
        <v>10</v>
      </c>
      <c r="D4" s="39">
        <v>30</v>
      </c>
      <c r="E4" s="39">
        <f t="shared" ref="E4:E50" si="0">D4</f>
        <v>30</v>
      </c>
      <c r="F4" s="40">
        <v>2201173.4700000002</v>
      </c>
      <c r="G4" s="40">
        <f t="shared" ref="G4:G50" si="1">F4*(1+$L$1)</f>
        <v>2466855.1078290003</v>
      </c>
      <c r="H4" s="41">
        <f t="shared" ref="H4:H50" si="2">(C4*G4)/30*E4</f>
        <v>24668551.078290004</v>
      </c>
      <c r="I4" s="41">
        <f t="shared" ref="I4:I50" si="3">H4*10%</f>
        <v>2466855.1078290003</v>
      </c>
      <c r="J4" s="41">
        <f t="shared" ref="J4:J50" si="4">I4*19%</f>
        <v>468702.47048751009</v>
      </c>
      <c r="K4" s="41">
        <f t="shared" ref="K4:K50" si="5">H4+I4+J4</f>
        <v>27604108.656606514</v>
      </c>
      <c r="S4" s="47">
        <f>S3</f>
        <v>2466855.1078290003</v>
      </c>
      <c r="T4" s="47">
        <f>T3</f>
        <v>2466855.1078290003</v>
      </c>
      <c r="U4" s="47">
        <f>U3</f>
        <v>246685.51078290003</v>
      </c>
      <c r="V4" s="47">
        <f t="shared" ref="V4:W4" si="6">V3</f>
        <v>46870.247048751007</v>
      </c>
      <c r="W4" s="47">
        <f t="shared" si="6"/>
        <v>2760410.8656606511</v>
      </c>
    </row>
    <row r="5" spans="1:23" ht="35.25" customHeight="1" x14ac:dyDescent="0.25">
      <c r="A5" s="73" t="s">
        <v>22</v>
      </c>
      <c r="B5" s="74" t="s">
        <v>66</v>
      </c>
      <c r="C5" s="39">
        <v>7</v>
      </c>
      <c r="D5" s="39">
        <v>30</v>
      </c>
      <c r="E5" s="39">
        <f t="shared" si="0"/>
        <v>30</v>
      </c>
      <c r="F5" s="40">
        <v>2201173.4700000002</v>
      </c>
      <c r="G5" s="40">
        <f t="shared" si="1"/>
        <v>2466855.1078290003</v>
      </c>
      <c r="H5" s="41">
        <f t="shared" si="2"/>
        <v>17267985.754803002</v>
      </c>
      <c r="I5" s="41">
        <f t="shared" si="3"/>
        <v>1726798.5754803002</v>
      </c>
      <c r="J5" s="41">
        <f t="shared" si="4"/>
        <v>328091.72934125707</v>
      </c>
      <c r="K5" s="41">
        <f t="shared" si="5"/>
        <v>19322876.05962456</v>
      </c>
    </row>
    <row r="6" spans="1:23" ht="35.25" customHeight="1" x14ac:dyDescent="0.25">
      <c r="A6" s="73" t="s">
        <v>23</v>
      </c>
      <c r="B6" s="74" t="s">
        <v>66</v>
      </c>
      <c r="C6" s="39">
        <v>1</v>
      </c>
      <c r="D6" s="39">
        <v>30</v>
      </c>
      <c r="E6" s="39">
        <f t="shared" si="0"/>
        <v>30</v>
      </c>
      <c r="F6" s="40">
        <v>2201173.4700000002</v>
      </c>
      <c r="G6" s="40">
        <f t="shared" si="1"/>
        <v>2466855.1078290003</v>
      </c>
      <c r="H6" s="41">
        <f t="shared" si="2"/>
        <v>2466855.1078290003</v>
      </c>
      <c r="I6" s="41">
        <f t="shared" si="3"/>
        <v>246685.51078290003</v>
      </c>
      <c r="J6" s="41">
        <f t="shared" si="4"/>
        <v>46870.247048751007</v>
      </c>
      <c r="K6" s="41">
        <f t="shared" si="5"/>
        <v>2760410.8656606511</v>
      </c>
    </row>
    <row r="7" spans="1:23" ht="42.75" customHeight="1" x14ac:dyDescent="0.25">
      <c r="A7" s="73" t="s">
        <v>24</v>
      </c>
      <c r="B7" s="74" t="s">
        <v>66</v>
      </c>
      <c r="C7" s="39">
        <v>1</v>
      </c>
      <c r="D7" s="39">
        <v>30</v>
      </c>
      <c r="E7" s="39">
        <f t="shared" si="0"/>
        <v>30</v>
      </c>
      <c r="F7" s="40">
        <v>2201173.4700000002</v>
      </c>
      <c r="G7" s="40">
        <f t="shared" si="1"/>
        <v>2466855.1078290003</v>
      </c>
      <c r="H7" s="41">
        <f t="shared" si="2"/>
        <v>2466855.1078290003</v>
      </c>
      <c r="I7" s="41">
        <f t="shared" si="3"/>
        <v>246685.51078290003</v>
      </c>
      <c r="J7" s="41">
        <f t="shared" si="4"/>
        <v>46870.247048751007</v>
      </c>
      <c r="K7" s="41">
        <f t="shared" si="5"/>
        <v>2760410.8656606511</v>
      </c>
    </row>
    <row r="8" spans="1:23" x14ac:dyDescent="0.25">
      <c r="A8" s="73" t="s">
        <v>25</v>
      </c>
      <c r="B8" s="74" t="s">
        <v>68</v>
      </c>
      <c r="C8" s="39">
        <v>1</v>
      </c>
      <c r="D8" s="39">
        <v>30</v>
      </c>
      <c r="E8" s="39">
        <f t="shared" si="0"/>
        <v>30</v>
      </c>
      <c r="F8" s="40">
        <v>2201173.4700000002</v>
      </c>
      <c r="G8" s="40">
        <f t="shared" si="1"/>
        <v>2466855.1078290003</v>
      </c>
      <c r="H8" s="41">
        <f t="shared" si="2"/>
        <v>2466855.1078290003</v>
      </c>
      <c r="I8" s="41">
        <f t="shared" si="3"/>
        <v>246685.51078290003</v>
      </c>
      <c r="J8" s="41">
        <f t="shared" si="4"/>
        <v>46870.247048751007</v>
      </c>
      <c r="K8" s="41">
        <f t="shared" si="5"/>
        <v>2760410.8656606511</v>
      </c>
    </row>
    <row r="9" spans="1:23" x14ac:dyDescent="0.25">
      <c r="A9" s="73" t="s">
        <v>26</v>
      </c>
      <c r="B9" s="74" t="s">
        <v>68</v>
      </c>
      <c r="C9" s="39">
        <v>1</v>
      </c>
      <c r="D9" s="39">
        <v>30</v>
      </c>
      <c r="E9" s="39">
        <f t="shared" si="0"/>
        <v>30</v>
      </c>
      <c r="F9" s="40">
        <v>2201173.4700000002</v>
      </c>
      <c r="G9" s="40">
        <f t="shared" si="1"/>
        <v>2466855.1078290003</v>
      </c>
      <c r="H9" s="41">
        <f t="shared" si="2"/>
        <v>2466855.1078290003</v>
      </c>
      <c r="I9" s="41">
        <f t="shared" si="3"/>
        <v>246685.51078290003</v>
      </c>
      <c r="J9" s="41">
        <f t="shared" si="4"/>
        <v>46870.247048751007</v>
      </c>
      <c r="K9" s="41">
        <f t="shared" si="5"/>
        <v>2760410.8656606511</v>
      </c>
    </row>
    <row r="10" spans="1:23" ht="26.25" customHeight="1" x14ac:dyDescent="0.25">
      <c r="A10" s="73" t="s">
        <v>27</v>
      </c>
      <c r="B10" s="74" t="s">
        <v>68</v>
      </c>
      <c r="C10" s="39">
        <v>6</v>
      </c>
      <c r="D10" s="39">
        <v>30</v>
      </c>
      <c r="E10" s="39">
        <f t="shared" si="0"/>
        <v>30</v>
      </c>
      <c r="F10" s="40">
        <v>2201173.4700000002</v>
      </c>
      <c r="G10" s="40">
        <f t="shared" si="1"/>
        <v>2466855.1078290003</v>
      </c>
      <c r="H10" s="41">
        <f t="shared" si="2"/>
        <v>14801130.646974001</v>
      </c>
      <c r="I10" s="41">
        <f t="shared" si="3"/>
        <v>1480113.0646974002</v>
      </c>
      <c r="J10" s="41">
        <f t="shared" si="4"/>
        <v>281221.48229250603</v>
      </c>
      <c r="K10" s="41">
        <f t="shared" si="5"/>
        <v>16562465.193963908</v>
      </c>
    </row>
    <row r="11" spans="1:23" ht="30" x14ac:dyDescent="0.25">
      <c r="A11" s="73" t="s">
        <v>28</v>
      </c>
      <c r="B11" s="74" t="s">
        <v>68</v>
      </c>
      <c r="C11" s="39">
        <v>1</v>
      </c>
      <c r="D11" s="39">
        <v>30</v>
      </c>
      <c r="E11" s="39">
        <f t="shared" si="0"/>
        <v>30</v>
      </c>
      <c r="F11" s="40">
        <v>2201173.4700000002</v>
      </c>
      <c r="G11" s="40">
        <f t="shared" si="1"/>
        <v>2466855.1078290003</v>
      </c>
      <c r="H11" s="41">
        <f t="shared" si="2"/>
        <v>2466855.1078290003</v>
      </c>
      <c r="I11" s="41">
        <f t="shared" si="3"/>
        <v>246685.51078290003</v>
      </c>
      <c r="J11" s="41">
        <f t="shared" si="4"/>
        <v>46870.247048751007</v>
      </c>
      <c r="K11" s="41">
        <f t="shared" si="5"/>
        <v>2760410.8656606511</v>
      </c>
    </row>
    <row r="12" spans="1:23" ht="30" x14ac:dyDescent="0.25">
      <c r="A12" s="73" t="s">
        <v>29</v>
      </c>
      <c r="B12" s="74" t="s">
        <v>68</v>
      </c>
      <c r="C12" s="39">
        <v>1</v>
      </c>
      <c r="D12" s="39">
        <v>30</v>
      </c>
      <c r="E12" s="39">
        <f t="shared" si="0"/>
        <v>30</v>
      </c>
      <c r="F12" s="40">
        <v>2201173.4700000002</v>
      </c>
      <c r="G12" s="40">
        <f t="shared" si="1"/>
        <v>2466855.1078290003</v>
      </c>
      <c r="H12" s="41">
        <f t="shared" si="2"/>
        <v>2466855.1078290003</v>
      </c>
      <c r="I12" s="41">
        <f t="shared" si="3"/>
        <v>246685.51078290003</v>
      </c>
      <c r="J12" s="41">
        <f t="shared" si="4"/>
        <v>46870.247048751007</v>
      </c>
      <c r="K12" s="41">
        <f t="shared" si="5"/>
        <v>2760410.8656606511</v>
      </c>
    </row>
    <row r="13" spans="1:23" ht="15.75" customHeight="1" x14ac:dyDescent="0.25">
      <c r="A13" s="79" t="s">
        <v>30</v>
      </c>
      <c r="B13" s="75" t="s">
        <v>68</v>
      </c>
      <c r="C13" s="39">
        <v>43</v>
      </c>
      <c r="D13" s="39">
        <v>30</v>
      </c>
      <c r="E13" s="39">
        <f>D13</f>
        <v>30</v>
      </c>
      <c r="F13" s="40">
        <v>2201173.4700000002</v>
      </c>
      <c r="G13" s="40">
        <f>F13*(1+$L$1)</f>
        <v>2466855.1078290003</v>
      </c>
      <c r="H13" s="41">
        <f>(C13*G13)/30*E13</f>
        <v>106074769.63664702</v>
      </c>
      <c r="I13" s="41">
        <f>H13*10%</f>
        <v>10607476.963664703</v>
      </c>
      <c r="J13" s="41">
        <f>I13*19%</f>
        <v>2015420.6230962935</v>
      </c>
      <c r="K13" s="41">
        <f>H13+I13+J13</f>
        <v>118697667.22340801</v>
      </c>
    </row>
    <row r="14" spans="1:23" x14ac:dyDescent="0.25">
      <c r="A14" s="87"/>
      <c r="B14" s="76"/>
      <c r="C14" s="63">
        <v>1</v>
      </c>
      <c r="D14" s="63">
        <v>18</v>
      </c>
      <c r="E14" s="39">
        <f t="shared" ref="E14" si="7">D14</f>
        <v>18</v>
      </c>
      <c r="F14" s="40">
        <v>2201173.4700000002</v>
      </c>
      <c r="G14" s="40">
        <f t="shared" ref="G14" si="8">F14*(1+$L$1)</f>
        <v>2466855.1078290003</v>
      </c>
      <c r="H14" s="41">
        <f t="shared" ref="H14" si="9">(C14*G14)/30*E14</f>
        <v>1480113.0646974002</v>
      </c>
      <c r="I14" s="41">
        <f t="shared" ref="I14" si="10">H14*10%</f>
        <v>148011.30646974003</v>
      </c>
      <c r="J14" s="41">
        <f t="shared" ref="J14" si="11">I14*19%</f>
        <v>28122.148229250604</v>
      </c>
      <c r="K14" s="41">
        <f t="shared" ref="K14" si="12">H14+I14+J14</f>
        <v>1656246.519396391</v>
      </c>
    </row>
    <row r="15" spans="1:23" ht="39.75" customHeight="1" x14ac:dyDescent="0.25">
      <c r="A15" s="88"/>
      <c r="B15" s="78"/>
      <c r="C15" s="43">
        <v>2</v>
      </c>
      <c r="D15" s="39">
        <v>5</v>
      </c>
      <c r="E15" s="39">
        <f t="shared" si="0"/>
        <v>5</v>
      </c>
      <c r="F15" s="40">
        <v>2201173.4700000002</v>
      </c>
      <c r="G15" s="40">
        <f t="shared" si="1"/>
        <v>2466855.1078290003</v>
      </c>
      <c r="H15" s="41">
        <f t="shared" si="2"/>
        <v>822285.03594300011</v>
      </c>
      <c r="I15" s="41">
        <f t="shared" si="3"/>
        <v>82228.503594300011</v>
      </c>
      <c r="J15" s="41">
        <f t="shared" si="4"/>
        <v>15623.415682917002</v>
      </c>
      <c r="K15" s="41">
        <f t="shared" si="5"/>
        <v>920136.95522021712</v>
      </c>
    </row>
    <row r="16" spans="1:23" ht="39.75" customHeight="1" x14ac:dyDescent="0.25">
      <c r="A16" s="87"/>
      <c r="B16" s="76"/>
      <c r="C16" s="39">
        <v>1</v>
      </c>
      <c r="D16" s="39">
        <v>7</v>
      </c>
      <c r="E16" s="39">
        <f t="shared" si="0"/>
        <v>7</v>
      </c>
      <c r="F16" s="40">
        <v>2201173.4700000002</v>
      </c>
      <c r="G16" s="40">
        <f t="shared" si="1"/>
        <v>2466855.1078290003</v>
      </c>
      <c r="H16" s="41">
        <f t="shared" si="2"/>
        <v>575599.52516010008</v>
      </c>
      <c r="I16" s="41">
        <f t="shared" si="3"/>
        <v>57559.952516010009</v>
      </c>
      <c r="J16" s="41">
        <f t="shared" si="4"/>
        <v>10936.390978041902</v>
      </c>
      <c r="K16" s="41">
        <f t="shared" si="5"/>
        <v>644095.86865415203</v>
      </c>
    </row>
    <row r="17" spans="1:11" ht="41.25" customHeight="1" x14ac:dyDescent="0.25">
      <c r="A17" s="87"/>
      <c r="B17" s="76"/>
      <c r="C17" s="63">
        <v>1</v>
      </c>
      <c r="D17" s="63">
        <v>14</v>
      </c>
      <c r="E17" s="39">
        <f t="shared" ref="E17" si="13">D17</f>
        <v>14</v>
      </c>
      <c r="F17" s="40">
        <v>2201173.4700000002</v>
      </c>
      <c r="G17" s="40">
        <f t="shared" ref="G17" si="14">F17*(1+$L$1)</f>
        <v>2466855.1078290003</v>
      </c>
      <c r="H17" s="41">
        <f t="shared" ref="H17" si="15">(C17*G17)/30*E17</f>
        <v>1151199.0503202002</v>
      </c>
      <c r="I17" s="41">
        <f t="shared" ref="I17" si="16">H17*10%</f>
        <v>115119.90503202002</v>
      </c>
      <c r="J17" s="41">
        <f t="shared" ref="J17" si="17">I17*19%</f>
        <v>21872.781956083803</v>
      </c>
      <c r="K17" s="41">
        <f t="shared" ref="K17" si="18">H17+I17+J17</f>
        <v>1288191.7373083041</v>
      </c>
    </row>
    <row r="18" spans="1:11" ht="39.75" customHeight="1" x14ac:dyDescent="0.25">
      <c r="A18" s="88" t="s">
        <v>31</v>
      </c>
      <c r="B18" s="78" t="s">
        <v>68</v>
      </c>
      <c r="C18" s="39">
        <v>1</v>
      </c>
      <c r="D18" s="39">
        <v>5</v>
      </c>
      <c r="E18" s="39">
        <f t="shared" si="0"/>
        <v>5</v>
      </c>
      <c r="F18" s="40">
        <v>2201173.4700000002</v>
      </c>
      <c r="G18" s="40">
        <f t="shared" si="1"/>
        <v>2466855.1078290003</v>
      </c>
      <c r="H18" s="41">
        <f t="shared" si="2"/>
        <v>411142.51797150006</v>
      </c>
      <c r="I18" s="41">
        <f t="shared" si="3"/>
        <v>41114.251797150006</v>
      </c>
      <c r="J18" s="41">
        <f t="shared" si="4"/>
        <v>7811.7078414585012</v>
      </c>
      <c r="K18" s="41">
        <f t="shared" si="5"/>
        <v>460068.47761010856</v>
      </c>
    </row>
    <row r="19" spans="1:11" ht="27" customHeight="1" x14ac:dyDescent="0.25">
      <c r="A19" s="80"/>
      <c r="B19" s="77"/>
      <c r="C19" s="39">
        <v>5</v>
      </c>
      <c r="D19" s="39">
        <v>30</v>
      </c>
      <c r="E19" s="39">
        <f t="shared" si="0"/>
        <v>30</v>
      </c>
      <c r="F19" s="40">
        <v>2201173.4700000002</v>
      </c>
      <c r="G19" s="40">
        <f t="shared" si="1"/>
        <v>2466855.1078290003</v>
      </c>
      <c r="H19" s="41">
        <f t="shared" si="2"/>
        <v>12334275.539145002</v>
      </c>
      <c r="I19" s="41">
        <f t="shared" si="3"/>
        <v>1233427.5539145002</v>
      </c>
      <c r="J19" s="41">
        <f t="shared" si="4"/>
        <v>234351.23524375504</v>
      </c>
      <c r="K19" s="41">
        <f t="shared" si="5"/>
        <v>13802054.328303257</v>
      </c>
    </row>
    <row r="20" spans="1:11" ht="30" x14ac:dyDescent="0.25">
      <c r="A20" s="73" t="s">
        <v>32</v>
      </c>
      <c r="B20" s="74" t="s">
        <v>69</v>
      </c>
      <c r="C20" s="39">
        <v>1</v>
      </c>
      <c r="D20" s="39">
        <v>30</v>
      </c>
      <c r="E20" s="39">
        <f t="shared" si="0"/>
        <v>30</v>
      </c>
      <c r="F20" s="40">
        <v>2201173.4700000002</v>
      </c>
      <c r="G20" s="40">
        <f t="shared" si="1"/>
        <v>2466855.1078290003</v>
      </c>
      <c r="H20" s="41">
        <f t="shared" si="2"/>
        <v>2466855.1078290003</v>
      </c>
      <c r="I20" s="41">
        <f t="shared" si="3"/>
        <v>246685.51078290003</v>
      </c>
      <c r="J20" s="41">
        <f t="shared" si="4"/>
        <v>46870.247048751007</v>
      </c>
      <c r="K20" s="41">
        <f t="shared" si="5"/>
        <v>2760410.8656606511</v>
      </c>
    </row>
    <row r="21" spans="1:11" ht="53.25" customHeight="1" x14ac:dyDescent="0.25">
      <c r="A21" s="73" t="s">
        <v>33</v>
      </c>
      <c r="B21" s="74" t="s">
        <v>68</v>
      </c>
      <c r="C21" s="39">
        <v>1</v>
      </c>
      <c r="D21" s="39">
        <v>30</v>
      </c>
      <c r="E21" s="39">
        <f t="shared" si="0"/>
        <v>30</v>
      </c>
      <c r="F21" s="40">
        <v>2201173.4700000002</v>
      </c>
      <c r="G21" s="40">
        <f t="shared" si="1"/>
        <v>2466855.1078290003</v>
      </c>
      <c r="H21" s="41">
        <f t="shared" si="2"/>
        <v>2466855.1078290003</v>
      </c>
      <c r="I21" s="41">
        <f t="shared" si="3"/>
        <v>246685.51078290003</v>
      </c>
      <c r="J21" s="41">
        <f t="shared" si="4"/>
        <v>46870.247048751007</v>
      </c>
      <c r="K21" s="41">
        <f t="shared" si="5"/>
        <v>2760410.8656606511</v>
      </c>
    </row>
    <row r="22" spans="1:11" ht="30" x14ac:dyDescent="0.25">
      <c r="A22" s="73" t="s">
        <v>34</v>
      </c>
      <c r="B22" s="74" t="s">
        <v>68</v>
      </c>
      <c r="C22" s="39">
        <v>1</v>
      </c>
      <c r="D22" s="39">
        <v>30</v>
      </c>
      <c r="E22" s="39">
        <f t="shared" si="0"/>
        <v>30</v>
      </c>
      <c r="F22" s="40">
        <v>2201173.4700000002</v>
      </c>
      <c r="G22" s="40">
        <f t="shared" si="1"/>
        <v>2466855.1078290003</v>
      </c>
      <c r="H22" s="41">
        <f t="shared" si="2"/>
        <v>2466855.1078290003</v>
      </c>
      <c r="I22" s="41">
        <f t="shared" si="3"/>
        <v>246685.51078290003</v>
      </c>
      <c r="J22" s="41">
        <f t="shared" si="4"/>
        <v>46870.247048751007</v>
      </c>
      <c r="K22" s="41">
        <f t="shared" si="5"/>
        <v>2760410.8656606511</v>
      </c>
    </row>
    <row r="23" spans="1:11" ht="30" x14ac:dyDescent="0.25">
      <c r="A23" s="73" t="s">
        <v>35</v>
      </c>
      <c r="B23" s="74" t="s">
        <v>68</v>
      </c>
      <c r="C23" s="39">
        <v>1</v>
      </c>
      <c r="D23" s="39">
        <v>30</v>
      </c>
      <c r="E23" s="39">
        <f t="shared" si="0"/>
        <v>30</v>
      </c>
      <c r="F23" s="40">
        <v>2201173.4700000002</v>
      </c>
      <c r="G23" s="40">
        <f t="shared" si="1"/>
        <v>2466855.1078290003</v>
      </c>
      <c r="H23" s="41">
        <f t="shared" si="2"/>
        <v>2466855.1078290003</v>
      </c>
      <c r="I23" s="41">
        <f t="shared" si="3"/>
        <v>246685.51078290003</v>
      </c>
      <c r="J23" s="41">
        <f t="shared" si="4"/>
        <v>46870.247048751007</v>
      </c>
      <c r="K23" s="41">
        <f t="shared" si="5"/>
        <v>2760410.8656606511</v>
      </c>
    </row>
    <row r="24" spans="1:11" ht="36.75" customHeight="1" x14ac:dyDescent="0.25">
      <c r="A24" s="73" t="s">
        <v>36</v>
      </c>
      <c r="B24" s="74" t="s">
        <v>68</v>
      </c>
      <c r="C24" s="39">
        <v>12</v>
      </c>
      <c r="D24" s="39">
        <v>30</v>
      </c>
      <c r="E24" s="39">
        <f t="shared" si="0"/>
        <v>30</v>
      </c>
      <c r="F24" s="40">
        <v>2201173.4700000002</v>
      </c>
      <c r="G24" s="40">
        <f t="shared" si="1"/>
        <v>2466855.1078290003</v>
      </c>
      <c r="H24" s="41">
        <f t="shared" si="2"/>
        <v>29602261.293948002</v>
      </c>
      <c r="I24" s="41">
        <f t="shared" si="3"/>
        <v>2960226.1293948004</v>
      </c>
      <c r="J24" s="41">
        <f t="shared" si="4"/>
        <v>562442.96458501206</v>
      </c>
      <c r="K24" s="41">
        <f t="shared" si="5"/>
        <v>33124930.387927815</v>
      </c>
    </row>
    <row r="25" spans="1:11" x14ac:dyDescent="0.25">
      <c r="A25" s="73" t="s">
        <v>37</v>
      </c>
      <c r="B25" s="74" t="s">
        <v>70</v>
      </c>
      <c r="C25" s="39">
        <v>1</v>
      </c>
      <c r="D25" s="39">
        <v>30</v>
      </c>
      <c r="E25" s="39">
        <f t="shared" si="0"/>
        <v>30</v>
      </c>
      <c r="F25" s="40">
        <v>2201173.4700000002</v>
      </c>
      <c r="G25" s="40">
        <f t="shared" si="1"/>
        <v>2466855.1078290003</v>
      </c>
      <c r="H25" s="41">
        <f t="shared" si="2"/>
        <v>2466855.1078290003</v>
      </c>
      <c r="I25" s="41">
        <f t="shared" si="3"/>
        <v>246685.51078290003</v>
      </c>
      <c r="J25" s="41">
        <f t="shared" si="4"/>
        <v>46870.247048751007</v>
      </c>
      <c r="K25" s="41">
        <f t="shared" si="5"/>
        <v>2760410.8656606511</v>
      </c>
    </row>
    <row r="26" spans="1:11" ht="28.5" customHeight="1" x14ac:dyDescent="0.25">
      <c r="A26" s="73" t="s">
        <v>38</v>
      </c>
      <c r="B26" s="74" t="s">
        <v>71</v>
      </c>
      <c r="C26" s="39">
        <v>2</v>
      </c>
      <c r="D26" s="39">
        <v>30</v>
      </c>
      <c r="E26" s="39">
        <f t="shared" si="0"/>
        <v>30</v>
      </c>
      <c r="F26" s="40">
        <v>2201173.4700000002</v>
      </c>
      <c r="G26" s="40">
        <f t="shared" si="1"/>
        <v>2466855.1078290003</v>
      </c>
      <c r="H26" s="41">
        <f t="shared" si="2"/>
        <v>4933710.2156580007</v>
      </c>
      <c r="I26" s="41">
        <f t="shared" si="3"/>
        <v>493371.02156580007</v>
      </c>
      <c r="J26" s="41">
        <f t="shared" si="4"/>
        <v>93740.494097502014</v>
      </c>
      <c r="K26" s="41">
        <f t="shared" si="5"/>
        <v>5520821.7313213022</v>
      </c>
    </row>
    <row r="27" spans="1:11" ht="27.75" customHeight="1" x14ac:dyDescent="0.25">
      <c r="A27" s="73" t="s">
        <v>39</v>
      </c>
      <c r="B27" s="74" t="s">
        <v>72</v>
      </c>
      <c r="C27" s="39">
        <v>1</v>
      </c>
      <c r="D27" s="39">
        <v>30</v>
      </c>
      <c r="E27" s="39">
        <f t="shared" si="0"/>
        <v>30</v>
      </c>
      <c r="F27" s="40">
        <v>2201173.4700000002</v>
      </c>
      <c r="G27" s="40">
        <f t="shared" si="1"/>
        <v>2466855.1078290003</v>
      </c>
      <c r="H27" s="41">
        <f t="shared" si="2"/>
        <v>2466855.1078290003</v>
      </c>
      <c r="I27" s="41">
        <f t="shared" si="3"/>
        <v>246685.51078290003</v>
      </c>
      <c r="J27" s="41">
        <f t="shared" si="4"/>
        <v>46870.247048751007</v>
      </c>
      <c r="K27" s="41">
        <f t="shared" si="5"/>
        <v>2760410.8656606511</v>
      </c>
    </row>
    <row r="28" spans="1:11" ht="37.5" customHeight="1" x14ac:dyDescent="0.25">
      <c r="A28" s="73" t="s">
        <v>40</v>
      </c>
      <c r="B28" s="74" t="s">
        <v>73</v>
      </c>
      <c r="C28" s="39">
        <v>2</v>
      </c>
      <c r="D28" s="39">
        <v>30</v>
      </c>
      <c r="E28" s="39">
        <f t="shared" si="0"/>
        <v>30</v>
      </c>
      <c r="F28" s="40">
        <v>2201173.4700000002</v>
      </c>
      <c r="G28" s="40">
        <f t="shared" si="1"/>
        <v>2466855.1078290003</v>
      </c>
      <c r="H28" s="41">
        <f t="shared" si="2"/>
        <v>4933710.2156580007</v>
      </c>
      <c r="I28" s="41">
        <f t="shared" si="3"/>
        <v>493371.02156580007</v>
      </c>
      <c r="J28" s="41">
        <f t="shared" si="4"/>
        <v>93740.494097502014</v>
      </c>
      <c r="K28" s="41">
        <f t="shared" si="5"/>
        <v>5520821.7313213022</v>
      </c>
    </row>
    <row r="29" spans="1:11" ht="30" x14ac:dyDescent="0.25">
      <c r="A29" s="73" t="s">
        <v>41</v>
      </c>
      <c r="B29" s="74" t="s">
        <v>74</v>
      </c>
      <c r="C29" s="39">
        <v>1</v>
      </c>
      <c r="D29" s="39">
        <v>30</v>
      </c>
      <c r="E29" s="39">
        <f t="shared" si="0"/>
        <v>30</v>
      </c>
      <c r="F29" s="40">
        <v>2201173.4700000002</v>
      </c>
      <c r="G29" s="40">
        <f t="shared" si="1"/>
        <v>2466855.1078290003</v>
      </c>
      <c r="H29" s="41">
        <f t="shared" si="2"/>
        <v>2466855.1078290003</v>
      </c>
      <c r="I29" s="41">
        <f t="shared" si="3"/>
        <v>246685.51078290003</v>
      </c>
      <c r="J29" s="41">
        <f t="shared" si="4"/>
        <v>46870.247048751007</v>
      </c>
      <c r="K29" s="41">
        <f t="shared" si="5"/>
        <v>2760410.8656606511</v>
      </c>
    </row>
    <row r="30" spans="1:11" ht="30" x14ac:dyDescent="0.25">
      <c r="A30" s="73" t="s">
        <v>42</v>
      </c>
      <c r="B30" s="74" t="s">
        <v>74</v>
      </c>
      <c r="C30" s="39">
        <v>1</v>
      </c>
      <c r="D30" s="39">
        <v>30</v>
      </c>
      <c r="E30" s="39">
        <f t="shared" si="0"/>
        <v>30</v>
      </c>
      <c r="F30" s="40">
        <v>2201173.4700000002</v>
      </c>
      <c r="G30" s="40">
        <f t="shared" si="1"/>
        <v>2466855.1078290003</v>
      </c>
      <c r="H30" s="41">
        <f t="shared" si="2"/>
        <v>2466855.1078290003</v>
      </c>
      <c r="I30" s="41">
        <f t="shared" si="3"/>
        <v>246685.51078290003</v>
      </c>
      <c r="J30" s="41">
        <f t="shared" si="4"/>
        <v>46870.247048751007</v>
      </c>
      <c r="K30" s="41">
        <f t="shared" si="5"/>
        <v>2760410.8656606511</v>
      </c>
    </row>
    <row r="31" spans="1:11" x14ac:dyDescent="0.25">
      <c r="A31" s="73" t="s">
        <v>43</v>
      </c>
      <c r="B31" s="74" t="s">
        <v>74</v>
      </c>
      <c r="C31" s="39">
        <v>1</v>
      </c>
      <c r="D31" s="39">
        <v>30</v>
      </c>
      <c r="E31" s="39">
        <f t="shared" si="0"/>
        <v>30</v>
      </c>
      <c r="F31" s="40">
        <v>2201173.4700000002</v>
      </c>
      <c r="G31" s="40">
        <f t="shared" si="1"/>
        <v>2466855.1078290003</v>
      </c>
      <c r="H31" s="41">
        <f t="shared" si="2"/>
        <v>2466855.1078290003</v>
      </c>
      <c r="I31" s="41">
        <f t="shared" si="3"/>
        <v>246685.51078290003</v>
      </c>
      <c r="J31" s="41">
        <f t="shared" si="4"/>
        <v>46870.247048751007</v>
      </c>
      <c r="K31" s="41">
        <f t="shared" si="5"/>
        <v>2760410.8656606511</v>
      </c>
    </row>
    <row r="32" spans="1:11" ht="27" customHeight="1" x14ac:dyDescent="0.25">
      <c r="A32" s="79" t="s">
        <v>44</v>
      </c>
      <c r="B32" s="75" t="s">
        <v>74</v>
      </c>
      <c r="C32" s="39">
        <v>8</v>
      </c>
      <c r="D32" s="39">
        <v>30</v>
      </c>
      <c r="E32" s="39">
        <f t="shared" si="0"/>
        <v>30</v>
      </c>
      <c r="F32" s="40">
        <v>2201173.4700000002</v>
      </c>
      <c r="G32" s="40">
        <f t="shared" si="1"/>
        <v>2466855.1078290003</v>
      </c>
      <c r="H32" s="41">
        <f t="shared" si="2"/>
        <v>19734840.862632003</v>
      </c>
      <c r="I32" s="41">
        <f t="shared" si="3"/>
        <v>1973484.0862632003</v>
      </c>
      <c r="J32" s="41">
        <f t="shared" si="4"/>
        <v>374961.97639000806</v>
      </c>
      <c r="K32" s="41">
        <f t="shared" si="5"/>
        <v>22083286.925285209</v>
      </c>
    </row>
    <row r="33" spans="1:11" ht="27" customHeight="1" x14ac:dyDescent="0.25">
      <c r="A33" s="80"/>
      <c r="B33" s="77"/>
      <c r="C33" s="63">
        <v>1</v>
      </c>
      <c r="D33" s="63">
        <v>20</v>
      </c>
      <c r="E33" s="39">
        <f t="shared" ref="E33" si="19">D33</f>
        <v>20</v>
      </c>
      <c r="F33" s="40">
        <v>2201173.4700000002</v>
      </c>
      <c r="G33" s="40">
        <f t="shared" ref="G33" si="20">F33*(1+$L$1)</f>
        <v>2466855.1078290003</v>
      </c>
      <c r="H33" s="41">
        <f t="shared" ref="H33" si="21">(C33*G33)/30*E33</f>
        <v>1644570.0718860002</v>
      </c>
      <c r="I33" s="41">
        <f t="shared" ref="I33" si="22">H33*10%</f>
        <v>164457.00718860002</v>
      </c>
      <c r="J33" s="41">
        <f t="shared" ref="J33" si="23">I33*19%</f>
        <v>31246.831365834005</v>
      </c>
      <c r="K33" s="41">
        <f t="shared" ref="K33" si="24">H33+I33+J33</f>
        <v>1840273.9104404342</v>
      </c>
    </row>
    <row r="34" spans="1:11" ht="30" customHeight="1" x14ac:dyDescent="0.25">
      <c r="A34" s="73" t="s">
        <v>45</v>
      </c>
      <c r="B34" s="74" t="s">
        <v>75</v>
      </c>
      <c r="C34" s="39">
        <v>3</v>
      </c>
      <c r="D34" s="39">
        <v>30</v>
      </c>
      <c r="E34" s="39">
        <f t="shared" si="0"/>
        <v>30</v>
      </c>
      <c r="F34" s="40">
        <v>2201173.4700000002</v>
      </c>
      <c r="G34" s="40">
        <f t="shared" si="1"/>
        <v>2466855.1078290003</v>
      </c>
      <c r="H34" s="41">
        <f t="shared" si="2"/>
        <v>7400565.3234870005</v>
      </c>
      <c r="I34" s="41">
        <f t="shared" si="3"/>
        <v>740056.5323487001</v>
      </c>
      <c r="J34" s="41">
        <f t="shared" si="4"/>
        <v>140610.74114625301</v>
      </c>
      <c r="K34" s="41">
        <f t="shared" si="5"/>
        <v>8281232.5969819538</v>
      </c>
    </row>
    <row r="35" spans="1:11" ht="30" x14ac:dyDescent="0.25">
      <c r="A35" s="73" t="s">
        <v>46</v>
      </c>
      <c r="B35" s="74" t="s">
        <v>75</v>
      </c>
      <c r="C35" s="39">
        <v>2</v>
      </c>
      <c r="D35" s="39">
        <v>30</v>
      </c>
      <c r="E35" s="39">
        <f t="shared" si="0"/>
        <v>30</v>
      </c>
      <c r="F35" s="40">
        <v>2201173.4700000002</v>
      </c>
      <c r="G35" s="40">
        <f t="shared" si="1"/>
        <v>2466855.1078290003</v>
      </c>
      <c r="H35" s="41">
        <f t="shared" si="2"/>
        <v>4933710.2156580007</v>
      </c>
      <c r="I35" s="41">
        <f t="shared" si="3"/>
        <v>493371.02156580007</v>
      </c>
      <c r="J35" s="41">
        <f t="shared" si="4"/>
        <v>93740.494097502014</v>
      </c>
      <c r="K35" s="41">
        <f t="shared" si="5"/>
        <v>5520821.7313213022</v>
      </c>
    </row>
    <row r="36" spans="1:11" ht="30" x14ac:dyDescent="0.25">
      <c r="A36" s="73" t="s">
        <v>47</v>
      </c>
      <c r="B36" s="74" t="s">
        <v>76</v>
      </c>
      <c r="C36" s="39">
        <v>3</v>
      </c>
      <c r="D36" s="39">
        <v>30</v>
      </c>
      <c r="E36" s="39">
        <f t="shared" si="0"/>
        <v>30</v>
      </c>
      <c r="F36" s="40">
        <v>2201173.4700000002</v>
      </c>
      <c r="G36" s="40">
        <f t="shared" si="1"/>
        <v>2466855.1078290003</v>
      </c>
      <c r="H36" s="41">
        <f t="shared" si="2"/>
        <v>7400565.3234870005</v>
      </c>
      <c r="I36" s="41">
        <f t="shared" si="3"/>
        <v>740056.5323487001</v>
      </c>
      <c r="J36" s="41">
        <f t="shared" si="4"/>
        <v>140610.74114625301</v>
      </c>
      <c r="K36" s="41">
        <f t="shared" si="5"/>
        <v>8281232.5969819538</v>
      </c>
    </row>
    <row r="37" spans="1:11" ht="30" x14ac:dyDescent="0.25">
      <c r="A37" s="73" t="s">
        <v>48</v>
      </c>
      <c r="B37" s="74" t="s">
        <v>77</v>
      </c>
      <c r="C37" s="39">
        <v>1</v>
      </c>
      <c r="D37" s="39">
        <v>30</v>
      </c>
      <c r="E37" s="39">
        <f t="shared" si="0"/>
        <v>30</v>
      </c>
      <c r="F37" s="40">
        <v>2201173.4700000002</v>
      </c>
      <c r="G37" s="40">
        <f t="shared" si="1"/>
        <v>2466855.1078290003</v>
      </c>
      <c r="H37" s="41">
        <f t="shared" si="2"/>
        <v>2466855.1078290003</v>
      </c>
      <c r="I37" s="41">
        <f t="shared" si="3"/>
        <v>246685.51078290003</v>
      </c>
      <c r="J37" s="41">
        <f t="shared" si="4"/>
        <v>46870.247048751007</v>
      </c>
      <c r="K37" s="41">
        <f t="shared" si="5"/>
        <v>2760410.8656606511</v>
      </c>
    </row>
    <row r="38" spans="1:11" ht="30" x14ac:dyDescent="0.25">
      <c r="A38" s="73" t="s">
        <v>49</v>
      </c>
      <c r="B38" s="74" t="s">
        <v>78</v>
      </c>
      <c r="C38" s="39">
        <v>2</v>
      </c>
      <c r="D38" s="39">
        <v>30</v>
      </c>
      <c r="E38" s="39">
        <f t="shared" si="0"/>
        <v>30</v>
      </c>
      <c r="F38" s="40">
        <v>2201173.4700000002</v>
      </c>
      <c r="G38" s="40">
        <f t="shared" si="1"/>
        <v>2466855.1078290003</v>
      </c>
      <c r="H38" s="41">
        <f t="shared" si="2"/>
        <v>4933710.2156580007</v>
      </c>
      <c r="I38" s="41">
        <f t="shared" si="3"/>
        <v>493371.02156580007</v>
      </c>
      <c r="J38" s="41">
        <f t="shared" si="4"/>
        <v>93740.494097502014</v>
      </c>
      <c r="K38" s="41">
        <f t="shared" si="5"/>
        <v>5520821.7313213022</v>
      </c>
    </row>
    <row r="39" spans="1:11" ht="30" x14ac:dyDescent="0.25">
      <c r="A39" s="73" t="s">
        <v>50</v>
      </c>
      <c r="B39" s="74" t="s">
        <v>79</v>
      </c>
      <c r="C39" s="39">
        <v>2</v>
      </c>
      <c r="D39" s="39">
        <v>30</v>
      </c>
      <c r="E39" s="39">
        <f t="shared" si="0"/>
        <v>30</v>
      </c>
      <c r="F39" s="40">
        <v>2201173.4700000002</v>
      </c>
      <c r="G39" s="40">
        <f t="shared" si="1"/>
        <v>2466855.1078290003</v>
      </c>
      <c r="H39" s="41">
        <f t="shared" si="2"/>
        <v>4933710.2156580007</v>
      </c>
      <c r="I39" s="41">
        <f t="shared" si="3"/>
        <v>493371.02156580007</v>
      </c>
      <c r="J39" s="41">
        <f t="shared" si="4"/>
        <v>93740.494097502014</v>
      </c>
      <c r="K39" s="41">
        <f t="shared" si="5"/>
        <v>5520821.7313213022</v>
      </c>
    </row>
    <row r="40" spans="1:11" ht="30" x14ac:dyDescent="0.25">
      <c r="A40" s="73" t="s">
        <v>51</v>
      </c>
      <c r="B40" s="74" t="s">
        <v>80</v>
      </c>
      <c r="C40" s="39">
        <v>1</v>
      </c>
      <c r="D40" s="39">
        <v>30</v>
      </c>
      <c r="E40" s="39">
        <f t="shared" si="0"/>
        <v>30</v>
      </c>
      <c r="F40" s="40">
        <v>2201173.4700000002</v>
      </c>
      <c r="G40" s="40">
        <f t="shared" si="1"/>
        <v>2466855.1078290003</v>
      </c>
      <c r="H40" s="41">
        <f t="shared" si="2"/>
        <v>2466855.1078290003</v>
      </c>
      <c r="I40" s="41">
        <f t="shared" si="3"/>
        <v>246685.51078290003</v>
      </c>
      <c r="J40" s="41">
        <f t="shared" si="4"/>
        <v>46870.247048751007</v>
      </c>
      <c r="K40" s="41">
        <f t="shared" si="5"/>
        <v>2760410.8656606511</v>
      </c>
    </row>
    <row r="41" spans="1:11" ht="51" customHeight="1" x14ac:dyDescent="0.25">
      <c r="A41" s="73" t="s">
        <v>52</v>
      </c>
      <c r="B41" s="74" t="s">
        <v>81</v>
      </c>
      <c r="C41" s="39">
        <v>1</v>
      </c>
      <c r="D41" s="39">
        <v>30</v>
      </c>
      <c r="E41" s="39">
        <f t="shared" si="0"/>
        <v>30</v>
      </c>
      <c r="F41" s="40">
        <v>2201173.4700000002</v>
      </c>
      <c r="G41" s="40">
        <f t="shared" si="1"/>
        <v>2466855.1078290003</v>
      </c>
      <c r="H41" s="41">
        <f t="shared" si="2"/>
        <v>2466855.1078290003</v>
      </c>
      <c r="I41" s="41">
        <f t="shared" si="3"/>
        <v>246685.51078290003</v>
      </c>
      <c r="J41" s="41">
        <f t="shared" si="4"/>
        <v>46870.247048751007</v>
      </c>
      <c r="K41" s="41">
        <f t="shared" si="5"/>
        <v>2760410.8656606511</v>
      </c>
    </row>
    <row r="42" spans="1:11" ht="51" customHeight="1" x14ac:dyDescent="0.25">
      <c r="A42" s="73" t="s">
        <v>53</v>
      </c>
      <c r="B42" s="74" t="s">
        <v>82</v>
      </c>
      <c r="C42" s="39">
        <v>1</v>
      </c>
      <c r="D42" s="39">
        <v>30</v>
      </c>
      <c r="E42" s="39">
        <f t="shared" si="0"/>
        <v>30</v>
      </c>
      <c r="F42" s="40">
        <v>2201173.4700000002</v>
      </c>
      <c r="G42" s="40">
        <f t="shared" si="1"/>
        <v>2466855.1078290003</v>
      </c>
      <c r="H42" s="41">
        <f t="shared" si="2"/>
        <v>2466855.1078290003</v>
      </c>
      <c r="I42" s="41">
        <f t="shared" si="3"/>
        <v>246685.51078290003</v>
      </c>
      <c r="J42" s="41">
        <f t="shared" si="4"/>
        <v>46870.247048751007</v>
      </c>
      <c r="K42" s="41">
        <f t="shared" si="5"/>
        <v>2760410.8656606511</v>
      </c>
    </row>
    <row r="43" spans="1:11" ht="52.5" customHeight="1" x14ac:dyDescent="0.25">
      <c r="A43" s="73" t="s">
        <v>54</v>
      </c>
      <c r="B43" s="74" t="s">
        <v>83</v>
      </c>
      <c r="C43" s="39">
        <v>6</v>
      </c>
      <c r="D43" s="39">
        <v>30</v>
      </c>
      <c r="E43" s="39">
        <f t="shared" si="0"/>
        <v>30</v>
      </c>
      <c r="F43" s="40">
        <v>2201173.4700000002</v>
      </c>
      <c r="G43" s="40">
        <f t="shared" si="1"/>
        <v>2466855.1078290003</v>
      </c>
      <c r="H43" s="41">
        <f t="shared" si="2"/>
        <v>14801130.646974001</v>
      </c>
      <c r="I43" s="41">
        <f t="shared" si="3"/>
        <v>1480113.0646974002</v>
      </c>
      <c r="J43" s="41">
        <f t="shared" si="4"/>
        <v>281221.48229250603</v>
      </c>
      <c r="K43" s="41">
        <f t="shared" si="5"/>
        <v>16562465.193963908</v>
      </c>
    </row>
    <row r="44" spans="1:11" ht="52.5" customHeight="1" x14ac:dyDescent="0.25">
      <c r="A44" s="79" t="s">
        <v>55</v>
      </c>
      <c r="B44" s="75" t="s">
        <v>83</v>
      </c>
      <c r="C44" s="39">
        <v>3</v>
      </c>
      <c r="D44" s="39">
        <v>30</v>
      </c>
      <c r="E44" s="39">
        <f t="shared" si="0"/>
        <v>30</v>
      </c>
      <c r="F44" s="40">
        <v>2201173.4700000002</v>
      </c>
      <c r="G44" s="40">
        <f t="shared" si="1"/>
        <v>2466855.1078290003</v>
      </c>
      <c r="H44" s="41">
        <f t="shared" si="2"/>
        <v>7400565.3234870005</v>
      </c>
      <c r="I44" s="41">
        <f t="shared" si="3"/>
        <v>740056.5323487001</v>
      </c>
      <c r="J44" s="41">
        <f t="shared" si="4"/>
        <v>140610.74114625301</v>
      </c>
      <c r="K44" s="41">
        <f t="shared" si="5"/>
        <v>8281232.5969819538</v>
      </c>
    </row>
    <row r="45" spans="1:11" ht="52.5" customHeight="1" x14ac:dyDescent="0.25">
      <c r="A45" s="80"/>
      <c r="B45" s="77"/>
      <c r="C45" s="63">
        <v>1</v>
      </c>
      <c r="D45" s="63">
        <v>27</v>
      </c>
      <c r="E45" s="39">
        <f t="shared" ref="E45" si="25">D45</f>
        <v>27</v>
      </c>
      <c r="F45" s="40">
        <v>2201173.4700000002</v>
      </c>
      <c r="G45" s="40">
        <f t="shared" ref="G45" si="26">F45*(1+$L$1)</f>
        <v>2466855.1078290003</v>
      </c>
      <c r="H45" s="41">
        <f t="shared" ref="H45" si="27">(C45*G45)/30*E45</f>
        <v>2220169.5970461005</v>
      </c>
      <c r="I45" s="41">
        <f t="shared" ref="I45" si="28">H45*10%</f>
        <v>222016.95970461005</v>
      </c>
      <c r="J45" s="41">
        <f t="shared" ref="J45" si="29">I45*19%</f>
        <v>42183.22234387591</v>
      </c>
      <c r="K45" s="41">
        <f t="shared" ref="K45" si="30">H45+I45+J45</f>
        <v>2484369.7790945866</v>
      </c>
    </row>
    <row r="46" spans="1:11" ht="46.5" customHeight="1" x14ac:dyDescent="0.25">
      <c r="A46" s="73" t="s">
        <v>56</v>
      </c>
      <c r="B46" s="74" t="s">
        <v>84</v>
      </c>
      <c r="C46" s="39">
        <v>5</v>
      </c>
      <c r="D46" s="39">
        <v>30</v>
      </c>
      <c r="E46" s="39">
        <f t="shared" si="0"/>
        <v>30</v>
      </c>
      <c r="F46" s="40">
        <v>2201173.4700000002</v>
      </c>
      <c r="G46" s="40">
        <f t="shared" si="1"/>
        <v>2466855.1078290003</v>
      </c>
      <c r="H46" s="41">
        <f t="shared" si="2"/>
        <v>12334275.539145002</v>
      </c>
      <c r="I46" s="41">
        <f t="shared" si="3"/>
        <v>1233427.5539145002</v>
      </c>
      <c r="J46" s="41">
        <f t="shared" si="4"/>
        <v>234351.23524375504</v>
      </c>
      <c r="K46" s="41">
        <f t="shared" si="5"/>
        <v>13802054.328303257</v>
      </c>
    </row>
    <row r="47" spans="1:11" ht="46.5" customHeight="1" x14ac:dyDescent="0.25">
      <c r="A47" s="73" t="s">
        <v>57</v>
      </c>
      <c r="B47" s="74" t="s">
        <v>86</v>
      </c>
      <c r="C47" s="39">
        <v>1</v>
      </c>
      <c r="D47" s="39">
        <v>30</v>
      </c>
      <c r="E47" s="39">
        <f t="shared" si="0"/>
        <v>30</v>
      </c>
      <c r="F47" s="40">
        <v>2201173.4700000002</v>
      </c>
      <c r="G47" s="40">
        <f t="shared" si="1"/>
        <v>2466855.1078290003</v>
      </c>
      <c r="H47" s="41">
        <f t="shared" si="2"/>
        <v>2466855.1078290003</v>
      </c>
      <c r="I47" s="41">
        <f t="shared" si="3"/>
        <v>246685.51078290003</v>
      </c>
      <c r="J47" s="41">
        <f t="shared" si="4"/>
        <v>46870.247048751007</v>
      </c>
      <c r="K47" s="41">
        <f t="shared" si="5"/>
        <v>2760410.8656606511</v>
      </c>
    </row>
    <row r="48" spans="1:11" ht="30" x14ac:dyDescent="0.25">
      <c r="A48" s="73" t="s">
        <v>58</v>
      </c>
      <c r="B48" s="74" t="s">
        <v>87</v>
      </c>
      <c r="C48" s="39">
        <v>1</v>
      </c>
      <c r="D48" s="39">
        <v>30</v>
      </c>
      <c r="E48" s="39">
        <f t="shared" si="0"/>
        <v>30</v>
      </c>
      <c r="F48" s="40">
        <v>2201173.4700000002</v>
      </c>
      <c r="G48" s="40">
        <f t="shared" si="1"/>
        <v>2466855.1078290003</v>
      </c>
      <c r="H48" s="41">
        <f t="shared" si="2"/>
        <v>2466855.1078290003</v>
      </c>
      <c r="I48" s="41">
        <f t="shared" si="3"/>
        <v>246685.51078290003</v>
      </c>
      <c r="J48" s="41">
        <f t="shared" si="4"/>
        <v>46870.247048751007</v>
      </c>
      <c r="K48" s="41">
        <f t="shared" si="5"/>
        <v>2760410.8656606511</v>
      </c>
    </row>
    <row r="49" spans="1:19" ht="30" x14ac:dyDescent="0.25">
      <c r="A49" s="73" t="s">
        <v>59</v>
      </c>
      <c r="B49" s="74" t="s">
        <v>88</v>
      </c>
      <c r="C49" s="39">
        <v>1</v>
      </c>
      <c r="D49" s="39">
        <v>30</v>
      </c>
      <c r="E49" s="39">
        <f t="shared" si="0"/>
        <v>30</v>
      </c>
      <c r="F49" s="40">
        <v>2201173.4700000002</v>
      </c>
      <c r="G49" s="40">
        <f t="shared" si="1"/>
        <v>2466855.1078290003</v>
      </c>
      <c r="H49" s="41">
        <f t="shared" si="2"/>
        <v>2466855.1078290003</v>
      </c>
      <c r="I49" s="41">
        <f t="shared" si="3"/>
        <v>246685.51078290003</v>
      </c>
      <c r="J49" s="41">
        <f t="shared" si="4"/>
        <v>46870.247048751007</v>
      </c>
      <c r="K49" s="41">
        <f t="shared" si="5"/>
        <v>2760410.8656606511</v>
      </c>
    </row>
    <row r="50" spans="1:19" x14ac:dyDescent="0.25">
      <c r="A50" s="73" t="s">
        <v>60</v>
      </c>
      <c r="B50" s="74" t="s">
        <v>85</v>
      </c>
      <c r="C50" s="39">
        <v>2</v>
      </c>
      <c r="D50" s="39">
        <v>30</v>
      </c>
      <c r="E50" s="39">
        <f t="shared" si="0"/>
        <v>30</v>
      </c>
      <c r="F50" s="40">
        <v>2201173.4700000002</v>
      </c>
      <c r="G50" s="40">
        <f t="shared" si="1"/>
        <v>2466855.1078290003</v>
      </c>
      <c r="H50" s="41">
        <f t="shared" si="2"/>
        <v>4933710.2156580007</v>
      </c>
      <c r="I50" s="41">
        <f t="shared" si="3"/>
        <v>493371.02156580007</v>
      </c>
      <c r="J50" s="41">
        <f t="shared" si="4"/>
        <v>93740.494097502014</v>
      </c>
      <c r="K50" s="41">
        <f t="shared" si="5"/>
        <v>5520821.7313213022</v>
      </c>
    </row>
    <row r="51" spans="1:19" x14ac:dyDescent="0.25">
      <c r="C51" s="48">
        <f>SUM(C3:C50)</f>
        <v>162</v>
      </c>
      <c r="D51" s="48"/>
      <c r="E51" s="48">
        <f>SUM(E3:E50)</f>
        <v>1326</v>
      </c>
      <c r="F51" s="49" t="s">
        <v>13</v>
      </c>
      <c r="G51" s="50"/>
      <c r="H51" s="51">
        <f>SUM(H3:H50)</f>
        <v>388200765.4686901</v>
      </c>
      <c r="I51" s="51">
        <f>SUM(I3:I50)</f>
        <v>38820076.546869025</v>
      </c>
      <c r="J51" s="51">
        <f>SUM(J3:J50)</f>
        <v>7375814.543905125</v>
      </c>
      <c r="K51" s="51">
        <f>SUM(K3:K50)</f>
        <v>434396656.55946445</v>
      </c>
    </row>
    <row r="53" spans="1:19" ht="15.75" x14ac:dyDescent="0.25">
      <c r="O53"/>
      <c r="P53"/>
      <c r="Q53"/>
      <c r="R53"/>
      <c r="S53"/>
    </row>
    <row r="54" spans="1:19" ht="22.5" customHeight="1" x14ac:dyDescent="0.25">
      <c r="A54" s="56" t="s">
        <v>12</v>
      </c>
      <c r="B54" s="64"/>
      <c r="C54" s="57"/>
      <c r="D54" s="57"/>
      <c r="E54" s="57"/>
      <c r="F54" s="57"/>
      <c r="G54" s="57"/>
      <c r="H54" s="57"/>
      <c r="I54" s="57"/>
      <c r="J54" s="57"/>
      <c r="K54" s="57"/>
    </row>
    <row r="55" spans="1:19" ht="25.5" x14ac:dyDescent="0.25">
      <c r="A55" s="82" t="s">
        <v>17</v>
      </c>
      <c r="B55" s="82" t="s">
        <v>64</v>
      </c>
      <c r="C55" s="31" t="s">
        <v>1</v>
      </c>
      <c r="D55" s="31" t="s">
        <v>2</v>
      </c>
      <c r="E55" s="31" t="s">
        <v>18</v>
      </c>
      <c r="F55" s="31" t="s">
        <v>3</v>
      </c>
      <c r="G55" s="32" t="s">
        <v>4</v>
      </c>
      <c r="H55" s="33" t="s">
        <v>5</v>
      </c>
      <c r="I55" s="34" t="s">
        <v>6</v>
      </c>
      <c r="J55" s="34" t="s">
        <v>14</v>
      </c>
      <c r="K55" s="34" t="s">
        <v>13</v>
      </c>
    </row>
    <row r="56" spans="1:19" ht="30" x14ac:dyDescent="0.25">
      <c r="A56" s="73" t="s">
        <v>19</v>
      </c>
      <c r="B56" s="74" t="s">
        <v>65</v>
      </c>
      <c r="C56" s="39">
        <v>6</v>
      </c>
      <c r="D56" s="39">
        <v>30</v>
      </c>
      <c r="E56" s="39">
        <f>D56</f>
        <v>30</v>
      </c>
      <c r="F56" s="40">
        <v>2201173.4700000002</v>
      </c>
      <c r="G56" s="40">
        <f>F56*(1+$L$1)</f>
        <v>2466855.1078290003</v>
      </c>
      <c r="H56" s="41">
        <f>(C56*G56)/30*E56</f>
        <v>14801130.646974001</v>
      </c>
      <c r="I56" s="41">
        <f>H56*10%</f>
        <v>1480113.0646974002</v>
      </c>
      <c r="J56" s="41">
        <f>I56*19%</f>
        <v>281221.48229250603</v>
      </c>
      <c r="K56" s="41">
        <f>H56+I56+J56</f>
        <v>16562465.193963908</v>
      </c>
    </row>
    <row r="57" spans="1:19" ht="39" customHeight="1" x14ac:dyDescent="0.25">
      <c r="A57" s="73" t="s">
        <v>21</v>
      </c>
      <c r="B57" s="74" t="s">
        <v>89</v>
      </c>
      <c r="C57" s="39">
        <v>5</v>
      </c>
      <c r="D57" s="39">
        <v>30</v>
      </c>
      <c r="E57" s="39">
        <f t="shared" ref="E57:E90" si="31">D57</f>
        <v>30</v>
      </c>
      <c r="F57" s="40">
        <v>2201173.4700000002</v>
      </c>
      <c r="G57" s="40">
        <f t="shared" ref="G57:G89" si="32">F57*(1+$L$1)</f>
        <v>2466855.1078290003</v>
      </c>
      <c r="H57" s="41">
        <f t="shared" ref="H57:H89" si="33">(C57*G57)/30*E57</f>
        <v>12334275.539145002</v>
      </c>
      <c r="I57" s="41">
        <f t="shared" ref="I57:I89" si="34">H57*10%</f>
        <v>1233427.5539145002</v>
      </c>
      <c r="J57" s="41">
        <f t="shared" ref="J57:J89" si="35">I57*19%</f>
        <v>234351.23524375504</v>
      </c>
      <c r="K57" s="41">
        <f t="shared" ref="K57:K89" si="36">H57+I57+J57</f>
        <v>13802054.328303257</v>
      </c>
    </row>
    <row r="58" spans="1:19" ht="30" x14ac:dyDescent="0.25">
      <c r="A58" s="89" t="s">
        <v>22</v>
      </c>
      <c r="B58" s="74" t="s">
        <v>66</v>
      </c>
      <c r="C58" s="39">
        <v>5</v>
      </c>
      <c r="D58" s="39">
        <v>30</v>
      </c>
      <c r="E58" s="39">
        <f t="shared" si="31"/>
        <v>30</v>
      </c>
      <c r="F58" s="40">
        <v>2201173.4700000002</v>
      </c>
      <c r="G58" s="40">
        <f t="shared" si="32"/>
        <v>2466855.1078290003</v>
      </c>
      <c r="H58" s="41">
        <f t="shared" si="33"/>
        <v>12334275.539145002</v>
      </c>
      <c r="I58" s="41">
        <f t="shared" si="34"/>
        <v>1233427.5539145002</v>
      </c>
      <c r="J58" s="41">
        <f t="shared" si="35"/>
        <v>234351.23524375504</v>
      </c>
      <c r="K58" s="41">
        <f t="shared" si="36"/>
        <v>13802054.328303257</v>
      </c>
    </row>
    <row r="59" spans="1:19" ht="30" x14ac:dyDescent="0.25">
      <c r="A59" s="73" t="s">
        <v>23</v>
      </c>
      <c r="B59" s="74" t="s">
        <v>66</v>
      </c>
      <c r="C59" s="39">
        <v>1</v>
      </c>
      <c r="D59" s="39">
        <v>30</v>
      </c>
      <c r="E59" s="39">
        <f t="shared" si="31"/>
        <v>30</v>
      </c>
      <c r="F59" s="40">
        <v>2201173.4700000002</v>
      </c>
      <c r="G59" s="40">
        <f t="shared" si="32"/>
        <v>2466855.1078290003</v>
      </c>
      <c r="H59" s="41">
        <f t="shared" si="33"/>
        <v>2466855.1078290003</v>
      </c>
      <c r="I59" s="41">
        <f t="shared" si="34"/>
        <v>246685.51078290003</v>
      </c>
      <c r="J59" s="41">
        <f t="shared" si="35"/>
        <v>46870.247048751007</v>
      </c>
      <c r="K59" s="41">
        <f t="shared" si="36"/>
        <v>2760410.8656606511</v>
      </c>
    </row>
    <row r="60" spans="1:19" ht="45.75" customHeight="1" x14ac:dyDescent="0.25">
      <c r="A60" s="73" t="s">
        <v>25</v>
      </c>
      <c r="B60" s="74" t="s">
        <v>68</v>
      </c>
      <c r="C60" s="39">
        <v>1</v>
      </c>
      <c r="D60" s="39">
        <v>30</v>
      </c>
      <c r="E60" s="39">
        <f t="shared" si="31"/>
        <v>30</v>
      </c>
      <c r="F60" s="40">
        <v>2201173.4700000002</v>
      </c>
      <c r="G60" s="40">
        <f t="shared" si="32"/>
        <v>2466855.1078290003</v>
      </c>
      <c r="H60" s="41">
        <f t="shared" si="33"/>
        <v>2466855.1078290003</v>
      </c>
      <c r="I60" s="41">
        <f t="shared" si="34"/>
        <v>246685.51078290003</v>
      </c>
      <c r="J60" s="41">
        <f t="shared" si="35"/>
        <v>46870.247048751007</v>
      </c>
      <c r="K60" s="41">
        <f t="shared" si="36"/>
        <v>2760410.8656606511</v>
      </c>
    </row>
    <row r="61" spans="1:19" x14ac:dyDescent="0.25">
      <c r="A61" s="73" t="s">
        <v>26</v>
      </c>
      <c r="B61" s="74" t="s">
        <v>68</v>
      </c>
      <c r="C61" s="39">
        <v>1</v>
      </c>
      <c r="D61" s="39">
        <v>5</v>
      </c>
      <c r="E61" s="39">
        <f t="shared" si="31"/>
        <v>5</v>
      </c>
      <c r="F61" s="40">
        <v>2201173.4700000002</v>
      </c>
      <c r="G61" s="40">
        <f t="shared" si="32"/>
        <v>2466855.1078290003</v>
      </c>
      <c r="H61" s="41">
        <f t="shared" si="33"/>
        <v>411142.51797150006</v>
      </c>
      <c r="I61" s="41">
        <f t="shared" si="34"/>
        <v>41114.251797150006</v>
      </c>
      <c r="J61" s="41">
        <f t="shared" si="35"/>
        <v>7811.7078414585012</v>
      </c>
      <c r="K61" s="41">
        <f t="shared" si="36"/>
        <v>460068.47761010856</v>
      </c>
    </row>
    <row r="62" spans="1:19" ht="45.75" customHeight="1" x14ac:dyDescent="0.25">
      <c r="A62" s="73" t="s">
        <v>27</v>
      </c>
      <c r="B62" s="74" t="s">
        <v>68</v>
      </c>
      <c r="C62" s="39">
        <v>3</v>
      </c>
      <c r="D62" s="39">
        <v>30</v>
      </c>
      <c r="E62" s="39">
        <f t="shared" si="31"/>
        <v>30</v>
      </c>
      <c r="F62" s="40">
        <v>2201173.4700000002</v>
      </c>
      <c r="G62" s="40">
        <f t="shared" si="32"/>
        <v>2466855.1078290003</v>
      </c>
      <c r="H62" s="41">
        <f t="shared" si="33"/>
        <v>7400565.3234870005</v>
      </c>
      <c r="I62" s="41">
        <f t="shared" si="34"/>
        <v>740056.5323487001</v>
      </c>
      <c r="J62" s="41">
        <f t="shared" si="35"/>
        <v>140610.74114625301</v>
      </c>
      <c r="K62" s="41">
        <f t="shared" si="36"/>
        <v>8281232.5969819538</v>
      </c>
    </row>
    <row r="63" spans="1:19" ht="28.5" customHeight="1" x14ac:dyDescent="0.25">
      <c r="A63" s="88" t="s">
        <v>28</v>
      </c>
      <c r="B63" s="78" t="s">
        <v>68</v>
      </c>
      <c r="C63" s="39">
        <v>1</v>
      </c>
      <c r="D63" s="39">
        <v>30</v>
      </c>
      <c r="E63" s="39">
        <f t="shared" si="31"/>
        <v>30</v>
      </c>
      <c r="F63" s="40">
        <v>2201173.4700000002</v>
      </c>
      <c r="G63" s="40">
        <f t="shared" si="32"/>
        <v>2466855.1078290003</v>
      </c>
      <c r="H63" s="41">
        <f t="shared" si="33"/>
        <v>2466855.1078290003</v>
      </c>
      <c r="I63" s="41">
        <f t="shared" si="34"/>
        <v>246685.51078290003</v>
      </c>
      <c r="J63" s="41">
        <f t="shared" si="35"/>
        <v>46870.247048751007</v>
      </c>
      <c r="K63" s="41">
        <f t="shared" si="36"/>
        <v>2760410.8656606511</v>
      </c>
    </row>
    <row r="64" spans="1:19" x14ac:dyDescent="0.25">
      <c r="A64" s="88"/>
      <c r="B64" s="78"/>
      <c r="C64" s="63">
        <v>1</v>
      </c>
      <c r="D64" s="63">
        <v>1</v>
      </c>
      <c r="E64" s="39">
        <f t="shared" ref="E64" si="37">D64</f>
        <v>1</v>
      </c>
      <c r="F64" s="40">
        <v>2201173.4700000002</v>
      </c>
      <c r="G64" s="40">
        <f t="shared" ref="G64" si="38">F64*(1+$L$1)</f>
        <v>2466855.1078290003</v>
      </c>
      <c r="H64" s="41">
        <f t="shared" ref="H64" si="39">(C64*G64)/30*E64</f>
        <v>82228.503594300011</v>
      </c>
      <c r="I64" s="41">
        <f t="shared" ref="I64" si="40">H64*10%</f>
        <v>8222.8503594300018</v>
      </c>
      <c r="J64" s="41">
        <f t="shared" ref="J64" si="41">I64*19%</f>
        <v>1562.3415682917005</v>
      </c>
      <c r="K64" s="41">
        <f t="shared" ref="K64" si="42">H64+I64+J64</f>
        <v>92013.695522021706</v>
      </c>
    </row>
    <row r="65" spans="1:11" ht="41.25" customHeight="1" x14ac:dyDescent="0.25">
      <c r="A65" s="73" t="s">
        <v>30</v>
      </c>
      <c r="B65" s="74" t="s">
        <v>68</v>
      </c>
      <c r="C65" s="39">
        <v>9</v>
      </c>
      <c r="D65" s="39">
        <v>30</v>
      </c>
      <c r="E65" s="39">
        <f t="shared" si="31"/>
        <v>30</v>
      </c>
      <c r="F65" s="40">
        <v>2201173.4700000002</v>
      </c>
      <c r="G65" s="40">
        <f t="shared" si="32"/>
        <v>2466855.1078290003</v>
      </c>
      <c r="H65" s="41">
        <f t="shared" si="33"/>
        <v>22201695.970461003</v>
      </c>
      <c r="I65" s="41">
        <f t="shared" si="34"/>
        <v>2220169.5970461005</v>
      </c>
      <c r="J65" s="41">
        <f t="shared" si="35"/>
        <v>421832.2234387591</v>
      </c>
      <c r="K65" s="41">
        <f t="shared" si="36"/>
        <v>24843697.790945861</v>
      </c>
    </row>
    <row r="66" spans="1:11" ht="28.5" customHeight="1" x14ac:dyDescent="0.25">
      <c r="A66" s="73" t="s">
        <v>31</v>
      </c>
      <c r="B66" s="74" t="s">
        <v>68</v>
      </c>
      <c r="C66" s="39">
        <v>3</v>
      </c>
      <c r="D66" s="39">
        <v>30</v>
      </c>
      <c r="E66" s="39">
        <f t="shared" si="31"/>
        <v>30</v>
      </c>
      <c r="F66" s="40">
        <v>2201173.4700000002</v>
      </c>
      <c r="G66" s="40">
        <f t="shared" si="32"/>
        <v>2466855.1078290003</v>
      </c>
      <c r="H66" s="41">
        <f t="shared" si="33"/>
        <v>7400565.3234870005</v>
      </c>
      <c r="I66" s="41">
        <f t="shared" si="34"/>
        <v>740056.5323487001</v>
      </c>
      <c r="J66" s="41">
        <f t="shared" si="35"/>
        <v>140610.74114625301</v>
      </c>
      <c r="K66" s="41">
        <f t="shared" si="36"/>
        <v>8281232.5969819538</v>
      </c>
    </row>
    <row r="67" spans="1:11" ht="28.5" customHeight="1" x14ac:dyDescent="0.25">
      <c r="A67" s="73" t="s">
        <v>33</v>
      </c>
      <c r="B67" s="74" t="s">
        <v>68</v>
      </c>
      <c r="C67" s="39">
        <v>1</v>
      </c>
      <c r="D67" s="39">
        <v>27</v>
      </c>
      <c r="E67" s="39">
        <f t="shared" si="31"/>
        <v>27</v>
      </c>
      <c r="F67" s="40">
        <v>2201173.4700000002</v>
      </c>
      <c r="G67" s="40">
        <f t="shared" si="32"/>
        <v>2466855.1078290003</v>
      </c>
      <c r="H67" s="41">
        <f t="shared" si="33"/>
        <v>2220169.5970461005</v>
      </c>
      <c r="I67" s="41">
        <f t="shared" si="34"/>
        <v>222016.95970461005</v>
      </c>
      <c r="J67" s="41">
        <f t="shared" si="35"/>
        <v>42183.22234387591</v>
      </c>
      <c r="K67" s="41">
        <f t="shared" si="36"/>
        <v>2484369.7790945866</v>
      </c>
    </row>
    <row r="68" spans="1:11" ht="28.5" customHeight="1" x14ac:dyDescent="0.25">
      <c r="A68" s="73" t="s">
        <v>34</v>
      </c>
      <c r="B68" s="74" t="s">
        <v>68</v>
      </c>
      <c r="C68" s="39">
        <v>1</v>
      </c>
      <c r="D68" s="39">
        <v>23</v>
      </c>
      <c r="E68" s="39">
        <f t="shared" si="31"/>
        <v>23</v>
      </c>
      <c r="F68" s="40">
        <v>2201173.4700000002</v>
      </c>
      <c r="G68" s="40">
        <f t="shared" si="32"/>
        <v>2466855.1078290003</v>
      </c>
      <c r="H68" s="41">
        <f t="shared" si="33"/>
        <v>1891255.5826689003</v>
      </c>
      <c r="I68" s="41">
        <f t="shared" si="34"/>
        <v>189125.55826689003</v>
      </c>
      <c r="J68" s="41">
        <f t="shared" si="35"/>
        <v>35933.856070709109</v>
      </c>
      <c r="K68" s="41">
        <f t="shared" si="36"/>
        <v>2116314.9970064992</v>
      </c>
    </row>
    <row r="69" spans="1:11" x14ac:dyDescent="0.25">
      <c r="A69" s="88" t="s">
        <v>35</v>
      </c>
      <c r="B69" s="78" t="s">
        <v>68</v>
      </c>
      <c r="C69" s="39">
        <v>1</v>
      </c>
      <c r="D69" s="39">
        <v>30</v>
      </c>
      <c r="E69" s="39">
        <f t="shared" si="31"/>
        <v>30</v>
      </c>
      <c r="F69" s="40">
        <v>2201173.4700000002</v>
      </c>
      <c r="G69" s="40">
        <f t="shared" si="32"/>
        <v>2466855.1078290003</v>
      </c>
      <c r="H69" s="41">
        <f t="shared" si="33"/>
        <v>2466855.1078290003</v>
      </c>
      <c r="I69" s="41">
        <f t="shared" si="34"/>
        <v>246685.51078290003</v>
      </c>
      <c r="J69" s="41">
        <f t="shared" si="35"/>
        <v>46870.247048751007</v>
      </c>
      <c r="K69" s="41">
        <f t="shared" si="36"/>
        <v>2760410.8656606511</v>
      </c>
    </row>
    <row r="70" spans="1:11" x14ac:dyDescent="0.25">
      <c r="A70" s="88"/>
      <c r="B70" s="78"/>
      <c r="C70" s="63">
        <v>1</v>
      </c>
      <c r="D70" s="63">
        <v>8</v>
      </c>
      <c r="E70" s="39">
        <f t="shared" ref="E70" si="43">D70</f>
        <v>8</v>
      </c>
      <c r="F70" s="40">
        <v>2201173.4700000002</v>
      </c>
      <c r="G70" s="40">
        <f t="shared" ref="G70" si="44">F70*(1+$L$1)</f>
        <v>2466855.1078290003</v>
      </c>
      <c r="H70" s="41">
        <f t="shared" ref="H70" si="45">(C70*G70)/30*E70</f>
        <v>657828.02875440009</v>
      </c>
      <c r="I70" s="41">
        <f t="shared" ref="I70" si="46">H70*10%</f>
        <v>65782.802875440015</v>
      </c>
      <c r="J70" s="41">
        <f t="shared" ref="J70" si="47">I70*19%</f>
        <v>12498.732546333604</v>
      </c>
      <c r="K70" s="41">
        <f t="shared" ref="K70" si="48">H70+I70+J70</f>
        <v>736109.56417617365</v>
      </c>
    </row>
    <row r="71" spans="1:11" x14ac:dyDescent="0.25">
      <c r="A71" s="73" t="s">
        <v>37</v>
      </c>
      <c r="B71" s="74" t="s">
        <v>70</v>
      </c>
      <c r="C71" s="39">
        <v>1</v>
      </c>
      <c r="D71" s="39">
        <v>30</v>
      </c>
      <c r="E71" s="39">
        <f t="shared" si="31"/>
        <v>30</v>
      </c>
      <c r="F71" s="40">
        <v>2201173.4700000002</v>
      </c>
      <c r="G71" s="40">
        <f t="shared" si="32"/>
        <v>2466855.1078290003</v>
      </c>
      <c r="H71" s="41">
        <f t="shared" si="33"/>
        <v>2466855.1078290003</v>
      </c>
      <c r="I71" s="41">
        <f t="shared" si="34"/>
        <v>246685.51078290003</v>
      </c>
      <c r="J71" s="41">
        <f t="shared" si="35"/>
        <v>46870.247048751007</v>
      </c>
      <c r="K71" s="41">
        <f t="shared" si="36"/>
        <v>2760410.8656606511</v>
      </c>
    </row>
    <row r="72" spans="1:11" ht="19.5" customHeight="1" x14ac:dyDescent="0.25">
      <c r="A72" s="88" t="s">
        <v>36</v>
      </c>
      <c r="B72" s="78" t="s">
        <v>68</v>
      </c>
      <c r="C72" s="39">
        <v>1</v>
      </c>
      <c r="D72" s="39">
        <v>16</v>
      </c>
      <c r="E72" s="39">
        <f t="shared" si="31"/>
        <v>16</v>
      </c>
      <c r="F72" s="40">
        <v>2201173.4700000002</v>
      </c>
      <c r="G72" s="40">
        <f t="shared" si="32"/>
        <v>2466855.1078290003</v>
      </c>
      <c r="H72" s="41">
        <f t="shared" si="33"/>
        <v>1315656.0575088002</v>
      </c>
      <c r="I72" s="41">
        <f t="shared" si="34"/>
        <v>131565.60575088003</v>
      </c>
      <c r="J72" s="41">
        <f t="shared" si="35"/>
        <v>24997.465092667208</v>
      </c>
      <c r="K72" s="41">
        <f t="shared" si="36"/>
        <v>1472219.1283523473</v>
      </c>
    </row>
    <row r="73" spans="1:11" ht="19.5" customHeight="1" x14ac:dyDescent="0.25">
      <c r="A73" s="88"/>
      <c r="B73" s="78"/>
      <c r="C73" s="39">
        <v>1</v>
      </c>
      <c r="D73" s="39">
        <v>24</v>
      </c>
      <c r="E73" s="39">
        <f t="shared" si="31"/>
        <v>24</v>
      </c>
      <c r="F73" s="40">
        <v>2201173.4700000002</v>
      </c>
      <c r="G73" s="40">
        <f t="shared" si="32"/>
        <v>2466855.1078290003</v>
      </c>
      <c r="H73" s="41">
        <f t="shared" si="33"/>
        <v>1973484.0862632003</v>
      </c>
      <c r="I73" s="41">
        <f t="shared" si="34"/>
        <v>197348.40862632004</v>
      </c>
      <c r="J73" s="41">
        <f t="shared" si="35"/>
        <v>37496.197639000806</v>
      </c>
      <c r="K73" s="41">
        <f t="shared" si="36"/>
        <v>2208328.6925285207</v>
      </c>
    </row>
    <row r="74" spans="1:11" ht="19.5" customHeight="1" x14ac:dyDescent="0.25">
      <c r="A74" s="88"/>
      <c r="B74" s="78"/>
      <c r="C74" s="39">
        <v>2</v>
      </c>
      <c r="D74" s="39">
        <v>30</v>
      </c>
      <c r="E74" s="39">
        <f t="shared" si="31"/>
        <v>30</v>
      </c>
      <c r="F74" s="40">
        <v>2201173.4700000002</v>
      </c>
      <c r="G74" s="40">
        <f t="shared" si="32"/>
        <v>2466855.1078290003</v>
      </c>
      <c r="H74" s="41">
        <f t="shared" si="33"/>
        <v>4933710.2156580007</v>
      </c>
      <c r="I74" s="41">
        <f t="shared" si="34"/>
        <v>493371.02156580007</v>
      </c>
      <c r="J74" s="41">
        <f t="shared" si="35"/>
        <v>93740.494097502014</v>
      </c>
      <c r="K74" s="41">
        <f t="shared" si="36"/>
        <v>5520821.7313213022</v>
      </c>
    </row>
    <row r="75" spans="1:11" ht="19.5" customHeight="1" x14ac:dyDescent="0.25">
      <c r="A75" s="88"/>
      <c r="B75" s="78"/>
      <c r="C75" s="39">
        <v>1</v>
      </c>
      <c r="D75" s="39">
        <v>4</v>
      </c>
      <c r="E75" s="39">
        <f t="shared" ref="E75" si="49">D75</f>
        <v>4</v>
      </c>
      <c r="F75" s="40">
        <v>2201173.4700000002</v>
      </c>
      <c r="G75" s="40">
        <f t="shared" ref="G75" si="50">F75*(1+$L$1)</f>
        <v>2466855.1078290003</v>
      </c>
      <c r="H75" s="41">
        <f t="shared" ref="H75" si="51">(C75*G75)/30*E75</f>
        <v>328914.01437720004</v>
      </c>
      <c r="I75" s="41">
        <f t="shared" ref="I75" si="52">H75*10%</f>
        <v>32891.401437720007</v>
      </c>
      <c r="J75" s="41">
        <f t="shared" ref="J75" si="53">I75*19%</f>
        <v>6249.3662731668019</v>
      </c>
      <c r="K75" s="41">
        <f t="shared" ref="K75" si="54">H75+I75+J75</f>
        <v>368054.78208808682</v>
      </c>
    </row>
    <row r="76" spans="1:11" x14ac:dyDescent="0.25">
      <c r="A76" s="73" t="s">
        <v>40</v>
      </c>
      <c r="B76" s="74" t="s">
        <v>90</v>
      </c>
      <c r="C76" s="39">
        <v>1</v>
      </c>
      <c r="D76" s="39">
        <v>30</v>
      </c>
      <c r="E76" s="39">
        <f t="shared" si="31"/>
        <v>30</v>
      </c>
      <c r="F76" s="40">
        <v>2201173.4700000002</v>
      </c>
      <c r="G76" s="40">
        <f t="shared" si="32"/>
        <v>2466855.1078290003</v>
      </c>
      <c r="H76" s="41">
        <f t="shared" si="33"/>
        <v>2466855.1078290003</v>
      </c>
      <c r="I76" s="41">
        <f t="shared" si="34"/>
        <v>246685.51078290003</v>
      </c>
      <c r="J76" s="41">
        <f t="shared" si="35"/>
        <v>46870.247048751007</v>
      </c>
      <c r="K76" s="41">
        <f t="shared" si="36"/>
        <v>2760410.8656606511</v>
      </c>
    </row>
    <row r="77" spans="1:11" ht="30" x14ac:dyDescent="0.25">
      <c r="A77" s="73" t="s">
        <v>42</v>
      </c>
      <c r="B77" s="74" t="s">
        <v>74</v>
      </c>
      <c r="C77" s="39">
        <v>1</v>
      </c>
      <c r="D77" s="39">
        <v>30</v>
      </c>
      <c r="E77" s="39">
        <f t="shared" si="31"/>
        <v>30</v>
      </c>
      <c r="F77" s="40">
        <v>2201173.4700000002</v>
      </c>
      <c r="G77" s="40">
        <f t="shared" si="32"/>
        <v>2466855.1078290003</v>
      </c>
      <c r="H77" s="41">
        <f t="shared" si="33"/>
        <v>2466855.1078290003</v>
      </c>
      <c r="I77" s="41">
        <f t="shared" si="34"/>
        <v>246685.51078290003</v>
      </c>
      <c r="J77" s="41">
        <f t="shared" si="35"/>
        <v>46870.247048751007</v>
      </c>
      <c r="K77" s="41">
        <f t="shared" si="36"/>
        <v>2760410.8656606511</v>
      </c>
    </row>
    <row r="78" spans="1:11" ht="42" customHeight="1" x14ac:dyDescent="0.25">
      <c r="A78" s="73" t="s">
        <v>43</v>
      </c>
      <c r="B78" s="74" t="s">
        <v>74</v>
      </c>
      <c r="C78" s="39">
        <v>1</v>
      </c>
      <c r="D78" s="39">
        <v>30</v>
      </c>
      <c r="E78" s="39">
        <f t="shared" si="31"/>
        <v>30</v>
      </c>
      <c r="F78" s="40">
        <v>2201173.4700000002</v>
      </c>
      <c r="G78" s="40">
        <f t="shared" si="32"/>
        <v>2466855.1078290003</v>
      </c>
      <c r="H78" s="41">
        <f t="shared" si="33"/>
        <v>2466855.1078290003</v>
      </c>
      <c r="I78" s="41">
        <f t="shared" si="34"/>
        <v>246685.51078290003</v>
      </c>
      <c r="J78" s="41">
        <f t="shared" si="35"/>
        <v>46870.247048751007</v>
      </c>
      <c r="K78" s="41">
        <f t="shared" si="36"/>
        <v>2760410.8656606511</v>
      </c>
    </row>
    <row r="79" spans="1:11" ht="27" customHeight="1" x14ac:dyDescent="0.25">
      <c r="A79" s="73" t="s">
        <v>44</v>
      </c>
      <c r="B79" s="74" t="s">
        <v>74</v>
      </c>
      <c r="C79" s="39">
        <v>7</v>
      </c>
      <c r="D79" s="39">
        <v>30</v>
      </c>
      <c r="E79" s="39">
        <f t="shared" si="31"/>
        <v>30</v>
      </c>
      <c r="F79" s="40">
        <v>2201173.4700000002</v>
      </c>
      <c r="G79" s="40">
        <f t="shared" si="32"/>
        <v>2466855.1078290003</v>
      </c>
      <c r="H79" s="41">
        <f t="shared" si="33"/>
        <v>17267985.754803002</v>
      </c>
      <c r="I79" s="41">
        <f t="shared" si="34"/>
        <v>1726798.5754803002</v>
      </c>
      <c r="J79" s="41">
        <f t="shared" si="35"/>
        <v>328091.72934125707</v>
      </c>
      <c r="K79" s="41">
        <f t="shared" si="36"/>
        <v>19322876.05962456</v>
      </c>
    </row>
    <row r="80" spans="1:11" x14ac:dyDescent="0.25">
      <c r="A80" s="73" t="s">
        <v>45</v>
      </c>
      <c r="B80" s="74" t="s">
        <v>92</v>
      </c>
      <c r="C80" s="39">
        <v>2</v>
      </c>
      <c r="D80" s="39">
        <v>30</v>
      </c>
      <c r="E80" s="39">
        <f t="shared" si="31"/>
        <v>30</v>
      </c>
      <c r="F80" s="40">
        <v>2201173.4700000002</v>
      </c>
      <c r="G80" s="40">
        <f t="shared" si="32"/>
        <v>2466855.1078290003</v>
      </c>
      <c r="H80" s="41">
        <f t="shared" si="33"/>
        <v>4933710.2156580007</v>
      </c>
      <c r="I80" s="41">
        <f t="shared" si="34"/>
        <v>493371.02156580007</v>
      </c>
      <c r="J80" s="41">
        <f t="shared" si="35"/>
        <v>93740.494097502014</v>
      </c>
      <c r="K80" s="41">
        <f t="shared" si="36"/>
        <v>5520821.7313213022</v>
      </c>
    </row>
    <row r="81" spans="1:11" ht="30" x14ac:dyDescent="0.25">
      <c r="A81" s="73" t="s">
        <v>46</v>
      </c>
      <c r="B81" s="74" t="s">
        <v>92</v>
      </c>
      <c r="C81" s="39">
        <v>2</v>
      </c>
      <c r="D81" s="39">
        <v>30</v>
      </c>
      <c r="E81" s="39">
        <f t="shared" si="31"/>
        <v>30</v>
      </c>
      <c r="F81" s="40">
        <v>2201173.4700000002</v>
      </c>
      <c r="G81" s="40">
        <f t="shared" si="32"/>
        <v>2466855.1078290003</v>
      </c>
      <c r="H81" s="41">
        <f t="shared" si="33"/>
        <v>4933710.2156580007</v>
      </c>
      <c r="I81" s="41">
        <f t="shared" si="34"/>
        <v>493371.02156580007</v>
      </c>
      <c r="J81" s="41">
        <f t="shared" si="35"/>
        <v>93740.494097502014</v>
      </c>
      <c r="K81" s="41">
        <f t="shared" si="36"/>
        <v>5520821.7313213022</v>
      </c>
    </row>
    <row r="82" spans="1:11" ht="30" x14ac:dyDescent="0.25">
      <c r="A82" s="73" t="s">
        <v>47</v>
      </c>
      <c r="B82" s="74" t="s">
        <v>76</v>
      </c>
      <c r="C82" s="39">
        <v>2</v>
      </c>
      <c r="D82" s="39">
        <v>30</v>
      </c>
      <c r="E82" s="39">
        <f t="shared" si="31"/>
        <v>30</v>
      </c>
      <c r="F82" s="40">
        <v>2201173.4700000002</v>
      </c>
      <c r="G82" s="40">
        <f t="shared" si="32"/>
        <v>2466855.1078290003</v>
      </c>
      <c r="H82" s="41">
        <f t="shared" si="33"/>
        <v>4933710.2156580007</v>
      </c>
      <c r="I82" s="41">
        <f t="shared" si="34"/>
        <v>493371.02156580007</v>
      </c>
      <c r="J82" s="41">
        <f t="shared" si="35"/>
        <v>93740.494097502014</v>
      </c>
      <c r="K82" s="41">
        <f t="shared" si="36"/>
        <v>5520821.7313213022</v>
      </c>
    </row>
    <row r="83" spans="1:11" ht="45" x14ac:dyDescent="0.25">
      <c r="A83" s="73" t="s">
        <v>63</v>
      </c>
      <c r="B83" s="74" t="s">
        <v>91</v>
      </c>
      <c r="C83" s="39">
        <v>1</v>
      </c>
      <c r="D83" s="39">
        <v>30</v>
      </c>
      <c r="E83" s="39">
        <f t="shared" si="31"/>
        <v>30</v>
      </c>
      <c r="F83" s="40">
        <v>2201173.4700000002</v>
      </c>
      <c r="G83" s="40">
        <f t="shared" si="32"/>
        <v>2466855.1078290003</v>
      </c>
      <c r="H83" s="41">
        <f t="shared" si="33"/>
        <v>2466855.1078290003</v>
      </c>
      <c r="I83" s="41">
        <f t="shared" si="34"/>
        <v>246685.51078290003</v>
      </c>
      <c r="J83" s="41">
        <f t="shared" si="35"/>
        <v>46870.247048751007</v>
      </c>
      <c r="K83" s="41">
        <f t="shared" si="36"/>
        <v>2760410.8656606511</v>
      </c>
    </row>
    <row r="84" spans="1:11" ht="46.5" customHeight="1" x14ac:dyDescent="0.25">
      <c r="A84" s="73" t="s">
        <v>50</v>
      </c>
      <c r="B84" s="74" t="s">
        <v>93</v>
      </c>
      <c r="C84" s="39">
        <v>1</v>
      </c>
      <c r="D84" s="39">
        <v>30</v>
      </c>
      <c r="E84" s="39">
        <f t="shared" si="31"/>
        <v>30</v>
      </c>
      <c r="F84" s="40">
        <v>2201173.4700000002</v>
      </c>
      <c r="G84" s="40">
        <f t="shared" si="32"/>
        <v>2466855.1078290003</v>
      </c>
      <c r="H84" s="41">
        <f t="shared" si="33"/>
        <v>2466855.1078290003</v>
      </c>
      <c r="I84" s="41">
        <f t="shared" si="34"/>
        <v>246685.51078290003</v>
      </c>
      <c r="J84" s="41">
        <f t="shared" si="35"/>
        <v>46870.247048751007</v>
      </c>
      <c r="K84" s="41">
        <f t="shared" si="36"/>
        <v>2760410.8656606511</v>
      </c>
    </row>
    <row r="85" spans="1:11" ht="45.75" customHeight="1" x14ac:dyDescent="0.25">
      <c r="A85" s="73" t="s">
        <v>52</v>
      </c>
      <c r="B85" s="74" t="s">
        <v>81</v>
      </c>
      <c r="C85" s="39">
        <v>1</v>
      </c>
      <c r="D85" s="39">
        <v>30</v>
      </c>
      <c r="E85" s="39">
        <f t="shared" si="31"/>
        <v>30</v>
      </c>
      <c r="F85" s="40">
        <v>2201173.4700000002</v>
      </c>
      <c r="G85" s="40">
        <f t="shared" si="32"/>
        <v>2466855.1078290003</v>
      </c>
      <c r="H85" s="41">
        <f t="shared" si="33"/>
        <v>2466855.1078290003</v>
      </c>
      <c r="I85" s="41">
        <f t="shared" si="34"/>
        <v>246685.51078290003</v>
      </c>
      <c r="J85" s="41">
        <f t="shared" si="35"/>
        <v>46870.247048751007</v>
      </c>
      <c r="K85" s="41">
        <f t="shared" si="36"/>
        <v>2760410.8656606511</v>
      </c>
    </row>
    <row r="86" spans="1:11" ht="30" x14ac:dyDescent="0.25">
      <c r="A86" s="73" t="s">
        <v>54</v>
      </c>
      <c r="B86" s="74" t="s">
        <v>83</v>
      </c>
      <c r="C86" s="39">
        <v>1</v>
      </c>
      <c r="D86" s="39">
        <v>30</v>
      </c>
      <c r="E86" s="39">
        <f t="shared" si="31"/>
        <v>30</v>
      </c>
      <c r="F86" s="40">
        <v>2201173.4700000002</v>
      </c>
      <c r="G86" s="40">
        <f t="shared" si="32"/>
        <v>2466855.1078290003</v>
      </c>
      <c r="H86" s="41">
        <f t="shared" si="33"/>
        <v>2466855.1078290003</v>
      </c>
      <c r="I86" s="41">
        <f t="shared" si="34"/>
        <v>246685.51078290003</v>
      </c>
      <c r="J86" s="41">
        <f t="shared" si="35"/>
        <v>46870.247048751007</v>
      </c>
      <c r="K86" s="41">
        <f t="shared" si="36"/>
        <v>2760410.8656606511</v>
      </c>
    </row>
    <row r="87" spans="1:11" ht="34.5" customHeight="1" x14ac:dyDescent="0.25">
      <c r="A87" s="73" t="s">
        <v>56</v>
      </c>
      <c r="B87" s="74" t="s">
        <v>94</v>
      </c>
      <c r="C87" s="39">
        <v>2</v>
      </c>
      <c r="D87" s="39">
        <v>30</v>
      </c>
      <c r="E87" s="39">
        <f t="shared" si="31"/>
        <v>30</v>
      </c>
      <c r="F87" s="40">
        <v>2201173.4700000002</v>
      </c>
      <c r="G87" s="40">
        <f t="shared" si="32"/>
        <v>2466855.1078290003</v>
      </c>
      <c r="H87" s="41">
        <f t="shared" si="33"/>
        <v>4933710.2156580007</v>
      </c>
      <c r="I87" s="41">
        <f t="shared" si="34"/>
        <v>493371.02156580007</v>
      </c>
      <c r="J87" s="41">
        <f t="shared" si="35"/>
        <v>93740.494097502014</v>
      </c>
      <c r="K87" s="41">
        <f t="shared" si="36"/>
        <v>5520821.7313213022</v>
      </c>
    </row>
    <row r="88" spans="1:11" ht="52.5" customHeight="1" x14ac:dyDescent="0.25">
      <c r="A88" s="73" t="s">
        <v>57</v>
      </c>
      <c r="B88" s="74" t="s">
        <v>86</v>
      </c>
      <c r="C88" s="39">
        <v>1</v>
      </c>
      <c r="D88" s="39">
        <v>30</v>
      </c>
      <c r="E88" s="39">
        <f t="shared" si="31"/>
        <v>30</v>
      </c>
      <c r="F88" s="40">
        <v>2201173.4700000002</v>
      </c>
      <c r="G88" s="40">
        <f t="shared" si="32"/>
        <v>2466855.1078290003</v>
      </c>
      <c r="H88" s="41">
        <f t="shared" si="33"/>
        <v>2466855.1078290003</v>
      </c>
      <c r="I88" s="41">
        <f t="shared" si="34"/>
        <v>246685.51078290003</v>
      </c>
      <c r="J88" s="41">
        <f t="shared" si="35"/>
        <v>46870.247048751007</v>
      </c>
      <c r="K88" s="41">
        <f t="shared" si="36"/>
        <v>2760410.8656606511</v>
      </c>
    </row>
    <row r="89" spans="1:11" ht="57" customHeight="1" x14ac:dyDescent="0.25">
      <c r="A89" s="73" t="s">
        <v>59</v>
      </c>
      <c r="B89" s="74" t="s">
        <v>88</v>
      </c>
      <c r="C89" s="39">
        <v>1</v>
      </c>
      <c r="D89" s="39">
        <v>30</v>
      </c>
      <c r="E89" s="39">
        <f t="shared" si="31"/>
        <v>30</v>
      </c>
      <c r="F89" s="40">
        <v>2201173.4700000002</v>
      </c>
      <c r="G89" s="40">
        <f t="shared" si="32"/>
        <v>2466855.1078290003</v>
      </c>
      <c r="H89" s="41">
        <f t="shared" si="33"/>
        <v>2466855.1078290003</v>
      </c>
      <c r="I89" s="41">
        <f t="shared" si="34"/>
        <v>246685.51078290003</v>
      </c>
      <c r="J89" s="41">
        <f t="shared" si="35"/>
        <v>46870.247048751007</v>
      </c>
      <c r="K89" s="41">
        <f t="shared" si="36"/>
        <v>2760410.8656606511</v>
      </c>
    </row>
    <row r="90" spans="1:11" x14ac:dyDescent="0.25">
      <c r="A90" s="73"/>
      <c r="B90" s="74"/>
      <c r="C90" s="39"/>
      <c r="D90" s="39"/>
      <c r="E90" s="39">
        <f t="shared" si="31"/>
        <v>0</v>
      </c>
      <c r="F90" s="40"/>
      <c r="G90" s="40"/>
      <c r="H90" s="41"/>
      <c r="I90" s="41"/>
      <c r="J90" s="41"/>
      <c r="K90" s="41"/>
    </row>
    <row r="91" spans="1:11" x14ac:dyDescent="0.25">
      <c r="C91" s="48">
        <f>SUM(C56:C90)</f>
        <v>70</v>
      </c>
      <c r="D91" s="48"/>
      <c r="E91" s="48">
        <f>SUM(E56:E90)</f>
        <v>888</v>
      </c>
      <c r="F91" s="59" t="s">
        <v>13</v>
      </c>
      <c r="G91" s="60"/>
      <c r="H91" s="61">
        <f>SUM(H56:H90)</f>
        <v>161825695.07358247</v>
      </c>
      <c r="I91" s="61">
        <f>SUM(I56:I90)</f>
        <v>16182569.507358236</v>
      </c>
      <c r="J91" s="61">
        <f>SUM(J56:J90)</f>
        <v>3074688.2063980657</v>
      </c>
      <c r="K91" s="62">
        <f>SUM(K56:K90)</f>
        <v>181082952.78733867</v>
      </c>
    </row>
    <row r="93" spans="1:11" x14ac:dyDescent="0.25">
      <c r="F93" s="65"/>
      <c r="G93" s="65"/>
      <c r="H93" s="66"/>
      <c r="I93" s="66"/>
      <c r="J93" s="66"/>
      <c r="K93" s="66"/>
    </row>
    <row r="94" spans="1:11" x14ac:dyDescent="0.25">
      <c r="F94" s="65"/>
      <c r="G94" s="65"/>
      <c r="H94" s="67"/>
      <c r="I94" s="66"/>
      <c r="J94" s="66"/>
      <c r="K94" s="66"/>
    </row>
    <row r="95" spans="1:11" ht="15.75" customHeight="1" x14ac:dyDescent="0.25">
      <c r="A95" s="90"/>
      <c r="B95" s="92"/>
      <c r="C95"/>
      <c r="F95" s="69"/>
      <c r="G95" s="69"/>
      <c r="H95" s="66"/>
      <c r="I95" s="70"/>
      <c r="J95" s="70"/>
      <c r="K95" s="66"/>
    </row>
    <row r="96" spans="1:11" ht="15.75" customHeight="1" x14ac:dyDescent="0.25">
      <c r="E96" s="53"/>
      <c r="F96" s="69"/>
      <c r="G96" s="69"/>
      <c r="H96" s="66"/>
      <c r="I96" s="70"/>
      <c r="J96" s="70"/>
      <c r="K96" s="66"/>
    </row>
    <row r="97" spans="1:19" ht="15.75" x14ac:dyDescent="0.25">
      <c r="A97" s="83" t="s">
        <v>13</v>
      </c>
      <c r="B97" s="84"/>
      <c r="C97" s="54">
        <f>H51+T4+H91</f>
        <v>552493315.65010154</v>
      </c>
      <c r="E97" s="53"/>
      <c r="F97" s="69"/>
      <c r="G97" s="69"/>
      <c r="H97" s="66"/>
      <c r="I97" s="70"/>
      <c r="J97" s="70"/>
      <c r="K97" s="66"/>
      <c r="O97"/>
      <c r="P97"/>
      <c r="Q97"/>
      <c r="R97"/>
      <c r="S97"/>
    </row>
    <row r="98" spans="1:19" ht="15.75" x14ac:dyDescent="0.25">
      <c r="A98" s="83" t="s">
        <v>61</v>
      </c>
      <c r="B98" s="84"/>
      <c r="C98" s="54">
        <f>C97*10%</f>
        <v>55249331.56501016</v>
      </c>
      <c r="E98" s="53"/>
      <c r="F98" s="68"/>
      <c r="G98" s="68"/>
      <c r="H98" s="68"/>
      <c r="I98" s="68"/>
      <c r="J98" s="68"/>
      <c r="K98" s="66"/>
      <c r="O98"/>
      <c r="P98"/>
      <c r="Q98"/>
      <c r="R98"/>
      <c r="S98"/>
    </row>
    <row r="99" spans="1:19" ht="15.75" x14ac:dyDescent="0.25">
      <c r="A99" s="83" t="s">
        <v>62</v>
      </c>
      <c r="B99" s="84"/>
      <c r="C99" s="54">
        <f>C97*10%*19%</f>
        <v>10497372.997351931</v>
      </c>
      <c r="E99" s="53"/>
      <c r="F99" s="72"/>
      <c r="G99" s="69"/>
      <c r="H99" s="66"/>
      <c r="I99" s="70"/>
      <c r="J99" s="70"/>
      <c r="K99" s="66"/>
      <c r="O99"/>
      <c r="P99"/>
      <c r="Q99"/>
      <c r="R99"/>
      <c r="S99"/>
    </row>
    <row r="100" spans="1:19" ht="15.75" x14ac:dyDescent="0.25">
      <c r="A100" s="85" t="s">
        <v>15</v>
      </c>
      <c r="B100" s="86"/>
      <c r="C100" s="55">
        <f>SUM(C97:C99)</f>
        <v>618240020.21246362</v>
      </c>
      <c r="E100" s="53"/>
      <c r="F100" s="72"/>
      <c r="G100" s="69"/>
      <c r="H100" s="66"/>
      <c r="I100" s="70"/>
      <c r="J100" s="70"/>
      <c r="K100" s="66"/>
      <c r="O100"/>
      <c r="P100"/>
      <c r="Q100"/>
      <c r="R100"/>
      <c r="S100"/>
    </row>
    <row r="101" spans="1:19" ht="15.75" x14ac:dyDescent="0.25">
      <c r="E101" s="53"/>
      <c r="F101" s="71"/>
      <c r="G101" s="71"/>
      <c r="H101" s="71"/>
      <c r="I101" s="71"/>
      <c r="J101" s="66"/>
      <c r="K101" s="66"/>
      <c r="O101"/>
      <c r="P101"/>
      <c r="Q101"/>
      <c r="R101"/>
      <c r="S101"/>
    </row>
    <row r="102" spans="1:19" x14ac:dyDescent="0.25">
      <c r="F102" s="65"/>
      <c r="G102" s="65"/>
      <c r="H102" s="66"/>
      <c r="I102" s="66"/>
      <c r="J102" s="66"/>
      <c r="K102" s="66"/>
    </row>
    <row r="103" spans="1:19" x14ac:dyDescent="0.25">
      <c r="F103" s="65"/>
      <c r="G103" s="65"/>
      <c r="H103" s="66"/>
      <c r="I103" s="66"/>
      <c r="J103" s="66"/>
      <c r="K103" s="66"/>
    </row>
    <row r="104" spans="1:19" x14ac:dyDescent="0.25">
      <c r="F104" s="65"/>
      <c r="G104" s="65"/>
      <c r="H104" s="66"/>
      <c r="I104" s="66"/>
      <c r="J104" s="66"/>
      <c r="K104" s="66"/>
    </row>
    <row r="105" spans="1:19" x14ac:dyDescent="0.25">
      <c r="F105" s="65"/>
      <c r="G105" s="65"/>
      <c r="H105" s="66"/>
      <c r="I105" s="66"/>
      <c r="J105" s="66"/>
      <c r="K105" s="66"/>
    </row>
    <row r="106" spans="1:19" x14ac:dyDescent="0.25">
      <c r="F106" s="65"/>
      <c r="G106" s="65"/>
      <c r="H106" s="66"/>
      <c r="I106" s="66"/>
      <c r="J106" s="66"/>
      <c r="K106" s="66"/>
    </row>
    <row r="107" spans="1:19" x14ac:dyDescent="0.25">
      <c r="F107" s="65"/>
      <c r="G107" s="65"/>
      <c r="H107" s="66"/>
      <c r="I107" s="66"/>
      <c r="J107" s="66"/>
      <c r="K107" s="66"/>
    </row>
    <row r="108" spans="1:19" x14ac:dyDescent="0.25">
      <c r="F108" s="65"/>
      <c r="G108" s="65"/>
      <c r="H108" s="66"/>
      <c r="I108" s="66"/>
      <c r="J108" s="66"/>
      <c r="K108" s="66"/>
    </row>
  </sheetData>
  <autoFilter ref="A55:K91" xr:uid="{9186E418-FCBB-4F9B-856F-EB845DFA20D6}"/>
  <mergeCells count="22">
    <mergeCell ref="A98:B98"/>
    <mergeCell ref="A99:B99"/>
    <mergeCell ref="A100:B100"/>
    <mergeCell ref="B18:B19"/>
    <mergeCell ref="B72:B75"/>
    <mergeCell ref="A72:A75"/>
    <mergeCell ref="A97:B97"/>
    <mergeCell ref="A54:K54"/>
    <mergeCell ref="F91:G91"/>
    <mergeCell ref="A44:A45"/>
    <mergeCell ref="B44:B45"/>
    <mergeCell ref="A69:A70"/>
    <mergeCell ref="B69:B70"/>
    <mergeCell ref="A32:A33"/>
    <mergeCell ref="B32:B33"/>
    <mergeCell ref="A1:K1"/>
    <mergeCell ref="N1:T1"/>
    <mergeCell ref="A18:A19"/>
    <mergeCell ref="A13:A17"/>
    <mergeCell ref="B13:B17"/>
    <mergeCell ref="A63:A64"/>
    <mergeCell ref="B63:B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Por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Jully Beronica Villa Herrera</dc:creator>
  <cp:lastModifiedBy>Jully Beronica Villa Herrera</cp:lastModifiedBy>
  <dcterms:created xsi:type="dcterms:W3CDTF">2024-05-22T16:04:23Z</dcterms:created>
  <dcterms:modified xsi:type="dcterms:W3CDTF">2024-05-22T16:38:11Z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2024-05-22T16:19:57Z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6354efff-771a-4e8c-9903-62e8b9e936d1</vt:lpwstr>
  </property>
  <property fmtid="{D5CDD505-2E9C-101B-9397-08002B2CF9AE}" pid="8" name="MSIP_Label_fc111285-cafa-4fc9-8a9a-bd902089b24f_ContentBits">
    <vt:lpwstr>0</vt:lpwstr>
  </property>
</Properties>
</file>