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charts/colors2.xml" ContentType="application/vnd.ms-office.chartcolorstyle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style2.xml" ContentType="application/vnd.ms-office.chartstyle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harts/style1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uaermv\V. SST UMV 2023 - SG-SST UAERMV\2. (H) HACER\30. Compras y Adquisiciones\6. Elem Puest Trabaj Ergono\2. Factura\"/>
    </mc:Choice>
  </mc:AlternateContent>
  <bookViews>
    <workbookView xWindow="-120" yWindow="-120" windowWidth="29040" windowHeight="15840" tabRatio="599"/>
  </bookViews>
  <sheets>
    <sheet name="Contrato EPP" sheetId="13" r:id="rId1"/>
    <sheet name="Hoja1" sheetId="14" r:id="rId2"/>
  </sheets>
  <definedNames>
    <definedName name="_xlnm.Print_Area" localSheetId="0">'Contrato EPP'!$A$1:$H$83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4" l="1"/>
  <c r="F11" i="14"/>
  <c r="D46" i="13" l="1"/>
  <c r="D79" i="13" l="1"/>
  <c r="E77" i="13"/>
  <c r="D42" i="13"/>
  <c r="F47" i="13" l="1"/>
  <c r="F42" i="13" l="1"/>
  <c r="C53" i="13" l="1"/>
  <c r="C55" i="13" l="1"/>
  <c r="C15" i="13"/>
  <c r="C17" i="13"/>
  <c r="B64" i="13" l="1"/>
  <c r="B29" i="13" l="1"/>
  <c r="B23" i="13"/>
  <c r="D47" i="13" l="1"/>
  <c r="D53" i="13" s="1"/>
  <c r="D55" i="13" s="1"/>
  <c r="C62" i="13" l="1"/>
  <c r="D48" i="13"/>
  <c r="G79" i="13"/>
  <c r="G47" i="13" l="1"/>
  <c r="E46" i="13" l="1"/>
  <c r="E79" i="13"/>
  <c r="G48" i="13"/>
  <c r="G42" i="13"/>
  <c r="E42" i="13"/>
  <c r="C64" i="13"/>
  <c r="D80" i="13" l="1"/>
  <c r="F45" i="13"/>
  <c r="D49" i="13"/>
  <c r="E80" i="13"/>
  <c r="E47" i="13"/>
  <c r="D43" i="13" l="1"/>
  <c r="E43" i="13"/>
  <c r="F43" i="13"/>
  <c r="E53" i="13"/>
  <c r="B62" i="13" s="1"/>
  <c r="E55" i="13" l="1"/>
</calcChain>
</file>

<file path=xl/sharedStrings.xml><?xml version="1.0" encoding="utf-8"?>
<sst xmlns="http://schemas.openxmlformats.org/spreadsheetml/2006/main" count="68" uniqueCount="53">
  <si>
    <t>VALOR EJECUTADO</t>
  </si>
  <si>
    <t>INICIO CONTRATO</t>
  </si>
  <si>
    <t>FECHA TERMINACION CONTRATO</t>
  </si>
  <si>
    <t>PENDIENTE POR EJECUTAR</t>
  </si>
  <si>
    <t xml:space="preserve">PORCENTAJE EJECUTADO </t>
  </si>
  <si>
    <t>EJECUTADO</t>
  </si>
  <si>
    <t>N/A</t>
  </si>
  <si>
    <t>VALOR INICIAL DEL CONTRATO</t>
  </si>
  <si>
    <t>SUPERVISOR</t>
  </si>
  <si>
    <t>PLAZO DE EJECUCIÓN</t>
  </si>
  <si>
    <t>CRP</t>
  </si>
  <si>
    <t>CDP</t>
  </si>
  <si>
    <t>MISIONALIDAD</t>
  </si>
  <si>
    <t>ACTA Nº</t>
  </si>
  <si>
    <t>DESCRIPCIÓN</t>
  </si>
  <si>
    <t>CORTE PARCIAL</t>
  </si>
  <si>
    <t>PERIODO</t>
  </si>
  <si>
    <t>TOTAL EJECUTADO</t>
  </si>
  <si>
    <t>PARTICIPACIÓN MISIONALIDAD</t>
  </si>
  <si>
    <t>FUENTE</t>
  </si>
  <si>
    <t>DISPONIBILIDAD</t>
  </si>
  <si>
    <t>PEDIENTE POR EJECUTAR</t>
  </si>
  <si>
    <t>VALOR ANTICIPO</t>
  </si>
  <si>
    <t>PORCENTAJE DE EJECUCION</t>
  </si>
  <si>
    <t>INFORMACION JURIDICA</t>
  </si>
  <si>
    <t>TOTAL PAGADO</t>
  </si>
  <si>
    <t>TOTAL PENDIENTE DE PAGO</t>
  </si>
  <si>
    <t>PORCENTAJE PAGADO Vs EJEUCTADO</t>
  </si>
  <si>
    <t>p</t>
  </si>
  <si>
    <t>TOTAL EJECUCION (PROYECTADO)</t>
  </si>
  <si>
    <t>SALDO DISPONIBLE (PROYECTADO)</t>
  </si>
  <si>
    <t>PORCENTAJE DE EJECUCION (PROYECTADO)</t>
  </si>
  <si>
    <t xml:space="preserve">PARTICIPACIÓN </t>
  </si>
  <si>
    <t>VALOR ADICION</t>
  </si>
  <si>
    <t>VALOR FINAL CONTRATO</t>
  </si>
  <si>
    <t>TOTAL CONTRATO 651-2020</t>
  </si>
  <si>
    <t>4 meses</t>
  </si>
  <si>
    <t>ACTA No. 2 RECIBO FINAL</t>
  </si>
  <si>
    <t>Artículos n.c.p. para protección - FUNCIONAMIENTO</t>
  </si>
  <si>
    <t>INFORMACION EJECUCION CONTRATO 638 DE 2022</t>
  </si>
  <si>
    <t>INFORMACION FINANCIERA CONTRATO 638 del 2022</t>
  </si>
  <si>
    <t>x</t>
  </si>
  <si>
    <t>X</t>
  </si>
  <si>
    <t>INFORME EJECUTIVO FINANCIERO CONTRATO 639 DEL 28 DE JULIO DE 2023</t>
  </si>
  <si>
    <t>CONTRATO Nº 639 DE 2023</t>
  </si>
  <si>
    <r>
      <t>OBJETO:</t>
    </r>
    <r>
      <rPr>
        <sz val="16"/>
        <rFont val="Calibri"/>
        <family val="2"/>
        <scheme val="minor"/>
      </rPr>
      <t xml:space="preserve"> ADQUISICIÓN DE ELEMENTOS PARA PUESTOS DE TRABAJO ERGONÓMICOS PARA LA UNIDAD ADMINISTRATIVA ESPECIAL DE MANTENIMIENTO VIAL Y EN CUMPLIMIENTO DEL DECRETO 1072 DEL 2015.</t>
    </r>
  </si>
  <si>
    <t>JOHAN JAIR VARELA CANO</t>
  </si>
  <si>
    <t>1 de agosto de 2023</t>
  </si>
  <si>
    <t>30 de noviembre de 2023</t>
  </si>
  <si>
    <t>829 del 27 de julio de 2023</t>
  </si>
  <si>
    <t>880 del 31 de julio de 2023</t>
  </si>
  <si>
    <t>INICIO DEL 1 DE AGOSTO DE 2023</t>
  </si>
  <si>
    <t>ACTA No.02  RECIBO FINAL CONTRATO NUMERO 639 DEL 28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</si>
</sst>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.00_);_(* \(#,##0.00\);_(* \-??_);_(@_)"/>
    <numFmt numFmtId="167" formatCode="[$$-240A]\ #,##0.00"/>
    <numFmt numFmtId="168" formatCode="_(* #,##0_);_(* \(#,##0\);_(* &quot;-&quot;??_);_(@_)"/>
    <numFmt numFmtId="169" formatCode="&quot;$&quot;#,##0.00"/>
    <numFmt numFmtId="170" formatCode="[$$-240A]\ #,##0"/>
    <numFmt numFmtId="171" formatCode="_(* #,##0.0000_);_(* \(#,##0.0000\);_(* &quot;-&quot;??_);_(@_)"/>
    <numFmt numFmtId="172" formatCode="&quot;$&quot;\ #,##0.00"/>
    <numFmt numFmtId="173" formatCode="&quot;$&quot;\ #,##0"/>
    <numFmt numFmtId="174" formatCode="&quot;$&quot;#,##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42D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5" fillId="3" borderId="0" xfId="17" applyFont="1" applyFill="1"/>
    <xf numFmtId="0" fontId="5" fillId="3" borderId="8" xfId="17" applyFont="1" applyFill="1" applyBorder="1"/>
    <xf numFmtId="0" fontId="5" fillId="3" borderId="9" xfId="17" applyFont="1" applyFill="1" applyBorder="1"/>
    <xf numFmtId="168" fontId="7" fillId="3" borderId="9" xfId="1" applyNumberFormat="1" applyFont="1" applyFill="1" applyBorder="1"/>
    <xf numFmtId="0" fontId="7" fillId="2" borderId="10" xfId="17" applyFont="1" applyFill="1" applyBorder="1"/>
    <xf numFmtId="0" fontId="5" fillId="3" borderId="11" xfId="17" applyFont="1" applyFill="1" applyBorder="1"/>
    <xf numFmtId="0" fontId="5" fillId="3" borderId="0" xfId="17" applyFont="1" applyFill="1" applyBorder="1"/>
    <xf numFmtId="168" fontId="7" fillId="3" borderId="0" xfId="1" applyNumberFormat="1" applyFont="1" applyFill="1" applyBorder="1"/>
    <xf numFmtId="0" fontId="7" fillId="2" borderId="12" xfId="17" applyFont="1" applyFill="1" applyBorder="1"/>
    <xf numFmtId="0" fontId="5" fillId="3" borderId="0" xfId="17" applyFont="1" applyFill="1" applyBorder="1" applyAlignment="1">
      <alignment horizontal="center"/>
    </xf>
    <xf numFmtId="0" fontId="9" fillId="6" borderId="16" xfId="17" applyFont="1" applyFill="1" applyBorder="1" applyAlignment="1">
      <alignment horizontal="left" vertical="center"/>
    </xf>
    <xf numFmtId="0" fontId="9" fillId="3" borderId="18" xfId="17" applyFont="1" applyFill="1" applyBorder="1" applyAlignment="1">
      <alignment horizontal="left" vertical="center"/>
    </xf>
    <xf numFmtId="0" fontId="9" fillId="3" borderId="19" xfId="17" applyFont="1" applyFill="1" applyBorder="1" applyAlignment="1">
      <alignment horizontal="right" vertical="center"/>
    </xf>
    <xf numFmtId="0" fontId="9" fillId="6" borderId="18" xfId="17" applyFont="1" applyFill="1" applyBorder="1" applyAlignment="1">
      <alignment horizontal="left" vertical="center"/>
    </xf>
    <xf numFmtId="0" fontId="9" fillId="6" borderId="19" xfId="17" applyFont="1" applyFill="1" applyBorder="1" applyAlignment="1">
      <alignment horizontal="right" vertical="center"/>
    </xf>
    <xf numFmtId="0" fontId="9" fillId="3" borderId="0" xfId="17" applyFont="1" applyFill="1" applyBorder="1"/>
    <xf numFmtId="0" fontId="10" fillId="6" borderId="16" xfId="0" applyFont="1" applyFill="1" applyBorder="1" applyAlignment="1">
      <alignment horizontal="left" vertical="center"/>
    </xf>
    <xf numFmtId="15" fontId="10" fillId="6" borderId="17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10" fillId="0" borderId="18" xfId="0" applyFont="1" applyBorder="1" applyAlignment="1">
      <alignment horizontal="left" vertical="center"/>
    </xf>
    <xf numFmtId="15" fontId="10" fillId="0" borderId="19" xfId="0" applyNumberFormat="1" applyFont="1" applyBorder="1" applyAlignment="1">
      <alignment horizontal="right" vertical="center"/>
    </xf>
    <xf numFmtId="0" fontId="10" fillId="6" borderId="18" xfId="0" applyFont="1" applyFill="1" applyBorder="1" applyAlignment="1">
      <alignment horizontal="left" vertical="center"/>
    </xf>
    <xf numFmtId="167" fontId="5" fillId="3" borderId="0" xfId="17" applyNumberFormat="1" applyFont="1" applyFill="1" applyBorder="1" applyAlignment="1"/>
    <xf numFmtId="169" fontId="5" fillId="3" borderId="0" xfId="17" applyNumberFormat="1" applyFont="1" applyFill="1" applyBorder="1"/>
    <xf numFmtId="172" fontId="5" fillId="3" borderId="0" xfId="17" applyNumberFormat="1" applyFont="1" applyFill="1"/>
    <xf numFmtId="170" fontId="10" fillId="0" borderId="19" xfId="0" applyNumberFormat="1" applyFont="1" applyBorder="1" applyAlignment="1">
      <alignment horizontal="right" vertical="center"/>
    </xf>
    <xf numFmtId="167" fontId="5" fillId="3" borderId="0" xfId="17" applyNumberFormat="1" applyFont="1" applyFill="1" applyBorder="1"/>
    <xf numFmtId="171" fontId="7" fillId="3" borderId="0" xfId="1" applyNumberFormat="1" applyFont="1" applyFill="1" applyBorder="1"/>
    <xf numFmtId="169" fontId="5" fillId="3" borderId="0" xfId="17" applyNumberFormat="1" applyFont="1" applyFill="1"/>
    <xf numFmtId="0" fontId="10" fillId="6" borderId="20" xfId="0" applyFont="1" applyFill="1" applyBorder="1" applyAlignment="1">
      <alignment horizontal="left" vertical="center"/>
    </xf>
    <xf numFmtId="9" fontId="10" fillId="6" borderId="21" xfId="2" applyNumberFormat="1" applyFont="1" applyFill="1" applyBorder="1" applyAlignment="1">
      <alignment vertical="center"/>
    </xf>
    <xf numFmtId="174" fontId="5" fillId="3" borderId="0" xfId="17" applyNumberFormat="1" applyFont="1" applyFill="1"/>
    <xf numFmtId="0" fontId="12" fillId="5" borderId="18" xfId="0" applyFont="1" applyFill="1" applyBorder="1" applyAlignment="1">
      <alignment horizontal="right" vertical="center"/>
    </xf>
    <xf numFmtId="0" fontId="12" fillId="5" borderId="19" xfId="0" applyFont="1" applyFill="1" applyBorder="1" applyAlignment="1">
      <alignment horizontal="right" vertical="center"/>
    </xf>
    <xf numFmtId="172" fontId="10" fillId="0" borderId="19" xfId="16" applyNumberFormat="1" applyFont="1" applyFill="1" applyBorder="1" applyAlignment="1">
      <alignment horizontal="right" vertical="center"/>
    </xf>
    <xf numFmtId="0" fontId="10" fillId="6" borderId="18" xfId="0" applyFont="1" applyFill="1" applyBorder="1" applyAlignment="1">
      <alignment horizontal="right" vertical="justify" wrapText="1"/>
    </xf>
    <xf numFmtId="0" fontId="10" fillId="6" borderId="19" xfId="0" applyFont="1" applyFill="1" applyBorder="1" applyAlignment="1">
      <alignment horizontal="right" vertical="justify" wrapText="1"/>
    </xf>
    <xf numFmtId="168" fontId="5" fillId="3" borderId="0" xfId="1" applyNumberFormat="1" applyFont="1" applyFill="1" applyBorder="1"/>
    <xf numFmtId="0" fontId="5" fillId="2" borderId="12" xfId="17" applyFont="1" applyFill="1" applyBorder="1"/>
    <xf numFmtId="164" fontId="14" fillId="4" borderId="4" xfId="16" applyFont="1" applyFill="1" applyBorder="1" applyAlignment="1">
      <alignment horizontal="center" vertical="center"/>
    </xf>
    <xf numFmtId="164" fontId="14" fillId="4" borderId="5" xfId="16" applyFont="1" applyFill="1" applyBorder="1" applyAlignment="1">
      <alignment horizontal="center" vertical="center"/>
    </xf>
    <xf numFmtId="0" fontId="10" fillId="0" borderId="4" xfId="16" applyNumberFormat="1" applyFont="1" applyFill="1" applyBorder="1" applyAlignment="1">
      <alignment horizontal="center"/>
    </xf>
    <xf numFmtId="164" fontId="10" fillId="0" borderId="5" xfId="16" applyFont="1" applyFill="1" applyBorder="1" applyAlignment="1">
      <alignment vertical="center"/>
    </xf>
    <xf numFmtId="164" fontId="10" fillId="0" borderId="4" xfId="16" applyFont="1" applyFill="1" applyBorder="1" applyAlignment="1">
      <alignment horizontal="left" vertical="center"/>
    </xf>
    <xf numFmtId="9" fontId="5" fillId="3" borderId="0" xfId="2" applyNumberFormat="1" applyFont="1" applyFill="1" applyBorder="1"/>
    <xf numFmtId="10" fontId="14" fillId="4" borderId="1" xfId="2" applyNumberFormat="1" applyFont="1" applyFill="1" applyBorder="1" applyAlignment="1">
      <alignment horizontal="center" vertical="center"/>
    </xf>
    <xf numFmtId="0" fontId="14" fillId="4" borderId="1" xfId="17" applyFont="1" applyFill="1" applyBorder="1" applyAlignment="1">
      <alignment horizontal="center" vertical="center" wrapText="1"/>
    </xf>
    <xf numFmtId="0" fontId="14" fillId="4" borderId="5" xfId="17" applyFont="1" applyFill="1" applyBorder="1" applyAlignment="1">
      <alignment horizontal="center" vertical="center" wrapText="1"/>
    </xf>
    <xf numFmtId="173" fontId="15" fillId="6" borderId="22" xfId="17" applyNumberFormat="1" applyFont="1" applyFill="1" applyBorder="1"/>
    <xf numFmtId="170" fontId="15" fillId="6" borderId="3" xfId="1" applyNumberFormat="1" applyFont="1" applyFill="1" applyBorder="1"/>
    <xf numFmtId="9" fontId="15" fillId="6" borderId="23" xfId="2" applyFont="1" applyFill="1" applyBorder="1" applyAlignment="1">
      <alignment horizontal="center"/>
    </xf>
    <xf numFmtId="9" fontId="15" fillId="6" borderId="7" xfId="2" applyFont="1" applyFill="1" applyBorder="1" applyAlignment="1">
      <alignment horizontal="center"/>
    </xf>
    <xf numFmtId="173" fontId="9" fillId="3" borderId="0" xfId="17" applyNumberFormat="1" applyFont="1" applyFill="1" applyBorder="1"/>
    <xf numFmtId="173" fontId="15" fillId="6" borderId="1" xfId="17" applyNumberFormat="1" applyFont="1" applyFill="1" applyBorder="1"/>
    <xf numFmtId="173" fontId="15" fillId="9" borderId="1" xfId="17" applyNumberFormat="1" applyFont="1" applyFill="1" applyBorder="1"/>
    <xf numFmtId="173" fontId="15" fillId="0" borderId="1" xfId="17" applyNumberFormat="1" applyFont="1" applyFill="1" applyBorder="1"/>
    <xf numFmtId="170" fontId="15" fillId="0" borderId="5" xfId="1" applyNumberFormat="1" applyFont="1" applyFill="1" applyBorder="1"/>
    <xf numFmtId="9" fontId="15" fillId="9" borderId="23" xfId="2" applyFont="1" applyFill="1" applyBorder="1" applyAlignment="1">
      <alignment horizontal="center"/>
    </xf>
    <xf numFmtId="9" fontId="15" fillId="0" borderId="23" xfId="2" applyFont="1" applyFill="1" applyBorder="1" applyAlignment="1">
      <alignment horizontal="center"/>
    </xf>
    <xf numFmtId="9" fontId="15" fillId="0" borderId="7" xfId="2" applyFont="1" applyFill="1" applyBorder="1" applyAlignment="1">
      <alignment horizontal="center"/>
    </xf>
    <xf numFmtId="164" fontId="13" fillId="0" borderId="0" xfId="16" applyFont="1" applyFill="1" applyBorder="1" applyAlignment="1">
      <alignment horizontal="left" vertical="center"/>
    </xf>
    <xf numFmtId="10" fontId="16" fillId="0" borderId="0" xfId="2" applyNumberFormat="1" applyFont="1" applyFill="1" applyBorder="1" applyAlignment="1">
      <alignment vertical="center"/>
    </xf>
    <xf numFmtId="172" fontId="5" fillId="3" borderId="0" xfId="17" applyNumberFormat="1" applyFont="1" applyFill="1" applyBorder="1"/>
    <xf numFmtId="0" fontId="14" fillId="4" borderId="2" xfId="17" applyFont="1" applyFill="1" applyBorder="1" applyAlignment="1">
      <alignment horizontal="center" vertical="center" wrapText="1"/>
    </xf>
    <xf numFmtId="0" fontId="14" fillId="4" borderId="22" xfId="17" applyFont="1" applyFill="1" applyBorder="1" applyAlignment="1">
      <alignment horizontal="center" vertical="center" wrapText="1"/>
    </xf>
    <xf numFmtId="0" fontId="14" fillId="4" borderId="3" xfId="17" applyFont="1" applyFill="1" applyBorder="1" applyAlignment="1">
      <alignment horizontal="center" vertical="center" wrapText="1"/>
    </xf>
    <xf numFmtId="173" fontId="5" fillId="3" borderId="0" xfId="17" applyNumberFormat="1" applyFont="1" applyFill="1" applyBorder="1"/>
    <xf numFmtId="164" fontId="10" fillId="2" borderId="4" xfId="16" applyFont="1" applyFill="1" applyBorder="1" applyAlignment="1">
      <alignment horizontal="left" vertical="center"/>
    </xf>
    <xf numFmtId="172" fontId="10" fillId="2" borderId="1" xfId="16" applyNumberFormat="1" applyFont="1" applyFill="1" applyBorder="1" applyAlignment="1">
      <alignment horizontal="right" vertical="center"/>
    </xf>
    <xf numFmtId="172" fontId="9" fillId="2" borderId="1" xfId="17" applyNumberFormat="1" applyFont="1" applyFill="1" applyBorder="1"/>
    <xf numFmtId="172" fontId="9" fillId="2" borderId="5" xfId="17" applyNumberFormat="1" applyFont="1" applyFill="1" applyBorder="1"/>
    <xf numFmtId="164" fontId="12" fillId="7" borderId="6" xfId="16" applyFont="1" applyFill="1" applyBorder="1" applyAlignment="1">
      <alignment horizontal="left" vertical="center"/>
    </xf>
    <xf numFmtId="164" fontId="10" fillId="6" borderId="4" xfId="16" applyFont="1" applyFill="1" applyBorder="1" applyAlignment="1">
      <alignment horizontal="left" vertical="center"/>
    </xf>
    <xf numFmtId="17" fontId="10" fillId="6" borderId="1" xfId="2" applyNumberFormat="1" applyFont="1" applyFill="1" applyBorder="1" applyAlignment="1">
      <alignment vertical="center"/>
    </xf>
    <xf numFmtId="173" fontId="9" fillId="6" borderId="1" xfId="17" applyNumberFormat="1" applyFont="1" applyFill="1" applyBorder="1"/>
    <xf numFmtId="170" fontId="9" fillId="6" borderId="5" xfId="17" applyNumberFormat="1" applyFont="1" applyFill="1" applyBorder="1"/>
    <xf numFmtId="9" fontId="15" fillId="6" borderId="25" xfId="2" applyFont="1" applyFill="1" applyBorder="1" applyAlignment="1">
      <alignment horizontal="center"/>
    </xf>
    <xf numFmtId="9" fontId="15" fillId="6" borderId="26" xfId="2" applyFont="1" applyFill="1" applyBorder="1" applyAlignment="1">
      <alignment horizontal="center"/>
    </xf>
    <xf numFmtId="0" fontId="5" fillId="3" borderId="13" xfId="17" applyFont="1" applyFill="1" applyBorder="1"/>
    <xf numFmtId="0" fontId="5" fillId="3" borderId="14" xfId="17" applyFont="1" applyFill="1" applyBorder="1"/>
    <xf numFmtId="168" fontId="5" fillId="3" borderId="14" xfId="1" applyNumberFormat="1" applyFont="1" applyFill="1" applyBorder="1"/>
    <xf numFmtId="0" fontId="7" fillId="2" borderId="15" xfId="17" applyFont="1" applyFill="1" applyBorder="1"/>
    <xf numFmtId="0" fontId="7" fillId="2" borderId="0" xfId="17" applyFont="1" applyFill="1" applyBorder="1"/>
    <xf numFmtId="168" fontId="7" fillId="3" borderId="0" xfId="1" applyNumberFormat="1" applyFont="1" applyFill="1"/>
    <xf numFmtId="0" fontId="7" fillId="2" borderId="0" xfId="17" applyFont="1" applyFill="1"/>
    <xf numFmtId="17" fontId="9" fillId="0" borderId="1" xfId="2" applyNumberFormat="1" applyFont="1" applyFill="1" applyBorder="1" applyAlignment="1">
      <alignment horizontal="left" vertical="center"/>
    </xf>
    <xf numFmtId="173" fontId="15" fillId="0" borderId="23" xfId="17" applyNumberFormat="1" applyFont="1" applyFill="1" applyBorder="1"/>
    <xf numFmtId="173" fontId="15" fillId="0" borderId="7" xfId="17" applyNumberFormat="1" applyFont="1" applyFill="1" applyBorder="1"/>
    <xf numFmtId="173" fontId="9" fillId="9" borderId="1" xfId="17" applyNumberFormat="1" applyFont="1" applyFill="1" applyBorder="1"/>
    <xf numFmtId="173" fontId="9" fillId="0" borderId="1" xfId="17" applyNumberFormat="1" applyFont="1" applyFill="1" applyBorder="1"/>
    <xf numFmtId="170" fontId="9" fillId="0" borderId="5" xfId="17" applyNumberFormat="1" applyFont="1" applyFill="1" applyBorder="1"/>
    <xf numFmtId="173" fontId="9" fillId="3" borderId="1" xfId="17" applyNumberFormat="1" applyFont="1" applyFill="1" applyBorder="1"/>
    <xf numFmtId="170" fontId="9" fillId="3" borderId="5" xfId="1" applyNumberFormat="1" applyFont="1" applyFill="1" applyBorder="1"/>
    <xf numFmtId="170" fontId="9" fillId="0" borderId="19" xfId="16" applyNumberFormat="1" applyFont="1" applyBorder="1" applyAlignment="1">
      <alignment vertical="center"/>
    </xf>
    <xf numFmtId="0" fontId="12" fillId="5" borderId="29" xfId="0" applyFont="1" applyFill="1" applyBorder="1" applyAlignment="1">
      <alignment horizontal="right" vertical="center"/>
    </xf>
    <xf numFmtId="172" fontId="10" fillId="0" borderId="29" xfId="16" applyNumberFormat="1" applyFont="1" applyFill="1" applyBorder="1" applyAlignment="1">
      <alignment horizontal="right" vertical="center"/>
    </xf>
    <xf numFmtId="0" fontId="10" fillId="6" borderId="29" xfId="0" applyFont="1" applyFill="1" applyBorder="1" applyAlignment="1">
      <alignment horizontal="right" vertical="justify" wrapText="1"/>
    </xf>
    <xf numFmtId="0" fontId="5" fillId="3" borderId="0" xfId="17" applyFont="1" applyFill="1" applyBorder="1" applyAlignment="1">
      <alignment horizontal="right"/>
    </xf>
    <xf numFmtId="170" fontId="10" fillId="6" borderId="19" xfId="16" applyNumberFormat="1" applyFont="1" applyFill="1" applyBorder="1" applyAlignment="1">
      <alignment vertical="center"/>
    </xf>
    <xf numFmtId="0" fontId="10" fillId="0" borderId="4" xfId="16" applyNumberFormat="1" applyFont="1" applyFill="1" applyBorder="1" applyAlignment="1">
      <alignment horizontal="center" vertical="center"/>
    </xf>
    <xf numFmtId="164" fontId="10" fillId="0" borderId="4" xfId="16" applyFont="1" applyFill="1" applyBorder="1" applyAlignment="1">
      <alignment horizontal="left" vertical="center" wrapText="1"/>
    </xf>
    <xf numFmtId="173" fontId="9" fillId="6" borderId="17" xfId="16" applyNumberFormat="1" applyFont="1" applyFill="1" applyBorder="1" applyAlignment="1">
      <alignment horizontal="right" vertical="center"/>
    </xf>
    <xf numFmtId="170" fontId="10" fillId="6" borderId="19" xfId="16" applyNumberFormat="1" applyFont="1" applyFill="1" applyBorder="1" applyAlignment="1">
      <alignment horizontal="right" vertical="center"/>
    </xf>
    <xf numFmtId="173" fontId="10" fillId="0" borderId="18" xfId="16" applyNumberFormat="1" applyFont="1" applyFill="1" applyBorder="1" applyAlignment="1">
      <alignment horizontal="right" vertical="center"/>
    </xf>
    <xf numFmtId="173" fontId="12" fillId="7" borderId="23" xfId="16" applyNumberFormat="1" applyFont="1" applyFill="1" applyBorder="1" applyAlignment="1">
      <alignment horizontal="right" vertical="center"/>
    </xf>
    <xf numFmtId="173" fontId="12" fillId="7" borderId="7" xfId="16" applyNumberFormat="1" applyFont="1" applyFill="1" applyBorder="1" applyAlignment="1">
      <alignment horizontal="right" vertical="center"/>
    </xf>
    <xf numFmtId="173" fontId="10" fillId="2" borderId="1" xfId="16" applyNumberFormat="1" applyFont="1" applyFill="1" applyBorder="1" applyAlignment="1">
      <alignment horizontal="right" vertical="center"/>
    </xf>
    <xf numFmtId="173" fontId="9" fillId="2" borderId="1" xfId="17" applyNumberFormat="1" applyFont="1" applyFill="1" applyBorder="1"/>
    <xf numFmtId="173" fontId="9" fillId="2" borderId="5" xfId="17" applyNumberFormat="1" applyFont="1" applyFill="1" applyBorder="1"/>
    <xf numFmtId="173" fontId="9" fillId="6" borderId="30" xfId="17" applyNumberFormat="1" applyFont="1" applyFill="1" applyBorder="1"/>
    <xf numFmtId="170" fontId="9" fillId="6" borderId="31" xfId="17" applyNumberFormat="1" applyFont="1" applyFill="1" applyBorder="1"/>
    <xf numFmtId="14" fontId="9" fillId="0" borderId="1" xfId="2" applyNumberFormat="1" applyFont="1" applyFill="1" applyBorder="1" applyAlignment="1">
      <alignment horizontal="left" vertical="center"/>
    </xf>
    <xf numFmtId="14" fontId="10" fillId="6" borderId="1" xfId="2" applyNumberFormat="1" applyFont="1" applyFill="1" applyBorder="1" applyAlignment="1">
      <alignment vertical="center"/>
    </xf>
    <xf numFmtId="173" fontId="9" fillId="6" borderId="1" xfId="17" applyNumberFormat="1" applyFont="1" applyFill="1" applyBorder="1" applyAlignment="1">
      <alignment vertical="center"/>
    </xf>
    <xf numFmtId="0" fontId="6" fillId="3" borderId="14" xfId="17" applyFont="1" applyFill="1" applyBorder="1" applyAlignment="1">
      <alignment horizontal="center"/>
    </xf>
    <xf numFmtId="164" fontId="12" fillId="6" borderId="24" xfId="16" applyFont="1" applyFill="1" applyBorder="1" applyAlignment="1">
      <alignment horizontal="center" vertical="center"/>
    </xf>
    <xf numFmtId="164" fontId="12" fillId="6" borderId="25" xfId="16" applyFont="1" applyFill="1" applyBorder="1" applyAlignment="1">
      <alignment horizontal="center" vertical="center"/>
    </xf>
    <xf numFmtId="164" fontId="15" fillId="0" borderId="6" xfId="16" applyFont="1" applyFill="1" applyBorder="1" applyAlignment="1">
      <alignment horizontal="center" vertical="center"/>
    </xf>
    <xf numFmtId="164" fontId="15" fillId="0" borderId="23" xfId="16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64" fontId="4" fillId="8" borderId="2" xfId="16" applyFont="1" applyFill="1" applyBorder="1" applyAlignment="1">
      <alignment horizontal="center" vertical="center"/>
    </xf>
    <xf numFmtId="164" fontId="4" fillId="8" borderId="22" xfId="16" applyFont="1" applyFill="1" applyBorder="1" applyAlignment="1">
      <alignment horizontal="center" vertical="center"/>
    </xf>
    <xf numFmtId="164" fontId="4" fillId="8" borderId="3" xfId="16" applyFont="1" applyFill="1" applyBorder="1" applyAlignment="1">
      <alignment horizontal="center" vertical="center"/>
    </xf>
    <xf numFmtId="0" fontId="17" fillId="3" borderId="27" xfId="17" applyFont="1" applyFill="1" applyBorder="1" applyAlignment="1">
      <alignment horizontal="left" vertical="center" wrapText="1"/>
    </xf>
    <xf numFmtId="0" fontId="17" fillId="3" borderId="28" xfId="17" applyFont="1" applyFill="1" applyBorder="1" applyAlignment="1">
      <alignment horizontal="left" vertical="center" wrapText="1"/>
    </xf>
    <xf numFmtId="0" fontId="8" fillId="4" borderId="16" xfId="17" applyFont="1" applyFill="1" applyBorder="1" applyAlignment="1">
      <alignment horizontal="center" vertical="center"/>
    </xf>
    <xf numFmtId="0" fontId="8" fillId="4" borderId="17" xfId="17" applyFont="1" applyFill="1" applyBorder="1" applyAlignment="1">
      <alignment horizontal="center" vertical="center"/>
    </xf>
    <xf numFmtId="164" fontId="12" fillId="6" borderId="2" xfId="16" applyFont="1" applyFill="1" applyBorder="1" applyAlignment="1">
      <alignment horizontal="center" vertical="center"/>
    </xf>
    <xf numFmtId="164" fontId="12" fillId="6" borderId="22" xfId="16" applyFont="1" applyFill="1" applyBorder="1" applyAlignment="1">
      <alignment horizontal="center" vertical="center"/>
    </xf>
    <xf numFmtId="164" fontId="12" fillId="6" borderId="6" xfId="16" applyFont="1" applyFill="1" applyBorder="1" applyAlignment="1">
      <alignment horizontal="center" vertical="center"/>
    </xf>
    <xf numFmtId="164" fontId="12" fillId="6" borderId="23" xfId="16" applyFont="1" applyFill="1" applyBorder="1" applyAlignment="1">
      <alignment horizontal="center" vertical="center"/>
    </xf>
    <xf numFmtId="164" fontId="12" fillId="6" borderId="4" xfId="16" applyFont="1" applyFill="1" applyBorder="1" applyAlignment="1">
      <alignment horizontal="center" vertical="center"/>
    </xf>
    <xf numFmtId="164" fontId="12" fillId="6" borderId="1" xfId="16" applyFont="1" applyFill="1" applyBorder="1" applyAlignment="1">
      <alignment horizontal="center" vertical="center"/>
    </xf>
    <xf numFmtId="164" fontId="12" fillId="0" borderId="4" xfId="16" applyFont="1" applyFill="1" applyBorder="1" applyAlignment="1">
      <alignment horizontal="center" vertical="center"/>
    </xf>
    <xf numFmtId="164" fontId="12" fillId="0" borderId="1" xfId="16" applyFont="1" applyFill="1" applyBorder="1" applyAlignment="1">
      <alignment horizontal="center" vertical="center"/>
    </xf>
    <xf numFmtId="164" fontId="12" fillId="0" borderId="6" xfId="16" applyFont="1" applyFill="1" applyBorder="1" applyAlignment="1">
      <alignment horizontal="center" vertical="center"/>
    </xf>
    <xf numFmtId="164" fontId="12" fillId="0" borderId="23" xfId="16" applyFont="1" applyFill="1" applyBorder="1" applyAlignment="1">
      <alignment horizontal="center" vertical="center"/>
    </xf>
  </cellXfs>
  <cellStyles count="18">
    <cellStyle name="Millares" xfId="1" builtinId="3"/>
    <cellStyle name="Millares 2" xfId="3"/>
    <cellStyle name="Moneda" xfId="16" builtinId="4"/>
    <cellStyle name="Moneda 2" xfId="4"/>
    <cellStyle name="Moneda 2 2" xfId="5"/>
    <cellStyle name="Moneda 2 3" xfId="6"/>
    <cellStyle name="Moneda 3" xfId="7"/>
    <cellStyle name="Normal" xfId="0" builtinId="0"/>
    <cellStyle name="Normal 2" xfId="8"/>
    <cellStyle name="Normal 2 2" xfId="9"/>
    <cellStyle name="Normal 2 2 2" xfId="10"/>
    <cellStyle name="Normal 2 3" xfId="11"/>
    <cellStyle name="Normal 3" xfId="12"/>
    <cellStyle name="Normal 4" xfId="13"/>
    <cellStyle name="Normal 4 2" xfId="17"/>
    <cellStyle name="Normal 5" xfId="14"/>
    <cellStyle name="Porcentaje" xfId="2" builtinId="5"/>
    <cellStyle name="Porcentual 2" xfId="15"/>
  </cellStyles>
  <dxfs count="0"/>
  <tableStyles count="0" defaultTableStyle="TableStyleMedium2" defaultPivotStyle="PivotStyleLight16"/>
  <colors>
    <mruColors>
      <color rgb="FF669900"/>
      <color rgb="FF00642D"/>
      <color rgb="FFB7FFD8"/>
      <color rgb="FF71FF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>
                <a:solidFill>
                  <a:schemeClr val="tx1">
                    <a:lumMod val="65000"/>
                    <a:lumOff val="35000"/>
                  </a:schemeClr>
                </a:solidFill>
              </a:rPr>
              <a:t>EJECUCIÓN</a:t>
            </a:r>
            <a:r>
              <a:rPr lang="es-CO" sz="1600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DE CONTRATO</a:t>
            </a:r>
            <a:endParaRPr lang="es-CO" sz="1600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4631903468477807E-2"/>
          <c:y val="0.30566000678486632"/>
          <c:w val="0.83073619306304458"/>
          <c:h val="0.55674326423482789"/>
        </c:manualLayout>
      </c:layout>
      <c:pie3DChart>
        <c:varyColors val="1"/>
        <c:ser>
          <c:idx val="0"/>
          <c:order val="0"/>
          <c:explosion val="13"/>
          <c:dLbls>
            <c:dLbl>
              <c:idx val="0"/>
              <c:layout>
                <c:manualLayout>
                  <c:x val="-7.1756472822593106E-2"/>
                  <c:y val="-9.22431083901206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8FF-4BB2-B427-2E9191F55EE1}"/>
                </c:ext>
              </c:extLst>
            </c:dLbl>
            <c:dLbl>
              <c:idx val="1"/>
              <c:layout>
                <c:manualLayout>
                  <c:x val="2.5847894448378247E-2"/>
                  <c:y val="-4.97647264426721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03-4404-ABC3-CF935218BFE9}"/>
                </c:ext>
              </c:extLst>
            </c:dLbl>
            <c:dLbl>
              <c:idx val="2"/>
              <c:layout>
                <c:manualLayout>
                  <c:x val="-2.075050028329823E-2"/>
                  <c:y val="4.244811353829623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03-4404-ABC3-CF935218B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CO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'Contrato EPP'!$B$13:$B$15</c:f>
              <c:strCache>
                <c:ptCount val="3"/>
                <c:pt idx="0">
                  <c:v>VALOR EJECUTADO</c:v>
                </c:pt>
                <c:pt idx="1">
                  <c:v>VALOR ADICION</c:v>
                </c:pt>
                <c:pt idx="2">
                  <c:v>PENDIENTE POR EJECUTAR</c:v>
                </c:pt>
              </c:strCache>
            </c:strRef>
          </c:cat>
          <c:val>
            <c:numRef>
              <c:f>'Contrato EPP'!$C$13:$C$15</c:f>
              <c:numCache>
                <c:formatCode>[$$-240A]\ #,##0</c:formatCode>
                <c:ptCount val="3"/>
                <c:pt idx="0">
                  <c:v>18873400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A-4AE4-AF0C-9DD95DC1F57D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t"/>
      <c:layout>
        <c:manualLayout>
          <c:xMode val="edge"/>
          <c:yMode val="edge"/>
          <c:x val="0.11907059584811135"/>
          <c:y val="0.11569245513956282"/>
          <c:w val="0.76185863303577506"/>
          <c:h val="6.8524619904433801E-2"/>
        </c:manualLayout>
      </c:layout>
      <c:overlay val="0"/>
    </c:legend>
    <c:plotVisOnly val="1"/>
    <c:dispBlanksAs val="zero"/>
    <c:showDLblsOverMax val="0"/>
  </c:chart>
  <c:spPr>
    <a:ln>
      <a:solidFill>
        <a:schemeClr val="bg1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657815170624843E-2"/>
          <c:y val="9.2139689482233195E-2"/>
          <c:w val="0.82929386025611962"/>
          <c:h val="0.60721886797944669"/>
        </c:manualLayout>
      </c:layout>
      <c:pie3DChart>
        <c:varyColors val="1"/>
        <c:ser>
          <c:idx val="0"/>
          <c:order val="0"/>
          <c:explosion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D0F7-4E79-9185-2A29E6841E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0F7-4E79-9185-2A29E6841EA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34367263286932198"/>
                      <c:h val="0.186253837447343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F7-4E79-9185-2A29E6841EA5}"/>
                </c:ext>
              </c:extLst>
            </c:dLbl>
            <c:dLbl>
              <c:idx val="1"/>
              <c:layout>
                <c:manualLayout>
                  <c:x val="-0.26409468571765876"/>
                  <c:y val="-0.3530879005163693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0BFED2C-F834-4701-B94E-3FB8843663D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$ 18.873.400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778916553992682"/>
                      <c:h val="0.246855430426318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0F7-4E79-9185-2A29E6841E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'Contrato EPP'!$B$61:$C$61</c:f>
              <c:strCache>
                <c:ptCount val="2"/>
                <c:pt idx="0">
                  <c:v>PENDIENTE POR EJECUTAR</c:v>
                </c:pt>
                <c:pt idx="1">
                  <c:v>EJECUTADO</c:v>
                </c:pt>
              </c:strCache>
            </c:strRef>
          </c:cat>
          <c:val>
            <c:numRef>
              <c:f>'Contrato EPP'!$B$62:$C$62</c:f>
              <c:numCache>
                <c:formatCode>"$"\ #,##0.00</c:formatCode>
                <c:ptCount val="2"/>
                <c:pt idx="0">
                  <c:v>0</c:v>
                </c:pt>
                <c:pt idx="1">
                  <c:v>18873400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E-4727-98C4-5D54B2D5AAEE}"/>
            </c:ext>
          </c:extLst>
        </c:ser>
        <c:dLbls>
          <c:dLblPos val="bestFit"/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PROYECTADO</a:t>
            </a:r>
            <a:r>
              <a:rPr lang="es-CO" baseline="0"/>
              <a:t> y EJECUTADO ACUMULADOS</a:t>
            </a:r>
          </a:p>
        </c:rich>
      </c:tx>
      <c:layout>
        <c:manualLayout>
          <c:xMode val="edge"/>
          <c:yMode val="edge"/>
          <c:x val="5.0880263670051482E-2"/>
          <c:y val="6.850891514964073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6609747985383"/>
          <c:y val="2.0827411505000351E-2"/>
          <c:w val="0.81891364016427304"/>
          <c:h val="0.9014898237961166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-7.1496426653795361E-4"/>
                  <c:y val="3.3999886300896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BD-41AC-802C-A5D77CBF4D89}"/>
                </c:ext>
              </c:extLst>
            </c:dLbl>
            <c:dLbl>
              <c:idx val="2"/>
              <c:layout>
                <c:manualLayout>
                  <c:x val="-2.5814513078763878E-2"/>
                  <c:y val="-5.5125145006683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BD-41AC-802C-A5D77CBF4D89}"/>
                </c:ext>
              </c:extLst>
            </c:dLbl>
            <c:dLbl>
              <c:idx val="3"/>
              <c:layout>
                <c:manualLayout>
                  <c:x val="-2.6979295488238273E-2"/>
                  <c:y val="-6.4912132885204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BD-41AC-802C-A5D77CBF4D89}"/>
                </c:ext>
              </c:extLst>
            </c:dLbl>
            <c:dLbl>
              <c:idx val="4"/>
              <c:layout>
                <c:manualLayout>
                  <c:x val="-2.5814513078763878E-2"/>
                  <c:y val="-5.5125145006683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BD-41AC-802C-A5D77CBF4D89}"/>
                </c:ext>
              </c:extLst>
            </c:dLbl>
            <c:dLbl>
              <c:idx val="5"/>
              <c:layout>
                <c:manualLayout>
                  <c:x val="-2.464973066928948E-2"/>
                  <c:y val="-5.8387474299523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BD-41AC-802C-A5D77CBF4D89}"/>
                </c:ext>
              </c:extLst>
            </c:dLbl>
            <c:dLbl>
              <c:idx val="6"/>
              <c:layout>
                <c:manualLayout>
                  <c:x val="-2.2320165850340683E-2"/>
                  <c:y val="-7.79614500565641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BD-41AC-802C-A5D77CBF4D89}"/>
                </c:ext>
              </c:extLst>
            </c:dLbl>
            <c:dLbl>
              <c:idx val="7"/>
              <c:layout>
                <c:manualLayout>
                  <c:x val="-2.8767282344356635E-2"/>
                  <c:y val="-6.1649803592363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BD-41AC-802C-A5D77CBF4D89}"/>
                </c:ext>
              </c:extLst>
            </c:dLbl>
            <c:dLbl>
              <c:idx val="8"/>
              <c:layout>
                <c:manualLayout>
                  <c:x val="-3.8552404264351532E-2"/>
                  <c:y val="-8.4684393449004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BD-41AC-802C-A5D77CBF4D8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'ECOLOGIA URBANA'!#REF!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'ECOLOGIA URBANA'!#REF!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EBD-41AC-802C-A5D77CBF4D89}"/>
            </c:ext>
          </c:extLst>
        </c:ser>
        <c:ser>
          <c:idx val="1"/>
          <c:order val="1"/>
          <c:spPr>
            <a:ln w="38100"/>
          </c:spPr>
          <c:marker>
            <c:symbol val="none"/>
          </c:marker>
          <c:dLbls>
            <c:dLbl>
              <c:idx val="1"/>
              <c:layout>
                <c:manualLayout>
                  <c:x val="-3.2422065090707067E-2"/>
                  <c:y val="-2.11013010838992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53-4D31-A795-7C115064A46E}"/>
                </c:ext>
              </c:extLst>
            </c:dLbl>
            <c:dLbl>
              <c:idx val="3"/>
              <c:layout>
                <c:manualLayout>
                  <c:x val="-3.9324043947826286E-2"/>
                  <c:y val="-2.1101301083899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53-4D31-A795-7C115064A46E}"/>
                </c:ext>
              </c:extLst>
            </c:dLbl>
            <c:dLbl>
              <c:idx val="4"/>
              <c:layout>
                <c:manualLayout>
                  <c:x val="-3.6366053009060921E-2"/>
                  <c:y val="-3.33384080391046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53-4D31-A795-7C115064A46E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'ECOLOGIA URBANA'!#REF!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'ECOLOGIA URBANA'!#REF!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'ECOLOGIA URBANA'!#REF!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7EBD-41AC-802C-A5D77CBF4D89}"/>
            </c:ext>
          </c:extLst>
        </c:ser>
        <c:ser>
          <c:idx val="2"/>
          <c:order val="2"/>
          <c:spPr>
            <a:ln w="38100">
              <a:solidFill>
                <a:srgbClr val="00B050"/>
              </a:solidFill>
              <a:prstDash val="dash"/>
            </a:ln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BD-41AC-802C-A5D77CBF4D89}"/>
                </c:ext>
              </c:extLst>
            </c:dLbl>
            <c:dLbl>
              <c:idx val="2"/>
              <c:layout>
                <c:manualLayout>
                  <c:x val="-2.5973342866415637E-2"/>
                  <c:y val="-2.702911000525263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BD-41AC-802C-A5D77CBF4D89}"/>
                </c:ext>
              </c:extLst>
            </c:dLbl>
            <c:dLbl>
              <c:idx val="3"/>
              <c:layout>
                <c:manualLayout>
                  <c:x val="-2.8317240874000813E-2"/>
                  <c:y val="3.320421111541915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BD-41AC-802C-A5D77CBF4D89}"/>
                </c:ext>
              </c:extLst>
            </c:dLbl>
            <c:dLbl>
              <c:idx val="4"/>
              <c:layout>
                <c:manualLayout>
                  <c:x val="-1.6789322972442864E-3"/>
                  <c:y val="7.109666143775041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BD-41AC-802C-A5D77CBF4D89}"/>
                </c:ext>
              </c:extLst>
            </c:dLbl>
            <c:dLbl>
              <c:idx val="8"/>
              <c:layout>
                <c:manualLayout>
                  <c:x val="-4.880731784178844E-2"/>
                  <c:y val="-2.9026510663963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BD-41AC-802C-A5D77CBF4D8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'ECOLOGIA URBANA'!#REF!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'ECOLOGIA URBANA'!#REF!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'ECOLOGIA URBANA'!#REF!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7EBD-41AC-802C-A5D77CBF4D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17952848"/>
        <c:axId val="1617954480"/>
      </c:lineChart>
      <c:catAx>
        <c:axId val="1617952848"/>
        <c:scaling>
          <c:orientation val="minMax"/>
        </c:scaling>
        <c:delete val="0"/>
        <c:axPos val="b"/>
        <c:majorGridlines/>
        <c:numFmt formatCode="m/d/yyyy" sourceLinked="0"/>
        <c:majorTickMark val="out"/>
        <c:minorTickMark val="none"/>
        <c:tickLblPos val="nextTo"/>
        <c:spPr>
          <a:ln>
            <a:solidFill>
              <a:schemeClr val="tx1">
                <a:alpha val="97000"/>
              </a:schemeClr>
            </a:solidFill>
          </a:ln>
        </c:spPr>
        <c:crossAx val="1617954480"/>
        <c:crosses val="autoZero"/>
        <c:auto val="1"/>
        <c:lblAlgn val="ctr"/>
        <c:lblOffset val="100"/>
        <c:noMultiLvlLbl val="1"/>
      </c:catAx>
      <c:valAx>
        <c:axId val="1617954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7952848"/>
        <c:crossesAt val="42284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c:spPr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CORTES PARCIALES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B-401F-AC5C-B1C5013631A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F5B-401F-AC5C-B1C5013631A2}"/>
              </c:ext>
            </c:extLst>
          </c:dPt>
          <c:cat>
            <c:multiLvlStrRef>
              <c:f>'Contrato EPP'!$B$39:$C$40</c:f>
              <c:multiLvlStrCache>
                <c:ptCount val="1"/>
                <c:lvl>
                  <c:pt idx="0">
                    <c:v>30/08/2023</c:v>
                  </c:pt>
                </c:lvl>
                <c:lvl>
                  <c:pt idx="0">
                    <c:v>ACTA No. 2 RECIBO FINAL</c:v>
                  </c:pt>
                </c:lvl>
              </c:multiLvlStrCache>
            </c:multiLvlStrRef>
          </c:cat>
          <c:val>
            <c:numRef>
              <c:f>'Contrato EPP'!$D$39:$D$40</c:f>
              <c:numCache>
                <c:formatCode>"$"\ #,##0</c:formatCode>
                <c:ptCount val="2"/>
                <c:pt idx="0">
                  <c:v>18873400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B-401F-AC5C-B1C501363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8483280"/>
        <c:axId val="738485776"/>
      </c:barChart>
      <c:catAx>
        <c:axId val="73848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485776"/>
        <c:crosses val="autoZero"/>
        <c:auto val="1"/>
        <c:lblAlgn val="ctr"/>
        <c:lblOffset val="100"/>
        <c:noMultiLvlLbl val="0"/>
      </c:catAx>
      <c:valAx>
        <c:axId val="73848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8483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611829</xdr:colOff>
      <xdr:row>3</xdr:row>
      <xdr:rowOff>260777</xdr:rowOff>
    </xdr:from>
    <xdr:to>
      <xdr:col>6</xdr:col>
      <xdr:colOff>1000125</xdr:colOff>
      <xdr:row>14</xdr:row>
      <xdr:rowOff>95248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118490</xdr:colOff>
      <xdr:row>56</xdr:row>
      <xdr:rowOff>56130</xdr:rowOff>
    </xdr:from>
    <xdr:to>
      <xdr:col>3</xdr:col>
      <xdr:colOff>281092</xdr:colOff>
      <xdr:row>70</xdr:row>
      <xdr:rowOff>9327</xdr:rowOff>
    </xdr:to>
    <xdr:graphicFrame macro="">
      <xdr:nvGraphicFramePr>
        <xdr:cNvPr id="23" name="22 Gráfic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22411</xdr:colOff>
      <xdr:row>71</xdr:row>
      <xdr:rowOff>148352</xdr:rowOff>
    </xdr:from>
    <xdr:to>
      <xdr:col>6</xdr:col>
      <xdr:colOff>1640863</xdr:colOff>
      <xdr:row>72</xdr:row>
      <xdr:rowOff>30219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593910</xdr:colOff>
      <xdr:row>16</xdr:row>
      <xdr:rowOff>62752</xdr:rowOff>
    </xdr:from>
    <xdr:to>
      <xdr:col>6</xdr:col>
      <xdr:colOff>1311087</xdr:colOff>
      <xdr:row>32</xdr:row>
      <xdr:rowOff>11205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88"/>
  <sheetViews>
    <sheetView tabSelected="1" view="pageBreakPreview" zoomScale="80" zoomScaleNormal="85" zoomScaleSheetLayoutView="80" zoomScalePageLayoutView="55" workbookViewId="0">
      <selection activeCell="E64" sqref="E64"/>
    </sheetView>
  </sheetViews>
  <sheetFormatPr baseColWidth="10" defaultRowHeight="11.25" x14ac:dyDescent="0.2"/>
  <cols>
    <col min="1" max="1" width="3.140625" style="1" customWidth="1"/>
    <col min="2" max="2" width="45.42578125" style="1" customWidth="1"/>
    <col min="3" max="3" width="40.7109375" style="1" customWidth="1"/>
    <col min="4" max="4" width="23.42578125" style="1" customWidth="1"/>
    <col min="5" max="5" width="23.85546875" style="1" customWidth="1"/>
    <col min="6" max="6" width="32.42578125" style="1" customWidth="1"/>
    <col min="7" max="7" width="27" style="84" customWidth="1"/>
    <col min="8" max="8" width="2.42578125" style="85" customWidth="1"/>
    <col min="9" max="10" width="15.85546875" style="1" bestFit="1" customWidth="1"/>
    <col min="11" max="11" width="17.85546875" style="1" customWidth="1"/>
    <col min="12" max="12" width="15.85546875" style="1" bestFit="1" customWidth="1"/>
    <col min="13" max="16384" width="11.42578125" style="1"/>
  </cols>
  <sheetData>
    <row r="1" spans="1:11" ht="19.5" thickBot="1" x14ac:dyDescent="0.35">
      <c r="B1" s="115" t="s">
        <v>43</v>
      </c>
      <c r="C1" s="115"/>
      <c r="D1" s="115"/>
      <c r="E1" s="115"/>
      <c r="F1" s="115"/>
      <c r="G1" s="115"/>
      <c r="H1" s="115"/>
    </row>
    <row r="2" spans="1:11" ht="9.75" customHeight="1" x14ac:dyDescent="0.2">
      <c r="A2" s="2"/>
      <c r="B2" s="3"/>
      <c r="C2" s="3"/>
      <c r="D2" s="3"/>
      <c r="E2" s="3"/>
      <c r="F2" s="3"/>
      <c r="G2" s="4"/>
      <c r="H2" s="5"/>
    </row>
    <row r="3" spans="1:11" ht="29.25" customHeight="1" x14ac:dyDescent="0.2">
      <c r="A3" s="6"/>
      <c r="B3" s="127" t="s">
        <v>44</v>
      </c>
      <c r="C3" s="128"/>
      <c r="D3" s="7"/>
      <c r="E3" s="7"/>
      <c r="F3" s="7"/>
      <c r="G3" s="8"/>
      <c r="H3" s="9"/>
    </row>
    <row r="4" spans="1:11" ht="154.5" customHeight="1" x14ac:dyDescent="0.2">
      <c r="A4" s="6"/>
      <c r="B4" s="125" t="s">
        <v>45</v>
      </c>
      <c r="C4" s="126"/>
      <c r="D4" s="7"/>
      <c r="E4" s="7"/>
      <c r="F4" s="7"/>
      <c r="G4" s="8"/>
      <c r="H4" s="9"/>
    </row>
    <row r="5" spans="1:11" x14ac:dyDescent="0.2">
      <c r="A5" s="6"/>
      <c r="B5" s="10"/>
      <c r="C5" s="10"/>
      <c r="D5" s="7"/>
      <c r="E5" s="7"/>
      <c r="F5" s="7"/>
      <c r="G5" s="8"/>
      <c r="H5" s="9"/>
    </row>
    <row r="6" spans="1:11" ht="12.75" x14ac:dyDescent="0.2">
      <c r="A6" s="6"/>
      <c r="B6" s="11" t="s">
        <v>7</v>
      </c>
      <c r="C6" s="102">
        <v>18873400</v>
      </c>
      <c r="D6" s="7"/>
      <c r="E6" s="7"/>
      <c r="F6" s="7"/>
      <c r="G6" s="8"/>
      <c r="H6" s="9"/>
    </row>
    <row r="7" spans="1:11" ht="12.75" x14ac:dyDescent="0.2">
      <c r="A7" s="6"/>
      <c r="B7" s="12" t="s">
        <v>9</v>
      </c>
      <c r="C7" s="13" t="s">
        <v>36</v>
      </c>
      <c r="D7" s="7"/>
      <c r="E7" s="7"/>
      <c r="F7" s="7"/>
      <c r="G7" s="8"/>
      <c r="H7" s="9"/>
    </row>
    <row r="8" spans="1:11" ht="12.75" x14ac:dyDescent="0.2">
      <c r="A8" s="6"/>
      <c r="B8" s="14" t="s">
        <v>8</v>
      </c>
      <c r="C8" s="15" t="s">
        <v>46</v>
      </c>
      <c r="D8" s="7"/>
      <c r="E8" s="7"/>
      <c r="F8" s="7"/>
      <c r="G8" s="8" t="s">
        <v>28</v>
      </c>
      <c r="H8" s="9"/>
    </row>
    <row r="9" spans="1:11" ht="12.75" x14ac:dyDescent="0.2">
      <c r="A9" s="6"/>
      <c r="B9" s="16"/>
      <c r="C9" s="16"/>
      <c r="D9" s="7"/>
      <c r="E9" s="7"/>
      <c r="F9" s="7"/>
      <c r="G9" s="8"/>
      <c r="H9" s="9"/>
    </row>
    <row r="10" spans="1:11" ht="12.75" x14ac:dyDescent="0.2">
      <c r="A10" s="6"/>
      <c r="B10" s="17" t="s">
        <v>1</v>
      </c>
      <c r="C10" s="18" t="s">
        <v>47</v>
      </c>
      <c r="D10" s="7"/>
      <c r="E10" s="7"/>
      <c r="F10" s="7"/>
      <c r="G10" s="19"/>
      <c r="H10" s="9"/>
    </row>
    <row r="11" spans="1:11" ht="12.75" x14ac:dyDescent="0.2">
      <c r="A11" s="6"/>
      <c r="B11" s="20" t="s">
        <v>2</v>
      </c>
      <c r="C11" s="21" t="s">
        <v>48</v>
      </c>
      <c r="D11" s="7"/>
      <c r="E11" s="7"/>
      <c r="F11" s="7"/>
      <c r="G11" s="8"/>
      <c r="H11" s="9"/>
    </row>
    <row r="12" spans="1:11" ht="12.75" x14ac:dyDescent="0.2">
      <c r="A12" s="6"/>
      <c r="B12" s="22" t="s">
        <v>34</v>
      </c>
      <c r="C12" s="103">
        <v>18873400</v>
      </c>
      <c r="D12" s="23"/>
      <c r="E12" s="7"/>
      <c r="F12" s="7"/>
      <c r="G12" s="8"/>
      <c r="H12" s="9"/>
    </row>
    <row r="13" spans="1:11" ht="12.75" x14ac:dyDescent="0.2">
      <c r="A13" s="6"/>
      <c r="B13" s="20" t="s">
        <v>0</v>
      </c>
      <c r="C13" s="94">
        <v>18873400</v>
      </c>
      <c r="D13" s="7"/>
      <c r="E13" s="7"/>
      <c r="F13" s="7"/>
      <c r="G13" s="8"/>
      <c r="H13" s="9"/>
    </row>
    <row r="14" spans="1:11" ht="12.75" x14ac:dyDescent="0.2">
      <c r="A14" s="6"/>
      <c r="B14" s="20" t="s">
        <v>33</v>
      </c>
      <c r="C14" s="94">
        <v>0</v>
      </c>
      <c r="D14" s="7"/>
      <c r="E14" s="7"/>
      <c r="F14" s="7"/>
      <c r="G14" s="8"/>
      <c r="H14" s="9"/>
    </row>
    <row r="15" spans="1:11" ht="12.75" x14ac:dyDescent="0.2">
      <c r="A15" s="6"/>
      <c r="B15" s="22" t="s">
        <v>3</v>
      </c>
      <c r="C15" s="99">
        <f>+C12-C13</f>
        <v>0</v>
      </c>
      <c r="D15" s="24"/>
      <c r="E15" s="7"/>
      <c r="F15" s="7"/>
      <c r="G15" s="8"/>
      <c r="H15" s="9"/>
      <c r="K15" s="25"/>
    </row>
    <row r="16" spans="1:11" ht="12.75" x14ac:dyDescent="0.2">
      <c r="A16" s="6"/>
      <c r="B16" s="20" t="s">
        <v>22</v>
      </c>
      <c r="C16" s="26" t="s">
        <v>6</v>
      </c>
      <c r="D16" s="27"/>
      <c r="E16" s="27"/>
      <c r="F16" s="7"/>
      <c r="G16" s="28"/>
      <c r="H16" s="9"/>
      <c r="K16" s="29"/>
    </row>
    <row r="17" spans="1:11" ht="12.75" x14ac:dyDescent="0.2">
      <c r="A17" s="6"/>
      <c r="B17" s="30" t="s">
        <v>4</v>
      </c>
      <c r="C17" s="31">
        <f>+C13/C12</f>
        <v>1</v>
      </c>
      <c r="D17" s="7"/>
      <c r="E17" s="7"/>
      <c r="F17" s="7"/>
      <c r="G17" s="8"/>
      <c r="H17" s="9"/>
      <c r="K17" s="32"/>
    </row>
    <row r="18" spans="1:11" ht="18" customHeight="1" x14ac:dyDescent="0.2">
      <c r="A18" s="6"/>
      <c r="B18" s="7"/>
      <c r="C18" s="7"/>
      <c r="D18" s="7"/>
      <c r="E18" s="7"/>
      <c r="F18" s="7"/>
      <c r="G18" s="8"/>
      <c r="H18" s="9"/>
      <c r="I18" s="7"/>
    </row>
    <row r="19" spans="1:11" ht="15.75" x14ac:dyDescent="0.2">
      <c r="A19" s="6"/>
      <c r="B19" s="120" t="s">
        <v>11</v>
      </c>
      <c r="C19" s="121"/>
      <c r="D19" s="7"/>
      <c r="E19" s="7"/>
      <c r="F19" s="7"/>
      <c r="G19" s="8"/>
      <c r="H19" s="9"/>
      <c r="I19" s="7"/>
    </row>
    <row r="20" spans="1:11" ht="12.75" x14ac:dyDescent="0.2">
      <c r="A20" s="6"/>
      <c r="B20" s="33" t="s">
        <v>49</v>
      </c>
      <c r="C20" s="95"/>
      <c r="D20" s="98"/>
      <c r="E20" s="7"/>
      <c r="F20" s="7"/>
      <c r="G20" s="8"/>
      <c r="H20" s="9"/>
      <c r="I20" s="7"/>
    </row>
    <row r="21" spans="1:11" ht="12.75" x14ac:dyDescent="0.2">
      <c r="A21" s="6"/>
      <c r="B21" s="104">
        <v>18873400</v>
      </c>
      <c r="C21" s="96"/>
      <c r="D21" s="98"/>
      <c r="E21" s="98"/>
      <c r="F21" s="7"/>
      <c r="G21" s="8"/>
      <c r="H21" s="9"/>
      <c r="I21" s="7"/>
    </row>
    <row r="22" spans="1:11" ht="12.75" x14ac:dyDescent="0.2">
      <c r="A22" s="6"/>
      <c r="B22" s="36" t="s">
        <v>38</v>
      </c>
      <c r="C22" s="97"/>
      <c r="D22" s="98"/>
      <c r="E22" s="98"/>
      <c r="F22" s="7"/>
      <c r="G22" s="8"/>
      <c r="H22" s="9"/>
      <c r="I22" s="7"/>
    </row>
    <row r="23" spans="1:11" ht="12.75" x14ac:dyDescent="0.2">
      <c r="A23" s="6"/>
      <c r="B23" s="104">
        <f>B21</f>
        <v>18873400</v>
      </c>
      <c r="C23" s="96"/>
      <c r="D23" s="98"/>
      <c r="E23" s="98"/>
      <c r="F23" s="7"/>
      <c r="G23" s="8"/>
      <c r="H23" s="9"/>
      <c r="I23" s="7"/>
    </row>
    <row r="24" spans="1:11" x14ac:dyDescent="0.2">
      <c r="A24" s="6"/>
      <c r="B24" s="7"/>
      <c r="C24" s="7"/>
      <c r="D24" s="7"/>
      <c r="E24" s="98"/>
      <c r="F24" s="7"/>
      <c r="G24" s="8"/>
      <c r="H24" s="9"/>
      <c r="I24" s="7"/>
    </row>
    <row r="25" spans="1:11" ht="15.75" x14ac:dyDescent="0.2">
      <c r="A25" s="6"/>
      <c r="B25" s="120" t="s">
        <v>10</v>
      </c>
      <c r="C25" s="121"/>
      <c r="D25" s="7"/>
      <c r="E25" s="7"/>
      <c r="F25" s="7"/>
      <c r="G25" s="8"/>
      <c r="H25" s="9"/>
      <c r="I25" s="7"/>
    </row>
    <row r="26" spans="1:11" ht="12.75" x14ac:dyDescent="0.2">
      <c r="A26" s="6"/>
      <c r="B26" s="33" t="s">
        <v>50</v>
      </c>
      <c r="C26" s="34"/>
      <c r="D26" s="7"/>
      <c r="E26" s="7"/>
      <c r="F26" s="7"/>
      <c r="G26" s="8"/>
      <c r="H26" s="9"/>
      <c r="I26" s="7"/>
    </row>
    <row r="27" spans="1:11" ht="12.75" x14ac:dyDescent="0.2">
      <c r="A27" s="6"/>
      <c r="B27" s="104">
        <v>18873400</v>
      </c>
      <c r="C27" s="35"/>
      <c r="D27" s="7"/>
      <c r="E27" s="7"/>
      <c r="F27" s="7"/>
      <c r="G27" s="8"/>
      <c r="H27" s="9"/>
      <c r="I27" s="7"/>
    </row>
    <row r="28" spans="1:11" ht="12.75" x14ac:dyDescent="0.2">
      <c r="A28" s="6"/>
      <c r="B28" s="36" t="s">
        <v>38</v>
      </c>
      <c r="C28" s="37"/>
      <c r="D28" s="7"/>
      <c r="E28" s="7"/>
      <c r="F28" s="7"/>
      <c r="G28" s="8"/>
      <c r="H28" s="9"/>
      <c r="I28" s="7"/>
    </row>
    <row r="29" spans="1:11" ht="12.75" x14ac:dyDescent="0.2">
      <c r="A29" s="6"/>
      <c r="B29" s="104">
        <f>B27</f>
        <v>18873400</v>
      </c>
      <c r="C29" s="35"/>
      <c r="D29" s="7"/>
      <c r="E29" s="7"/>
      <c r="F29" s="7"/>
      <c r="G29" s="8"/>
      <c r="H29" s="9"/>
      <c r="I29" s="7"/>
    </row>
    <row r="30" spans="1:11" x14ac:dyDescent="0.2">
      <c r="A30" s="6"/>
      <c r="B30" s="7"/>
      <c r="C30" s="7"/>
      <c r="D30" s="7"/>
      <c r="E30" s="27"/>
      <c r="F30" s="7"/>
      <c r="G30" s="38"/>
      <c r="H30" s="39"/>
      <c r="I30" s="7"/>
    </row>
    <row r="31" spans="1:11" ht="15" x14ac:dyDescent="0.2">
      <c r="A31" s="6"/>
      <c r="B31" s="122" t="s">
        <v>24</v>
      </c>
      <c r="C31" s="124"/>
      <c r="D31" s="7"/>
      <c r="E31" s="27"/>
      <c r="F31" s="7"/>
      <c r="G31" s="38"/>
      <c r="H31" s="39"/>
      <c r="I31" s="7"/>
    </row>
    <row r="32" spans="1:11" ht="12.75" x14ac:dyDescent="0.2">
      <c r="A32" s="6"/>
      <c r="B32" s="40" t="s">
        <v>13</v>
      </c>
      <c r="C32" s="41" t="s">
        <v>14</v>
      </c>
      <c r="D32" s="7"/>
      <c r="E32" s="27"/>
      <c r="F32" s="7"/>
      <c r="G32" s="38"/>
      <c r="H32" s="39"/>
      <c r="I32" s="7"/>
    </row>
    <row r="33" spans="1:9" ht="12.75" x14ac:dyDescent="0.2">
      <c r="A33" s="6"/>
      <c r="B33" s="42">
        <v>1</v>
      </c>
      <c r="C33" s="43" t="s">
        <v>51</v>
      </c>
      <c r="D33" s="7"/>
      <c r="E33" s="27"/>
      <c r="F33" s="7"/>
      <c r="G33" s="38"/>
      <c r="H33" s="39"/>
      <c r="I33" s="7"/>
    </row>
    <row r="34" spans="1:9" ht="25.5" x14ac:dyDescent="0.2">
      <c r="A34" s="6"/>
      <c r="B34" s="100">
        <v>2</v>
      </c>
      <c r="C34" s="101" t="s">
        <v>52</v>
      </c>
      <c r="D34" s="7"/>
      <c r="E34" s="45"/>
      <c r="F34" s="7"/>
      <c r="G34" s="38"/>
      <c r="H34" s="39"/>
      <c r="I34" s="7"/>
    </row>
    <row r="35" spans="1:9" ht="15.75" customHeight="1" x14ac:dyDescent="0.2">
      <c r="A35" s="6"/>
      <c r="B35" s="100"/>
      <c r="C35" s="101"/>
      <c r="D35" s="7"/>
      <c r="E35" s="45"/>
      <c r="F35" s="7"/>
      <c r="G35" s="38"/>
      <c r="H35" s="39"/>
      <c r="I35" s="7"/>
    </row>
    <row r="36" spans="1:9" x14ac:dyDescent="0.2">
      <c r="A36" s="6"/>
      <c r="B36" s="7"/>
      <c r="C36" s="7"/>
      <c r="D36" s="7"/>
      <c r="E36" s="27"/>
      <c r="F36" s="7"/>
      <c r="G36" s="38"/>
      <c r="H36" s="39"/>
      <c r="I36" s="7"/>
    </row>
    <row r="37" spans="1:9" ht="15" x14ac:dyDescent="0.2">
      <c r="A37" s="6"/>
      <c r="B37" s="122" t="s">
        <v>39</v>
      </c>
      <c r="C37" s="123"/>
      <c r="D37" s="123"/>
      <c r="E37" s="123"/>
      <c r="F37" s="123"/>
      <c r="G37" s="124"/>
      <c r="H37" s="39"/>
    </row>
    <row r="38" spans="1:9" ht="30.75" customHeight="1" x14ac:dyDescent="0.2">
      <c r="A38" s="6"/>
      <c r="B38" s="40" t="s">
        <v>15</v>
      </c>
      <c r="C38" s="46" t="s">
        <v>16</v>
      </c>
      <c r="D38" s="47" t="s">
        <v>17</v>
      </c>
      <c r="E38" s="47" t="s">
        <v>32</v>
      </c>
      <c r="F38" s="47" t="s">
        <v>18</v>
      </c>
      <c r="G38" s="48" t="s">
        <v>32</v>
      </c>
      <c r="H38" s="39"/>
    </row>
    <row r="39" spans="1:9" ht="19.5" customHeight="1" x14ac:dyDescent="0.2">
      <c r="A39" s="6"/>
      <c r="B39" s="44" t="s">
        <v>37</v>
      </c>
      <c r="C39" s="112">
        <v>45168</v>
      </c>
      <c r="D39" s="89">
        <v>18873400</v>
      </c>
      <c r="E39" s="90">
        <v>0</v>
      </c>
      <c r="F39" s="89">
        <v>0</v>
      </c>
      <c r="G39" s="91">
        <v>0</v>
      </c>
      <c r="H39" s="39"/>
    </row>
    <row r="40" spans="1:9" ht="19.5" customHeight="1" x14ac:dyDescent="0.2">
      <c r="A40" s="6"/>
      <c r="B40" s="44"/>
      <c r="C40" s="86"/>
      <c r="D40" s="89"/>
      <c r="E40" s="90">
        <v>0</v>
      </c>
      <c r="F40" s="89">
        <v>0</v>
      </c>
      <c r="G40" s="91">
        <v>0</v>
      </c>
      <c r="H40" s="39"/>
    </row>
    <row r="41" spans="1:9" s="7" customFormat="1" ht="10.5" customHeight="1" x14ac:dyDescent="0.2">
      <c r="A41" s="6"/>
      <c r="B41" s="16"/>
      <c r="C41" s="16"/>
      <c r="D41" s="16"/>
      <c r="E41" s="16"/>
      <c r="F41" s="16"/>
      <c r="G41" s="16"/>
      <c r="H41" s="39"/>
    </row>
    <row r="42" spans="1:9" s="7" customFormat="1" ht="19.5" customHeight="1" x14ac:dyDescent="0.2">
      <c r="A42" s="6"/>
      <c r="B42" s="129" t="s">
        <v>17</v>
      </c>
      <c r="C42" s="130"/>
      <c r="D42" s="49">
        <f>SUM(D39:D40)</f>
        <v>18873400</v>
      </c>
      <c r="E42" s="49">
        <f>SUM(E39:E39)</f>
        <v>0</v>
      </c>
      <c r="F42" s="49">
        <f>SUM(F39+F40)</f>
        <v>0</v>
      </c>
      <c r="G42" s="50">
        <f>SUM(G39:G39)</f>
        <v>0</v>
      </c>
      <c r="H42" s="39"/>
    </row>
    <row r="43" spans="1:9" s="7" customFormat="1" ht="19.5" customHeight="1" x14ac:dyDescent="0.2">
      <c r="A43" s="6"/>
      <c r="B43" s="131" t="s">
        <v>23</v>
      </c>
      <c r="C43" s="132"/>
      <c r="D43" s="51">
        <f>D42/C6</f>
        <v>1</v>
      </c>
      <c r="E43" s="51">
        <f>E42/C53</f>
        <v>0</v>
      </c>
      <c r="F43" s="51">
        <f>F42/C53</f>
        <v>0</v>
      </c>
      <c r="G43" s="52">
        <v>0</v>
      </c>
      <c r="H43" s="39"/>
    </row>
    <row r="44" spans="1:9" s="7" customFormat="1" ht="10.5" customHeight="1" x14ac:dyDescent="0.2">
      <c r="A44" s="6"/>
      <c r="B44" s="16"/>
      <c r="C44" s="16"/>
      <c r="D44" s="16"/>
      <c r="E44" s="16"/>
      <c r="F44" s="16"/>
      <c r="G44" s="16"/>
      <c r="H44" s="39"/>
    </row>
    <row r="45" spans="1:9" s="7" customFormat="1" ht="3" customHeight="1" x14ac:dyDescent="0.2">
      <c r="A45" s="6"/>
      <c r="B45" s="16"/>
      <c r="C45" s="16"/>
      <c r="D45" s="16"/>
      <c r="E45" s="16"/>
      <c r="F45" s="53">
        <f>D39</f>
        <v>18873400</v>
      </c>
      <c r="G45" s="16"/>
      <c r="H45" s="39"/>
    </row>
    <row r="46" spans="1:9" s="7" customFormat="1" ht="20.25" customHeight="1" x14ac:dyDescent="0.2">
      <c r="A46" s="6"/>
      <c r="B46" s="44" t="s">
        <v>37</v>
      </c>
      <c r="C46" s="112">
        <v>45168</v>
      </c>
      <c r="D46" s="89">
        <f>C13</f>
        <v>18873400</v>
      </c>
      <c r="E46" s="92">
        <f>E39</f>
        <v>0</v>
      </c>
      <c r="F46" s="89">
        <v>0</v>
      </c>
      <c r="G46" s="93">
        <v>0</v>
      </c>
      <c r="H46" s="39"/>
    </row>
    <row r="47" spans="1:9" s="7" customFormat="1" ht="19.5" customHeight="1" x14ac:dyDescent="0.2">
      <c r="A47" s="6"/>
      <c r="B47" s="133" t="s">
        <v>29</v>
      </c>
      <c r="C47" s="134"/>
      <c r="D47" s="54">
        <f>SUM(D46:D46)</f>
        <v>18873400</v>
      </c>
      <c r="E47" s="54">
        <f>SUM(E46:E46)</f>
        <v>0</v>
      </c>
      <c r="F47" s="54">
        <f>SUM(F46:F46)</f>
        <v>0</v>
      </c>
      <c r="G47" s="54">
        <f>SUM(G46:G46)</f>
        <v>0</v>
      </c>
      <c r="H47" s="39"/>
    </row>
    <row r="48" spans="1:9" s="7" customFormat="1" ht="19.5" customHeight="1" x14ac:dyDescent="0.2">
      <c r="A48" s="6"/>
      <c r="B48" s="135" t="s">
        <v>30</v>
      </c>
      <c r="C48" s="136"/>
      <c r="D48" s="55">
        <f>C12-D47</f>
        <v>0</v>
      </c>
      <c r="E48" s="56"/>
      <c r="F48" s="56"/>
      <c r="G48" s="57">
        <f>C54-G47</f>
        <v>0</v>
      </c>
      <c r="H48" s="39"/>
    </row>
    <row r="49" spans="1:8" s="7" customFormat="1" ht="19.5" customHeight="1" x14ac:dyDescent="0.2">
      <c r="A49" s="6"/>
      <c r="B49" s="137" t="s">
        <v>31</v>
      </c>
      <c r="C49" s="138"/>
      <c r="D49" s="58">
        <f>D47/C12</f>
        <v>1</v>
      </c>
      <c r="E49" s="59">
        <v>0</v>
      </c>
      <c r="F49" s="59">
        <v>0</v>
      </c>
      <c r="G49" s="60">
        <v>0</v>
      </c>
      <c r="H49" s="39"/>
    </row>
    <row r="50" spans="1:8" s="7" customFormat="1" ht="19.5" customHeight="1" x14ac:dyDescent="0.2">
      <c r="A50" s="6"/>
      <c r="B50" s="61"/>
      <c r="C50" s="62"/>
      <c r="D50" s="63"/>
      <c r="E50" s="27"/>
      <c r="G50" s="38"/>
      <c r="H50" s="39"/>
    </row>
    <row r="51" spans="1:8" s="7" customFormat="1" ht="29.25" customHeight="1" x14ac:dyDescent="0.2">
      <c r="A51" s="6"/>
      <c r="B51" s="64" t="s">
        <v>19</v>
      </c>
      <c r="C51" s="65" t="s">
        <v>20</v>
      </c>
      <c r="D51" s="65" t="s">
        <v>5</v>
      </c>
      <c r="E51" s="66" t="s">
        <v>21</v>
      </c>
      <c r="F51" s="67"/>
      <c r="G51" s="38"/>
      <c r="H51" s="39"/>
    </row>
    <row r="52" spans="1:8" s="7" customFormat="1" ht="12.75" x14ac:dyDescent="0.2">
      <c r="A52" s="6"/>
      <c r="B52" s="68"/>
      <c r="C52" s="69"/>
      <c r="D52" s="70"/>
      <c r="E52" s="71"/>
      <c r="F52" s="67"/>
      <c r="G52" s="38"/>
      <c r="H52" s="39"/>
    </row>
    <row r="53" spans="1:8" s="7" customFormat="1" ht="12.75" x14ac:dyDescent="0.2">
      <c r="A53" s="6"/>
      <c r="B53" s="68" t="s">
        <v>12</v>
      </c>
      <c r="C53" s="107">
        <f>C12</f>
        <v>18873400</v>
      </c>
      <c r="D53" s="108">
        <f>D47</f>
        <v>18873400</v>
      </c>
      <c r="E53" s="109">
        <f>C53-D53</f>
        <v>0</v>
      </c>
      <c r="G53" s="38"/>
      <c r="H53" s="39"/>
    </row>
    <row r="54" spans="1:8" s="7" customFormat="1" ht="12.75" x14ac:dyDescent="0.2">
      <c r="A54" s="6"/>
      <c r="B54" s="68"/>
      <c r="C54" s="69"/>
      <c r="D54" s="70"/>
      <c r="E54" s="71"/>
      <c r="G54" s="38"/>
      <c r="H54" s="39"/>
    </row>
    <row r="55" spans="1:8" s="7" customFormat="1" ht="12.75" x14ac:dyDescent="0.2">
      <c r="A55" s="6"/>
      <c r="B55" s="72" t="s">
        <v>35</v>
      </c>
      <c r="C55" s="105">
        <f>SUM(C52:C54)</f>
        <v>18873400</v>
      </c>
      <c r="D55" s="105">
        <f>SUM(D52:D54)</f>
        <v>18873400</v>
      </c>
      <c r="E55" s="106">
        <f>SUM(E52:E54)</f>
        <v>0</v>
      </c>
      <c r="G55" s="38"/>
      <c r="H55" s="39"/>
    </row>
    <row r="56" spans="1:8" s="7" customFormat="1" ht="9" customHeight="1" x14ac:dyDescent="0.2">
      <c r="A56" s="6"/>
      <c r="D56" s="63"/>
      <c r="E56" s="27"/>
      <c r="G56" s="38"/>
      <c r="H56" s="39"/>
    </row>
    <row r="57" spans="1:8" s="7" customFormat="1" x14ac:dyDescent="0.2">
      <c r="A57" s="6"/>
      <c r="D57" s="63"/>
      <c r="E57" s="27"/>
      <c r="G57" s="38"/>
      <c r="H57" s="39"/>
    </row>
    <row r="58" spans="1:8" s="7" customFormat="1" x14ac:dyDescent="0.2">
      <c r="A58" s="6"/>
      <c r="D58" s="63"/>
      <c r="E58" s="27"/>
      <c r="G58" s="38"/>
      <c r="H58" s="39"/>
    </row>
    <row r="59" spans="1:8" s="7" customFormat="1" x14ac:dyDescent="0.2">
      <c r="A59" s="6"/>
      <c r="D59" s="63"/>
      <c r="E59" s="27"/>
      <c r="G59" s="38"/>
      <c r="H59" s="39"/>
    </row>
    <row r="60" spans="1:8" s="7" customFormat="1" x14ac:dyDescent="0.2">
      <c r="A60" s="6"/>
      <c r="B60" s="63"/>
      <c r="D60" s="63"/>
      <c r="E60" s="27"/>
      <c r="G60" s="38"/>
      <c r="H60" s="39"/>
    </row>
    <row r="61" spans="1:8" s="7" customFormat="1" x14ac:dyDescent="0.2">
      <c r="A61" s="6"/>
      <c r="B61" s="7" t="s">
        <v>3</v>
      </c>
      <c r="C61" s="7" t="s">
        <v>5</v>
      </c>
      <c r="D61" s="63"/>
      <c r="E61" s="27"/>
      <c r="G61" s="38"/>
      <c r="H61" s="39"/>
    </row>
    <row r="62" spans="1:8" s="7" customFormat="1" x14ac:dyDescent="0.2">
      <c r="A62" s="6"/>
      <c r="B62" s="63">
        <f>E53</f>
        <v>0</v>
      </c>
      <c r="C62" s="63">
        <f>D53</f>
        <v>18873400</v>
      </c>
      <c r="D62" s="27"/>
      <c r="E62" s="27"/>
      <c r="G62" s="38"/>
      <c r="H62" s="39"/>
    </row>
    <row r="63" spans="1:8" s="7" customFormat="1" x14ac:dyDescent="0.2">
      <c r="A63" s="6"/>
      <c r="B63" s="7" t="s">
        <v>3</v>
      </c>
      <c r="C63" s="7" t="s">
        <v>5</v>
      </c>
      <c r="D63" s="63"/>
      <c r="G63" s="38"/>
      <c r="H63" s="39"/>
    </row>
    <row r="64" spans="1:8" s="7" customFormat="1" x14ac:dyDescent="0.2">
      <c r="A64" s="6"/>
      <c r="B64" s="63">
        <f>E54</f>
        <v>0</v>
      </c>
      <c r="C64" s="7">
        <f>D54</f>
        <v>0</v>
      </c>
      <c r="E64" s="27"/>
      <c r="G64" s="38"/>
      <c r="H64" s="39"/>
    </row>
    <row r="65" spans="1:8" s="7" customFormat="1" x14ac:dyDescent="0.2">
      <c r="A65" s="6"/>
      <c r="E65" s="27"/>
      <c r="G65" s="38"/>
      <c r="H65" s="39"/>
    </row>
    <row r="66" spans="1:8" s="7" customFormat="1" x14ac:dyDescent="0.2">
      <c r="A66" s="6"/>
      <c r="E66" s="27"/>
      <c r="G66" s="38"/>
      <c r="H66" s="39"/>
    </row>
    <row r="67" spans="1:8" s="7" customFormat="1" x14ac:dyDescent="0.2">
      <c r="A67" s="6"/>
      <c r="E67" s="27"/>
      <c r="G67" s="38"/>
      <c r="H67" s="39"/>
    </row>
    <row r="68" spans="1:8" s="7" customFormat="1" x14ac:dyDescent="0.2">
      <c r="A68" s="6"/>
      <c r="E68" s="27"/>
      <c r="G68" s="38"/>
      <c r="H68" s="39"/>
    </row>
    <row r="69" spans="1:8" s="7" customFormat="1" x14ac:dyDescent="0.2">
      <c r="A69" s="6"/>
      <c r="E69" s="27"/>
      <c r="G69" s="38"/>
      <c r="H69" s="39"/>
    </row>
    <row r="70" spans="1:8" s="7" customFormat="1" x14ac:dyDescent="0.2">
      <c r="A70" s="6"/>
      <c r="E70" s="27"/>
      <c r="G70" s="38"/>
      <c r="H70" s="39"/>
    </row>
    <row r="71" spans="1:8" s="7" customFormat="1" x14ac:dyDescent="0.2">
      <c r="A71" s="6"/>
      <c r="G71" s="8"/>
      <c r="H71" s="9"/>
    </row>
    <row r="72" spans="1:8" s="7" customFormat="1" x14ac:dyDescent="0.2">
      <c r="A72" s="6"/>
      <c r="G72" s="8"/>
      <c r="H72" s="9"/>
    </row>
    <row r="73" spans="1:8" s="7" customFormat="1" x14ac:dyDescent="0.2">
      <c r="A73" s="6"/>
      <c r="G73" s="8"/>
      <c r="H73" s="9"/>
    </row>
    <row r="74" spans="1:8" s="7" customFormat="1" ht="15" x14ac:dyDescent="0.2">
      <c r="A74" s="6"/>
      <c r="B74" s="122" t="s">
        <v>40</v>
      </c>
      <c r="C74" s="123"/>
      <c r="D74" s="123"/>
      <c r="E74" s="123"/>
      <c r="F74" s="123"/>
      <c r="G74" s="124"/>
      <c r="H74" s="9"/>
    </row>
    <row r="75" spans="1:8" s="7" customFormat="1" ht="30.75" customHeight="1" x14ac:dyDescent="0.2">
      <c r="A75" s="6"/>
      <c r="B75" s="40" t="s">
        <v>15</v>
      </c>
      <c r="C75" s="46" t="s">
        <v>16</v>
      </c>
      <c r="D75" s="47" t="s">
        <v>17</v>
      </c>
      <c r="E75" s="47" t="s">
        <v>32</v>
      </c>
      <c r="F75" s="47" t="s">
        <v>18</v>
      </c>
      <c r="G75" s="48" t="s">
        <v>32</v>
      </c>
      <c r="H75" s="39"/>
    </row>
    <row r="76" spans="1:8" s="7" customFormat="1" ht="18.75" customHeight="1" x14ac:dyDescent="0.2">
      <c r="A76" s="6"/>
      <c r="B76" s="73" t="s">
        <v>37</v>
      </c>
      <c r="C76" s="113">
        <v>45168</v>
      </c>
      <c r="D76" s="114">
        <v>18873400</v>
      </c>
      <c r="E76" s="75"/>
      <c r="F76" s="76">
        <v>0</v>
      </c>
      <c r="G76" s="76">
        <v>0</v>
      </c>
      <c r="H76" s="39"/>
    </row>
    <row r="77" spans="1:8" s="7" customFormat="1" ht="18.75" customHeight="1" x14ac:dyDescent="0.2">
      <c r="A77" s="6"/>
      <c r="B77" s="73"/>
      <c r="C77" s="74"/>
      <c r="D77" s="75"/>
      <c r="E77" s="75">
        <f>E39</f>
        <v>0</v>
      </c>
      <c r="F77" s="76">
        <v>0</v>
      </c>
      <c r="G77" s="76">
        <v>0</v>
      </c>
      <c r="H77" s="39"/>
    </row>
    <row r="78" spans="1:8" s="7" customFormat="1" ht="18.75" customHeight="1" x14ac:dyDescent="0.2">
      <c r="A78" s="6"/>
      <c r="B78" s="44"/>
      <c r="C78" s="86"/>
      <c r="D78" s="110">
        <v>0</v>
      </c>
      <c r="E78" s="110"/>
      <c r="F78" s="111"/>
      <c r="G78" s="111"/>
      <c r="H78" s="39"/>
    </row>
    <row r="79" spans="1:8" s="7" customFormat="1" ht="12.75" x14ac:dyDescent="0.2">
      <c r="A79" s="6"/>
      <c r="B79" s="129" t="s">
        <v>25</v>
      </c>
      <c r="C79" s="130"/>
      <c r="D79" s="49">
        <f>D76+D77</f>
        <v>18873400</v>
      </c>
      <c r="E79" s="49">
        <f>SUM(E77:E77)</f>
        <v>0</v>
      </c>
      <c r="F79" s="49">
        <v>0</v>
      </c>
      <c r="G79" s="49">
        <f>SUM(G77:G77)</f>
        <v>0</v>
      </c>
      <c r="H79" s="39"/>
    </row>
    <row r="80" spans="1:8" s="7" customFormat="1" ht="12.75" x14ac:dyDescent="0.2">
      <c r="A80" s="6"/>
      <c r="B80" s="118" t="s">
        <v>26</v>
      </c>
      <c r="C80" s="119"/>
      <c r="D80" s="87">
        <f>D48</f>
        <v>0</v>
      </c>
      <c r="E80" s="87">
        <f>SUM(E77:E77)</f>
        <v>0</v>
      </c>
      <c r="F80" s="87">
        <v>0</v>
      </c>
      <c r="G80" s="88">
        <v>0</v>
      </c>
      <c r="H80" s="39"/>
    </row>
    <row r="81" spans="1:8" s="7" customFormat="1" ht="7.5" customHeight="1" x14ac:dyDescent="0.2">
      <c r="A81" s="6"/>
      <c r="B81" s="16"/>
      <c r="C81" s="16"/>
      <c r="D81" s="16"/>
      <c r="E81" s="16"/>
      <c r="F81" s="16"/>
      <c r="G81" s="16"/>
      <c r="H81" s="39"/>
    </row>
    <row r="82" spans="1:8" s="7" customFormat="1" ht="12.75" x14ac:dyDescent="0.2">
      <c r="A82" s="6"/>
      <c r="B82" s="116" t="s">
        <v>27</v>
      </c>
      <c r="C82" s="117"/>
      <c r="D82" s="77">
        <v>1</v>
      </c>
      <c r="E82" s="78">
        <v>0</v>
      </c>
      <c r="F82" s="78">
        <v>0</v>
      </c>
      <c r="G82" s="78">
        <v>0</v>
      </c>
      <c r="H82" s="39"/>
    </row>
    <row r="83" spans="1:8" s="7" customFormat="1" ht="12" thickBot="1" x14ac:dyDescent="0.25">
      <c r="A83" s="79"/>
      <c r="B83" s="80"/>
      <c r="C83" s="80"/>
      <c r="D83" s="80"/>
      <c r="E83" s="80"/>
      <c r="F83" s="80"/>
      <c r="G83" s="81"/>
      <c r="H83" s="82"/>
    </row>
    <row r="84" spans="1:8" s="7" customFormat="1" x14ac:dyDescent="0.2">
      <c r="G84" s="38"/>
      <c r="H84" s="83"/>
    </row>
    <row r="85" spans="1:8" s="7" customFormat="1" x14ac:dyDescent="0.2">
      <c r="G85" s="38"/>
      <c r="H85" s="83"/>
    </row>
    <row r="86" spans="1:8" s="7" customFormat="1" x14ac:dyDescent="0.2">
      <c r="G86" s="38"/>
      <c r="H86" s="83"/>
    </row>
    <row r="87" spans="1:8" s="7" customFormat="1" x14ac:dyDescent="0.2">
      <c r="G87" s="8"/>
      <c r="H87" s="83"/>
    </row>
    <row r="88" spans="1:8" s="7" customFormat="1" x14ac:dyDescent="0.2">
      <c r="G88" s="8"/>
      <c r="H88" s="83"/>
    </row>
  </sheetData>
  <mergeCells count="16">
    <mergeCell ref="B1:H1"/>
    <mergeCell ref="B82:C82"/>
    <mergeCell ref="B80:C80"/>
    <mergeCell ref="B19:C19"/>
    <mergeCell ref="B25:C25"/>
    <mergeCell ref="B37:G37"/>
    <mergeCell ref="B31:C31"/>
    <mergeCell ref="B74:G74"/>
    <mergeCell ref="B4:C4"/>
    <mergeCell ref="B3:C3"/>
    <mergeCell ref="B42:C42"/>
    <mergeCell ref="B43:C43"/>
    <mergeCell ref="B79:C79"/>
    <mergeCell ref="B47:C47"/>
    <mergeCell ref="B48:C48"/>
    <mergeCell ref="B49:C4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5" orientation="portrait" r:id="rId1"/>
  <rowBreaks count="1" manualBreakCount="1">
    <brk id="83" max="7" man="1"/>
  </rowBreaks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9:G13"/>
  <sheetViews>
    <sheetView workbookViewId="0">
      <selection activeCell="G13" sqref="G13"/>
    </sheetView>
  </sheetViews>
  <sheetFormatPr baseColWidth="10" defaultRowHeight="15" x14ac:dyDescent="0.25"/>
  <cols>
    <col min="6" max="6" width="21.7109375" customWidth="1"/>
  </cols>
  <sheetData>
    <row r="9" spans="6:7" x14ac:dyDescent="0.25">
      <c r="F9">
        <v>125950072</v>
      </c>
      <c r="G9">
        <v>100</v>
      </c>
    </row>
    <row r="10" spans="6:7" x14ac:dyDescent="0.25">
      <c r="F10">
        <v>125940031</v>
      </c>
      <c r="G10" t="s">
        <v>41</v>
      </c>
    </row>
    <row r="11" spans="6:7" x14ac:dyDescent="0.25">
      <c r="F11">
        <f>F9-F10</f>
        <v>10041</v>
      </c>
    </row>
    <row r="13" spans="6:7" x14ac:dyDescent="0.25">
      <c r="F13" t="s">
        <v>42</v>
      </c>
      <c r="G13">
        <f>(F10*G9)/F9</f>
        <v>99.992027793362439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AE9EDE713207409AE34633280245C0" ma:contentTypeVersion="16" ma:contentTypeDescription="Crear nuevo documento." ma:contentTypeScope="" ma:versionID="cbf0db792531df54f8752fa3a988f244">
  <xsd:schema xmlns:xsd="http://www.w3.org/2001/XMLSchema" xmlns:xs="http://www.w3.org/2001/XMLSchema" xmlns:p="http://schemas.microsoft.com/office/2006/metadata/properties" xmlns:ns2="3870e63f-2239-4346-877f-a974d9502eb5" xmlns:ns3="46fa1274-8a45-40aa-9ff4-4382a79b23df" targetNamespace="http://schemas.microsoft.com/office/2006/metadata/properties" ma:root="true" ma:fieldsID="3c2c7cbd2c29bc40cdaf8f57a47e0c6d" ns2:_="" ns3:_="">
    <xsd:import namespace="3870e63f-2239-4346-877f-a974d9502eb5"/>
    <xsd:import namespace="46fa1274-8a45-40aa-9ff4-4382a79b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Confidencia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70e63f-2239-4346-877f-a974d950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Confidencial" ma:index="21" nillable="true" ma:displayName="Filtro" ma:default="1" ma:description="Documento que requiere permisos." ma:format="Dropdown" ma:internalName="Confidencial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1274-8a45-40aa-9ff4-4382a79b23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5dacab-5caa-43e1-a9da-23c1dd2c9890}" ma:internalName="TaxCatchAll" ma:showField="CatchAllData" ma:web="46fa1274-8a45-40aa-9ff4-4382a79b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fidencial xmlns="3870e63f-2239-4346-877f-a974d9502eb5">true</Confidencial>
    <TaxCatchAll xmlns="46fa1274-8a45-40aa-9ff4-4382a79b23df" xsi:nil="true"/>
    <lcf76f155ced4ddcb4097134ff3c332f xmlns="3870e63f-2239-4346-877f-a974d9502e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19CE92-EAE6-4A70-9F90-D9D88DA2611B}"/>
</file>

<file path=customXml/itemProps2.xml><?xml version="1.0" encoding="utf-8"?>
<ds:datastoreItem xmlns:ds="http://schemas.openxmlformats.org/officeDocument/2006/customXml" ds:itemID="{B6A9FDE7-F6AF-441C-A7BD-D3D960B089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637F7-F35B-40FF-BD01-8D7EA969F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 EPP</vt:lpstr>
      <vt:lpstr>Hoja1</vt:lpstr>
      <vt:lpstr>'Contrato EPP'!Área_de_impresión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sonia.murcia.co</dc:creator>
  <cp:lastModifiedBy>Johan Jair Varela Cano</cp:lastModifiedBy>
  <cp:lastPrinted>2019-09-11T13:42:07Z</cp:lastPrinted>
  <dcterms:created xsi:type="dcterms:W3CDTF">2014-10-30T20:17:02Z</dcterms:created>
  <dcterms:modified xsi:type="dcterms:W3CDTF">2023-08-21T02:53:19Z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0x0101004EAE9EDE713207409AE34633280245C0</vt:lpwstr>
  </property>
</Properties>
</file>