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Kary/Library/Mobile Documents/com~apple~CloudDocs/REGIÓN METROPOLITANA/PROCESOS 2026/Conectividad/RFQ/"/>
    </mc:Choice>
  </mc:AlternateContent>
  <xr:revisionPtr revIDLastSave="0" documentId="13_ncr:1_{65B0111B-357B-0549-B94B-B8AA07E65FF4}" xr6:coauthVersionLast="36" xr6:coauthVersionMax="36" xr10:uidLastSave="{00000000-0000-0000-0000-000000000000}"/>
  <bookViews>
    <workbookView xWindow="1300" yWindow="520" windowWidth="22980" windowHeight="13940" xr2:uid="{00000000-000D-0000-FFFF-FFFF00000000}"/>
  </bookViews>
  <sheets>
    <sheet name="EVALUCIÓN COTIZACIONES" sheetId="1" r:id="rId1"/>
    <sheet name="ANÁLISIS COTIZACIÓN MENO VALOR" sheetId="3" r:id="rId2"/>
  </sheets>
  <calcPr calcId="181029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I9" i="3"/>
  <c r="F10" i="3"/>
  <c r="F9" i="3"/>
  <c r="H9" i="3"/>
  <c r="E9" i="3"/>
  <c r="J7" i="1"/>
  <c r="H10" i="1"/>
  <c r="J10" i="1"/>
  <c r="K10" i="1"/>
  <c r="F10" i="1"/>
  <c r="G10" i="1"/>
  <c r="J8" i="1"/>
  <c r="K8" i="1"/>
  <c r="F8" i="1"/>
  <c r="G8" i="1"/>
  <c r="F4" i="1"/>
  <c r="G4" i="1"/>
  <c r="J4" i="1"/>
  <c r="J9" i="1"/>
  <c r="H9" i="1"/>
  <c r="F9" i="1"/>
  <c r="G9" i="1"/>
  <c r="H7" i="1"/>
  <c r="K7" i="1"/>
  <c r="F7" i="1"/>
  <c r="G7" i="1"/>
  <c r="J6" i="1"/>
  <c r="H6" i="1"/>
  <c r="F6" i="1"/>
  <c r="G6" i="1"/>
  <c r="J5" i="1"/>
  <c r="H5" i="1"/>
  <c r="K5" i="1"/>
  <c r="F5" i="1"/>
  <c r="G5" i="1"/>
  <c r="H4" i="1"/>
  <c r="K4" i="1"/>
  <c r="K6" i="1"/>
  <c r="K9" i="1"/>
</calcChain>
</file>

<file path=xl/sharedStrings.xml><?xml version="1.0" encoding="utf-8"?>
<sst xmlns="http://schemas.openxmlformats.org/spreadsheetml/2006/main" count="49" uniqueCount="43">
  <si>
    <t>ORDENADO POR OFERTA MÁS FAVORABLE PARA LA ENTIDAD</t>
  </si>
  <si>
    <t>OFERENTE PARTICIPANTE</t>
  </si>
  <si>
    <t>PRESUPUESTO OFICIAL</t>
  </si>
  <si>
    <t>VALOR DE OFERTA PRESENTADA</t>
  </si>
  <si>
    <t>DIFERENCIA RESPECTO A PRESUPUESTO OFICIAL</t>
  </si>
  <si>
    <t>HABILITADO / NO HABILITADO</t>
  </si>
  <si>
    <t>OBSERVACIÓN</t>
  </si>
  <si>
    <t>VALOR MÍNIMO ACEPTABLE</t>
  </si>
  <si>
    <t>VALIDACIÓN VALOR OFERTA</t>
  </si>
  <si>
    <t>Valor de la oferta se encuentra acorde con presupuesto oficial</t>
  </si>
  <si>
    <t>ITEM</t>
  </si>
  <si>
    <t>PRECIO TECHO</t>
  </si>
  <si>
    <t>CUMPLE / NO CUMPLE</t>
  </si>
  <si>
    <t>No.</t>
  </si>
  <si>
    <t>PORCENTAJE DE DESCUENTO</t>
  </si>
  <si>
    <t>Valor de la oferta es superior al presupuesto oficial</t>
  </si>
  <si>
    <t>PRECIO TECHO UNITARIO CATALOGO</t>
  </si>
  <si>
    <t xml:space="preserve">PRECIO UNITARIO COTIZADO CON DESCUENTOS </t>
  </si>
  <si>
    <t>Comunicación Celular S.A Comcel S.A</t>
  </si>
  <si>
    <t>Colombia Telecomunicaciones S.A. ESP BIC</t>
  </si>
  <si>
    <t>CUMPLE</t>
  </si>
  <si>
    <t>Media Commerce Partners SAS</t>
  </si>
  <si>
    <t xml:space="preserve">EVALUACIÓN EVENTO DE COTIZACIÓN RFQ 206779 -  Conectividad
Acuerdo Marco de Servicios de Conectividad IV
CCE-SNG-AMP-003-2024													</t>
  </si>
  <si>
    <t xml:space="preserve">Valor de la oferta supera el presupuesto oficial </t>
  </si>
  <si>
    <t>IFX Networks Colombia SAS</t>
  </si>
  <si>
    <t>UT Conectividad 4 UNE Emtelco 2024</t>
  </si>
  <si>
    <t>CIRION TECHNOLOGIES COLOMBIA S.A.S</t>
  </si>
  <si>
    <t>No presenta descuento</t>
  </si>
  <si>
    <t>ETB</t>
  </si>
  <si>
    <t xml:space="preserve">Enlaces de Conectividad Terrestre - Enlaces Dedicados a Internet - Zona 1 - Oro - Alta - 1Gbps - 1Gbps - Re-uso: 1:1 - Simétrico - Mes - CANTIDAD: 1							</t>
  </si>
  <si>
    <t>Enlaces de Conectividad Terrestre - Enlaces Dedicados a Internet - Zona 1 - Plata - Alta - 512Mbps - 512Mbps - Re-uso: 1:1 - Simétrico - Mes - CANTIDAD: 1</t>
  </si>
  <si>
    <t xml:space="preserve">Enlaces de Conectividad Satelital - Enlace a Internet Satelital - Orbita Baja - Zona 1 - Bronce - NA - 100Mbps - 12Mbps - Best Effort - NA - Mes - CANTIDAD: 1							</t>
  </si>
  <si>
    <t xml:space="preserve">Servicios Complementarios - Access Point - Estandar - Zona 1 - Plata - Outdoor - Ficha técnica - Ficha técnica - Hasta 30 Usuarios - Gestionado por la Entidad - Mes - CANTIDAD: 1							</t>
  </si>
  <si>
    <t>OFERTA CON MENOR VALOR: Media Commerce Partners SAS_#1291146</t>
  </si>
  <si>
    <t>Valor Instalación Máximo</t>
  </si>
  <si>
    <t>Valos instalación con descuento</t>
  </si>
  <si>
    <t>Valor servico * Cantidad * Tiempo 
(11 MESES)</t>
  </si>
  <si>
    <t>Valor IVA</t>
  </si>
  <si>
    <t>Totales</t>
  </si>
  <si>
    <t>Valor total oferta:</t>
  </si>
  <si>
    <t xml:space="preserve">Vaor oferta simulador </t>
  </si>
  <si>
    <t>Diferencia</t>
  </si>
  <si>
    <t>HABILITADO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</si>
</sst>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[$$-240A]\ #,##0.00;[Red]\-[$$-240A]\ #,##0.00"/>
    <numFmt numFmtId="167" formatCode="_-&quot;$&quot;\ * #,##0.00_-;\-&quot;$&quot;\ * #,##0.00_-;_-&quot;$&quot;\ * &quot;-&quot;_-;_-@_-"/>
    <numFmt numFmtId="168" formatCode="[$$-240A]\ #,##0.00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[$$-240A]\ #,##0.0000"/>
    <numFmt numFmtId="172" formatCode="[$$-240A]\ #,##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  <font>
      <sz val="11"/>
      <name val="Arial"/>
      <family val="1"/>
    </font>
    <font>
      <sz val="10"/>
      <color theme="1"/>
      <name val="Abad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badi"/>
    </font>
    <font>
      <b/>
      <sz val="10"/>
      <color rgb="FFFF0000"/>
      <name val="Abadi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EDC82"/>
        <bgColor rgb="FF000000"/>
      </patternFill>
    </fill>
    <fill>
      <patternFill patternType="solid">
        <fgColor rgb="FF8080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6" fillId="0" borderId="0" applyFill="0" applyBorder="0" applyProtection="0">
      <alignment horizontal="left" vertical="center"/>
    </xf>
    <xf numFmtId="165" fontId="7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6" borderId="0">
      <alignment horizontal="center" vertical="center"/>
    </xf>
    <xf numFmtId="0" fontId="9" fillId="7" borderId="0"/>
    <xf numFmtId="0" fontId="8" fillId="8" borderId="0">
      <alignment horizontal="center" vertical="center" wrapText="1"/>
    </xf>
    <xf numFmtId="170" fontId="1" fillId="0" borderId="0" applyFont="0" applyFill="0" applyBorder="0" applyAlignment="0" applyProtection="0"/>
    <xf numFmtId="49" fontId="10" fillId="0" borderId="0">
      <alignment horizontal="left" vertical="center"/>
    </xf>
    <xf numFmtId="0" fontId="9" fillId="0" borderId="0"/>
    <xf numFmtId="9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1" fillId="0" borderId="0"/>
    <xf numFmtId="0" fontId="9" fillId="0" borderId="0"/>
    <xf numFmtId="0" fontId="1" fillId="0" borderId="0"/>
    <xf numFmtId="0" fontId="12" fillId="0" borderId="0"/>
    <xf numFmtId="0" fontId="12" fillId="0" borderId="0">
      <alignment vertical="center"/>
    </xf>
    <xf numFmtId="0" fontId="1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3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/>
    <xf numFmtId="0" fontId="9" fillId="0" borderId="0"/>
    <xf numFmtId="0" fontId="1" fillId="0" borderId="0"/>
    <xf numFmtId="170" fontId="1" fillId="0" borderId="0" applyFont="0" applyFill="0" applyBorder="0" applyAlignment="0" applyProtection="0"/>
    <xf numFmtId="0" fontId="17" fillId="0" borderId="0"/>
  </cellStyleXfs>
  <cellXfs count="41">
    <xf numFmtId="0" fontId="0" fillId="0" borderId="0" xfId="0"/>
    <xf numFmtId="166" fontId="2" fillId="0" borderId="1" xfId="0" applyNumberFormat="1" applyFont="1" applyBorder="1" applyAlignment="1">
      <alignment vertical="center"/>
    </xf>
    <xf numFmtId="167" fontId="3" fillId="3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8" fontId="4" fillId="4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vertical="center"/>
    </xf>
    <xf numFmtId="168" fontId="5" fillId="0" borderId="1" xfId="0" applyNumberFormat="1" applyFont="1" applyBorder="1" applyAlignment="1">
      <alignment vertical="center" wrapText="1"/>
    </xf>
    <xf numFmtId="0" fontId="2" fillId="5" borderId="0" xfId="0" applyFont="1" applyFill="1"/>
    <xf numFmtId="168" fontId="2" fillId="5" borderId="0" xfId="0" applyNumberFormat="1" applyFont="1" applyFill="1"/>
    <xf numFmtId="171" fontId="4" fillId="4" borderId="1" xfId="0" applyNumberFormat="1" applyFont="1" applyFill="1" applyBorder="1" applyAlignment="1">
      <alignment horizontal="center" vertical="center" wrapText="1"/>
    </xf>
    <xf numFmtId="171" fontId="2" fillId="5" borderId="0" xfId="0" applyNumberFormat="1" applyFont="1" applyFill="1"/>
    <xf numFmtId="167" fontId="3" fillId="9" borderId="1" xfId="1" applyNumberFormat="1" applyFont="1" applyFill="1" applyBorder="1" applyAlignment="1">
      <alignment horizontal="center" vertical="center" wrapText="1"/>
    </xf>
    <xf numFmtId="168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5" borderId="0" xfId="0" applyFont="1" applyFill="1" applyAlignment="1">
      <alignment vertical="center"/>
    </xf>
    <xf numFmtId="0" fontId="18" fillId="5" borderId="0" xfId="0" applyFont="1" applyFill="1"/>
    <xf numFmtId="0" fontId="19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19" fillId="3" borderId="1" xfId="0" applyFont="1" applyFill="1" applyBorder="1" applyAlignment="1">
      <alignment horizontal="center" vertical="center"/>
    </xf>
    <xf numFmtId="0" fontId="18" fillId="5" borderId="1" xfId="0" applyFont="1" applyFill="1" applyBorder="1"/>
    <xf numFmtId="0" fontId="19" fillId="4" borderId="1" xfId="0" applyFont="1" applyFill="1" applyBorder="1" applyAlignment="1">
      <alignment horizontal="center" vertical="center"/>
    </xf>
    <xf numFmtId="0" fontId="18" fillId="0" borderId="0" xfId="0" applyFont="1" applyFill="1"/>
    <xf numFmtId="168" fontId="21" fillId="10" borderId="1" xfId="0" applyNumberFormat="1" applyFont="1" applyFill="1" applyBorder="1" applyAlignment="1" applyProtection="1">
      <alignment horizontal="center" vertical="center" wrapText="1"/>
      <protection hidden="1"/>
    </xf>
    <xf numFmtId="168" fontId="21" fillId="0" borderId="5" xfId="0" applyNumberFormat="1" applyFont="1" applyBorder="1" applyAlignment="1" applyProtection="1">
      <alignment horizontal="center" vertical="center" wrapText="1"/>
      <protection hidden="1"/>
    </xf>
    <xf numFmtId="168" fontId="21" fillId="0" borderId="1" xfId="0" applyNumberFormat="1" applyFont="1" applyBorder="1" applyAlignment="1" applyProtection="1">
      <alignment horizontal="center" vertical="center" wrapText="1"/>
      <protection hidden="1"/>
    </xf>
    <xf numFmtId="0" fontId="18" fillId="5" borderId="0" xfId="0" applyFont="1" applyFill="1" applyAlignment="1">
      <alignment horizontal="center"/>
    </xf>
    <xf numFmtId="168" fontId="22" fillId="5" borderId="1" xfId="0" applyNumberFormat="1" applyFont="1" applyFill="1" applyBorder="1" applyAlignment="1">
      <alignment horizontal="center" vertical="center"/>
    </xf>
    <xf numFmtId="172" fontId="22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164" fontId="23" fillId="5" borderId="1" xfId="1" applyFont="1" applyFill="1" applyBorder="1" applyAlignment="1">
      <alignment horizontal="center" vertical="center"/>
    </xf>
    <xf numFmtId="164" fontId="23" fillId="5" borderId="1" xfId="1" applyFont="1" applyFill="1" applyBorder="1" applyAlignment="1">
      <alignment vertical="center"/>
    </xf>
    <xf numFmtId="0" fontId="23" fillId="5" borderId="1" xfId="0" applyFont="1" applyFill="1" applyBorder="1" applyAlignment="1">
      <alignment horizontal="center"/>
    </xf>
    <xf numFmtId="164" fontId="23" fillId="5" borderId="1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67" fontId="19" fillId="2" borderId="1" xfId="1" applyNumberFormat="1" applyFont="1" applyFill="1" applyBorder="1" applyAlignment="1">
      <alignment horizontal="center" vertical="center" wrapText="1"/>
    </xf>
  </cellXfs>
  <cellStyles count="30">
    <cellStyle name="BodyStyle" xfId="3" xr:uid="{00000000-0005-0000-0000-000000000000}"/>
    <cellStyle name="BodyStyle 2" xfId="10" xr:uid="{00000000-0005-0000-0000-000001000000}"/>
    <cellStyle name="Currency" xfId="4" xr:uid="{00000000-0005-0000-0000-000002000000}"/>
    <cellStyle name="Currency [0]" xfId="23" xr:uid="{00000000-0005-0000-0000-000003000000}"/>
    <cellStyle name="Currency [0] 2" xfId="20" xr:uid="{00000000-0005-0000-0000-000004000000}"/>
    <cellStyle name="HeaderStyle" xfId="6" xr:uid="{00000000-0005-0000-0000-000005000000}"/>
    <cellStyle name="HeaderTopStyle" xfId="8" xr:uid="{00000000-0005-0000-0000-000006000000}"/>
    <cellStyle name="IsSelectedStyle" xfId="7" xr:uid="{00000000-0005-0000-0000-000007000000}"/>
    <cellStyle name="Moneda [0]" xfId="1" builtinId="7"/>
    <cellStyle name="Moneda [0] 2" xfId="24" xr:uid="{00000000-0005-0000-0000-000009000000}"/>
    <cellStyle name="Moneda 2" xfId="9" xr:uid="{00000000-0005-0000-0000-00000A000000}"/>
    <cellStyle name="Moneda 3" xfId="13" xr:uid="{00000000-0005-0000-0000-00000B000000}"/>
    <cellStyle name="Moneda 3 2" xfId="21" xr:uid="{00000000-0005-0000-0000-00000C000000}"/>
    <cellStyle name="Moneda 4" xfId="5" xr:uid="{00000000-0005-0000-0000-00000D000000}"/>
    <cellStyle name="Moneda 5" xfId="28" xr:uid="{00000000-0005-0000-0000-00000E000000}"/>
    <cellStyle name="Normal" xfId="0" builtinId="0"/>
    <cellStyle name="Normal 10 2" xfId="25" xr:uid="{00000000-0005-0000-0000-000010000000}"/>
    <cellStyle name="Normal 12" xfId="26" xr:uid="{00000000-0005-0000-0000-000011000000}"/>
    <cellStyle name="Normal 2" xfId="11" xr:uid="{00000000-0005-0000-0000-000012000000}"/>
    <cellStyle name="Normal 3" xfId="14" xr:uid="{00000000-0005-0000-0000-000013000000}"/>
    <cellStyle name="Normal 3 2" xfId="22" xr:uid="{00000000-0005-0000-0000-000014000000}"/>
    <cellStyle name="Normal 4" xfId="15" xr:uid="{00000000-0005-0000-0000-000015000000}"/>
    <cellStyle name="Normal 5" xfId="16" xr:uid="{00000000-0005-0000-0000-000016000000}"/>
    <cellStyle name="Normal 5 3" xfId="18" xr:uid="{00000000-0005-0000-0000-000017000000}"/>
    <cellStyle name="Normal 6" xfId="29" xr:uid="{3A04B101-72C2-4D00-9397-6B989076ED8C}"/>
    <cellStyle name="Normal 63" xfId="27" xr:uid="{00000000-0005-0000-0000-000018000000}"/>
    <cellStyle name="Porcentaje" xfId="2" builtinId="5"/>
    <cellStyle name="Porcentaje 2" xfId="12" xr:uid="{00000000-0005-0000-0000-00001A000000}"/>
    <cellStyle name="표준 4" xfId="19" xr:uid="{00000000-0005-0000-0000-00001B000000}"/>
    <cellStyle name="표준_SEA Price List.(VER1)" xfId="17" xr:uid="{00000000-0005-0000-0000-00001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A0BB7E4-E073-4B6D-AADA-ACD51AB4F0C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zoomScale="72" zoomScaleNormal="72" workbookViewId="0">
      <selection activeCell="K8" sqref="K8"/>
    </sheetView>
  </sheetViews>
  <sheetFormatPr baseColWidth="10" defaultColWidth="11.5" defaultRowHeight="52.5" customHeight="1"/>
  <cols>
    <col min="1" max="1" width="11.5" style="9"/>
    <col min="2" max="2" width="26.83203125" style="9" customWidth="1"/>
    <col min="3" max="3" width="43.83203125" style="9" customWidth="1"/>
    <col min="4" max="4" width="24.33203125" style="12" bestFit="1" customWidth="1"/>
    <col min="5" max="5" width="24.33203125" style="10" customWidth="1"/>
    <col min="6" max="6" width="20.83203125" style="10" customWidth="1"/>
    <col min="7" max="7" width="19.5" style="9" customWidth="1"/>
    <col min="8" max="8" width="25.5" style="9" customWidth="1"/>
    <col min="9" max="9" width="26.5" style="9" customWidth="1"/>
    <col min="10" max="10" width="22.33203125" style="9" customWidth="1"/>
    <col min="11" max="11" width="22.1640625" style="9" customWidth="1"/>
    <col min="12" max="12" width="20.5" style="9" customWidth="1"/>
    <col min="13" max="16384" width="11.5" style="9"/>
  </cols>
  <sheetData>
    <row r="2" spans="2:11" ht="57.75" customHeight="1">
      <c r="B2" s="35" t="s">
        <v>22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ht="64.5" customHeight="1">
      <c r="B3" s="5" t="s">
        <v>0</v>
      </c>
      <c r="C3" s="5" t="s">
        <v>1</v>
      </c>
      <c r="D3" s="11" t="s">
        <v>2</v>
      </c>
      <c r="E3" s="6" t="s">
        <v>3</v>
      </c>
      <c r="F3" s="6" t="s">
        <v>4</v>
      </c>
      <c r="G3" s="5" t="s">
        <v>14</v>
      </c>
      <c r="H3" s="5" t="s">
        <v>5</v>
      </c>
      <c r="I3" s="5" t="s">
        <v>6</v>
      </c>
      <c r="J3" s="5" t="s">
        <v>7</v>
      </c>
      <c r="K3" s="5" t="s">
        <v>8</v>
      </c>
    </row>
    <row r="4" spans="2:11" ht="51" customHeight="1">
      <c r="B4" s="5">
        <v>1</v>
      </c>
      <c r="C4" s="15" t="s">
        <v>21</v>
      </c>
      <c r="D4" s="14">
        <v>526923313</v>
      </c>
      <c r="E4" s="14">
        <v>67494436.760000005</v>
      </c>
      <c r="F4" s="7">
        <f>D4-E4</f>
        <v>459428876.24000001</v>
      </c>
      <c r="G4" s="4">
        <f t="shared" ref="G4:G9" si="0">(F4*100%)/D4</f>
        <v>0.87190842558146597</v>
      </c>
      <c r="H4" s="13" t="str">
        <f t="shared" ref="H4:H9" si="1">IF(D4&gt;E4,"HABILITADO","NO HABILITADO")</f>
        <v>HABILITADO</v>
      </c>
      <c r="I4" s="3" t="s">
        <v>15</v>
      </c>
      <c r="J4" s="1">
        <f>(D4*80)/100</f>
        <v>421538650.39999998</v>
      </c>
      <c r="K4" s="13" t="str">
        <f>IF(H4="NO HABILITADO","N/A",IF(E4&gt;J4,"PRECIO ACORDE","POSIBLE PRECIO ARTIFICIALMENTE BAJO"))</f>
        <v>POSIBLE PRECIO ARTIFICIALMENTE BAJO</v>
      </c>
    </row>
    <row r="5" spans="2:11" ht="52.5" customHeight="1">
      <c r="B5" s="5">
        <v>2</v>
      </c>
      <c r="C5" s="15" t="s">
        <v>19</v>
      </c>
      <c r="D5" s="14">
        <v>526923313</v>
      </c>
      <c r="E5" s="14">
        <v>662762636.79999995</v>
      </c>
      <c r="F5" s="8">
        <f t="shared" ref="F5:F9" si="2">D5-E5</f>
        <v>-135839323.79999995</v>
      </c>
      <c r="G5" s="4">
        <f t="shared" si="0"/>
        <v>-0.25779714134606901</v>
      </c>
      <c r="H5" s="2" t="str">
        <f t="shared" si="1"/>
        <v>NO HABILITADO</v>
      </c>
      <c r="I5" s="3" t="s">
        <v>23</v>
      </c>
      <c r="J5" s="1">
        <f t="shared" ref="J5:J9" si="3">(D5*80)/100</f>
        <v>421538650.39999998</v>
      </c>
      <c r="K5" s="2" t="str">
        <f>IF(H5="NO HABILITADO","N/A",IF(E5&gt;J5,"PRECIO ACORDE","POSIBLE PRECIO ARTIFICIALMENTE BAJO"))</f>
        <v>N/A</v>
      </c>
    </row>
    <row r="6" spans="2:11" ht="52.5" customHeight="1">
      <c r="B6" s="5">
        <v>3</v>
      </c>
      <c r="C6" s="16" t="s">
        <v>24</v>
      </c>
      <c r="D6" s="14">
        <v>526923313</v>
      </c>
      <c r="E6" s="14">
        <v>96211500</v>
      </c>
      <c r="F6" s="8">
        <f t="shared" si="2"/>
        <v>430711813</v>
      </c>
      <c r="G6" s="4">
        <f t="shared" si="0"/>
        <v>0.81740891392292603</v>
      </c>
      <c r="H6" s="13" t="str">
        <f t="shared" si="1"/>
        <v>HABILITADO</v>
      </c>
      <c r="I6" s="3" t="s">
        <v>15</v>
      </c>
      <c r="J6" s="1">
        <f t="shared" si="3"/>
        <v>421538650.39999998</v>
      </c>
      <c r="K6" s="13" t="str">
        <f t="shared" ref="K6:K9" si="4">IF(H6="NO HABILITADO","N/A",IF(E6&gt;J6,"PRECIO ACORDE","POSIBLE PRECIO ARTIFICIALMENTE BAJO"))</f>
        <v>POSIBLE PRECIO ARTIFICIALMENTE BAJO</v>
      </c>
    </row>
    <row r="7" spans="2:11" ht="52.5" customHeight="1">
      <c r="B7" s="5">
        <v>4</v>
      </c>
      <c r="C7" s="15" t="s">
        <v>25</v>
      </c>
      <c r="D7" s="14">
        <v>526923313</v>
      </c>
      <c r="E7" s="14">
        <v>68238170</v>
      </c>
      <c r="F7" s="8">
        <f t="shared" si="2"/>
        <v>458685143</v>
      </c>
      <c r="G7" s="4">
        <f t="shared" si="0"/>
        <v>0.87049696167077728</v>
      </c>
      <c r="H7" s="2" t="str">
        <f t="shared" si="1"/>
        <v>HABILITADO</v>
      </c>
      <c r="I7" s="3" t="s">
        <v>9</v>
      </c>
      <c r="J7" s="1">
        <f t="shared" si="3"/>
        <v>421538650.39999998</v>
      </c>
      <c r="K7" s="13" t="str">
        <f t="shared" si="4"/>
        <v>POSIBLE PRECIO ARTIFICIALMENTE BAJO</v>
      </c>
    </row>
    <row r="8" spans="2:11" ht="52.5" customHeight="1">
      <c r="B8" s="5">
        <v>5</v>
      </c>
      <c r="C8" s="15" t="s">
        <v>26</v>
      </c>
      <c r="D8" s="14">
        <v>526923313</v>
      </c>
      <c r="E8" s="14">
        <v>526923313</v>
      </c>
      <c r="F8" s="8">
        <f>D8-E8</f>
        <v>0</v>
      </c>
      <c r="G8" s="4">
        <f t="shared" si="0"/>
        <v>0</v>
      </c>
      <c r="H8" s="2" t="s">
        <v>42</v>
      </c>
      <c r="I8" s="3" t="s">
        <v>27</v>
      </c>
      <c r="J8" s="1">
        <f t="shared" si="3"/>
        <v>421538650.39999998</v>
      </c>
      <c r="K8" s="2" t="str">
        <f t="shared" si="4"/>
        <v>PRECIO ACORDE</v>
      </c>
    </row>
    <row r="9" spans="2:11" ht="52.5" customHeight="1">
      <c r="B9" s="5">
        <v>6</v>
      </c>
      <c r="C9" s="15" t="s">
        <v>18</v>
      </c>
      <c r="D9" s="14">
        <v>526923313</v>
      </c>
      <c r="E9" s="14">
        <v>197127097.15000001</v>
      </c>
      <c r="F9" s="8">
        <f t="shared" si="2"/>
        <v>329796215.85000002</v>
      </c>
      <c r="G9" s="4">
        <f t="shared" si="0"/>
        <v>0.62589034820328782</v>
      </c>
      <c r="H9" s="2" t="str">
        <f t="shared" si="1"/>
        <v>HABILITADO</v>
      </c>
      <c r="I9" s="3" t="s">
        <v>9</v>
      </c>
      <c r="J9" s="1">
        <f t="shared" si="3"/>
        <v>421538650.39999998</v>
      </c>
      <c r="K9" s="13" t="str">
        <f t="shared" si="4"/>
        <v>POSIBLE PRECIO ARTIFICIALMENTE BAJO</v>
      </c>
    </row>
    <row r="10" spans="2:11" ht="52.5" customHeight="1">
      <c r="B10" s="5">
        <v>7</v>
      </c>
      <c r="C10" s="15" t="s">
        <v>28</v>
      </c>
      <c r="D10" s="14">
        <v>526923313</v>
      </c>
      <c r="E10" s="14">
        <v>910904649.75</v>
      </c>
      <c r="F10" s="8">
        <f t="shared" ref="F10" si="5">D10-E10</f>
        <v>-383981336.75</v>
      </c>
      <c r="G10" s="4">
        <f t="shared" ref="G10" si="6">(F10*100%)/D10</f>
        <v>-0.72872337829167178</v>
      </c>
      <c r="H10" s="2" t="str">
        <f t="shared" ref="H10" si="7">IF(D10&gt;E10,"HABILITADO","NO HABILITADO")</f>
        <v>NO HABILITADO</v>
      </c>
      <c r="I10" s="3" t="s">
        <v>15</v>
      </c>
      <c r="J10" s="1">
        <f t="shared" ref="J10" si="8">(D10*80)/100</f>
        <v>421538650.39999998</v>
      </c>
      <c r="K10" s="2" t="str">
        <f t="shared" ref="K10" si="9">IF(H10="NO HABILITADO","N/A",IF(E10&gt;J10,"PRECIO ACORDE","POSIBLE PRECIO ARTIFICIALMENTE BAJO"))</f>
        <v>N/A</v>
      </c>
    </row>
    <row r="12" spans="2:11" ht="14"/>
  </sheetData>
  <sortState ref="B11:K17">
    <sortCondition ref="E11:E17"/>
  </sortState>
  <mergeCells count="1">
    <mergeCell ref="B2:K2"/>
  </mergeCells>
  <phoneticPr fontId="16" type="noConversion"/>
  <conditionalFormatting sqref="H4:H9">
    <cfRule type="containsText" dxfId="7" priority="7" operator="containsText" text="NO HABILITADO">
      <formula>NOT(ISERROR(SEARCH("NO HABILITADO",H4)))</formula>
    </cfRule>
    <cfRule type="containsText" dxfId="6" priority="8" operator="containsText" text="HABILITADO">
      <formula>NOT(ISERROR(SEARCH("HABILITADO",H4)))</formula>
    </cfRule>
  </conditionalFormatting>
  <conditionalFormatting sqref="K4:K9">
    <cfRule type="containsText" dxfId="5" priority="5" operator="containsText" text="PRECIO ACORDE">
      <formula>NOT(ISERROR(SEARCH("PRECIO ACORDE",K4)))</formula>
    </cfRule>
    <cfRule type="containsText" dxfId="4" priority="6" operator="containsText" text="N/A">
      <formula>NOT(ISERROR(SEARCH("N/A",K4)))</formula>
    </cfRule>
  </conditionalFormatting>
  <conditionalFormatting sqref="H10">
    <cfRule type="containsText" dxfId="3" priority="3" operator="containsText" text="NO HABILITADO">
      <formula>NOT(ISERROR(SEARCH("NO HABILITADO",H10)))</formula>
    </cfRule>
    <cfRule type="containsText" dxfId="2" priority="4" operator="containsText" text="HABILITADO">
      <formula>NOT(ISERROR(SEARCH("HABILITADO",H10)))</formula>
    </cfRule>
  </conditionalFormatting>
  <conditionalFormatting sqref="K10">
    <cfRule type="containsText" dxfId="1" priority="1" operator="containsText" text="PRECIO ACORDE">
      <formula>NOT(ISERROR(SEARCH("PRECIO ACORDE",K10)))</formula>
    </cfRule>
    <cfRule type="containsText" dxfId="0" priority="2" operator="containsText" text="N/A">
      <formula>NOT(ISERROR(SEARCH("N/A",K10)))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4"/>
  <sheetViews>
    <sheetView topLeftCell="B1" zoomScale="70" zoomScaleNormal="70" workbookViewId="0">
      <selection activeCell="F12" sqref="F12"/>
    </sheetView>
  </sheetViews>
  <sheetFormatPr baseColWidth="10" defaultColWidth="11.5" defaultRowHeight="14"/>
  <cols>
    <col min="1" max="2" width="11.5" style="17"/>
    <col min="3" max="3" width="76.83203125" style="17" customWidth="1"/>
    <col min="4" max="4" width="31.83203125" style="17" customWidth="1"/>
    <col min="5" max="5" width="34.5" style="17" customWidth="1"/>
    <col min="6" max="6" width="35.33203125" style="17" customWidth="1"/>
    <col min="7" max="7" width="29.5" style="17" customWidth="1"/>
    <col min="8" max="8" width="29.33203125" style="17" customWidth="1"/>
    <col min="9" max="9" width="20.83203125" style="23" customWidth="1"/>
    <col min="10" max="10" width="21" style="17" customWidth="1"/>
    <col min="11" max="16384" width="11.5" style="17"/>
  </cols>
  <sheetData>
    <row r="2" spans="1:10" ht="49" customHeight="1">
      <c r="A2" s="27"/>
      <c r="B2" s="22"/>
      <c r="C2" s="39" t="s">
        <v>33</v>
      </c>
      <c r="D2" s="39"/>
      <c r="E2" s="39"/>
      <c r="F2" s="39"/>
      <c r="G2" s="39"/>
      <c r="H2" s="39"/>
      <c r="I2" s="39"/>
      <c r="J2" s="39"/>
    </row>
    <row r="3" spans="1:10" ht="22" customHeight="1">
      <c r="B3" s="39" t="s">
        <v>13</v>
      </c>
      <c r="C3" s="39" t="s">
        <v>10</v>
      </c>
      <c r="D3" s="40" t="s">
        <v>11</v>
      </c>
      <c r="E3" s="40"/>
      <c r="F3" s="40"/>
      <c r="G3" s="40"/>
      <c r="H3" s="40"/>
      <c r="I3" s="40"/>
      <c r="J3" s="40"/>
    </row>
    <row r="4" spans="1:10" ht="58" customHeight="1">
      <c r="B4" s="39"/>
      <c r="C4" s="39"/>
      <c r="D4" s="18" t="s">
        <v>16</v>
      </c>
      <c r="E4" s="18" t="s">
        <v>17</v>
      </c>
      <c r="F4" s="18" t="s">
        <v>36</v>
      </c>
      <c r="G4" s="18" t="s">
        <v>34</v>
      </c>
      <c r="H4" s="18" t="s">
        <v>35</v>
      </c>
      <c r="I4" s="18" t="s">
        <v>37</v>
      </c>
      <c r="J4" s="18" t="s">
        <v>12</v>
      </c>
    </row>
    <row r="5" spans="1:10" ht="57" customHeight="1">
      <c r="B5" s="22">
        <v>1</v>
      </c>
      <c r="C5" s="19" t="s">
        <v>29</v>
      </c>
      <c r="D5" s="26">
        <v>8168400</v>
      </c>
      <c r="E5" s="26">
        <v>1061892</v>
      </c>
      <c r="F5" s="26">
        <v>11680812</v>
      </c>
      <c r="G5" s="24">
        <v>816900</v>
      </c>
      <c r="H5" s="26">
        <v>735210</v>
      </c>
      <c r="I5" s="25">
        <v>2219354.2799999998</v>
      </c>
      <c r="J5" s="20" t="s">
        <v>20</v>
      </c>
    </row>
    <row r="6" spans="1:10" ht="59" customHeight="1">
      <c r="B6" s="22">
        <v>2</v>
      </c>
      <c r="C6" s="19" t="s">
        <v>30</v>
      </c>
      <c r="D6" s="26">
        <v>6338200</v>
      </c>
      <c r="E6" s="26">
        <v>823966</v>
      </c>
      <c r="F6" s="26">
        <v>9063626</v>
      </c>
      <c r="G6" s="24">
        <v>633900</v>
      </c>
      <c r="H6" s="26">
        <v>570510</v>
      </c>
      <c r="I6" s="25">
        <v>1722088.94</v>
      </c>
      <c r="J6" s="20" t="s">
        <v>20</v>
      </c>
    </row>
    <row r="7" spans="1:10" ht="64" customHeight="1">
      <c r="B7" s="22">
        <v>3</v>
      </c>
      <c r="C7" s="19" t="s">
        <v>31</v>
      </c>
      <c r="D7" s="26">
        <v>23787194.449999999</v>
      </c>
      <c r="E7" s="26">
        <v>3092335.28</v>
      </c>
      <c r="F7" s="26">
        <v>34015688.079999998</v>
      </c>
      <c r="G7" s="24">
        <v>3330300</v>
      </c>
      <c r="H7" s="26">
        <v>0</v>
      </c>
      <c r="I7" s="25">
        <v>6462980.7400000002</v>
      </c>
      <c r="J7" s="20" t="s">
        <v>20</v>
      </c>
    </row>
    <row r="8" spans="1:10" ht="55" customHeight="1">
      <c r="B8" s="22">
        <v>4</v>
      </c>
      <c r="C8" s="19" t="s">
        <v>32</v>
      </c>
      <c r="D8" s="26">
        <v>741100</v>
      </c>
      <c r="E8" s="26">
        <v>59288</v>
      </c>
      <c r="F8" s="26">
        <v>652168</v>
      </c>
      <c r="G8" s="24">
        <v>74200</v>
      </c>
      <c r="H8" s="26">
        <v>0</v>
      </c>
      <c r="I8" s="25">
        <v>123911.92</v>
      </c>
      <c r="J8" s="20" t="s">
        <v>20</v>
      </c>
    </row>
    <row r="9" spans="1:10" ht="34" customHeight="1">
      <c r="B9" s="36" t="s">
        <v>38</v>
      </c>
      <c r="C9" s="37"/>
      <c r="D9" s="38"/>
      <c r="E9" s="28">
        <f>SUM(E5:E8)</f>
        <v>5037481.2799999993</v>
      </c>
      <c r="F9" s="28">
        <f>SUM(F5:F8)</f>
        <v>55412294.079999998</v>
      </c>
      <c r="G9" s="28"/>
      <c r="H9" s="28">
        <f>SUM(H5:H8)</f>
        <v>1305720</v>
      </c>
      <c r="I9" s="29">
        <f>SUM(I5:I8)</f>
        <v>10528335.880000001</v>
      </c>
      <c r="J9" s="21"/>
    </row>
    <row r="10" spans="1:10" ht="41" customHeight="1">
      <c r="E10" s="30" t="s">
        <v>39</v>
      </c>
      <c r="F10" s="32">
        <f>F9+H9+I9</f>
        <v>67246349.959999993</v>
      </c>
      <c r="I10" s="17"/>
    </row>
    <row r="11" spans="1:10" ht="32" customHeight="1">
      <c r="E11" s="30" t="s">
        <v>40</v>
      </c>
      <c r="F11" s="31">
        <v>67494436.75999999</v>
      </c>
      <c r="I11" s="17"/>
    </row>
    <row r="12" spans="1:10" ht="36" customHeight="1">
      <c r="E12" s="33" t="s">
        <v>41</v>
      </c>
      <c r="F12" s="34">
        <f>F10-F11</f>
        <v>-248086.79999999702</v>
      </c>
      <c r="I12" s="17"/>
    </row>
    <row r="13" spans="1:10" ht="15" customHeight="1">
      <c r="I13" s="17"/>
    </row>
    <row r="14" spans="1:10">
      <c r="I14" s="17"/>
    </row>
    <row r="15" spans="1:10">
      <c r="I15" s="17"/>
    </row>
    <row r="16" spans="1:10">
      <c r="I16" s="17"/>
    </row>
    <row r="17" spans="9:9">
      <c r="I17" s="17"/>
    </row>
    <row r="18" spans="9:9">
      <c r="I18" s="17"/>
    </row>
    <row r="19" spans="9:9">
      <c r="I19" s="17"/>
    </row>
    <row r="20" spans="9:9">
      <c r="I20" s="17"/>
    </row>
    <row r="21" spans="9:9">
      <c r="I21" s="17"/>
    </row>
    <row r="22" spans="9:9">
      <c r="I22" s="17"/>
    </row>
    <row r="23" spans="9:9">
      <c r="I23" s="17"/>
    </row>
    <row r="24" spans="9:9">
      <c r="I24" s="17"/>
    </row>
    <row r="25" spans="9:9">
      <c r="I25" s="17"/>
    </row>
    <row r="26" spans="9:9">
      <c r="I26" s="17"/>
    </row>
    <row r="27" spans="9:9">
      <c r="I27" s="17"/>
    </row>
    <row r="28" spans="9:9">
      <c r="I28" s="17"/>
    </row>
    <row r="29" spans="9:9">
      <c r="I29" s="17"/>
    </row>
    <row r="30" spans="9:9">
      <c r="I30" s="17"/>
    </row>
    <row r="31" spans="9:9">
      <c r="I31" s="17"/>
    </row>
    <row r="32" spans="9:9">
      <c r="I32" s="17"/>
    </row>
    <row r="33" spans="9:9">
      <c r="I33" s="17"/>
    </row>
    <row r="34" spans="9:9">
      <c r="I34" s="17"/>
    </row>
    <row r="35" spans="9:9">
      <c r="I35" s="17"/>
    </row>
    <row r="36" spans="9:9">
      <c r="I36" s="17"/>
    </row>
    <row r="37" spans="9:9">
      <c r="I37" s="17"/>
    </row>
    <row r="38" spans="9:9">
      <c r="I38" s="17"/>
    </row>
    <row r="39" spans="9:9">
      <c r="I39" s="17"/>
    </row>
    <row r="40" spans="9:9">
      <c r="I40" s="17"/>
    </row>
    <row r="41" spans="9:9">
      <c r="I41" s="17"/>
    </row>
    <row r="42" spans="9:9">
      <c r="I42" s="17"/>
    </row>
    <row r="43" spans="9:9">
      <c r="I43" s="17"/>
    </row>
    <row r="44" spans="9:9">
      <c r="I44" s="17"/>
    </row>
    <row r="45" spans="9:9">
      <c r="I45" s="17"/>
    </row>
    <row r="46" spans="9:9">
      <c r="I46" s="17"/>
    </row>
    <row r="47" spans="9:9">
      <c r="I47" s="17"/>
    </row>
    <row r="48" spans="9:9">
      <c r="I48" s="17"/>
    </row>
    <row r="49" spans="9:9">
      <c r="I49" s="17"/>
    </row>
    <row r="50" spans="9:9">
      <c r="I50" s="17"/>
    </row>
    <row r="51" spans="9:9">
      <c r="I51" s="17"/>
    </row>
    <row r="52" spans="9:9">
      <c r="I52" s="17"/>
    </row>
    <row r="53" spans="9:9">
      <c r="I53" s="17"/>
    </row>
    <row r="54" spans="9:9">
      <c r="I54" s="17"/>
    </row>
    <row r="55" spans="9:9">
      <c r="I55" s="17"/>
    </row>
    <row r="56" spans="9:9">
      <c r="I56" s="17"/>
    </row>
    <row r="57" spans="9:9">
      <c r="I57" s="17"/>
    </row>
    <row r="58" spans="9:9">
      <c r="I58" s="17"/>
    </row>
    <row r="59" spans="9:9">
      <c r="I59" s="17"/>
    </row>
    <row r="60" spans="9:9">
      <c r="I60" s="17"/>
    </row>
    <row r="61" spans="9:9">
      <c r="I61" s="17"/>
    </row>
    <row r="62" spans="9:9">
      <c r="I62" s="17"/>
    </row>
    <row r="63" spans="9:9">
      <c r="I63" s="17"/>
    </row>
    <row r="64" spans="9:9">
      <c r="I64" s="17"/>
    </row>
    <row r="65" spans="9:9">
      <c r="I65" s="17"/>
    </row>
    <row r="66" spans="9:9">
      <c r="I66" s="17"/>
    </row>
    <row r="67" spans="9:9">
      <c r="I67" s="17"/>
    </row>
    <row r="68" spans="9:9">
      <c r="I68" s="17"/>
    </row>
    <row r="69" spans="9:9">
      <c r="I69" s="17"/>
    </row>
    <row r="70" spans="9:9">
      <c r="I70" s="17"/>
    </row>
    <row r="71" spans="9:9">
      <c r="I71" s="17"/>
    </row>
    <row r="72" spans="9:9">
      <c r="I72" s="17"/>
    </row>
    <row r="73" spans="9:9">
      <c r="I73" s="17"/>
    </row>
    <row r="74" spans="9:9">
      <c r="I74" s="17"/>
    </row>
    <row r="75" spans="9:9">
      <c r="I75" s="17"/>
    </row>
    <row r="76" spans="9:9">
      <c r="I76" s="17"/>
    </row>
    <row r="77" spans="9:9">
      <c r="I77" s="17"/>
    </row>
    <row r="78" spans="9:9">
      <c r="I78" s="17"/>
    </row>
    <row r="79" spans="9:9">
      <c r="I79" s="17"/>
    </row>
    <row r="80" spans="9:9">
      <c r="I80" s="17"/>
    </row>
    <row r="81" spans="9:9">
      <c r="I81" s="17"/>
    </row>
    <row r="82" spans="9:9">
      <c r="I82" s="17"/>
    </row>
    <row r="83" spans="9:9">
      <c r="I83" s="17"/>
    </row>
    <row r="84" spans="9:9">
      <c r="I84" s="17"/>
    </row>
  </sheetData>
  <mergeCells count="5">
    <mergeCell ref="B9:D9"/>
    <mergeCell ref="C2:J2"/>
    <mergeCell ref="D3:J3"/>
    <mergeCell ref="B3:B4"/>
    <mergeCell ref="C3:C4"/>
  </mergeCells>
  <dataValidations count="2">
    <dataValidation type="decimal" operator="greaterThanOrEqual" allowBlank="1" showInputMessage="1" showErrorMessage="1" errorTitle="Valor Servicio Máximo" error="Por favor ingrese un &quot;Valor Servicio Máximo&quot; mayor o igual a 0" sqref="D5:D8" xr:uid="{7F387DF0-28BD-FC49-B5DA-1F3F72349775}">
      <formula1>0</formula1>
    </dataValidation>
    <dataValidation type="decimal" operator="greaterThanOrEqual" allowBlank="1" showInputMessage="1" showErrorMessage="1" errorTitle="Valor Instalación Máximo" error="Por favor ingrese un &quot;Valor Instalación Máximo&quot; mayor o igual a 0" sqref="G5:G8" xr:uid="{0D1C7ECA-BF21-E044-97E2-C28AC105F698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EVALUCIÓN COTIZACIONES</vt:lpstr>
      <vt:lpstr>ANÁLISIS COTIZACIÓN MENO VALOR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Rojas</dc:creator>
  <cp:lastModifiedBy>Microsoft Office User</cp:lastModifiedBy>
  <dcterms:created xsi:type="dcterms:W3CDTF">2021-07-12T13:18:02Z</dcterms:created>
  <dcterms:modified xsi:type="dcterms:W3CDTF">2026-02-12T17:27:52Z</dcterms:modified>
</cp:coreProperties>
</file>