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john.arteaga\Desktop\VIGENCIA\2024\ASEO CATAM VF2025\Evaluación\"/>
    </mc:Choice>
  </mc:AlternateContent>
  <xr:revisionPtr revIDLastSave="0" documentId="13_ncr:1_{A4B50082-74E1-40DC-A6B4-98CC90153157}" xr6:coauthVersionLast="36" xr6:coauthVersionMax="36" xr10:uidLastSave="{00000000-0000-0000-0000-000000000000}"/>
  <bookViews>
    <workbookView xWindow="0" yWindow="0" windowWidth="28800" windowHeight="12225" tabRatio="908" xr2:uid="{00000000-000D-0000-FFFF-FFFF00000000}"/>
  </bookViews>
  <sheets>
    <sheet name="Hoja1" sheetId="1" r:id="rId1"/>
    <sheet name="EMPRESAS" sheetId="12" r:id="rId2"/>
  </sheets>
  <definedNames>
    <definedName name="_xlnm._FilterDatabase" localSheetId="0" hidden="1">Hoja1!$A$2:$AH$2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1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" i="1"/>
  <c r="Q6" i="12" l="1"/>
  <c r="R6" i="12"/>
  <c r="S6" i="12"/>
  <c r="Q7" i="12"/>
  <c r="R7" i="12"/>
  <c r="S7" i="12"/>
  <c r="Q8" i="12"/>
  <c r="R8" i="12"/>
  <c r="S8" i="12"/>
  <c r="Q9" i="12"/>
  <c r="R9" i="12"/>
  <c r="S9" i="12"/>
  <c r="Q10" i="12"/>
  <c r="R10" i="12"/>
  <c r="S10" i="12"/>
  <c r="Q11" i="12"/>
  <c r="R11" i="12"/>
  <c r="S11" i="12"/>
  <c r="Q12" i="12"/>
  <c r="R12" i="12"/>
  <c r="S12" i="12"/>
  <c r="Q13" i="12"/>
  <c r="R13" i="12"/>
  <c r="S13" i="12"/>
  <c r="Q14" i="12"/>
  <c r="R14" i="12"/>
  <c r="S14" i="12"/>
  <c r="Q15" i="12"/>
  <c r="R15" i="12"/>
  <c r="S15" i="12"/>
  <c r="Q16" i="12"/>
  <c r="R16" i="12"/>
  <c r="S16" i="12"/>
  <c r="Q17" i="12"/>
  <c r="R17" i="12"/>
  <c r="S17" i="12"/>
  <c r="Q18" i="12"/>
  <c r="R18" i="12"/>
  <c r="S18" i="12"/>
  <c r="Q19" i="12"/>
  <c r="R19" i="12"/>
  <c r="S19" i="12"/>
  <c r="Q20" i="12"/>
  <c r="R20" i="12"/>
  <c r="S20" i="12"/>
  <c r="Q21" i="12"/>
  <c r="R21" i="12"/>
  <c r="S21" i="12"/>
  <c r="Q22" i="12"/>
  <c r="R22" i="12"/>
  <c r="S22" i="12"/>
  <c r="Q23" i="12"/>
  <c r="R23" i="12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Q29" i="12"/>
  <c r="R29" i="12"/>
  <c r="S29" i="12"/>
  <c r="Q30" i="12"/>
  <c r="R30" i="12"/>
  <c r="S30" i="12"/>
  <c r="Q31" i="12"/>
  <c r="R31" i="12"/>
  <c r="S31" i="12"/>
  <c r="Q32" i="12"/>
  <c r="R32" i="12"/>
  <c r="S32" i="12"/>
  <c r="Q33" i="12"/>
  <c r="R33" i="12"/>
  <c r="S33" i="12"/>
  <c r="Q34" i="12"/>
  <c r="R34" i="12"/>
  <c r="S34" i="12"/>
  <c r="Q35" i="12"/>
  <c r="R35" i="12"/>
  <c r="S35" i="12"/>
  <c r="S5" i="12"/>
  <c r="R5" i="12"/>
  <c r="Q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N5" i="12"/>
  <c r="L5" i="12"/>
  <c r="J5" i="12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" i="1"/>
  <c r="B54" i="1" l="1"/>
  <c r="B53" i="1"/>
  <c r="B52" i="1"/>
  <c r="B51" i="1"/>
  <c r="B50" i="1"/>
  <c r="B49" i="1"/>
  <c r="B48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" i="1"/>
  <c r="AH36" i="1" s="1"/>
  <c r="AH39" i="1" s="1"/>
  <c r="AE36" i="1"/>
  <c r="AA36" i="1"/>
  <c r="AD36" i="1"/>
  <c r="AD39" i="1" s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" i="1"/>
  <c r="V3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" i="1"/>
  <c r="R36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" i="1"/>
  <c r="N36" i="1"/>
  <c r="J36" i="1"/>
  <c r="E3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" i="1"/>
  <c r="I3" i="1"/>
  <c r="I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5" i="1"/>
  <c r="M36" i="1" l="1"/>
  <c r="M39" i="1" s="1"/>
  <c r="M40" i="1" s="1"/>
  <c r="M42" i="1" s="1"/>
  <c r="C49" i="1" s="1"/>
  <c r="Q36" i="1"/>
  <c r="Q39" i="1" s="1"/>
  <c r="Q40" i="1" s="1"/>
  <c r="Q42" i="1" s="1"/>
  <c r="C50" i="1" s="1"/>
  <c r="U36" i="1"/>
  <c r="U39" i="1" s="1"/>
  <c r="U40" i="1" s="1"/>
  <c r="I36" i="1"/>
  <c r="I39" i="1" s="1"/>
  <c r="I40" i="1" s="1"/>
  <c r="Z36" i="1"/>
  <c r="Z39" i="1" s="1"/>
  <c r="AH40" i="1"/>
  <c r="AH42" i="1" s="1"/>
  <c r="C54" i="1" s="1"/>
  <c r="AD40" i="1"/>
  <c r="AD42" i="1" s="1"/>
  <c r="Z40" i="1"/>
  <c r="Z42" i="1" s="1"/>
  <c r="C52" i="1" s="1"/>
  <c r="C53" i="1" s="1"/>
  <c r="U42" i="1"/>
  <c r="C51" i="1" s="1"/>
  <c r="I42" i="1" l="1"/>
  <c r="C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 ALVAREZ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JOHAN ALVAREZ:</t>
        </r>
        <r>
          <rPr>
            <sz val="9"/>
            <color indexed="81"/>
            <rFont val="Tahoma"/>
            <family val="2"/>
          </rPr>
          <t xml:space="preserve">
DESCUENTO SOBRE EL 25%
EXCEPTO OPERARIOS Y JARDINEROS CON DESCUENTO 0
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JOHAN ALVAREZ:</t>
        </r>
        <r>
          <rPr>
            <sz val="9"/>
            <color indexed="81"/>
            <rFont val="Tahoma"/>
            <family val="2"/>
          </rPr>
          <t xml:space="preserve">
DESCUENTOS SUPERAN LOS PORCENTAJES DEL 25 % ESTAN SOBRE EL 40 EN ADELANTE
</t>
        </r>
      </text>
    </comment>
    <comment ref="N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JOHAN ALVAREZ:</t>
        </r>
        <r>
          <rPr>
            <sz val="9"/>
            <color indexed="81"/>
            <rFont val="Tahoma"/>
            <family val="2"/>
          </rPr>
          <t xml:space="preserve">
CERO DESCUENTOS
</t>
        </r>
      </text>
    </comment>
    <comment ref="R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JOHAN ALVAREZ:
DESCUENTOS SUPERAN LOS PORCENTAJES DEL 25 % ESTAN SOBRE EL 40 EN ADELANTE</t>
        </r>
      </text>
    </comment>
    <comment ref="V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LOS DESCUENTOS ESTAN POR ENCIMA DEL 25% ESTAN ENTRE EL 40% EN ADELANTE</t>
        </r>
      </text>
    </comment>
    <comment ref="AE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JOHAN ALVAREZ:</t>
        </r>
        <r>
          <rPr>
            <sz val="9"/>
            <color indexed="81"/>
            <rFont val="Tahoma"/>
            <charset val="1"/>
          </rPr>
          <t xml:space="preserve">
CERO DESCUENTOS
</t>
        </r>
      </text>
    </comment>
  </commentList>
</comments>
</file>

<file path=xl/sharedStrings.xml><?xml version="1.0" encoding="utf-8"?>
<sst xmlns="http://schemas.openxmlformats.org/spreadsheetml/2006/main" count="176" uniqueCount="70">
  <si>
    <t xml:space="preserve">ITEM </t>
  </si>
  <si>
    <t>OBSERVACIONES</t>
  </si>
  <si>
    <t>CANT.</t>
  </si>
  <si>
    <t>VIGENCIA</t>
  </si>
  <si>
    <t>VALOR MENSUAL</t>
  </si>
  <si>
    <t>VALOR TOTAL</t>
  </si>
  <si>
    <t>.Recargo por Trabajo nocturno, extra, dominical y festivo</t>
  </si>
  <si>
    <t>Recargo por dotación especial</t>
  </si>
  <si>
    <t>Subtotal</t>
  </si>
  <si>
    <t>% AIU</t>
  </si>
  <si>
    <t>IVA</t>
  </si>
  <si>
    <t>Total</t>
  </si>
  <si>
    <t>CANTIDAD APROBADA</t>
  </si>
  <si>
    <t>EP</t>
  </si>
  <si>
    <t>DESCRIPCIÓN</t>
  </si>
  <si>
    <t>OPERARIO DE ASEO</t>
  </si>
  <si>
    <t>JARDINERO</t>
  </si>
  <si>
    <t>JABON DISPENSADOR PARA MANO 1 COMPRA</t>
  </si>
  <si>
    <t>LIMPIADOR MULTIUSOS 1 COMPRA</t>
  </si>
  <si>
    <t>LIQUIDO DESENGRASANTE COMPRA</t>
  </si>
  <si>
    <t>CREMA DESENGRASANTE COMPRA</t>
  </si>
  <si>
    <t>DETERGENTE MULTIUSOS EN POLVO COMPRA</t>
  </si>
  <si>
    <t>LIQUIDO PARA LIMPIAR VIDRIOS</t>
  </si>
  <si>
    <t>BLAQUEADOR O HIPOCLORITO</t>
  </si>
  <si>
    <t>SELLANTE PARA PISOS</t>
  </si>
  <si>
    <t>REMOVEDOR DE CERA</t>
  </si>
  <si>
    <t>AMBIENTADOR 1</t>
  </si>
  <si>
    <t>AMBIENTADOR 2</t>
  </si>
  <si>
    <t>LIMPIONES 1</t>
  </si>
  <si>
    <t>BAYETILLA 1</t>
  </si>
  <si>
    <t>BAYETILLA 2</t>
  </si>
  <si>
    <t>ESPONJILLA 1</t>
  </si>
  <si>
    <t>ESPONJILLA 7</t>
  </si>
  <si>
    <t>ESCOBA 3</t>
  </si>
  <si>
    <t>TRAPERO 3</t>
  </si>
  <si>
    <t>CEPILLO PARA SANITARIO CHURRASCO</t>
  </si>
  <si>
    <t>BOLSA PLASTICAS 1</t>
  </si>
  <si>
    <t>BOLSAS PLASTICAS 17</t>
  </si>
  <si>
    <t>BOLSAS PLASTICAS 21</t>
  </si>
  <si>
    <t>BLOLSAS PLASTICAS 23</t>
  </si>
  <si>
    <t>GUANTES 1</t>
  </si>
  <si>
    <t>GUANTES 3</t>
  </si>
  <si>
    <t>PAPEL HIGENICO 1</t>
  </si>
  <si>
    <t>PAPEL HIGENICO 3</t>
  </si>
  <si>
    <t>TOALLA PARA MANOS 3</t>
  </si>
  <si>
    <t>TOALLAS PARA MANOS 6</t>
  </si>
  <si>
    <t>TERMO PARA CAFÉ 2</t>
  </si>
  <si>
    <t>RECOGEDOR DE BASURA 1</t>
  </si>
  <si>
    <t>GRUPO GESTION EMPRESARIAL</t>
  </si>
  <si>
    <t>UNION TEMPORAL  CLEAM BOGOTA</t>
  </si>
  <si>
    <t xml:space="preserve">UT EASY CLEAM ASEO PROFESIONAL </t>
  </si>
  <si>
    <t>UNION TEMPORAL ECOLIMPIEZA 4G</t>
  </si>
  <si>
    <t>UNIÓN TEMPORAL EMINSER SOLOASEO 2023</t>
  </si>
  <si>
    <t>UNION TEMPORAL SERVIASEAMOS</t>
  </si>
  <si>
    <t xml:space="preserve">DESCEUENTO DEL 25% EN TODOS LOS ITEM MENOS EN OPERARIOS </t>
  </si>
  <si>
    <t>DESCUENTOS SUPERIORES AL 25% ESTOS ESTAN ENTRE EL 48% AL 69%</t>
  </si>
  <si>
    <t>CERO DESCUENTOS</t>
  </si>
  <si>
    <t>VALOR UNITARIO</t>
  </si>
  <si>
    <t>UNIÓN TEMPORAL ASEO COLOMBIA AMP4</t>
  </si>
  <si>
    <t>UNIÓN TEMPORAL CLEAN BOGOTÁ</t>
  </si>
  <si>
    <t>MENOR VALOR</t>
  </si>
  <si>
    <t>CATALOGO</t>
  </si>
  <si>
    <t>VALOR MAX</t>
  </si>
  <si>
    <t>CON DESCUENTO</t>
  </si>
  <si>
    <t>LIQUIDO PARA LIMPIAR VIDRIOS 2</t>
  </si>
  <si>
    <t>EMINSER</t>
  </si>
  <si>
    <t>CLEAM BOGOTA</t>
  </si>
  <si>
    <t>ECOLIMPIEZA</t>
  </si>
  <si>
    <t>UNIÓN TEMPORAL ECOLIMPIEZA</t>
  </si>
  <si>
    <t>UT GRUPO ADIN (PRECIOS PLATAFORMA - SIN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</si>
</sst>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_ [$€-2]\ * #,##0.00_ ;_ [$€-2]\ * \-#,##0.00_ ;_ [$€-2]\ * &quot;-&quot;??_ 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Geomanist Light"/>
      <family val="3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Geomanist Light"/>
    </font>
    <font>
      <sz val="10"/>
      <name val="Verdana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9" applyNumberFormat="0" applyAlignment="0" applyProtection="0"/>
    <xf numFmtId="0" fontId="21" fillId="18" borderId="10" applyNumberFormat="0" applyAlignment="0" applyProtection="0"/>
    <xf numFmtId="0" fontId="22" fillId="18" borderId="9" applyNumberFormat="0" applyAlignment="0" applyProtection="0"/>
    <xf numFmtId="0" fontId="23" fillId="0" borderId="11" applyNumberFormat="0" applyFill="0" applyAlignment="0" applyProtection="0"/>
    <xf numFmtId="0" fontId="24" fillId="19" borderId="12" applyNumberFormat="0" applyAlignment="0" applyProtection="0"/>
    <xf numFmtId="0" fontId="25" fillId="0" borderId="0" applyNumberFormat="0" applyFill="0" applyBorder="0" applyAlignment="0" applyProtection="0"/>
    <xf numFmtId="0" fontId="1" fillId="20" borderId="13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28" fillId="44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4" fillId="0" borderId="0" applyNumberFormat="0" applyFill="0" applyBorder="0" applyAlignment="0" applyProtection="0"/>
    <xf numFmtId="16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32" fillId="0" borderId="0">
      <alignment horizontal="left" vertical="center"/>
    </xf>
  </cellStyleXfs>
  <cellXfs count="90">
    <xf numFmtId="0" fontId="0" fillId="0" borderId="0" xfId="0"/>
    <xf numFmtId="165" fontId="0" fillId="0" borderId="0" xfId="0" applyNumberFormat="1"/>
    <xf numFmtId="0" fontId="0" fillId="0" borderId="1" xfId="0" applyBorder="1"/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9" fontId="6" fillId="2" borderId="1" xfId="2" applyFont="1" applyFill="1" applyBorder="1" applyAlignment="1" applyProtection="1">
      <alignment horizontal="right" vertical="center"/>
      <protection hidden="1"/>
    </xf>
    <xf numFmtId="165" fontId="3" fillId="2" borderId="2" xfId="1" applyNumberFormat="1" applyFont="1" applyFill="1" applyBorder="1" applyAlignment="1" applyProtection="1">
      <alignment horizontal="right" vertical="center"/>
      <protection hidden="1"/>
    </xf>
    <xf numFmtId="165" fontId="4" fillId="2" borderId="2" xfId="1" applyNumberFormat="1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165" fontId="6" fillId="2" borderId="2" xfId="1" applyNumberFormat="1" applyFont="1" applyFill="1" applyBorder="1" applyAlignment="1" applyProtection="1">
      <alignment horizontal="right" vertical="center"/>
      <protection hidden="1"/>
    </xf>
    <xf numFmtId="165" fontId="6" fillId="11" borderId="2" xfId="1" applyNumberFormat="1" applyFont="1" applyFill="1" applyBorder="1" applyAlignment="1" applyProtection="1">
      <alignment horizontal="right" vertical="center"/>
      <protection hidden="1"/>
    </xf>
    <xf numFmtId="0" fontId="5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3" applyNumberFormat="1" applyFont="1" applyAlignment="1">
      <alignment horizontal="center"/>
    </xf>
    <xf numFmtId="164" fontId="3" fillId="2" borderId="1" xfId="1" applyFont="1" applyFill="1" applyBorder="1" applyAlignment="1" applyProtection="1">
      <alignment horizontal="right" vertical="center"/>
      <protection hidden="1"/>
    </xf>
    <xf numFmtId="164" fontId="0" fillId="0" borderId="0" xfId="1" applyFont="1"/>
    <xf numFmtId="9" fontId="6" fillId="2" borderId="2" xfId="2" applyFont="1" applyFill="1" applyBorder="1" applyAlignment="1" applyProtection="1">
      <alignment horizontal="right" vertical="center"/>
      <protection hidden="1"/>
    </xf>
    <xf numFmtId="164" fontId="0" fillId="0" borderId="0" xfId="1" applyFont="1" applyFill="1"/>
    <xf numFmtId="0" fontId="0" fillId="0" borderId="3" xfId="0" applyBorder="1"/>
    <xf numFmtId="165" fontId="0" fillId="0" borderId="3" xfId="0" applyNumberFormat="1" applyBorder="1"/>
    <xf numFmtId="0" fontId="0" fillId="0" borderId="0" xfId="0" applyAlignment="1">
      <alignment horizontal="center"/>
    </xf>
    <xf numFmtId="165" fontId="0" fillId="12" borderId="3" xfId="0" applyNumberFormat="1" applyFill="1" applyBorder="1"/>
    <xf numFmtId="0" fontId="0" fillId="0" borderId="5" xfId="0" applyBorder="1"/>
    <xf numFmtId="165" fontId="8" fillId="11" borderId="6" xfId="0" applyNumberFormat="1" applyFont="1" applyFill="1" applyBorder="1"/>
    <xf numFmtId="0" fontId="0" fillId="0" borderId="5" xfId="3" applyNumberFormat="1" applyFont="1" applyBorder="1" applyAlignment="1">
      <alignment horizontal="center"/>
    </xf>
    <xf numFmtId="165" fontId="0" fillId="0" borderId="5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3" applyNumberFormat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hidden="1"/>
    </xf>
    <xf numFmtId="164" fontId="0" fillId="0" borderId="3" xfId="1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8" fontId="7" fillId="10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0" xfId="0" applyNumberFormat="1"/>
    <xf numFmtId="0" fontId="8" fillId="0" borderId="3" xfId="0" applyFont="1" applyBorder="1" applyAlignment="1">
      <alignment horizontal="center" vertical="center" wrapText="1"/>
    </xf>
    <xf numFmtId="164" fontId="29" fillId="2" borderId="16" xfId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3" borderId="3" xfId="0" applyFill="1" applyBorder="1"/>
    <xf numFmtId="165" fontId="0" fillId="3" borderId="3" xfId="0" applyNumberFormat="1" applyFill="1" applyBorder="1"/>
    <xf numFmtId="164" fontId="30" fillId="7" borderId="16" xfId="1" applyFont="1" applyFill="1" applyBorder="1" applyAlignment="1" applyProtection="1">
      <alignment horizontal="center" vertical="center" wrapText="1"/>
      <protection hidden="1"/>
    </xf>
    <xf numFmtId="164" fontId="8" fillId="13" borderId="3" xfId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horizontal="center" vertical="center" wrapText="1"/>
    </xf>
    <xf numFmtId="164" fontId="0" fillId="13" borderId="3" xfId="1" applyFont="1" applyFill="1" applyBorder="1"/>
    <xf numFmtId="164" fontId="0" fillId="3" borderId="3" xfId="1" applyFont="1" applyFill="1" applyBorder="1"/>
    <xf numFmtId="164" fontId="0" fillId="7" borderId="3" xfId="1" applyFont="1" applyFill="1" applyBorder="1"/>
    <xf numFmtId="164" fontId="29" fillId="13" borderId="16" xfId="1" applyFont="1" applyFill="1" applyBorder="1" applyAlignment="1" applyProtection="1">
      <alignment horizontal="center" vertical="center" wrapText="1"/>
      <protection hidden="1"/>
    </xf>
    <xf numFmtId="164" fontId="29" fillId="13" borderId="3" xfId="1" applyFont="1" applyFill="1" applyBorder="1" applyAlignment="1">
      <alignment horizontal="center" vertical="center" wrapText="1"/>
    </xf>
    <xf numFmtId="164" fontId="29" fillId="45" borderId="3" xfId="1" applyFont="1" applyFill="1" applyBorder="1" applyAlignment="1">
      <alignment horizontal="center" vertical="center" wrapText="1"/>
    </xf>
    <xf numFmtId="164" fontId="29" fillId="46" borderId="3" xfId="1" applyFont="1" applyFill="1" applyBorder="1" applyAlignment="1">
      <alignment horizontal="center" vertical="center" wrapText="1"/>
    </xf>
    <xf numFmtId="164" fontId="29" fillId="3" borderId="16" xfId="1" applyFont="1" applyFill="1" applyBorder="1" applyAlignment="1" applyProtection="1">
      <alignment horizontal="center" vertical="center" wrapText="1"/>
      <protection hidden="1"/>
    </xf>
    <xf numFmtId="164" fontId="1" fillId="7" borderId="3" xfId="1" applyFont="1" applyFill="1" applyBorder="1"/>
    <xf numFmtId="164" fontId="8" fillId="0" borderId="0" xfId="1" applyFont="1" applyAlignment="1">
      <alignment horizontal="center" vertical="center" wrapText="1"/>
    </xf>
    <xf numFmtId="0" fontId="31" fillId="47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0" fillId="7" borderId="3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0" fillId="9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164" fontId="0" fillId="0" borderId="4" xfId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31" fillId="47" borderId="20" xfId="0" applyFont="1" applyFill="1" applyBorder="1" applyAlignment="1">
      <alignment horizontal="center" vertical="center" wrapText="1"/>
    </xf>
    <xf numFmtId="0" fontId="31" fillId="47" borderId="17" xfId="0" applyFont="1" applyFill="1" applyBorder="1" applyAlignment="1">
      <alignment horizontal="center" vertical="center" wrapText="1"/>
    </xf>
    <xf numFmtId="0" fontId="31" fillId="47" borderId="19" xfId="0" applyFont="1" applyFill="1" applyBorder="1" applyAlignment="1">
      <alignment horizontal="center" vertical="center" wrapText="1"/>
    </xf>
    <xf numFmtId="0" fontId="31" fillId="47" borderId="18" xfId="0" applyFont="1" applyFill="1" applyBorder="1" applyAlignment="1">
      <alignment horizontal="center" vertical="center" wrapText="1"/>
    </xf>
    <xf numFmtId="0" fontId="31" fillId="47" borderId="0" xfId="0" applyFont="1" applyFill="1" applyBorder="1" applyAlignment="1">
      <alignment horizontal="center" vertical="center" wrapText="1"/>
    </xf>
    <xf numFmtId="164" fontId="0" fillId="13" borderId="3" xfId="1" applyFont="1" applyFill="1" applyBorder="1" applyAlignment="1">
      <alignment horizontal="center"/>
    </xf>
    <xf numFmtId="164" fontId="0" fillId="3" borderId="3" xfId="1" applyFont="1" applyFill="1" applyBorder="1" applyAlignment="1">
      <alignment horizontal="center"/>
    </xf>
    <xf numFmtId="164" fontId="0" fillId="7" borderId="3" xfId="1" applyFont="1" applyFill="1" applyBorder="1" applyAlignment="1">
      <alignment horizontal="center"/>
    </xf>
    <xf numFmtId="8" fontId="2" fillId="12" borderId="3" xfId="0" applyNumberFormat="1" applyFont="1" applyFill="1" applyBorder="1" applyAlignment="1">
      <alignment horizontal="center" vertical="center" wrapText="1"/>
    </xf>
    <xf numFmtId="8" fontId="2" fillId="0" borderId="3" xfId="0" applyNumberFormat="1" applyFont="1" applyFill="1" applyBorder="1" applyAlignment="1">
      <alignment horizontal="center" vertical="center" wrapText="1"/>
    </xf>
  </cellXfs>
  <cellStyles count="52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odyStyle" xfId="51" xr:uid="{00000000-0005-0000-0000-000012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1F000000}"/>
    <cellStyle name="Incorrecto" xfId="8" builtinId="27" customBuiltin="1"/>
    <cellStyle name="Millares" xfId="3" builtinId="3"/>
    <cellStyle name="Moneda" xfId="1" builtinId="4"/>
    <cellStyle name="Moneda 2" xfId="50" xr:uid="{00000000-0005-0000-0000-000023000000}"/>
    <cellStyle name="Moneda 3" xfId="49" xr:uid="{00000000-0005-0000-0000-000024000000}"/>
    <cellStyle name="Neutral" xfId="9" builtinId="28" customBuiltin="1"/>
    <cellStyle name="Normal" xfId="0" builtinId="0"/>
    <cellStyle name="Normal 2" xfId="44" xr:uid="{00000000-0005-0000-0000-000027000000}"/>
    <cellStyle name="Normal 3" xfId="45" xr:uid="{00000000-0005-0000-0000-000028000000}"/>
    <cellStyle name="Normal 4" xfId="43" xr:uid="{00000000-0005-0000-0000-000029000000}"/>
    <cellStyle name="Notas" xfId="16" builtinId="10" customBuiltin="1"/>
    <cellStyle name="Porcentaje" xfId="2" builtinId="5"/>
    <cellStyle name="Porcentaje 2" xfId="48" xr:uid="{00000000-0005-0000-0000-00002C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6" xr:uid="{00000000-0005-0000-0000-000032000000}"/>
    <cellStyle name="Total" xfId="18" builtinId="25" customBuiltin="1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Medium9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workbookViewId="0">
      <pane xSplit="4" ySplit="2" topLeftCell="X10" activePane="bottomRight" state="frozen"/>
      <selection pane="topRight" activeCell="E1" sqref="E1"/>
      <selection pane="bottomLeft" activeCell="A3" sqref="A3"/>
      <selection pane="bottomRight" activeCell="AC14" sqref="AC14"/>
    </sheetView>
  </sheetViews>
  <sheetFormatPr baseColWidth="10" defaultColWidth="9" defaultRowHeight="14.25"/>
  <cols>
    <col min="2" max="2" width="51.25" customWidth="1"/>
    <col min="3" max="3" width="16.5" customWidth="1"/>
    <col min="4" max="4" width="4.125" customWidth="1"/>
    <col min="6" max="7" width="11.375" customWidth="1"/>
    <col min="8" max="8" width="16.75" customWidth="1"/>
    <col min="9" max="9" width="17.875" customWidth="1"/>
    <col min="11" max="11" width="14.125" style="13" customWidth="1"/>
    <col min="12" max="12" width="16.375" customWidth="1"/>
    <col min="13" max="13" width="20.75" style="15" customWidth="1"/>
    <col min="14" max="14" width="9.25" customWidth="1"/>
    <col min="15" max="15" width="14" customWidth="1"/>
    <col min="16" max="16" width="15.625" customWidth="1"/>
    <col min="17" max="17" width="19.75" customWidth="1"/>
    <col min="20" max="20" width="14.375" customWidth="1"/>
    <col min="21" max="21" width="19.625" customWidth="1"/>
    <col min="23" max="23" width="13.125" bestFit="1" customWidth="1"/>
    <col min="24" max="24" width="13.125" customWidth="1"/>
    <col min="25" max="25" width="20" bestFit="1" customWidth="1"/>
    <col min="26" max="26" width="19.125" customWidth="1"/>
    <col min="28" max="28" width="24.375" customWidth="1"/>
    <col min="29" max="29" width="15.625" customWidth="1"/>
    <col min="30" max="30" width="18.75" customWidth="1"/>
    <col min="31" max="31" width="14.125" customWidth="1"/>
    <col min="32" max="32" width="18.125" customWidth="1"/>
    <col min="33" max="33" width="17" customWidth="1"/>
    <col min="34" max="34" width="21.25" style="17" customWidth="1"/>
  </cols>
  <sheetData>
    <row r="1" spans="1:34" s="18" customFormat="1">
      <c r="A1" s="64" t="s">
        <v>13</v>
      </c>
      <c r="B1" s="64"/>
      <c r="C1" s="64"/>
      <c r="E1" s="75" t="s">
        <v>48</v>
      </c>
      <c r="F1" s="75"/>
      <c r="G1" s="75"/>
      <c r="H1" s="75"/>
      <c r="I1" s="75"/>
      <c r="J1" s="76" t="s">
        <v>49</v>
      </c>
      <c r="K1" s="76"/>
      <c r="L1" s="76"/>
      <c r="M1" s="76"/>
      <c r="N1" s="69" t="s">
        <v>50</v>
      </c>
      <c r="O1" s="69"/>
      <c r="P1" s="69"/>
      <c r="Q1" s="69"/>
      <c r="R1" s="70" t="s">
        <v>51</v>
      </c>
      <c r="S1" s="70"/>
      <c r="T1" s="70"/>
      <c r="U1" s="70"/>
      <c r="V1" s="66" t="s">
        <v>52</v>
      </c>
      <c r="W1" s="66"/>
      <c r="X1" s="66"/>
      <c r="Y1" s="66"/>
      <c r="Z1" s="66"/>
      <c r="AA1" s="68" t="s">
        <v>69</v>
      </c>
      <c r="AB1" s="68"/>
      <c r="AC1" s="68"/>
      <c r="AD1" s="68"/>
      <c r="AE1" s="74" t="s">
        <v>53</v>
      </c>
      <c r="AF1" s="74"/>
      <c r="AG1" s="74"/>
      <c r="AH1" s="74"/>
    </row>
    <row r="2" spans="1:34" s="27" customFormat="1" ht="28.5">
      <c r="A2" s="27" t="s">
        <v>0</v>
      </c>
      <c r="B2" s="27" t="s">
        <v>14</v>
      </c>
      <c r="C2" s="28" t="s">
        <v>12</v>
      </c>
      <c r="D2" s="27" t="s">
        <v>1</v>
      </c>
      <c r="E2" s="27" t="s">
        <v>2</v>
      </c>
      <c r="F2" s="27" t="s">
        <v>3</v>
      </c>
      <c r="G2" s="28" t="s">
        <v>57</v>
      </c>
      <c r="H2" s="27" t="s">
        <v>4</v>
      </c>
      <c r="I2" s="27" t="s">
        <v>5</v>
      </c>
      <c r="J2" s="27" t="s">
        <v>2</v>
      </c>
      <c r="K2" s="29" t="s">
        <v>3</v>
      </c>
      <c r="L2" s="27" t="s">
        <v>4</v>
      </c>
      <c r="M2" s="30" t="s">
        <v>5</v>
      </c>
      <c r="N2" s="27" t="s">
        <v>2</v>
      </c>
      <c r="O2" s="27" t="s">
        <v>3</v>
      </c>
      <c r="P2" s="27" t="s">
        <v>4</v>
      </c>
      <c r="Q2" s="27" t="s">
        <v>5</v>
      </c>
      <c r="R2" s="27" t="s">
        <v>2</v>
      </c>
      <c r="S2" s="27" t="s">
        <v>3</v>
      </c>
      <c r="T2" s="27" t="s">
        <v>4</v>
      </c>
      <c r="U2" s="27" t="s">
        <v>5</v>
      </c>
      <c r="V2" s="27" t="s">
        <v>2</v>
      </c>
      <c r="W2" s="27" t="s">
        <v>3</v>
      </c>
      <c r="X2" s="28" t="s">
        <v>57</v>
      </c>
      <c r="Y2" s="27" t="s">
        <v>4</v>
      </c>
      <c r="Z2" s="27" t="s">
        <v>5</v>
      </c>
      <c r="AA2" s="27" t="s">
        <v>2</v>
      </c>
      <c r="AB2" s="27" t="s">
        <v>3</v>
      </c>
      <c r="AC2" s="27" t="s">
        <v>4</v>
      </c>
      <c r="AD2" s="27" t="s">
        <v>5</v>
      </c>
      <c r="AE2" s="27" t="s">
        <v>2</v>
      </c>
      <c r="AF2" s="27" t="s">
        <v>3</v>
      </c>
      <c r="AG2" s="27" t="s">
        <v>4</v>
      </c>
      <c r="AH2" s="31" t="s">
        <v>5</v>
      </c>
    </row>
    <row r="3" spans="1:34" s="27" customFormat="1">
      <c r="A3" s="18"/>
      <c r="B3" s="32" t="s">
        <v>16</v>
      </c>
      <c r="C3" s="32">
        <v>3</v>
      </c>
      <c r="E3" s="27">
        <v>3</v>
      </c>
      <c r="F3" s="27">
        <v>8</v>
      </c>
      <c r="H3" s="33">
        <v>7397604</v>
      </c>
      <c r="I3" s="34">
        <f>+F3*H3</f>
        <v>59180832</v>
      </c>
      <c r="J3" s="27">
        <v>3</v>
      </c>
      <c r="K3" s="35">
        <v>8</v>
      </c>
      <c r="L3" s="36">
        <v>7397604</v>
      </c>
      <c r="M3" s="30">
        <f>+L3*K3</f>
        <v>59180832</v>
      </c>
      <c r="N3" s="27">
        <v>3</v>
      </c>
      <c r="O3" s="27">
        <v>8</v>
      </c>
      <c r="P3" s="36">
        <v>7397604</v>
      </c>
      <c r="Q3" s="37">
        <f>+O3*P3</f>
        <v>59180832</v>
      </c>
      <c r="R3" s="27">
        <v>3</v>
      </c>
      <c r="S3" s="27">
        <v>8</v>
      </c>
      <c r="T3" s="36">
        <v>7397604</v>
      </c>
      <c r="U3" s="37">
        <f>+S3*T3</f>
        <v>59180832</v>
      </c>
      <c r="V3" s="27">
        <v>3</v>
      </c>
      <c r="W3" s="27">
        <v>8</v>
      </c>
      <c r="X3" s="37">
        <f>Y3/V3</f>
        <v>2465868</v>
      </c>
      <c r="Y3" s="89">
        <v>7397604</v>
      </c>
      <c r="Z3" s="37">
        <f t="shared" ref="Z3:Z35" si="0">+W3*Y3</f>
        <v>59180832</v>
      </c>
      <c r="AA3" s="27">
        <v>3</v>
      </c>
      <c r="AB3" s="27">
        <v>8</v>
      </c>
      <c r="AC3" s="88">
        <v>7397604</v>
      </c>
      <c r="AD3" s="37">
        <f>AC3*AB3</f>
        <v>59180832</v>
      </c>
      <c r="AE3" s="27">
        <v>3</v>
      </c>
      <c r="AF3" s="27">
        <v>8</v>
      </c>
      <c r="AG3" s="36">
        <v>7397604</v>
      </c>
      <c r="AH3" s="31">
        <f>+AG3*AF3</f>
        <v>59180832</v>
      </c>
    </row>
    <row r="4" spans="1:34" s="27" customFormat="1">
      <c r="A4" s="18"/>
      <c r="B4" s="32" t="s">
        <v>15</v>
      </c>
      <c r="C4" s="32">
        <v>12</v>
      </c>
      <c r="E4" s="27">
        <v>12</v>
      </c>
      <c r="F4" s="27">
        <v>8</v>
      </c>
      <c r="H4" s="30">
        <v>29590416</v>
      </c>
      <c r="I4" s="34">
        <f>+F4*H4</f>
        <v>236723328</v>
      </c>
      <c r="J4" s="27">
        <v>12</v>
      </c>
      <c r="K4" s="35">
        <v>8</v>
      </c>
      <c r="L4" s="36">
        <v>29590416</v>
      </c>
      <c r="M4" s="30">
        <f t="shared" ref="M4:M35" si="1">+L4*K4</f>
        <v>236723328</v>
      </c>
      <c r="N4" s="27">
        <v>12</v>
      </c>
      <c r="O4" s="27">
        <v>8</v>
      </c>
      <c r="P4" s="36">
        <v>29590416</v>
      </c>
      <c r="Q4" s="37">
        <f t="shared" ref="Q4:Q35" si="2">+O4*P4</f>
        <v>236723328</v>
      </c>
      <c r="R4" s="27">
        <v>12</v>
      </c>
      <c r="S4" s="27">
        <v>8</v>
      </c>
      <c r="T4" s="36">
        <v>29590416</v>
      </c>
      <c r="U4" s="37">
        <f t="shared" ref="U4:U35" si="3">+S4*T4</f>
        <v>236723328</v>
      </c>
      <c r="V4" s="27">
        <v>12</v>
      </c>
      <c r="W4" s="27">
        <v>8</v>
      </c>
      <c r="X4" s="37">
        <f t="shared" ref="X4:X35" si="4">Y4/V4</f>
        <v>2465868</v>
      </c>
      <c r="Y4" s="89">
        <v>29590416</v>
      </c>
      <c r="Z4" s="37">
        <f t="shared" si="0"/>
        <v>236723328</v>
      </c>
      <c r="AA4" s="27">
        <v>12</v>
      </c>
      <c r="AB4" s="27">
        <v>8</v>
      </c>
      <c r="AC4" s="88">
        <v>29590416</v>
      </c>
      <c r="AD4" s="37">
        <f t="shared" ref="AD4:AD35" si="5">AC4*AB4</f>
        <v>236723328</v>
      </c>
      <c r="AE4" s="27">
        <v>12</v>
      </c>
      <c r="AF4" s="27">
        <v>8</v>
      </c>
      <c r="AG4" s="36">
        <v>29590416</v>
      </c>
      <c r="AH4" s="31">
        <f t="shared" ref="AH4:AH35" si="6">+AG4*AF4</f>
        <v>236723328</v>
      </c>
    </row>
    <row r="5" spans="1:34" s="18" customFormat="1">
      <c r="A5" s="18">
        <v>10</v>
      </c>
      <c r="B5" s="32" t="s">
        <v>26</v>
      </c>
      <c r="C5" s="32">
        <v>20</v>
      </c>
      <c r="E5" s="38">
        <v>20</v>
      </c>
      <c r="F5" s="39">
        <v>8</v>
      </c>
      <c r="G5" s="39"/>
      <c r="H5" s="40">
        <v>220650</v>
      </c>
      <c r="I5" s="19">
        <f>+H5*F5</f>
        <v>1765200</v>
      </c>
      <c r="J5" s="41">
        <v>20</v>
      </c>
      <c r="K5" s="35">
        <v>8</v>
      </c>
      <c r="L5" s="36">
        <v>90360</v>
      </c>
      <c r="M5" s="30">
        <f t="shared" si="1"/>
        <v>722880</v>
      </c>
      <c r="N5" s="41">
        <v>20</v>
      </c>
      <c r="O5" s="27">
        <v>8</v>
      </c>
      <c r="P5" s="36">
        <v>225880</v>
      </c>
      <c r="Q5" s="37">
        <f t="shared" si="2"/>
        <v>1807040</v>
      </c>
      <c r="R5" s="41">
        <v>20</v>
      </c>
      <c r="S5" s="27">
        <v>8</v>
      </c>
      <c r="T5" s="36">
        <v>90360</v>
      </c>
      <c r="U5" s="37">
        <f t="shared" si="3"/>
        <v>722880</v>
      </c>
      <c r="V5" s="41">
        <v>20</v>
      </c>
      <c r="W5" s="27">
        <v>8</v>
      </c>
      <c r="X5" s="37">
        <f t="shared" si="4"/>
        <v>4518</v>
      </c>
      <c r="Y5" s="89">
        <v>90360</v>
      </c>
      <c r="Z5" s="37">
        <f t="shared" si="0"/>
        <v>722880</v>
      </c>
      <c r="AA5" s="41">
        <v>20</v>
      </c>
      <c r="AB5" s="39">
        <v>8</v>
      </c>
      <c r="AC5" s="88">
        <v>90360</v>
      </c>
      <c r="AD5" s="37">
        <f t="shared" si="5"/>
        <v>722880</v>
      </c>
      <c r="AE5" s="41">
        <v>20</v>
      </c>
      <c r="AF5" s="27">
        <v>8</v>
      </c>
      <c r="AG5" s="36">
        <v>204480</v>
      </c>
      <c r="AH5" s="31">
        <f t="shared" si="6"/>
        <v>1635840</v>
      </c>
    </row>
    <row r="6" spans="1:34" s="18" customFormat="1">
      <c r="A6" s="18">
        <v>11</v>
      </c>
      <c r="B6" s="32" t="s">
        <v>27</v>
      </c>
      <c r="C6" s="32">
        <v>30</v>
      </c>
      <c r="E6" s="38">
        <v>30</v>
      </c>
      <c r="F6" s="39">
        <v>8</v>
      </c>
      <c r="G6" s="39"/>
      <c r="H6" s="40">
        <v>336555</v>
      </c>
      <c r="I6" s="19">
        <f t="shared" ref="I6:I35" si="7">+H6*F6</f>
        <v>2692440</v>
      </c>
      <c r="J6" s="41">
        <v>30</v>
      </c>
      <c r="K6" s="35">
        <v>8</v>
      </c>
      <c r="L6" s="36">
        <v>180787.5</v>
      </c>
      <c r="M6" s="30">
        <f t="shared" si="1"/>
        <v>1446300</v>
      </c>
      <c r="N6" s="41">
        <v>30</v>
      </c>
      <c r="O6" s="27">
        <v>8</v>
      </c>
      <c r="P6" s="36">
        <v>432030</v>
      </c>
      <c r="Q6" s="37">
        <f t="shared" si="2"/>
        <v>3456240</v>
      </c>
      <c r="R6" s="41">
        <v>30</v>
      </c>
      <c r="S6" s="27">
        <v>8</v>
      </c>
      <c r="T6" s="36">
        <v>180787.5</v>
      </c>
      <c r="U6" s="37">
        <f t="shared" si="3"/>
        <v>1446300</v>
      </c>
      <c r="V6" s="41">
        <v>30</v>
      </c>
      <c r="W6" s="27">
        <v>8</v>
      </c>
      <c r="X6" s="37">
        <f t="shared" si="4"/>
        <v>6026.25</v>
      </c>
      <c r="Y6" s="89">
        <v>180787.5</v>
      </c>
      <c r="Z6" s="37">
        <f t="shared" si="0"/>
        <v>1446300</v>
      </c>
      <c r="AA6" s="41">
        <v>30</v>
      </c>
      <c r="AB6" s="27">
        <v>8</v>
      </c>
      <c r="AC6" s="88">
        <v>180787.5</v>
      </c>
      <c r="AD6" s="37">
        <f t="shared" si="5"/>
        <v>1446300</v>
      </c>
      <c r="AE6" s="41">
        <v>30</v>
      </c>
      <c r="AF6" s="27">
        <v>8</v>
      </c>
      <c r="AG6" s="36">
        <v>425250</v>
      </c>
      <c r="AH6" s="31">
        <f t="shared" si="6"/>
        <v>3402000</v>
      </c>
    </row>
    <row r="7" spans="1:34" s="18" customFormat="1">
      <c r="A7" s="18">
        <v>13</v>
      </c>
      <c r="B7" s="32" t="s">
        <v>29</v>
      </c>
      <c r="C7" s="32">
        <v>20</v>
      </c>
      <c r="E7" s="38">
        <v>20</v>
      </c>
      <c r="F7" s="39">
        <v>8</v>
      </c>
      <c r="G7" s="39"/>
      <c r="H7" s="40">
        <v>140925</v>
      </c>
      <c r="I7" s="19">
        <f t="shared" si="7"/>
        <v>1127400</v>
      </c>
      <c r="J7" s="41">
        <v>20</v>
      </c>
      <c r="K7" s="35">
        <v>8</v>
      </c>
      <c r="L7" s="36">
        <v>24720</v>
      </c>
      <c r="M7" s="30">
        <f t="shared" si="1"/>
        <v>197760</v>
      </c>
      <c r="N7" s="41">
        <v>20</v>
      </c>
      <c r="O7" s="27">
        <v>8</v>
      </c>
      <c r="P7" s="36">
        <v>197360</v>
      </c>
      <c r="Q7" s="37">
        <f t="shared" si="2"/>
        <v>1578880</v>
      </c>
      <c r="R7" s="41">
        <v>20</v>
      </c>
      <c r="S7" s="27">
        <v>8</v>
      </c>
      <c r="T7" s="36">
        <v>24720</v>
      </c>
      <c r="U7" s="37">
        <f t="shared" si="3"/>
        <v>197760</v>
      </c>
      <c r="V7" s="41">
        <v>20</v>
      </c>
      <c r="W7" s="27">
        <v>8</v>
      </c>
      <c r="X7" s="37">
        <f t="shared" si="4"/>
        <v>1236</v>
      </c>
      <c r="Y7" s="89">
        <v>24720</v>
      </c>
      <c r="Z7" s="37">
        <f t="shared" si="0"/>
        <v>197760</v>
      </c>
      <c r="AA7" s="41">
        <v>20</v>
      </c>
      <c r="AB7" s="27">
        <v>8</v>
      </c>
      <c r="AC7" s="88">
        <v>24720</v>
      </c>
      <c r="AD7" s="37">
        <f t="shared" si="5"/>
        <v>197760</v>
      </c>
      <c r="AE7" s="41">
        <v>20</v>
      </c>
      <c r="AF7" s="27">
        <v>8</v>
      </c>
      <c r="AG7" s="36">
        <v>200360</v>
      </c>
      <c r="AH7" s="31">
        <f t="shared" si="6"/>
        <v>1602880</v>
      </c>
    </row>
    <row r="8" spans="1:34" s="18" customFormat="1">
      <c r="A8" s="18">
        <v>14</v>
      </c>
      <c r="B8" s="32" t="s">
        <v>30</v>
      </c>
      <c r="C8" s="32">
        <v>10</v>
      </c>
      <c r="E8" s="38">
        <v>10</v>
      </c>
      <c r="F8" s="39">
        <v>8</v>
      </c>
      <c r="G8" s="39"/>
      <c r="H8" s="40">
        <v>70462.5</v>
      </c>
      <c r="I8" s="19">
        <f t="shared" si="7"/>
        <v>563700</v>
      </c>
      <c r="J8" s="41">
        <v>10</v>
      </c>
      <c r="K8" s="35">
        <v>8</v>
      </c>
      <c r="L8" s="36">
        <v>12360</v>
      </c>
      <c r="M8" s="30">
        <f t="shared" si="1"/>
        <v>98880</v>
      </c>
      <c r="N8" s="41">
        <v>10</v>
      </c>
      <c r="O8" s="27">
        <v>8</v>
      </c>
      <c r="P8" s="36">
        <v>101350</v>
      </c>
      <c r="Q8" s="37">
        <f t="shared" si="2"/>
        <v>810800</v>
      </c>
      <c r="R8" s="41">
        <v>10</v>
      </c>
      <c r="S8" s="27">
        <v>8</v>
      </c>
      <c r="T8" s="36">
        <v>12360</v>
      </c>
      <c r="U8" s="37">
        <f t="shared" si="3"/>
        <v>98880</v>
      </c>
      <c r="V8" s="41">
        <v>10</v>
      </c>
      <c r="W8" s="27">
        <v>8</v>
      </c>
      <c r="X8" s="37">
        <f t="shared" si="4"/>
        <v>1236</v>
      </c>
      <c r="Y8" s="89">
        <v>12360</v>
      </c>
      <c r="Z8" s="37">
        <f t="shared" si="0"/>
        <v>98880</v>
      </c>
      <c r="AA8" s="41">
        <v>10</v>
      </c>
      <c r="AB8" s="39">
        <v>8</v>
      </c>
      <c r="AC8" s="88">
        <v>12360</v>
      </c>
      <c r="AD8" s="37">
        <f t="shared" si="5"/>
        <v>98880</v>
      </c>
      <c r="AE8" s="41">
        <v>10</v>
      </c>
      <c r="AF8" s="27">
        <v>8</v>
      </c>
      <c r="AG8" s="36">
        <v>101360</v>
      </c>
      <c r="AH8" s="31">
        <f t="shared" si="6"/>
        <v>810880</v>
      </c>
    </row>
    <row r="9" spans="1:34" s="18" customFormat="1">
      <c r="A9" s="18">
        <v>7</v>
      </c>
      <c r="B9" s="32" t="s">
        <v>23</v>
      </c>
      <c r="C9" s="32">
        <v>25</v>
      </c>
      <c r="E9" s="38">
        <v>25</v>
      </c>
      <c r="F9" s="39">
        <v>8</v>
      </c>
      <c r="G9" s="39"/>
      <c r="H9" s="40">
        <v>197006.25</v>
      </c>
      <c r="I9" s="19">
        <f t="shared" si="7"/>
        <v>1576050</v>
      </c>
      <c r="J9" s="41">
        <v>25</v>
      </c>
      <c r="K9" s="35">
        <v>8</v>
      </c>
      <c r="L9" s="36">
        <v>103762.5</v>
      </c>
      <c r="M9" s="30">
        <f t="shared" si="1"/>
        <v>830100</v>
      </c>
      <c r="N9" s="41">
        <v>25</v>
      </c>
      <c r="O9" s="27">
        <v>8</v>
      </c>
      <c r="P9" s="36">
        <v>260275</v>
      </c>
      <c r="Q9" s="37">
        <f t="shared" si="2"/>
        <v>2082200</v>
      </c>
      <c r="R9" s="41">
        <v>25</v>
      </c>
      <c r="S9" s="27">
        <v>8</v>
      </c>
      <c r="T9" s="36">
        <v>103762.5</v>
      </c>
      <c r="U9" s="37">
        <f t="shared" si="3"/>
        <v>830100</v>
      </c>
      <c r="V9" s="41">
        <v>25</v>
      </c>
      <c r="W9" s="27">
        <v>8</v>
      </c>
      <c r="X9" s="37">
        <f t="shared" si="4"/>
        <v>4150.5</v>
      </c>
      <c r="Y9" s="89">
        <v>103762.5</v>
      </c>
      <c r="Z9" s="37">
        <f t="shared" si="0"/>
        <v>830100</v>
      </c>
      <c r="AA9" s="41">
        <v>25</v>
      </c>
      <c r="AB9" s="27">
        <v>8</v>
      </c>
      <c r="AC9" s="88">
        <v>103762.5</v>
      </c>
      <c r="AD9" s="37">
        <f t="shared" si="5"/>
        <v>830100</v>
      </c>
      <c r="AE9" s="41">
        <v>25</v>
      </c>
      <c r="AF9" s="27">
        <v>8</v>
      </c>
      <c r="AG9" s="36">
        <v>221625</v>
      </c>
      <c r="AH9" s="31">
        <f t="shared" si="6"/>
        <v>1773000</v>
      </c>
    </row>
    <row r="10" spans="1:34" s="18" customFormat="1">
      <c r="A10" s="18">
        <v>23</v>
      </c>
      <c r="B10" s="32" t="s">
        <v>39</v>
      </c>
      <c r="C10" s="32">
        <v>50</v>
      </c>
      <c r="E10" s="38">
        <v>50</v>
      </c>
      <c r="F10" s="39">
        <v>8</v>
      </c>
      <c r="G10" s="39"/>
      <c r="H10" s="40">
        <v>50962.5</v>
      </c>
      <c r="I10" s="19">
        <f t="shared" si="7"/>
        <v>407700</v>
      </c>
      <c r="J10" s="41">
        <v>50</v>
      </c>
      <c r="K10" s="35">
        <v>8</v>
      </c>
      <c r="L10" s="36">
        <v>23880</v>
      </c>
      <c r="M10" s="30">
        <f t="shared" si="1"/>
        <v>191040</v>
      </c>
      <c r="N10" s="41">
        <v>50</v>
      </c>
      <c r="O10" s="27">
        <v>8</v>
      </c>
      <c r="P10" s="36">
        <v>69800</v>
      </c>
      <c r="Q10" s="37">
        <f t="shared" si="2"/>
        <v>558400</v>
      </c>
      <c r="R10" s="41">
        <v>50</v>
      </c>
      <c r="S10" s="27">
        <v>8</v>
      </c>
      <c r="T10" s="36">
        <v>23880</v>
      </c>
      <c r="U10" s="37">
        <f t="shared" si="3"/>
        <v>191040</v>
      </c>
      <c r="V10" s="41">
        <v>50</v>
      </c>
      <c r="W10" s="27">
        <v>8</v>
      </c>
      <c r="X10" s="37">
        <f t="shared" si="4"/>
        <v>477.6</v>
      </c>
      <c r="Y10" s="89">
        <v>23880</v>
      </c>
      <c r="Z10" s="37">
        <f t="shared" si="0"/>
        <v>191040</v>
      </c>
      <c r="AA10" s="41">
        <v>50</v>
      </c>
      <c r="AB10" s="27">
        <v>8</v>
      </c>
      <c r="AC10" s="88">
        <v>23880</v>
      </c>
      <c r="AD10" s="37">
        <f t="shared" si="5"/>
        <v>191040</v>
      </c>
      <c r="AE10" s="41">
        <v>50</v>
      </c>
      <c r="AF10" s="27">
        <v>8</v>
      </c>
      <c r="AG10" s="36">
        <v>65450</v>
      </c>
      <c r="AH10" s="31">
        <f t="shared" si="6"/>
        <v>523600</v>
      </c>
    </row>
    <row r="11" spans="1:34" s="18" customFormat="1">
      <c r="A11" s="18">
        <v>20</v>
      </c>
      <c r="B11" s="32" t="s">
        <v>36</v>
      </c>
      <c r="C11" s="32">
        <v>50</v>
      </c>
      <c r="E11" s="38">
        <v>55</v>
      </c>
      <c r="F11" s="39">
        <v>8</v>
      </c>
      <c r="G11" s="39"/>
      <c r="H11" s="40">
        <v>163185</v>
      </c>
      <c r="I11" s="19">
        <f t="shared" si="7"/>
        <v>1305480</v>
      </c>
      <c r="J11" s="41">
        <v>55</v>
      </c>
      <c r="K11" s="35">
        <v>8</v>
      </c>
      <c r="L11" s="36">
        <v>67361.25</v>
      </c>
      <c r="M11" s="30">
        <f t="shared" si="1"/>
        <v>538890</v>
      </c>
      <c r="N11" s="41">
        <v>55</v>
      </c>
      <c r="O11" s="27">
        <v>8</v>
      </c>
      <c r="P11" s="36">
        <v>262845</v>
      </c>
      <c r="Q11" s="37">
        <f t="shared" si="2"/>
        <v>2102760</v>
      </c>
      <c r="R11" s="41">
        <v>55</v>
      </c>
      <c r="S11" s="27">
        <v>8</v>
      </c>
      <c r="T11" s="36">
        <v>67361.25</v>
      </c>
      <c r="U11" s="37">
        <f t="shared" si="3"/>
        <v>538890</v>
      </c>
      <c r="V11" s="41">
        <v>55</v>
      </c>
      <c r="W11" s="27">
        <v>8</v>
      </c>
      <c r="X11" s="37">
        <f t="shared" si="4"/>
        <v>1224.75</v>
      </c>
      <c r="Y11" s="89">
        <v>67361.25</v>
      </c>
      <c r="Z11" s="37">
        <f t="shared" si="0"/>
        <v>538890</v>
      </c>
      <c r="AA11" s="41">
        <v>55</v>
      </c>
      <c r="AB11" s="39">
        <v>8</v>
      </c>
      <c r="AC11" s="88">
        <v>67361.25</v>
      </c>
      <c r="AD11" s="37">
        <f t="shared" si="5"/>
        <v>538890</v>
      </c>
      <c r="AE11" s="41">
        <v>55</v>
      </c>
      <c r="AF11" s="27">
        <v>8</v>
      </c>
      <c r="AG11" s="36">
        <v>269665</v>
      </c>
      <c r="AH11" s="31">
        <f t="shared" si="6"/>
        <v>2157320</v>
      </c>
    </row>
    <row r="12" spans="1:34" s="18" customFormat="1">
      <c r="A12" s="18">
        <v>21</v>
      </c>
      <c r="B12" s="32" t="s">
        <v>37</v>
      </c>
      <c r="C12" s="32">
        <v>55</v>
      </c>
      <c r="E12" s="38">
        <v>50</v>
      </c>
      <c r="F12" s="39">
        <v>8</v>
      </c>
      <c r="G12" s="39"/>
      <c r="H12" s="40">
        <v>176175</v>
      </c>
      <c r="I12" s="19">
        <f t="shared" si="7"/>
        <v>1409400</v>
      </c>
      <c r="J12" s="41">
        <v>50</v>
      </c>
      <c r="K12" s="35">
        <v>8</v>
      </c>
      <c r="L12" s="36">
        <v>72337.5</v>
      </c>
      <c r="M12" s="30">
        <f t="shared" si="1"/>
        <v>578700</v>
      </c>
      <c r="N12" s="41">
        <v>50</v>
      </c>
      <c r="O12" s="27">
        <v>8</v>
      </c>
      <c r="P12" s="36">
        <v>302400</v>
      </c>
      <c r="Q12" s="37">
        <f t="shared" si="2"/>
        <v>2419200</v>
      </c>
      <c r="R12" s="41">
        <v>50</v>
      </c>
      <c r="S12" s="27">
        <v>8</v>
      </c>
      <c r="T12" s="36">
        <v>72337.5</v>
      </c>
      <c r="U12" s="37">
        <f t="shared" si="3"/>
        <v>578700</v>
      </c>
      <c r="V12" s="41">
        <v>50</v>
      </c>
      <c r="W12" s="27">
        <v>8</v>
      </c>
      <c r="X12" s="37">
        <f t="shared" si="4"/>
        <v>1446.75</v>
      </c>
      <c r="Y12" s="89">
        <v>72337.5</v>
      </c>
      <c r="Z12" s="37">
        <f t="shared" si="0"/>
        <v>578700</v>
      </c>
      <c r="AA12" s="41">
        <v>50</v>
      </c>
      <c r="AB12" s="27">
        <v>8</v>
      </c>
      <c r="AC12" s="88">
        <v>72337.5</v>
      </c>
      <c r="AD12" s="37">
        <f t="shared" si="5"/>
        <v>578700</v>
      </c>
      <c r="AE12" s="41">
        <v>50</v>
      </c>
      <c r="AF12" s="27">
        <v>8</v>
      </c>
      <c r="AG12" s="36">
        <v>345450</v>
      </c>
      <c r="AH12" s="31">
        <f t="shared" si="6"/>
        <v>2763600</v>
      </c>
    </row>
    <row r="13" spans="1:34" s="18" customFormat="1">
      <c r="A13" s="18">
        <v>22</v>
      </c>
      <c r="B13" s="32" t="s">
        <v>38</v>
      </c>
      <c r="C13" s="32">
        <v>50</v>
      </c>
      <c r="E13" s="38">
        <v>50</v>
      </c>
      <c r="F13" s="39">
        <v>8</v>
      </c>
      <c r="G13" s="39"/>
      <c r="H13" s="40">
        <v>268875</v>
      </c>
      <c r="I13" s="19">
        <f t="shared" si="7"/>
        <v>2151000</v>
      </c>
      <c r="J13" s="41">
        <v>50</v>
      </c>
      <c r="K13" s="35">
        <v>8</v>
      </c>
      <c r="L13" s="36">
        <v>121500</v>
      </c>
      <c r="M13" s="30">
        <f t="shared" si="1"/>
        <v>972000</v>
      </c>
      <c r="N13" s="41">
        <v>50</v>
      </c>
      <c r="O13" s="27">
        <v>8</v>
      </c>
      <c r="P13" s="36">
        <v>377800</v>
      </c>
      <c r="Q13" s="37">
        <f t="shared" si="2"/>
        <v>3022400</v>
      </c>
      <c r="R13" s="41">
        <v>50</v>
      </c>
      <c r="S13" s="27">
        <v>8</v>
      </c>
      <c r="T13" s="36">
        <v>121500</v>
      </c>
      <c r="U13" s="37">
        <f t="shared" si="3"/>
        <v>972000</v>
      </c>
      <c r="V13" s="41">
        <v>50</v>
      </c>
      <c r="W13" s="27">
        <v>8</v>
      </c>
      <c r="X13" s="37">
        <f t="shared" si="4"/>
        <v>2430</v>
      </c>
      <c r="Y13" s="89">
        <v>121500</v>
      </c>
      <c r="Z13" s="37">
        <f t="shared" si="0"/>
        <v>972000</v>
      </c>
      <c r="AA13" s="41">
        <v>50</v>
      </c>
      <c r="AB13" s="27">
        <v>8</v>
      </c>
      <c r="AC13" s="88">
        <v>121500</v>
      </c>
      <c r="AD13" s="37">
        <f t="shared" si="5"/>
        <v>972000</v>
      </c>
      <c r="AE13" s="41">
        <v>50</v>
      </c>
      <c r="AF13" s="27">
        <v>8</v>
      </c>
      <c r="AG13" s="36">
        <v>351700</v>
      </c>
      <c r="AH13" s="31">
        <f t="shared" si="6"/>
        <v>2813600</v>
      </c>
    </row>
    <row r="14" spans="1:34" s="18" customFormat="1">
      <c r="A14" s="18">
        <v>19</v>
      </c>
      <c r="B14" s="32" t="s">
        <v>35</v>
      </c>
      <c r="C14" s="32">
        <v>10</v>
      </c>
      <c r="E14" s="38">
        <v>10</v>
      </c>
      <c r="F14" s="39">
        <v>8</v>
      </c>
      <c r="G14" s="39"/>
      <c r="H14" s="40">
        <v>47752.5</v>
      </c>
      <c r="I14" s="19">
        <f t="shared" si="7"/>
        <v>382020</v>
      </c>
      <c r="J14" s="41">
        <v>10</v>
      </c>
      <c r="K14" s="35">
        <v>8</v>
      </c>
      <c r="L14" s="36">
        <v>23232</v>
      </c>
      <c r="M14" s="30">
        <f t="shared" si="1"/>
        <v>185856</v>
      </c>
      <c r="N14" s="41">
        <v>10</v>
      </c>
      <c r="O14" s="27">
        <v>8</v>
      </c>
      <c r="P14" s="36">
        <v>70170</v>
      </c>
      <c r="Q14" s="37">
        <f t="shared" si="2"/>
        <v>561360</v>
      </c>
      <c r="R14" s="41">
        <v>10</v>
      </c>
      <c r="S14" s="27">
        <v>8</v>
      </c>
      <c r="T14" s="36">
        <v>23232</v>
      </c>
      <c r="U14" s="37">
        <f t="shared" si="3"/>
        <v>185856</v>
      </c>
      <c r="V14" s="41">
        <v>10</v>
      </c>
      <c r="W14" s="27">
        <v>8</v>
      </c>
      <c r="X14" s="37">
        <f t="shared" si="4"/>
        <v>2323.1999999999998</v>
      </c>
      <c r="Y14" s="89">
        <v>23232</v>
      </c>
      <c r="Z14" s="37">
        <f t="shared" si="0"/>
        <v>185856</v>
      </c>
      <c r="AA14" s="41">
        <v>10</v>
      </c>
      <c r="AB14" s="39">
        <v>8</v>
      </c>
      <c r="AC14" s="88">
        <v>23232</v>
      </c>
      <c r="AD14" s="37">
        <f t="shared" si="5"/>
        <v>185856</v>
      </c>
      <c r="AE14" s="41">
        <v>10</v>
      </c>
      <c r="AF14" s="27">
        <v>8</v>
      </c>
      <c r="AG14" s="36">
        <v>66300</v>
      </c>
      <c r="AH14" s="31">
        <f t="shared" si="6"/>
        <v>530400</v>
      </c>
    </row>
    <row r="15" spans="1:34" s="18" customFormat="1">
      <c r="A15" s="18">
        <v>4</v>
      </c>
      <c r="B15" s="32" t="s">
        <v>20</v>
      </c>
      <c r="C15" s="32">
        <v>5</v>
      </c>
      <c r="E15" s="38">
        <v>5</v>
      </c>
      <c r="F15" s="39">
        <v>8</v>
      </c>
      <c r="G15" s="39"/>
      <c r="H15" s="40">
        <v>111255</v>
      </c>
      <c r="I15" s="19">
        <f t="shared" si="7"/>
        <v>890040</v>
      </c>
      <c r="J15" s="41">
        <v>5</v>
      </c>
      <c r="K15" s="35">
        <v>8</v>
      </c>
      <c r="L15" s="36">
        <v>37192</v>
      </c>
      <c r="M15" s="30">
        <f t="shared" si="1"/>
        <v>297536</v>
      </c>
      <c r="N15" s="41">
        <v>5</v>
      </c>
      <c r="O15" s="27">
        <v>8</v>
      </c>
      <c r="P15" s="36">
        <v>76745</v>
      </c>
      <c r="Q15" s="37">
        <f t="shared" si="2"/>
        <v>613960</v>
      </c>
      <c r="R15" s="41">
        <v>5</v>
      </c>
      <c r="S15" s="27">
        <v>8</v>
      </c>
      <c r="T15" s="36">
        <v>37192</v>
      </c>
      <c r="U15" s="37">
        <f t="shared" si="3"/>
        <v>297536</v>
      </c>
      <c r="V15" s="41">
        <v>5</v>
      </c>
      <c r="W15" s="27">
        <v>8</v>
      </c>
      <c r="X15" s="37">
        <f t="shared" si="4"/>
        <v>7438.4</v>
      </c>
      <c r="Y15" s="89">
        <v>37192</v>
      </c>
      <c r="Z15" s="37">
        <f t="shared" si="0"/>
        <v>297536</v>
      </c>
      <c r="AA15" s="41">
        <v>5</v>
      </c>
      <c r="AB15" s="27">
        <v>8</v>
      </c>
      <c r="AC15" s="88">
        <v>37192</v>
      </c>
      <c r="AD15" s="37">
        <f t="shared" si="5"/>
        <v>297536</v>
      </c>
      <c r="AE15" s="41">
        <v>5</v>
      </c>
      <c r="AF15" s="27">
        <v>8</v>
      </c>
      <c r="AG15" s="36">
        <v>60650</v>
      </c>
      <c r="AH15" s="31">
        <f t="shared" si="6"/>
        <v>485200</v>
      </c>
    </row>
    <row r="16" spans="1:34" s="18" customFormat="1">
      <c r="A16" s="18">
        <v>5</v>
      </c>
      <c r="B16" s="32" t="s">
        <v>21</v>
      </c>
      <c r="C16" s="32">
        <v>20</v>
      </c>
      <c r="E16" s="38">
        <v>20</v>
      </c>
      <c r="F16" s="39">
        <v>8</v>
      </c>
      <c r="G16" s="39"/>
      <c r="H16" s="40">
        <v>120525</v>
      </c>
      <c r="I16" s="19">
        <f t="shared" si="7"/>
        <v>964200</v>
      </c>
      <c r="J16" s="41">
        <v>20</v>
      </c>
      <c r="K16" s="35">
        <v>8</v>
      </c>
      <c r="L16" s="36">
        <v>68595</v>
      </c>
      <c r="M16" s="30">
        <f t="shared" si="1"/>
        <v>548760</v>
      </c>
      <c r="N16" s="41">
        <v>20</v>
      </c>
      <c r="O16" s="27">
        <v>8</v>
      </c>
      <c r="P16" s="36">
        <v>180020</v>
      </c>
      <c r="Q16" s="37">
        <f t="shared" si="2"/>
        <v>1440160</v>
      </c>
      <c r="R16" s="41">
        <v>20</v>
      </c>
      <c r="S16" s="27">
        <v>8</v>
      </c>
      <c r="T16" s="36">
        <v>68595</v>
      </c>
      <c r="U16" s="37">
        <f t="shared" si="3"/>
        <v>548760</v>
      </c>
      <c r="V16" s="41">
        <v>20</v>
      </c>
      <c r="W16" s="27">
        <v>8</v>
      </c>
      <c r="X16" s="37">
        <f t="shared" si="4"/>
        <v>3429.75</v>
      </c>
      <c r="Y16" s="89">
        <v>68595</v>
      </c>
      <c r="Z16" s="37">
        <f t="shared" si="0"/>
        <v>548760</v>
      </c>
      <c r="AA16" s="41">
        <v>20</v>
      </c>
      <c r="AB16" s="27">
        <v>8</v>
      </c>
      <c r="AC16" s="88">
        <v>68595</v>
      </c>
      <c r="AD16" s="37">
        <f t="shared" si="5"/>
        <v>548760</v>
      </c>
      <c r="AE16" s="41">
        <v>20</v>
      </c>
      <c r="AF16" s="27">
        <v>8</v>
      </c>
      <c r="AG16" s="36">
        <v>101240</v>
      </c>
      <c r="AH16" s="31">
        <f t="shared" si="6"/>
        <v>809920</v>
      </c>
    </row>
    <row r="17" spans="1:34" s="18" customFormat="1">
      <c r="A17" s="18">
        <v>17</v>
      </c>
      <c r="B17" s="32" t="s">
        <v>33</v>
      </c>
      <c r="C17" s="32">
        <v>10</v>
      </c>
      <c r="E17" s="38">
        <v>10</v>
      </c>
      <c r="F17" s="39">
        <v>8</v>
      </c>
      <c r="G17" s="39"/>
      <c r="H17" s="40">
        <v>54697.5</v>
      </c>
      <c r="I17" s="19">
        <f t="shared" si="7"/>
        <v>437580</v>
      </c>
      <c r="J17" s="41">
        <v>10</v>
      </c>
      <c r="K17" s="35">
        <v>8</v>
      </c>
      <c r="L17" s="36">
        <v>20936</v>
      </c>
      <c r="M17" s="30">
        <f t="shared" si="1"/>
        <v>167488</v>
      </c>
      <c r="N17" s="41">
        <v>10</v>
      </c>
      <c r="O17" s="27">
        <v>8</v>
      </c>
      <c r="P17" s="36">
        <v>65800</v>
      </c>
      <c r="Q17" s="37">
        <f t="shared" si="2"/>
        <v>526400</v>
      </c>
      <c r="R17" s="41">
        <v>10</v>
      </c>
      <c r="S17" s="27">
        <v>8</v>
      </c>
      <c r="T17" s="36">
        <v>20936</v>
      </c>
      <c r="U17" s="37">
        <f t="shared" si="3"/>
        <v>167488</v>
      </c>
      <c r="V17" s="41">
        <v>10</v>
      </c>
      <c r="W17" s="27">
        <v>8</v>
      </c>
      <c r="X17" s="37">
        <f t="shared" si="4"/>
        <v>2093.6</v>
      </c>
      <c r="Y17" s="89">
        <v>20936</v>
      </c>
      <c r="Z17" s="37">
        <f t="shared" si="0"/>
        <v>167488</v>
      </c>
      <c r="AA17" s="41">
        <v>10</v>
      </c>
      <c r="AB17" s="39">
        <v>8</v>
      </c>
      <c r="AC17" s="88">
        <v>20936</v>
      </c>
      <c r="AD17" s="37">
        <f t="shared" si="5"/>
        <v>167488</v>
      </c>
      <c r="AE17" s="41">
        <v>10</v>
      </c>
      <c r="AF17" s="27">
        <v>8</v>
      </c>
      <c r="AG17" s="36">
        <v>52800</v>
      </c>
      <c r="AH17" s="31">
        <f t="shared" si="6"/>
        <v>422400</v>
      </c>
    </row>
    <row r="18" spans="1:34" s="18" customFormat="1">
      <c r="A18" s="18">
        <v>15</v>
      </c>
      <c r="B18" s="32" t="s">
        <v>31</v>
      </c>
      <c r="C18" s="32">
        <v>20</v>
      </c>
      <c r="E18" s="38">
        <v>20</v>
      </c>
      <c r="F18" s="39">
        <v>8</v>
      </c>
      <c r="G18" s="39"/>
      <c r="H18" s="40">
        <v>20385</v>
      </c>
      <c r="I18" s="19">
        <f t="shared" si="7"/>
        <v>163080</v>
      </c>
      <c r="J18" s="41">
        <v>20</v>
      </c>
      <c r="K18" s="35">
        <v>8</v>
      </c>
      <c r="L18" s="36">
        <v>10384</v>
      </c>
      <c r="M18" s="30">
        <f t="shared" si="1"/>
        <v>83072</v>
      </c>
      <c r="N18" s="41">
        <v>20</v>
      </c>
      <c r="O18" s="27">
        <v>8</v>
      </c>
      <c r="P18" s="36">
        <v>38200</v>
      </c>
      <c r="Q18" s="37">
        <f t="shared" si="2"/>
        <v>305600</v>
      </c>
      <c r="R18" s="41">
        <v>20</v>
      </c>
      <c r="S18" s="27">
        <v>8</v>
      </c>
      <c r="T18" s="36">
        <v>10384</v>
      </c>
      <c r="U18" s="37">
        <f t="shared" si="3"/>
        <v>83072</v>
      </c>
      <c r="V18" s="41">
        <v>20</v>
      </c>
      <c r="W18" s="27">
        <v>8</v>
      </c>
      <c r="X18" s="37">
        <f t="shared" si="4"/>
        <v>519.20000000000005</v>
      </c>
      <c r="Y18" s="89">
        <v>10384</v>
      </c>
      <c r="Z18" s="37">
        <f t="shared" si="0"/>
        <v>83072</v>
      </c>
      <c r="AA18" s="41">
        <v>20</v>
      </c>
      <c r="AB18" s="27">
        <v>8</v>
      </c>
      <c r="AC18" s="88">
        <v>10384</v>
      </c>
      <c r="AD18" s="37">
        <f t="shared" si="5"/>
        <v>83072</v>
      </c>
      <c r="AE18" s="41">
        <v>20</v>
      </c>
      <c r="AF18" s="27">
        <v>8</v>
      </c>
      <c r="AG18" s="36">
        <v>22320</v>
      </c>
      <c r="AH18" s="31">
        <f t="shared" si="6"/>
        <v>178560</v>
      </c>
    </row>
    <row r="19" spans="1:34" s="18" customFormat="1">
      <c r="A19" s="18">
        <v>16</v>
      </c>
      <c r="B19" s="32" t="s">
        <v>32</v>
      </c>
      <c r="C19" s="32">
        <v>30</v>
      </c>
      <c r="E19" s="38">
        <v>30</v>
      </c>
      <c r="F19" s="39">
        <v>8</v>
      </c>
      <c r="G19" s="39"/>
      <c r="H19" s="40">
        <v>16402.5</v>
      </c>
      <c r="I19" s="19">
        <f t="shared" si="7"/>
        <v>131220</v>
      </c>
      <c r="J19" s="41">
        <v>30</v>
      </c>
      <c r="K19" s="35">
        <v>8</v>
      </c>
      <c r="L19" s="36">
        <v>5616</v>
      </c>
      <c r="M19" s="30">
        <f t="shared" si="1"/>
        <v>44928</v>
      </c>
      <c r="N19" s="41">
        <v>30</v>
      </c>
      <c r="O19" s="27">
        <v>8</v>
      </c>
      <c r="P19" s="36">
        <v>19500</v>
      </c>
      <c r="Q19" s="37">
        <f t="shared" si="2"/>
        <v>156000</v>
      </c>
      <c r="R19" s="41">
        <v>30</v>
      </c>
      <c r="S19" s="27">
        <v>8</v>
      </c>
      <c r="T19" s="36">
        <v>5616</v>
      </c>
      <c r="U19" s="37">
        <f t="shared" si="3"/>
        <v>44928</v>
      </c>
      <c r="V19" s="41">
        <v>30</v>
      </c>
      <c r="W19" s="27">
        <v>8</v>
      </c>
      <c r="X19" s="37">
        <f t="shared" si="4"/>
        <v>187.2</v>
      </c>
      <c r="Y19" s="89">
        <v>5616</v>
      </c>
      <c r="Z19" s="37">
        <f t="shared" si="0"/>
        <v>44928</v>
      </c>
      <c r="AA19" s="41">
        <v>30</v>
      </c>
      <c r="AB19" s="27">
        <v>8</v>
      </c>
      <c r="AC19" s="88">
        <v>5616</v>
      </c>
      <c r="AD19" s="37">
        <f t="shared" si="5"/>
        <v>44928</v>
      </c>
      <c r="AE19" s="41">
        <v>30</v>
      </c>
      <c r="AF19" s="27">
        <v>8</v>
      </c>
      <c r="AG19" s="36">
        <v>14250</v>
      </c>
      <c r="AH19" s="31">
        <f t="shared" si="6"/>
        <v>114000</v>
      </c>
    </row>
    <row r="20" spans="1:34" s="18" customFormat="1">
      <c r="A20" s="18">
        <v>24</v>
      </c>
      <c r="B20" s="32" t="s">
        <v>40</v>
      </c>
      <c r="C20" s="32">
        <v>15</v>
      </c>
      <c r="E20" s="38">
        <v>15</v>
      </c>
      <c r="F20" s="39">
        <v>8</v>
      </c>
      <c r="G20" s="39"/>
      <c r="H20" s="40">
        <v>59793.75</v>
      </c>
      <c r="I20" s="19">
        <f t="shared" si="7"/>
        <v>478350</v>
      </c>
      <c r="J20" s="41">
        <v>15</v>
      </c>
      <c r="K20" s="35">
        <v>8</v>
      </c>
      <c r="L20" s="36">
        <v>36996</v>
      </c>
      <c r="M20" s="30">
        <f t="shared" si="1"/>
        <v>295968</v>
      </c>
      <c r="N20" s="41">
        <v>15</v>
      </c>
      <c r="O20" s="27">
        <v>8</v>
      </c>
      <c r="P20" s="36">
        <v>94815</v>
      </c>
      <c r="Q20" s="37">
        <f t="shared" si="2"/>
        <v>758520</v>
      </c>
      <c r="R20" s="41">
        <v>15</v>
      </c>
      <c r="S20" s="27">
        <v>8</v>
      </c>
      <c r="T20" s="36">
        <v>36996</v>
      </c>
      <c r="U20" s="37">
        <f t="shared" si="3"/>
        <v>295968</v>
      </c>
      <c r="V20" s="41">
        <v>15</v>
      </c>
      <c r="W20" s="27">
        <v>8</v>
      </c>
      <c r="X20" s="37">
        <f t="shared" si="4"/>
        <v>2466.4</v>
      </c>
      <c r="Y20" s="89">
        <v>36996</v>
      </c>
      <c r="Z20" s="37">
        <f t="shared" si="0"/>
        <v>295968</v>
      </c>
      <c r="AA20" s="41">
        <v>15</v>
      </c>
      <c r="AB20" s="39">
        <v>8</v>
      </c>
      <c r="AC20" s="88">
        <v>36996</v>
      </c>
      <c r="AD20" s="37">
        <f t="shared" si="5"/>
        <v>295968</v>
      </c>
      <c r="AE20" s="41">
        <v>15</v>
      </c>
      <c r="AF20" s="27">
        <v>8</v>
      </c>
      <c r="AG20" s="36">
        <v>75570</v>
      </c>
      <c r="AH20" s="31">
        <f t="shared" si="6"/>
        <v>604560</v>
      </c>
    </row>
    <row r="21" spans="1:34" s="18" customFormat="1">
      <c r="A21" s="18">
        <v>25</v>
      </c>
      <c r="B21" s="32" t="s">
        <v>41</v>
      </c>
      <c r="C21" s="32">
        <v>25</v>
      </c>
      <c r="E21" s="38">
        <v>25</v>
      </c>
      <c r="F21" s="39">
        <v>8</v>
      </c>
      <c r="G21" s="39"/>
      <c r="H21" s="40">
        <v>115893.75</v>
      </c>
      <c r="I21" s="19">
        <f t="shared" si="7"/>
        <v>927150</v>
      </c>
      <c r="J21" s="41">
        <v>25</v>
      </c>
      <c r="K21" s="35">
        <v>8</v>
      </c>
      <c r="L21" s="36">
        <v>71456.25</v>
      </c>
      <c r="M21" s="30">
        <f t="shared" si="1"/>
        <v>571650</v>
      </c>
      <c r="N21" s="41">
        <v>25</v>
      </c>
      <c r="O21" s="27">
        <v>8</v>
      </c>
      <c r="P21" s="36">
        <v>175425</v>
      </c>
      <c r="Q21" s="37">
        <f t="shared" si="2"/>
        <v>1403400</v>
      </c>
      <c r="R21" s="41">
        <v>25</v>
      </c>
      <c r="S21" s="27">
        <v>8</v>
      </c>
      <c r="T21" s="36">
        <v>71456.25</v>
      </c>
      <c r="U21" s="37">
        <f t="shared" si="3"/>
        <v>571650</v>
      </c>
      <c r="V21" s="41">
        <v>25</v>
      </c>
      <c r="W21" s="27">
        <v>8</v>
      </c>
      <c r="X21" s="37">
        <f t="shared" si="4"/>
        <v>2858.25</v>
      </c>
      <c r="Y21" s="89">
        <v>71456.25</v>
      </c>
      <c r="Z21" s="37">
        <f t="shared" si="0"/>
        <v>571650</v>
      </c>
      <c r="AA21" s="41">
        <v>25</v>
      </c>
      <c r="AB21" s="27">
        <v>8</v>
      </c>
      <c r="AC21" s="88">
        <v>71456.25</v>
      </c>
      <c r="AD21" s="37">
        <f t="shared" si="5"/>
        <v>571650</v>
      </c>
      <c r="AE21" s="41">
        <v>25</v>
      </c>
      <c r="AF21" s="27">
        <v>8</v>
      </c>
      <c r="AG21" s="36">
        <v>140075</v>
      </c>
      <c r="AH21" s="31">
        <f t="shared" si="6"/>
        <v>1120600</v>
      </c>
    </row>
    <row r="22" spans="1:34" s="18" customFormat="1">
      <c r="A22" s="18">
        <v>1</v>
      </c>
      <c r="B22" s="32" t="s">
        <v>17</v>
      </c>
      <c r="C22" s="32">
        <v>60</v>
      </c>
      <c r="E22" s="38">
        <v>60</v>
      </c>
      <c r="F22" s="39">
        <v>8</v>
      </c>
      <c r="G22" s="39"/>
      <c r="H22" s="40">
        <v>294795</v>
      </c>
      <c r="I22" s="19">
        <f t="shared" si="7"/>
        <v>2358360</v>
      </c>
      <c r="J22" s="41">
        <v>60</v>
      </c>
      <c r="K22" s="35">
        <v>8</v>
      </c>
      <c r="L22" s="36">
        <v>97425</v>
      </c>
      <c r="M22" s="30">
        <f t="shared" si="1"/>
        <v>779400</v>
      </c>
      <c r="N22" s="41">
        <v>60</v>
      </c>
      <c r="O22" s="27">
        <v>8</v>
      </c>
      <c r="P22" s="36">
        <v>329460</v>
      </c>
      <c r="Q22" s="37">
        <f t="shared" si="2"/>
        <v>2635680</v>
      </c>
      <c r="R22" s="41">
        <v>60</v>
      </c>
      <c r="S22" s="27">
        <v>8</v>
      </c>
      <c r="T22" s="36">
        <v>97425</v>
      </c>
      <c r="U22" s="37">
        <f t="shared" si="3"/>
        <v>779400</v>
      </c>
      <c r="V22" s="41">
        <v>60</v>
      </c>
      <c r="W22" s="27">
        <v>8</v>
      </c>
      <c r="X22" s="37">
        <f t="shared" si="4"/>
        <v>1623.75</v>
      </c>
      <c r="Y22" s="89">
        <v>97425</v>
      </c>
      <c r="Z22" s="37">
        <f t="shared" si="0"/>
        <v>779400</v>
      </c>
      <c r="AA22" s="41">
        <v>60</v>
      </c>
      <c r="AB22" s="27">
        <v>8</v>
      </c>
      <c r="AC22" s="88">
        <v>97425</v>
      </c>
      <c r="AD22" s="37">
        <f t="shared" si="5"/>
        <v>779400</v>
      </c>
      <c r="AE22" s="41">
        <v>60</v>
      </c>
      <c r="AF22" s="27">
        <v>8</v>
      </c>
      <c r="AG22" s="36">
        <v>287640</v>
      </c>
      <c r="AH22" s="31">
        <f t="shared" si="6"/>
        <v>2301120</v>
      </c>
    </row>
    <row r="23" spans="1:34" s="18" customFormat="1">
      <c r="A23" s="18">
        <v>2</v>
      </c>
      <c r="B23" s="32" t="s">
        <v>18</v>
      </c>
      <c r="C23" s="32">
        <v>20</v>
      </c>
      <c r="E23" s="38">
        <v>20</v>
      </c>
      <c r="F23" s="39">
        <v>8</v>
      </c>
      <c r="G23" s="39"/>
      <c r="H23" s="40">
        <v>203970</v>
      </c>
      <c r="I23" s="19">
        <f t="shared" si="7"/>
        <v>1631760</v>
      </c>
      <c r="J23" s="41">
        <v>20</v>
      </c>
      <c r="K23" s="35">
        <v>8</v>
      </c>
      <c r="L23" s="36">
        <v>88035</v>
      </c>
      <c r="M23" s="30">
        <f t="shared" si="1"/>
        <v>704280</v>
      </c>
      <c r="N23" s="41">
        <v>20</v>
      </c>
      <c r="O23" s="27">
        <v>8</v>
      </c>
      <c r="P23" s="36">
        <v>274560</v>
      </c>
      <c r="Q23" s="37">
        <f t="shared" si="2"/>
        <v>2196480</v>
      </c>
      <c r="R23" s="41">
        <v>20</v>
      </c>
      <c r="S23" s="27">
        <v>8</v>
      </c>
      <c r="T23" s="36">
        <v>88035</v>
      </c>
      <c r="U23" s="37">
        <f t="shared" si="3"/>
        <v>704280</v>
      </c>
      <c r="V23" s="41">
        <v>20</v>
      </c>
      <c r="W23" s="27">
        <v>8</v>
      </c>
      <c r="X23" s="37">
        <f t="shared" si="4"/>
        <v>4401.75</v>
      </c>
      <c r="Y23" s="89">
        <v>88035</v>
      </c>
      <c r="Z23" s="37">
        <f t="shared" si="0"/>
        <v>704280</v>
      </c>
      <c r="AA23" s="41">
        <v>20</v>
      </c>
      <c r="AB23" s="39">
        <v>8</v>
      </c>
      <c r="AC23" s="88">
        <v>88035</v>
      </c>
      <c r="AD23" s="37">
        <f t="shared" si="5"/>
        <v>704280</v>
      </c>
      <c r="AE23" s="41">
        <v>20</v>
      </c>
      <c r="AF23" s="27">
        <v>8</v>
      </c>
      <c r="AG23" s="36">
        <v>258500</v>
      </c>
      <c r="AH23" s="31">
        <f t="shared" si="6"/>
        <v>2068000</v>
      </c>
    </row>
    <row r="24" spans="1:34" s="18" customFormat="1">
      <c r="A24" s="18">
        <v>12</v>
      </c>
      <c r="B24" s="32" t="s">
        <v>28</v>
      </c>
      <c r="C24" s="32">
        <v>40</v>
      </c>
      <c r="E24" s="38">
        <v>40</v>
      </c>
      <c r="F24" s="39">
        <v>8</v>
      </c>
      <c r="G24" s="39"/>
      <c r="H24" s="40">
        <v>166860</v>
      </c>
      <c r="I24" s="19">
        <f t="shared" si="7"/>
        <v>1334880</v>
      </c>
      <c r="J24" s="41">
        <v>40</v>
      </c>
      <c r="K24" s="35">
        <v>8</v>
      </c>
      <c r="L24" s="36">
        <v>40032</v>
      </c>
      <c r="M24" s="30">
        <f t="shared" si="1"/>
        <v>320256</v>
      </c>
      <c r="N24" s="41">
        <v>40</v>
      </c>
      <c r="O24" s="27">
        <v>8</v>
      </c>
      <c r="P24" s="36">
        <v>208880</v>
      </c>
      <c r="Q24" s="37">
        <f t="shared" si="2"/>
        <v>1671040</v>
      </c>
      <c r="R24" s="41">
        <v>40</v>
      </c>
      <c r="S24" s="27">
        <v>8</v>
      </c>
      <c r="T24" s="36">
        <v>40032</v>
      </c>
      <c r="U24" s="37">
        <f t="shared" si="3"/>
        <v>320256</v>
      </c>
      <c r="V24" s="41">
        <v>40</v>
      </c>
      <c r="W24" s="27">
        <v>8</v>
      </c>
      <c r="X24" s="37">
        <f t="shared" si="4"/>
        <v>1000.8</v>
      </c>
      <c r="Y24" s="89">
        <v>40032</v>
      </c>
      <c r="Z24" s="37">
        <f t="shared" si="0"/>
        <v>320256</v>
      </c>
      <c r="AA24" s="41">
        <v>40</v>
      </c>
      <c r="AB24" s="27">
        <v>8</v>
      </c>
      <c r="AC24" s="88">
        <v>40032</v>
      </c>
      <c r="AD24" s="37">
        <f t="shared" si="5"/>
        <v>320256</v>
      </c>
      <c r="AE24" s="41">
        <v>40</v>
      </c>
      <c r="AF24" s="27">
        <v>8</v>
      </c>
      <c r="AG24" s="36">
        <v>288400</v>
      </c>
      <c r="AH24" s="31">
        <f t="shared" si="6"/>
        <v>2307200</v>
      </c>
    </row>
    <row r="25" spans="1:34" s="18" customFormat="1">
      <c r="A25" s="18">
        <v>3</v>
      </c>
      <c r="B25" s="32" t="s">
        <v>19</v>
      </c>
      <c r="C25" s="32">
        <v>20</v>
      </c>
      <c r="E25" s="38">
        <v>20</v>
      </c>
      <c r="F25" s="39">
        <v>8</v>
      </c>
      <c r="G25" s="39"/>
      <c r="H25" s="40">
        <v>250320</v>
      </c>
      <c r="I25" s="19">
        <f t="shared" si="7"/>
        <v>2002560</v>
      </c>
      <c r="J25" s="41">
        <v>20</v>
      </c>
      <c r="K25" s="35">
        <v>8</v>
      </c>
      <c r="L25" s="36">
        <v>112365</v>
      </c>
      <c r="M25" s="30">
        <f t="shared" si="1"/>
        <v>898920</v>
      </c>
      <c r="N25" s="41">
        <v>20</v>
      </c>
      <c r="O25" s="27">
        <v>8</v>
      </c>
      <c r="P25" s="36">
        <v>297720</v>
      </c>
      <c r="Q25" s="37">
        <f t="shared" si="2"/>
        <v>2381760</v>
      </c>
      <c r="R25" s="41">
        <v>20</v>
      </c>
      <c r="S25" s="27">
        <v>8</v>
      </c>
      <c r="T25" s="36">
        <v>112365</v>
      </c>
      <c r="U25" s="37">
        <f t="shared" si="3"/>
        <v>898920</v>
      </c>
      <c r="V25" s="41">
        <v>20</v>
      </c>
      <c r="W25" s="27">
        <v>8</v>
      </c>
      <c r="X25" s="37">
        <f t="shared" si="4"/>
        <v>5618.25</v>
      </c>
      <c r="Y25" s="89">
        <v>112365</v>
      </c>
      <c r="Z25" s="37">
        <f t="shared" si="0"/>
        <v>898920</v>
      </c>
      <c r="AA25" s="41">
        <v>20</v>
      </c>
      <c r="AB25" s="27">
        <v>8</v>
      </c>
      <c r="AC25" s="88">
        <v>112365</v>
      </c>
      <c r="AD25" s="37">
        <f t="shared" si="5"/>
        <v>898920</v>
      </c>
      <c r="AE25" s="41">
        <v>20</v>
      </c>
      <c r="AF25" s="27">
        <v>8</v>
      </c>
      <c r="AG25" s="36">
        <v>187960</v>
      </c>
      <c r="AH25" s="31">
        <f t="shared" si="6"/>
        <v>1503680</v>
      </c>
    </row>
    <row r="26" spans="1:34" s="18" customFormat="1">
      <c r="A26" s="18">
        <v>6</v>
      </c>
      <c r="B26" s="32" t="s">
        <v>22</v>
      </c>
      <c r="C26" s="32">
        <v>20</v>
      </c>
      <c r="E26" s="38">
        <v>20</v>
      </c>
      <c r="F26" s="39">
        <v>8</v>
      </c>
      <c r="G26" s="39"/>
      <c r="H26" s="40">
        <v>74175</v>
      </c>
      <c r="I26" s="19">
        <f t="shared" si="7"/>
        <v>593400</v>
      </c>
      <c r="J26" s="41">
        <v>20</v>
      </c>
      <c r="K26" s="35">
        <v>8</v>
      </c>
      <c r="L26" s="36">
        <v>43872</v>
      </c>
      <c r="M26" s="30">
        <f t="shared" si="1"/>
        <v>350976</v>
      </c>
      <c r="N26" s="41">
        <v>20</v>
      </c>
      <c r="O26" s="27">
        <v>8</v>
      </c>
      <c r="P26" s="36">
        <v>114980</v>
      </c>
      <c r="Q26" s="37">
        <f t="shared" si="2"/>
        <v>919840</v>
      </c>
      <c r="R26" s="41">
        <v>20</v>
      </c>
      <c r="S26" s="27">
        <v>8</v>
      </c>
      <c r="T26" s="36">
        <v>43872</v>
      </c>
      <c r="U26" s="37">
        <f t="shared" si="3"/>
        <v>350976</v>
      </c>
      <c r="V26" s="41">
        <v>20</v>
      </c>
      <c r="W26" s="27">
        <v>8</v>
      </c>
      <c r="X26" s="37">
        <f t="shared" si="4"/>
        <v>2193.6</v>
      </c>
      <c r="Y26" s="89">
        <v>43872</v>
      </c>
      <c r="Z26" s="37">
        <f t="shared" si="0"/>
        <v>350976</v>
      </c>
      <c r="AA26" s="41">
        <v>20</v>
      </c>
      <c r="AB26" s="39">
        <v>8</v>
      </c>
      <c r="AC26" s="88">
        <v>43872</v>
      </c>
      <c r="AD26" s="37">
        <f t="shared" si="5"/>
        <v>350976</v>
      </c>
      <c r="AE26" s="41">
        <v>20</v>
      </c>
      <c r="AF26" s="27">
        <v>8</v>
      </c>
      <c r="AG26" s="36">
        <v>77700</v>
      </c>
      <c r="AH26" s="31">
        <f t="shared" si="6"/>
        <v>621600</v>
      </c>
    </row>
    <row r="27" spans="1:34" s="18" customFormat="1">
      <c r="A27" s="18">
        <v>26</v>
      </c>
      <c r="B27" s="32" t="s">
        <v>42</v>
      </c>
      <c r="C27" s="32">
        <v>60</v>
      </c>
      <c r="E27" s="38">
        <v>60</v>
      </c>
      <c r="F27" s="39">
        <v>8</v>
      </c>
      <c r="G27" s="39"/>
      <c r="H27" s="40">
        <v>100125</v>
      </c>
      <c r="I27" s="19">
        <f t="shared" si="7"/>
        <v>801000</v>
      </c>
      <c r="J27" s="41">
        <v>60</v>
      </c>
      <c r="K27" s="35">
        <v>8</v>
      </c>
      <c r="L27" s="36">
        <v>57735</v>
      </c>
      <c r="M27" s="30">
        <f t="shared" si="1"/>
        <v>461880</v>
      </c>
      <c r="N27" s="41">
        <v>60</v>
      </c>
      <c r="O27" s="27">
        <v>8</v>
      </c>
      <c r="P27" s="36">
        <v>169140</v>
      </c>
      <c r="Q27" s="37">
        <f t="shared" si="2"/>
        <v>1353120</v>
      </c>
      <c r="R27" s="41">
        <v>60</v>
      </c>
      <c r="S27" s="27">
        <v>8</v>
      </c>
      <c r="T27" s="36">
        <v>57735</v>
      </c>
      <c r="U27" s="37">
        <f t="shared" si="3"/>
        <v>461880</v>
      </c>
      <c r="V27" s="41">
        <v>60</v>
      </c>
      <c r="W27" s="27">
        <v>8</v>
      </c>
      <c r="X27" s="37">
        <f t="shared" si="4"/>
        <v>962.25</v>
      </c>
      <c r="Y27" s="89">
        <v>57735</v>
      </c>
      <c r="Z27" s="37">
        <f t="shared" si="0"/>
        <v>461880</v>
      </c>
      <c r="AA27" s="41">
        <v>60</v>
      </c>
      <c r="AB27" s="27">
        <v>8</v>
      </c>
      <c r="AC27" s="88">
        <v>57735</v>
      </c>
      <c r="AD27" s="37">
        <f t="shared" si="5"/>
        <v>461880</v>
      </c>
      <c r="AE27" s="41">
        <v>60</v>
      </c>
      <c r="AF27" s="27">
        <v>8</v>
      </c>
      <c r="AG27" s="36">
        <v>131700</v>
      </c>
      <c r="AH27" s="31">
        <f t="shared" si="6"/>
        <v>1053600</v>
      </c>
    </row>
    <row r="28" spans="1:34" s="18" customFormat="1">
      <c r="A28" s="18">
        <v>27</v>
      </c>
      <c r="B28" s="32" t="s">
        <v>43</v>
      </c>
      <c r="C28" s="32">
        <v>90</v>
      </c>
      <c r="E28" s="38">
        <v>90</v>
      </c>
      <c r="F28" s="39">
        <v>8</v>
      </c>
      <c r="G28" s="39"/>
      <c r="H28" s="40">
        <v>1009665</v>
      </c>
      <c r="I28" s="19">
        <f t="shared" si="7"/>
        <v>8077320</v>
      </c>
      <c r="J28" s="41">
        <v>90</v>
      </c>
      <c r="K28" s="35">
        <v>8</v>
      </c>
      <c r="L28" s="36">
        <v>570240</v>
      </c>
      <c r="M28" s="30">
        <f t="shared" si="1"/>
        <v>4561920</v>
      </c>
      <c r="N28" s="41">
        <v>90</v>
      </c>
      <c r="O28" s="27">
        <v>8</v>
      </c>
      <c r="P28" s="36">
        <v>1608750</v>
      </c>
      <c r="Q28" s="37">
        <f t="shared" si="2"/>
        <v>12870000</v>
      </c>
      <c r="R28" s="41">
        <v>90</v>
      </c>
      <c r="S28" s="27">
        <v>8</v>
      </c>
      <c r="T28" s="36">
        <v>570240</v>
      </c>
      <c r="U28" s="37">
        <f t="shared" si="3"/>
        <v>4561920</v>
      </c>
      <c r="V28" s="41">
        <v>90</v>
      </c>
      <c r="W28" s="27">
        <v>8</v>
      </c>
      <c r="X28" s="37">
        <f t="shared" si="4"/>
        <v>6336</v>
      </c>
      <c r="Y28" s="89">
        <v>570240</v>
      </c>
      <c r="Z28" s="37">
        <f t="shared" si="0"/>
        <v>4561920</v>
      </c>
      <c r="AA28" s="41">
        <v>90</v>
      </c>
      <c r="AB28" s="27">
        <v>8</v>
      </c>
      <c r="AC28" s="88">
        <v>570240</v>
      </c>
      <c r="AD28" s="37">
        <f t="shared" si="5"/>
        <v>4561920</v>
      </c>
      <c r="AE28" s="41">
        <v>90</v>
      </c>
      <c r="AF28" s="27">
        <v>8</v>
      </c>
      <c r="AG28" s="36">
        <v>1483020</v>
      </c>
      <c r="AH28" s="31">
        <f t="shared" si="6"/>
        <v>11864160</v>
      </c>
    </row>
    <row r="29" spans="1:34" s="18" customFormat="1">
      <c r="A29" s="18">
        <v>31</v>
      </c>
      <c r="B29" s="32" t="s">
        <v>47</v>
      </c>
      <c r="C29" s="32">
        <v>4</v>
      </c>
      <c r="E29" s="38">
        <v>4</v>
      </c>
      <c r="F29" s="39">
        <v>8</v>
      </c>
      <c r="G29" s="39"/>
      <c r="H29" s="40">
        <v>17802</v>
      </c>
      <c r="I29" s="19">
        <f t="shared" si="7"/>
        <v>142416</v>
      </c>
      <c r="J29" s="41">
        <v>4</v>
      </c>
      <c r="K29" s="35">
        <v>8</v>
      </c>
      <c r="L29" s="36">
        <v>7174.4</v>
      </c>
      <c r="M29" s="30">
        <f t="shared" si="1"/>
        <v>57395.199999999997</v>
      </c>
      <c r="N29" s="41">
        <v>4</v>
      </c>
      <c r="O29" s="27">
        <v>8</v>
      </c>
      <c r="P29" s="36">
        <v>25436</v>
      </c>
      <c r="Q29" s="37">
        <f t="shared" si="2"/>
        <v>203488</v>
      </c>
      <c r="R29" s="41">
        <v>4</v>
      </c>
      <c r="S29" s="27">
        <v>8</v>
      </c>
      <c r="T29" s="36">
        <v>7174.4</v>
      </c>
      <c r="U29" s="37">
        <f t="shared" si="3"/>
        <v>57395.199999999997</v>
      </c>
      <c r="V29" s="41">
        <v>4</v>
      </c>
      <c r="W29" s="27">
        <v>8</v>
      </c>
      <c r="X29" s="37">
        <f t="shared" si="4"/>
        <v>1793.6</v>
      </c>
      <c r="Y29" s="89">
        <v>7174.4</v>
      </c>
      <c r="Z29" s="37">
        <f t="shared" si="0"/>
        <v>57395.199999999997</v>
      </c>
      <c r="AA29" s="41">
        <v>4</v>
      </c>
      <c r="AB29" s="39">
        <v>8</v>
      </c>
      <c r="AC29" s="88">
        <v>7174.4</v>
      </c>
      <c r="AD29" s="37">
        <f t="shared" si="5"/>
        <v>57395.199999999997</v>
      </c>
      <c r="AE29" s="41">
        <v>4</v>
      </c>
      <c r="AF29" s="27">
        <v>8</v>
      </c>
      <c r="AG29" s="36">
        <v>25240</v>
      </c>
      <c r="AH29" s="31">
        <f t="shared" si="6"/>
        <v>201920</v>
      </c>
    </row>
    <row r="30" spans="1:34" s="18" customFormat="1">
      <c r="A30" s="18">
        <v>9</v>
      </c>
      <c r="B30" s="32" t="s">
        <v>25</v>
      </c>
      <c r="C30" s="32">
        <v>10</v>
      </c>
      <c r="E30" s="38">
        <v>10</v>
      </c>
      <c r="F30" s="39">
        <v>8</v>
      </c>
      <c r="G30" s="39"/>
      <c r="H30" s="40">
        <v>162247.5</v>
      </c>
      <c r="I30" s="19">
        <f t="shared" si="7"/>
        <v>1297980</v>
      </c>
      <c r="J30" s="41">
        <v>10</v>
      </c>
      <c r="K30" s="35">
        <v>8</v>
      </c>
      <c r="L30" s="36">
        <v>60536</v>
      </c>
      <c r="M30" s="30">
        <f t="shared" si="1"/>
        <v>484288</v>
      </c>
      <c r="N30" s="41">
        <v>10</v>
      </c>
      <c r="O30" s="27">
        <v>8</v>
      </c>
      <c r="P30" s="36">
        <v>141070</v>
      </c>
      <c r="Q30" s="37">
        <f t="shared" si="2"/>
        <v>1128560</v>
      </c>
      <c r="R30" s="41">
        <v>10</v>
      </c>
      <c r="S30" s="27">
        <v>8</v>
      </c>
      <c r="T30" s="36">
        <v>60536</v>
      </c>
      <c r="U30" s="37">
        <f t="shared" si="3"/>
        <v>484288</v>
      </c>
      <c r="V30" s="41">
        <v>10</v>
      </c>
      <c r="W30" s="27">
        <v>8</v>
      </c>
      <c r="X30" s="37">
        <f t="shared" si="4"/>
        <v>6053.6</v>
      </c>
      <c r="Y30" s="89">
        <v>60536</v>
      </c>
      <c r="Z30" s="37">
        <f t="shared" si="0"/>
        <v>484288</v>
      </c>
      <c r="AA30" s="41">
        <v>10</v>
      </c>
      <c r="AB30" s="27">
        <v>8</v>
      </c>
      <c r="AC30" s="88">
        <v>60536</v>
      </c>
      <c r="AD30" s="37">
        <f t="shared" si="5"/>
        <v>484288</v>
      </c>
      <c r="AE30" s="41">
        <v>10</v>
      </c>
      <c r="AF30" s="27">
        <v>8</v>
      </c>
      <c r="AG30" s="36">
        <v>167460</v>
      </c>
      <c r="AH30" s="31">
        <f t="shared" si="6"/>
        <v>1339680</v>
      </c>
    </row>
    <row r="31" spans="1:34" s="18" customFormat="1">
      <c r="A31" s="18">
        <v>8</v>
      </c>
      <c r="B31" s="32" t="s">
        <v>24</v>
      </c>
      <c r="C31" s="32">
        <v>10</v>
      </c>
      <c r="E31" s="38">
        <v>10</v>
      </c>
      <c r="F31" s="39">
        <v>8</v>
      </c>
      <c r="G31" s="39"/>
      <c r="H31" s="40">
        <v>491385</v>
      </c>
      <c r="I31" s="19">
        <f t="shared" si="7"/>
        <v>3931080</v>
      </c>
      <c r="J31" s="41">
        <v>10</v>
      </c>
      <c r="K31" s="35">
        <v>8</v>
      </c>
      <c r="L31" s="36">
        <v>251160</v>
      </c>
      <c r="M31" s="30">
        <f t="shared" si="1"/>
        <v>2009280</v>
      </c>
      <c r="N31" s="41">
        <v>10</v>
      </c>
      <c r="O31" s="27">
        <v>8</v>
      </c>
      <c r="P31" s="36">
        <v>711280</v>
      </c>
      <c r="Q31" s="37">
        <f t="shared" si="2"/>
        <v>5690240</v>
      </c>
      <c r="R31" s="41">
        <v>10</v>
      </c>
      <c r="S31" s="27">
        <v>8</v>
      </c>
      <c r="T31" s="36">
        <v>251160</v>
      </c>
      <c r="U31" s="37">
        <f t="shared" si="3"/>
        <v>2009280</v>
      </c>
      <c r="V31" s="41">
        <v>10</v>
      </c>
      <c r="W31" s="27">
        <v>8</v>
      </c>
      <c r="X31" s="37">
        <f t="shared" si="4"/>
        <v>25116</v>
      </c>
      <c r="Y31" s="89">
        <v>251160</v>
      </c>
      <c r="Z31" s="37">
        <f t="shared" si="0"/>
        <v>2009280</v>
      </c>
      <c r="AA31" s="41">
        <v>10</v>
      </c>
      <c r="AB31" s="27">
        <v>8</v>
      </c>
      <c r="AC31" s="88">
        <v>251160</v>
      </c>
      <c r="AD31" s="37">
        <f t="shared" si="5"/>
        <v>2009280</v>
      </c>
      <c r="AE31" s="41">
        <v>10</v>
      </c>
      <c r="AF31" s="27">
        <v>8</v>
      </c>
      <c r="AG31" s="36">
        <v>646930</v>
      </c>
      <c r="AH31" s="31">
        <f t="shared" si="6"/>
        <v>5175440</v>
      </c>
    </row>
    <row r="32" spans="1:34" s="18" customFormat="1">
      <c r="A32" s="18">
        <v>30</v>
      </c>
      <c r="B32" s="32" t="s">
        <v>46</v>
      </c>
      <c r="C32" s="32">
        <v>2</v>
      </c>
      <c r="E32" s="38">
        <v>2</v>
      </c>
      <c r="F32" s="39">
        <v>8</v>
      </c>
      <c r="G32" s="39"/>
      <c r="H32" s="40">
        <v>189133.5</v>
      </c>
      <c r="I32" s="19">
        <f t="shared" si="7"/>
        <v>1513068</v>
      </c>
      <c r="J32" s="41">
        <v>2</v>
      </c>
      <c r="K32" s="35">
        <v>8</v>
      </c>
      <c r="L32" s="36">
        <v>11702.4</v>
      </c>
      <c r="M32" s="30">
        <f t="shared" si="1"/>
        <v>93619.199999999997</v>
      </c>
      <c r="N32" s="41">
        <v>2</v>
      </c>
      <c r="O32" s="27">
        <v>8</v>
      </c>
      <c r="P32" s="36">
        <v>361168</v>
      </c>
      <c r="Q32" s="37">
        <f t="shared" si="2"/>
        <v>2889344</v>
      </c>
      <c r="R32" s="41">
        <v>2</v>
      </c>
      <c r="S32" s="27">
        <v>8</v>
      </c>
      <c r="T32" s="36">
        <v>11702.4</v>
      </c>
      <c r="U32" s="37">
        <f t="shared" si="3"/>
        <v>93619.199999999997</v>
      </c>
      <c r="V32" s="41">
        <v>2</v>
      </c>
      <c r="W32" s="27">
        <v>8</v>
      </c>
      <c r="X32" s="37">
        <f t="shared" si="4"/>
        <v>5851.2</v>
      </c>
      <c r="Y32" s="89">
        <v>11702.4</v>
      </c>
      <c r="Z32" s="37">
        <f t="shared" si="0"/>
        <v>93619.199999999997</v>
      </c>
      <c r="AA32" s="41">
        <v>2</v>
      </c>
      <c r="AB32" s="39">
        <v>8</v>
      </c>
      <c r="AC32" s="88">
        <v>11702.4</v>
      </c>
      <c r="AD32" s="37">
        <f t="shared" si="5"/>
        <v>93619.199999999997</v>
      </c>
      <c r="AE32" s="41">
        <v>2</v>
      </c>
      <c r="AF32" s="27">
        <v>8</v>
      </c>
      <c r="AG32" s="36">
        <v>373876</v>
      </c>
      <c r="AH32" s="31">
        <f t="shared" si="6"/>
        <v>2991008</v>
      </c>
    </row>
    <row r="33" spans="1:34" s="18" customFormat="1">
      <c r="A33" s="18">
        <v>28</v>
      </c>
      <c r="B33" s="32" t="s">
        <v>44</v>
      </c>
      <c r="C33" s="32">
        <v>60</v>
      </c>
      <c r="E33" s="38">
        <v>60</v>
      </c>
      <c r="F33" s="39">
        <v>8</v>
      </c>
      <c r="G33" s="39"/>
      <c r="H33" s="40">
        <v>1724445</v>
      </c>
      <c r="I33" s="19">
        <f t="shared" si="7"/>
        <v>13795560</v>
      </c>
      <c r="J33" s="41">
        <v>60</v>
      </c>
      <c r="K33" s="35">
        <v>8</v>
      </c>
      <c r="L33" s="36">
        <v>886500</v>
      </c>
      <c r="M33" s="30">
        <f t="shared" si="1"/>
        <v>7092000</v>
      </c>
      <c r="N33" s="41">
        <v>60</v>
      </c>
      <c r="O33" s="27">
        <v>8</v>
      </c>
      <c r="P33" s="36">
        <v>2483640</v>
      </c>
      <c r="Q33" s="37">
        <f t="shared" si="2"/>
        <v>19869120</v>
      </c>
      <c r="R33" s="41">
        <v>60</v>
      </c>
      <c r="S33" s="27">
        <v>8</v>
      </c>
      <c r="T33" s="36">
        <v>886500</v>
      </c>
      <c r="U33" s="37">
        <f t="shared" si="3"/>
        <v>7092000</v>
      </c>
      <c r="V33" s="41">
        <v>60</v>
      </c>
      <c r="W33" s="27">
        <v>8</v>
      </c>
      <c r="X33" s="37">
        <f t="shared" si="4"/>
        <v>14775</v>
      </c>
      <c r="Y33" s="89">
        <v>886500</v>
      </c>
      <c r="Z33" s="37">
        <f t="shared" si="0"/>
        <v>7092000</v>
      </c>
      <c r="AA33" s="41">
        <v>60</v>
      </c>
      <c r="AB33" s="27">
        <v>8</v>
      </c>
      <c r="AC33" s="88">
        <v>886500</v>
      </c>
      <c r="AD33" s="37">
        <f t="shared" si="5"/>
        <v>7092000</v>
      </c>
      <c r="AE33" s="41">
        <v>60</v>
      </c>
      <c r="AF33" s="27">
        <v>8</v>
      </c>
      <c r="AG33" s="36">
        <v>2212620</v>
      </c>
      <c r="AH33" s="31">
        <f t="shared" si="6"/>
        <v>17700960</v>
      </c>
    </row>
    <row r="34" spans="1:34" s="18" customFormat="1">
      <c r="A34" s="18">
        <v>29</v>
      </c>
      <c r="B34" s="32" t="s">
        <v>45</v>
      </c>
      <c r="C34" s="32">
        <v>15</v>
      </c>
      <c r="E34" s="38">
        <v>15</v>
      </c>
      <c r="F34" s="39">
        <v>8</v>
      </c>
      <c r="G34" s="39"/>
      <c r="H34" s="40">
        <v>108472.5</v>
      </c>
      <c r="I34" s="19">
        <f t="shared" si="7"/>
        <v>867780</v>
      </c>
      <c r="J34" s="41">
        <v>15</v>
      </c>
      <c r="K34" s="35">
        <v>8</v>
      </c>
      <c r="L34" s="36">
        <v>65283.75</v>
      </c>
      <c r="M34" s="30">
        <f t="shared" si="1"/>
        <v>522270</v>
      </c>
      <c r="N34" s="41">
        <v>15</v>
      </c>
      <c r="O34" s="27">
        <v>8</v>
      </c>
      <c r="P34" s="36">
        <v>152025</v>
      </c>
      <c r="Q34" s="37">
        <f t="shared" si="2"/>
        <v>1216200</v>
      </c>
      <c r="R34" s="41">
        <v>15</v>
      </c>
      <c r="S34" s="27">
        <v>8</v>
      </c>
      <c r="T34" s="36">
        <v>65283.75</v>
      </c>
      <c r="U34" s="37">
        <f t="shared" si="3"/>
        <v>522270</v>
      </c>
      <c r="V34" s="41">
        <v>15</v>
      </c>
      <c r="W34" s="27">
        <v>8</v>
      </c>
      <c r="X34" s="37">
        <f t="shared" si="4"/>
        <v>4352.25</v>
      </c>
      <c r="Y34" s="89">
        <v>65283.75</v>
      </c>
      <c r="Z34" s="37">
        <f t="shared" si="0"/>
        <v>522270</v>
      </c>
      <c r="AA34" s="41">
        <v>15</v>
      </c>
      <c r="AB34" s="27">
        <v>8</v>
      </c>
      <c r="AC34" s="88">
        <v>65283.75</v>
      </c>
      <c r="AD34" s="37">
        <f t="shared" si="5"/>
        <v>522270</v>
      </c>
      <c r="AE34" s="41">
        <v>15</v>
      </c>
      <c r="AF34" s="27">
        <v>8</v>
      </c>
      <c r="AG34" s="36">
        <v>128715</v>
      </c>
      <c r="AH34" s="31">
        <f t="shared" si="6"/>
        <v>1029720</v>
      </c>
    </row>
    <row r="35" spans="1:34" s="18" customFormat="1">
      <c r="A35" s="18">
        <v>18</v>
      </c>
      <c r="B35" s="32" t="s">
        <v>34</v>
      </c>
      <c r="C35" s="32">
        <v>10</v>
      </c>
      <c r="E35" s="38">
        <v>10</v>
      </c>
      <c r="F35" s="39">
        <v>8</v>
      </c>
      <c r="G35" s="39"/>
      <c r="H35" s="40">
        <v>89010</v>
      </c>
      <c r="I35" s="19">
        <f t="shared" si="7"/>
        <v>712080</v>
      </c>
      <c r="J35" s="41">
        <v>10</v>
      </c>
      <c r="K35" s="35">
        <v>8</v>
      </c>
      <c r="L35" s="36">
        <v>47464</v>
      </c>
      <c r="M35" s="30">
        <f t="shared" si="1"/>
        <v>379712</v>
      </c>
      <c r="N35" s="41">
        <v>10</v>
      </c>
      <c r="O35" s="27">
        <v>8</v>
      </c>
      <c r="P35" s="36">
        <v>118900</v>
      </c>
      <c r="Q35" s="37">
        <f t="shared" si="2"/>
        <v>951200</v>
      </c>
      <c r="R35" s="41">
        <v>10</v>
      </c>
      <c r="S35" s="27">
        <v>8</v>
      </c>
      <c r="T35" s="36">
        <v>47464</v>
      </c>
      <c r="U35" s="37">
        <f t="shared" si="3"/>
        <v>379712</v>
      </c>
      <c r="V35" s="41">
        <v>10</v>
      </c>
      <c r="W35" s="27">
        <v>8</v>
      </c>
      <c r="X35" s="37">
        <f t="shared" si="4"/>
        <v>4746.3999999999996</v>
      </c>
      <c r="Y35" s="89">
        <v>47464</v>
      </c>
      <c r="Z35" s="37">
        <f t="shared" si="0"/>
        <v>379712</v>
      </c>
      <c r="AA35" s="41">
        <v>10</v>
      </c>
      <c r="AB35" s="39">
        <v>8</v>
      </c>
      <c r="AC35" s="88">
        <v>47464</v>
      </c>
      <c r="AD35" s="37">
        <f t="shared" si="5"/>
        <v>379712</v>
      </c>
      <c r="AE35" s="41">
        <v>10</v>
      </c>
      <c r="AF35" s="27">
        <v>8</v>
      </c>
      <c r="AG35" s="36">
        <v>104290</v>
      </c>
      <c r="AH35" s="31">
        <f t="shared" si="6"/>
        <v>834320</v>
      </c>
    </row>
    <row r="36" spans="1:34" ht="15">
      <c r="E36" s="22">
        <f>SUM(E3:E35)</f>
        <v>881</v>
      </c>
      <c r="F36" s="77"/>
      <c r="G36" s="77"/>
      <c r="H36" s="77"/>
      <c r="I36" s="23">
        <f>SUM(I3:I35)</f>
        <v>352335414</v>
      </c>
      <c r="J36" s="22">
        <f>SUM(J3:J35)</f>
        <v>881</v>
      </c>
      <c r="K36" s="24"/>
      <c r="L36" s="22"/>
      <c r="M36" s="23">
        <f>SUM(M3:M35)</f>
        <v>322392164.39999998</v>
      </c>
      <c r="N36" s="22">
        <f>SUM(N3:N35)</f>
        <v>881</v>
      </c>
      <c r="O36" s="22"/>
      <c r="P36" s="22"/>
      <c r="Q36" s="23">
        <f>SUM(Q3:Q35)</f>
        <v>375483552</v>
      </c>
      <c r="R36" s="22">
        <f>SUM(R3:R35)</f>
        <v>881</v>
      </c>
      <c r="S36" s="22"/>
      <c r="T36" s="22"/>
      <c r="U36" s="23">
        <f>SUM(U3:U35)</f>
        <v>322392164.39999998</v>
      </c>
      <c r="V36" s="22">
        <f>SUM(V3:V35)</f>
        <v>881</v>
      </c>
      <c r="W36" s="22"/>
      <c r="X36" s="22"/>
      <c r="Y36" s="22"/>
      <c r="Z36" s="23">
        <f>SUM(Z3:Z35)</f>
        <v>322392164.39999998</v>
      </c>
      <c r="AA36" s="22">
        <f>SUM(AA3:AA35)</f>
        <v>881</v>
      </c>
      <c r="AB36" s="22"/>
      <c r="AC36" s="22"/>
      <c r="AD36" s="23">
        <f>SUM(AD3:AD35)</f>
        <v>322392164.39999998</v>
      </c>
      <c r="AE36" s="22">
        <f>SUM(AE3:AE35)</f>
        <v>881</v>
      </c>
      <c r="AF36" s="25"/>
      <c r="AG36" s="22"/>
      <c r="AH36" s="23">
        <f>SUM(AH3:AH35)</f>
        <v>368644928</v>
      </c>
    </row>
    <row r="37" spans="1:34" ht="15" customHeight="1">
      <c r="E37" s="2"/>
      <c r="F37" s="67" t="s">
        <v>6</v>
      </c>
      <c r="G37" s="67"/>
      <c r="H37" s="67"/>
      <c r="I37" s="6">
        <v>0</v>
      </c>
      <c r="J37" s="2"/>
      <c r="K37" s="67" t="s">
        <v>6</v>
      </c>
      <c r="L37" s="67"/>
      <c r="M37" s="14">
        <v>0</v>
      </c>
      <c r="N37" s="2"/>
      <c r="O37" s="67" t="s">
        <v>6</v>
      </c>
      <c r="P37" s="67"/>
      <c r="Q37" s="14">
        <v>0</v>
      </c>
      <c r="R37" s="2"/>
      <c r="S37" s="67" t="s">
        <v>6</v>
      </c>
      <c r="T37" s="67"/>
      <c r="U37" s="14">
        <v>0</v>
      </c>
      <c r="V37" s="2"/>
      <c r="W37" s="67" t="s">
        <v>6</v>
      </c>
      <c r="X37" s="67"/>
      <c r="Y37" s="67"/>
      <c r="Z37" s="14">
        <v>0</v>
      </c>
      <c r="AA37" s="2"/>
      <c r="AB37" s="65" t="s">
        <v>6</v>
      </c>
      <c r="AC37" s="65"/>
      <c r="AD37" s="14">
        <v>0</v>
      </c>
      <c r="AE37" s="2"/>
      <c r="AF37" s="65" t="s">
        <v>6</v>
      </c>
      <c r="AG37" s="73"/>
      <c r="AH37" s="14">
        <v>0</v>
      </c>
    </row>
    <row r="38" spans="1:34" ht="15" customHeight="1">
      <c r="E38" s="2"/>
      <c r="F38" s="4" t="s">
        <v>7</v>
      </c>
      <c r="G38" s="9"/>
      <c r="H38" s="4"/>
      <c r="I38" s="6">
        <v>0</v>
      </c>
      <c r="J38" s="2"/>
      <c r="K38" s="65" t="s">
        <v>7</v>
      </c>
      <c r="L38" s="65"/>
      <c r="M38" s="14">
        <v>0</v>
      </c>
      <c r="N38" s="2"/>
      <c r="O38" s="65" t="s">
        <v>7</v>
      </c>
      <c r="P38" s="65"/>
      <c r="Q38" s="14">
        <v>0</v>
      </c>
      <c r="R38" s="2"/>
      <c r="S38" s="65" t="s">
        <v>7</v>
      </c>
      <c r="T38" s="65"/>
      <c r="U38" s="14">
        <v>0</v>
      </c>
      <c r="V38" s="2"/>
      <c r="W38" s="65" t="s">
        <v>7</v>
      </c>
      <c r="X38" s="65"/>
      <c r="Y38" s="65"/>
      <c r="Z38" s="14">
        <v>0</v>
      </c>
      <c r="AA38" s="2"/>
      <c r="AB38" s="65" t="s">
        <v>7</v>
      </c>
      <c r="AC38" s="65"/>
      <c r="AD38" s="14">
        <v>0</v>
      </c>
      <c r="AE38" s="2"/>
      <c r="AF38" s="65" t="s">
        <v>7</v>
      </c>
      <c r="AG38" s="73"/>
      <c r="AH38" s="14">
        <v>0</v>
      </c>
    </row>
    <row r="39" spans="1:34" ht="15.75">
      <c r="E39" s="2"/>
      <c r="F39" s="4" t="s">
        <v>8</v>
      </c>
      <c r="G39" s="9"/>
      <c r="H39" s="4"/>
      <c r="I39" s="10">
        <f>+I36</f>
        <v>352335414</v>
      </c>
      <c r="J39" s="2"/>
      <c r="K39" s="65" t="s">
        <v>8</v>
      </c>
      <c r="L39" s="65"/>
      <c r="M39" s="10">
        <f>+M36</f>
        <v>322392164.39999998</v>
      </c>
      <c r="N39" s="2"/>
      <c r="O39" s="65" t="s">
        <v>8</v>
      </c>
      <c r="P39" s="65"/>
      <c r="Q39" s="10">
        <f>+Q36</f>
        <v>375483552</v>
      </c>
      <c r="R39" s="2"/>
      <c r="S39" s="65" t="s">
        <v>8</v>
      </c>
      <c r="T39" s="65"/>
      <c r="U39" s="10">
        <f>+U36</f>
        <v>322392164.39999998</v>
      </c>
      <c r="V39" s="2"/>
      <c r="W39" s="65" t="s">
        <v>8</v>
      </c>
      <c r="X39" s="65"/>
      <c r="Y39" s="65"/>
      <c r="Z39" s="10">
        <f>+Z36</f>
        <v>322392164.39999998</v>
      </c>
      <c r="AA39" s="2"/>
      <c r="AB39" s="65" t="s">
        <v>8</v>
      </c>
      <c r="AC39" s="65"/>
      <c r="AD39" s="10">
        <f>+AD36</f>
        <v>322392164.39999998</v>
      </c>
      <c r="AE39" s="2"/>
      <c r="AF39" s="65" t="s">
        <v>8</v>
      </c>
      <c r="AG39" s="73"/>
      <c r="AH39" s="10">
        <f>+AH36</f>
        <v>368644928</v>
      </c>
    </row>
    <row r="40" spans="1:34" ht="15.75">
      <c r="E40" s="2"/>
      <c r="F40" s="4" t="s">
        <v>9</v>
      </c>
      <c r="G40" s="9"/>
      <c r="H40" s="5">
        <v>0.1</v>
      </c>
      <c r="I40" s="6">
        <f>+I39*H40</f>
        <v>35233541.399999999</v>
      </c>
      <c r="J40" s="2"/>
      <c r="K40" s="12" t="s">
        <v>9</v>
      </c>
      <c r="L40" s="5">
        <v>0.1</v>
      </c>
      <c r="M40" s="6">
        <f>+M39*L40</f>
        <v>32239216.439999998</v>
      </c>
      <c r="N40" s="2"/>
      <c r="O40" s="3" t="s">
        <v>9</v>
      </c>
      <c r="P40" s="5">
        <v>0.1</v>
      </c>
      <c r="Q40" s="6">
        <f>+Q39*P40</f>
        <v>37548355.200000003</v>
      </c>
      <c r="R40" s="2"/>
      <c r="S40" s="3" t="s">
        <v>9</v>
      </c>
      <c r="T40" s="5">
        <v>0.1</v>
      </c>
      <c r="U40" s="6">
        <f>+U39*T40</f>
        <v>32239216.439999998</v>
      </c>
      <c r="V40" s="2"/>
      <c r="W40" s="3" t="s">
        <v>9</v>
      </c>
      <c r="X40" s="8"/>
      <c r="Y40" s="5">
        <v>0.1</v>
      </c>
      <c r="Z40" s="6">
        <f>+Z39*Y40</f>
        <v>32239216.439999998</v>
      </c>
      <c r="AA40" s="2"/>
      <c r="AB40" s="3" t="s">
        <v>9</v>
      </c>
      <c r="AC40" s="5">
        <v>0.1</v>
      </c>
      <c r="AD40" s="6">
        <f>+AD39*AC40</f>
        <v>32239216.439999998</v>
      </c>
      <c r="AE40" s="2"/>
      <c r="AF40" s="3" t="s">
        <v>9</v>
      </c>
      <c r="AG40" s="16">
        <v>0.1</v>
      </c>
      <c r="AH40" s="6">
        <f>+AH39*AG40</f>
        <v>36864492.800000004</v>
      </c>
    </row>
    <row r="41" spans="1:34" ht="15">
      <c r="E41" s="2"/>
      <c r="F41" s="4" t="s">
        <v>10</v>
      </c>
      <c r="G41" s="9"/>
      <c r="H41" s="4"/>
      <c r="I41" s="7">
        <v>6694372.8700000001</v>
      </c>
      <c r="J41" s="2"/>
      <c r="K41" s="65" t="s">
        <v>10</v>
      </c>
      <c r="L41" s="65"/>
      <c r="M41" s="7">
        <v>6125451.1200000001</v>
      </c>
      <c r="N41" s="2"/>
      <c r="O41" s="65" t="s">
        <v>10</v>
      </c>
      <c r="P41" s="65"/>
      <c r="Q41" s="7">
        <v>7134187.4900000002</v>
      </c>
      <c r="R41" s="2"/>
      <c r="S41" s="65" t="s">
        <v>10</v>
      </c>
      <c r="T41" s="65"/>
      <c r="U41" s="7">
        <v>6125451.1200000001</v>
      </c>
      <c r="V41" s="2"/>
      <c r="W41" s="65" t="s">
        <v>10</v>
      </c>
      <c r="X41" s="65"/>
      <c r="Y41" s="65"/>
      <c r="Z41" s="7">
        <v>6125451.1200000001</v>
      </c>
      <c r="AA41" s="2"/>
      <c r="AB41" s="65" t="s">
        <v>10</v>
      </c>
      <c r="AC41" s="65"/>
      <c r="AD41" s="7">
        <f>AD36*1.9%</f>
        <v>6125451.1235999996</v>
      </c>
      <c r="AE41" s="2"/>
      <c r="AF41" s="65" t="s">
        <v>10</v>
      </c>
      <c r="AG41" s="73"/>
      <c r="AH41" s="7">
        <v>7004253.6299999999</v>
      </c>
    </row>
    <row r="42" spans="1:34" ht="15.75">
      <c r="E42" s="2"/>
      <c r="F42" s="4" t="s">
        <v>11</v>
      </c>
      <c r="G42" s="9"/>
      <c r="H42" s="4"/>
      <c r="I42" s="11">
        <f>+I39+I40+I41</f>
        <v>394263328.26999998</v>
      </c>
      <c r="J42" s="2"/>
      <c r="K42" s="65" t="s">
        <v>11</v>
      </c>
      <c r="L42" s="65"/>
      <c r="M42" s="11">
        <f>+M39+M40+M41</f>
        <v>360756831.95999998</v>
      </c>
      <c r="N42" s="2"/>
      <c r="O42" s="65" t="s">
        <v>11</v>
      </c>
      <c r="P42" s="65"/>
      <c r="Q42" s="11">
        <f>+Q39+Q40+Q41</f>
        <v>420166094.69</v>
      </c>
      <c r="R42" s="2"/>
      <c r="S42" s="65" t="s">
        <v>11</v>
      </c>
      <c r="T42" s="65"/>
      <c r="U42" s="11">
        <f>+U39+U40+U41</f>
        <v>360756831.95999998</v>
      </c>
      <c r="V42" s="2"/>
      <c r="W42" s="65" t="s">
        <v>11</v>
      </c>
      <c r="X42" s="65"/>
      <c r="Y42" s="65"/>
      <c r="Z42" s="11">
        <f>+Z39+Z40+Z41</f>
        <v>360756831.95999998</v>
      </c>
      <c r="AA42" s="2"/>
      <c r="AB42" s="65" t="s">
        <v>11</v>
      </c>
      <c r="AC42" s="65"/>
      <c r="AD42" s="11">
        <f>+AD39+AD40+AD41</f>
        <v>360756831.96359998</v>
      </c>
      <c r="AE42" s="2"/>
      <c r="AF42" s="65" t="s">
        <v>11</v>
      </c>
      <c r="AG42" s="73"/>
      <c r="AH42" s="11">
        <f>+AH39+AH40+AH41</f>
        <v>412513674.43000001</v>
      </c>
    </row>
    <row r="45" spans="1:34">
      <c r="AB45" s="1"/>
      <c r="AC45" s="1"/>
    </row>
    <row r="48" spans="1:34">
      <c r="B48" s="18" t="str">
        <f>E1</f>
        <v>GRUPO GESTION EMPRESARIAL</v>
      </c>
      <c r="C48" s="19">
        <f>+I42</f>
        <v>394263328.26999998</v>
      </c>
      <c r="D48" s="71" t="s">
        <v>54</v>
      </c>
      <c r="E48" s="72"/>
      <c r="F48" s="72"/>
      <c r="G48" s="72"/>
      <c r="H48" s="72"/>
      <c r="I48" s="72"/>
      <c r="J48" s="72"/>
      <c r="K48" s="72"/>
    </row>
    <row r="49" spans="2:11">
      <c r="B49" s="47" t="str">
        <f>+J1</f>
        <v>UNION TEMPORAL  CLEAM BOGOTA</v>
      </c>
      <c r="C49" s="48">
        <f>+M42</f>
        <v>360756831.95999998</v>
      </c>
      <c r="D49" s="71" t="s">
        <v>55</v>
      </c>
      <c r="E49" s="72"/>
      <c r="F49" s="72"/>
      <c r="G49" s="72"/>
      <c r="H49" s="72"/>
      <c r="I49" s="72"/>
      <c r="J49" s="72"/>
      <c r="K49" s="72"/>
    </row>
    <row r="50" spans="2:11">
      <c r="B50" s="18" t="str">
        <f>+N1</f>
        <v xml:space="preserve">UT EASY CLEAM ASEO PROFESIONAL </v>
      </c>
      <c r="C50" s="19">
        <f>+Q42</f>
        <v>420166094.69</v>
      </c>
      <c r="D50" s="71" t="s">
        <v>56</v>
      </c>
      <c r="E50" s="72"/>
      <c r="F50" s="72"/>
      <c r="G50" s="72"/>
      <c r="H50" s="72"/>
      <c r="I50" s="72"/>
      <c r="J50" s="72"/>
      <c r="K50" s="72"/>
    </row>
    <row r="51" spans="2:11">
      <c r="B51" s="47" t="str">
        <f>+R1</f>
        <v>UNION TEMPORAL ECOLIMPIEZA 4G</v>
      </c>
      <c r="C51" s="48">
        <f>+U42</f>
        <v>360756831.95999998</v>
      </c>
      <c r="D51" s="71" t="s">
        <v>55</v>
      </c>
      <c r="E51" s="72"/>
      <c r="F51" s="72"/>
      <c r="G51" s="72"/>
      <c r="H51" s="72"/>
      <c r="I51" s="72"/>
      <c r="J51" s="72"/>
      <c r="K51" s="72"/>
    </row>
    <row r="52" spans="2:11">
      <c r="B52" s="18" t="str">
        <f>+V1</f>
        <v>UNIÓN TEMPORAL EMINSER SOLOASEO 2023</v>
      </c>
      <c r="C52" s="21">
        <f>+Z42</f>
        <v>360756831.95999998</v>
      </c>
      <c r="D52" s="71" t="s">
        <v>55</v>
      </c>
      <c r="E52" s="72"/>
      <c r="F52" s="72"/>
      <c r="G52" s="72"/>
      <c r="H52" s="72"/>
      <c r="I52" s="72"/>
      <c r="J52" s="72"/>
      <c r="K52" s="72"/>
    </row>
    <row r="53" spans="2:11">
      <c r="B53" s="18" t="str">
        <f>+AA1</f>
        <v>UT GRUPO ADIN (PRECIOS PLATAFORMA - SIN EXCEL)</v>
      </c>
      <c r="C53" s="21">
        <f>C52</f>
        <v>360756831.95999998</v>
      </c>
      <c r="D53" s="71"/>
      <c r="E53" s="72"/>
      <c r="F53" s="72"/>
      <c r="G53" s="72"/>
      <c r="H53" s="72"/>
      <c r="I53" s="72"/>
      <c r="J53" s="72"/>
      <c r="K53" s="72"/>
    </row>
    <row r="54" spans="2:11">
      <c r="B54" s="18" t="str">
        <f>+AE1</f>
        <v>UNION TEMPORAL SERVIASEAMOS</v>
      </c>
      <c r="C54" s="19">
        <f>+AH42</f>
        <v>412513674.43000001</v>
      </c>
      <c r="D54" s="71" t="s">
        <v>56</v>
      </c>
      <c r="E54" s="72"/>
      <c r="F54" s="72"/>
      <c r="G54" s="72"/>
      <c r="H54" s="72"/>
      <c r="I54" s="72"/>
      <c r="J54" s="72"/>
      <c r="K54" s="72"/>
    </row>
  </sheetData>
  <autoFilter ref="A2:AH2" xr:uid="{00000000-0009-0000-0000-000000000000}">
    <sortState ref="A3:AN42">
      <sortCondition ref="B2"/>
    </sortState>
  </autoFilter>
  <mergeCells count="47">
    <mergeCell ref="D48:K48"/>
    <mergeCell ref="D49:K49"/>
    <mergeCell ref="D50:K50"/>
    <mergeCell ref="D51:K51"/>
    <mergeCell ref="D52:K52"/>
    <mergeCell ref="D53:K53"/>
    <mergeCell ref="D54:K54"/>
    <mergeCell ref="AF42:AG42"/>
    <mergeCell ref="AE1:AH1"/>
    <mergeCell ref="AF37:AG37"/>
    <mergeCell ref="AF38:AG38"/>
    <mergeCell ref="AF39:AG39"/>
    <mergeCell ref="AF41:AG41"/>
    <mergeCell ref="E1:I1"/>
    <mergeCell ref="J1:M1"/>
    <mergeCell ref="K37:L37"/>
    <mergeCell ref="K38:L38"/>
    <mergeCell ref="K39:L39"/>
    <mergeCell ref="F36:H36"/>
    <mergeCell ref="F37:H37"/>
    <mergeCell ref="K41:L41"/>
    <mergeCell ref="R1:U1"/>
    <mergeCell ref="S37:T37"/>
    <mergeCell ref="S38:T38"/>
    <mergeCell ref="S39:T39"/>
    <mergeCell ref="S41:T41"/>
    <mergeCell ref="O37:P37"/>
    <mergeCell ref="O38:P38"/>
    <mergeCell ref="O39:P39"/>
    <mergeCell ref="O41:P41"/>
    <mergeCell ref="O42:P42"/>
    <mergeCell ref="A1:C1"/>
    <mergeCell ref="AB42:AC42"/>
    <mergeCell ref="V1:Z1"/>
    <mergeCell ref="W37:Y37"/>
    <mergeCell ref="W38:Y38"/>
    <mergeCell ref="W39:Y39"/>
    <mergeCell ref="W41:Y41"/>
    <mergeCell ref="W42:Y42"/>
    <mergeCell ref="AA1:AD1"/>
    <mergeCell ref="AB37:AC37"/>
    <mergeCell ref="AB38:AC38"/>
    <mergeCell ref="AB39:AC39"/>
    <mergeCell ref="AB41:AC41"/>
    <mergeCell ref="S42:T42"/>
    <mergeCell ref="K42:L42"/>
    <mergeCell ref="N1:Q1"/>
  </mergeCells>
  <conditionalFormatting sqref="I39">
    <cfRule type="expression" dxfId="63" priority="140">
      <formula>ISERROR($S39)</formula>
    </cfRule>
  </conditionalFormatting>
  <conditionalFormatting sqref="I39">
    <cfRule type="expression" dxfId="62" priority="139">
      <formula>ISERROR($L37)</formula>
    </cfRule>
  </conditionalFormatting>
  <conditionalFormatting sqref="I42">
    <cfRule type="expression" dxfId="61" priority="138">
      <formula>ISERROR($S42)</formula>
    </cfRule>
  </conditionalFormatting>
  <conditionalFormatting sqref="I42">
    <cfRule type="expression" dxfId="60" priority="137">
      <formula>ISERROR($S42)</formula>
    </cfRule>
  </conditionalFormatting>
  <conditionalFormatting sqref="I42">
    <cfRule type="expression" dxfId="59" priority="136">
      <formula>ISERROR($S42)</formula>
    </cfRule>
  </conditionalFormatting>
  <conditionalFormatting sqref="I42">
    <cfRule type="expression" dxfId="58" priority="141">
      <formula>ISERROR($L43)</formula>
    </cfRule>
  </conditionalFormatting>
  <conditionalFormatting sqref="I37">
    <cfRule type="expression" dxfId="57" priority="142">
      <formula>ISERROR($I38)</formula>
    </cfRule>
  </conditionalFormatting>
  <conditionalFormatting sqref="I41">
    <cfRule type="expression" dxfId="56" priority="135">
      <formula>ISERROR($S41)</formula>
    </cfRule>
  </conditionalFormatting>
  <conditionalFormatting sqref="I40">
    <cfRule type="expression" dxfId="55" priority="143">
      <formula>ISERROR($S40)</formula>
    </cfRule>
  </conditionalFormatting>
  <conditionalFormatting sqref="M37">
    <cfRule type="expression" dxfId="54" priority="133">
      <formula>ISERROR($I38)</formula>
    </cfRule>
  </conditionalFormatting>
  <conditionalFormatting sqref="M39">
    <cfRule type="expression" dxfId="53" priority="60">
      <formula>ISERROR($S39)</formula>
    </cfRule>
  </conditionalFormatting>
  <conditionalFormatting sqref="M39">
    <cfRule type="expression" dxfId="52" priority="59">
      <formula>ISERROR($L37)</formula>
    </cfRule>
  </conditionalFormatting>
  <conditionalFormatting sqref="M42">
    <cfRule type="expression" dxfId="51" priority="58">
      <formula>ISERROR($S42)</formula>
    </cfRule>
  </conditionalFormatting>
  <conditionalFormatting sqref="M42">
    <cfRule type="expression" dxfId="50" priority="57">
      <formula>ISERROR($S42)</formula>
    </cfRule>
  </conditionalFormatting>
  <conditionalFormatting sqref="M42">
    <cfRule type="expression" dxfId="49" priority="56">
      <formula>ISERROR($S42)</formula>
    </cfRule>
  </conditionalFormatting>
  <conditionalFormatting sqref="M42">
    <cfRule type="expression" dxfId="48" priority="61">
      <formula>ISERROR($L43)</formula>
    </cfRule>
  </conditionalFormatting>
  <conditionalFormatting sqref="M41">
    <cfRule type="expression" dxfId="47" priority="55">
      <formula>ISERROR($S41)</formula>
    </cfRule>
  </conditionalFormatting>
  <conditionalFormatting sqref="M40">
    <cfRule type="expression" dxfId="46" priority="62">
      <formula>ISERROR($S40)</formula>
    </cfRule>
  </conditionalFormatting>
  <conditionalFormatting sqref="Q37">
    <cfRule type="expression" dxfId="45" priority="54">
      <formula>ISERROR($I38)</formula>
    </cfRule>
  </conditionalFormatting>
  <conditionalFormatting sqref="Q39">
    <cfRule type="expression" dxfId="44" priority="52">
      <formula>ISERROR($S39)</formula>
    </cfRule>
  </conditionalFormatting>
  <conditionalFormatting sqref="Q39">
    <cfRule type="expression" dxfId="43" priority="51">
      <formula>ISERROR($L37)</formula>
    </cfRule>
  </conditionalFormatting>
  <conditionalFormatting sqref="Q41">
    <cfRule type="expression" dxfId="42" priority="50">
      <formula>ISERROR($S41)</formula>
    </cfRule>
  </conditionalFormatting>
  <conditionalFormatting sqref="Q40">
    <cfRule type="expression" dxfId="41" priority="53">
      <formula>ISERROR($S40)</formula>
    </cfRule>
  </conditionalFormatting>
  <conditionalFormatting sqref="Q42">
    <cfRule type="expression" dxfId="40" priority="48">
      <formula>ISERROR($S42)</formula>
    </cfRule>
  </conditionalFormatting>
  <conditionalFormatting sqref="Q42">
    <cfRule type="expression" dxfId="39" priority="47">
      <formula>ISERROR($S42)</formula>
    </cfRule>
  </conditionalFormatting>
  <conditionalFormatting sqref="Q42">
    <cfRule type="expression" dxfId="38" priority="46">
      <formula>ISERROR($S42)</formula>
    </cfRule>
  </conditionalFormatting>
  <conditionalFormatting sqref="Q42">
    <cfRule type="expression" dxfId="37" priority="49">
      <formula>ISERROR($L43)</formula>
    </cfRule>
  </conditionalFormatting>
  <conditionalFormatting sqref="U37">
    <cfRule type="expression" dxfId="36" priority="45">
      <formula>ISERROR($I38)</formula>
    </cfRule>
  </conditionalFormatting>
  <conditionalFormatting sqref="U39">
    <cfRule type="expression" dxfId="35" priority="43">
      <formula>ISERROR($S39)</formula>
    </cfRule>
  </conditionalFormatting>
  <conditionalFormatting sqref="U39">
    <cfRule type="expression" dxfId="34" priority="42">
      <formula>ISERROR($L37)</formula>
    </cfRule>
  </conditionalFormatting>
  <conditionalFormatting sqref="U41">
    <cfRule type="expression" dxfId="33" priority="41">
      <formula>ISERROR($S41)</formula>
    </cfRule>
  </conditionalFormatting>
  <conditionalFormatting sqref="U40">
    <cfRule type="expression" dxfId="32" priority="44">
      <formula>ISERROR($S40)</formula>
    </cfRule>
  </conditionalFormatting>
  <conditionalFormatting sqref="U42">
    <cfRule type="expression" dxfId="31" priority="39">
      <formula>ISERROR($S42)</formula>
    </cfRule>
  </conditionalFormatting>
  <conditionalFormatting sqref="U42">
    <cfRule type="expression" dxfId="30" priority="38">
      <formula>ISERROR($S42)</formula>
    </cfRule>
  </conditionalFormatting>
  <conditionalFormatting sqref="U42">
    <cfRule type="expression" dxfId="29" priority="37">
      <formula>ISERROR($S42)</formula>
    </cfRule>
  </conditionalFormatting>
  <conditionalFormatting sqref="U42">
    <cfRule type="expression" dxfId="28" priority="40">
      <formula>ISERROR($L43)</formula>
    </cfRule>
  </conditionalFormatting>
  <conditionalFormatting sqref="Z37">
    <cfRule type="expression" dxfId="27" priority="36">
      <formula>ISERROR($I38)</formula>
    </cfRule>
  </conditionalFormatting>
  <conditionalFormatting sqref="Z39">
    <cfRule type="expression" dxfId="26" priority="34">
      <formula>ISERROR($S39)</formula>
    </cfRule>
  </conditionalFormatting>
  <conditionalFormatting sqref="Z39">
    <cfRule type="expression" dxfId="25" priority="33">
      <formula>ISERROR($L37)</formula>
    </cfRule>
  </conditionalFormatting>
  <conditionalFormatting sqref="Z41">
    <cfRule type="expression" dxfId="24" priority="32">
      <formula>ISERROR($S41)</formula>
    </cfRule>
  </conditionalFormatting>
  <conditionalFormatting sqref="Z40">
    <cfRule type="expression" dxfId="23" priority="35">
      <formula>ISERROR($S40)</formula>
    </cfRule>
  </conditionalFormatting>
  <conditionalFormatting sqref="Z42">
    <cfRule type="expression" dxfId="22" priority="30">
      <formula>ISERROR($S42)</formula>
    </cfRule>
  </conditionalFormatting>
  <conditionalFormatting sqref="Z42">
    <cfRule type="expression" dxfId="21" priority="29">
      <formula>ISERROR($S42)</formula>
    </cfRule>
  </conditionalFormatting>
  <conditionalFormatting sqref="Z42">
    <cfRule type="expression" dxfId="20" priority="28">
      <formula>ISERROR($S42)</formula>
    </cfRule>
  </conditionalFormatting>
  <conditionalFormatting sqref="Z42">
    <cfRule type="expression" dxfId="19" priority="31">
      <formula>ISERROR($L43)</formula>
    </cfRule>
  </conditionalFormatting>
  <conditionalFormatting sqref="AD37">
    <cfRule type="expression" dxfId="18" priority="27">
      <formula>ISERROR($I38)</formula>
    </cfRule>
  </conditionalFormatting>
  <conditionalFormatting sqref="AD39">
    <cfRule type="expression" dxfId="17" priority="25">
      <formula>ISERROR($S39)</formula>
    </cfRule>
  </conditionalFormatting>
  <conditionalFormatting sqref="AD39">
    <cfRule type="expression" dxfId="16" priority="24">
      <formula>ISERROR($L37)</formula>
    </cfRule>
  </conditionalFormatting>
  <conditionalFormatting sqref="AD41">
    <cfRule type="expression" dxfId="15" priority="23">
      <formula>ISERROR($S41)</formula>
    </cfRule>
  </conditionalFormatting>
  <conditionalFormatting sqref="AD40">
    <cfRule type="expression" dxfId="14" priority="26">
      <formula>ISERROR($S40)</formula>
    </cfRule>
  </conditionalFormatting>
  <conditionalFormatting sqref="AD42">
    <cfRule type="expression" dxfId="13" priority="21">
      <formula>ISERROR($S42)</formula>
    </cfRule>
  </conditionalFormatting>
  <conditionalFormatting sqref="AD42">
    <cfRule type="expression" dxfId="12" priority="20">
      <formula>ISERROR($S42)</formula>
    </cfRule>
  </conditionalFormatting>
  <conditionalFormatting sqref="AD42">
    <cfRule type="expression" dxfId="11" priority="19">
      <formula>ISERROR($S42)</formula>
    </cfRule>
  </conditionalFormatting>
  <conditionalFormatting sqref="AD42">
    <cfRule type="expression" dxfId="10" priority="22">
      <formula>ISERROR($L43)</formula>
    </cfRule>
  </conditionalFormatting>
  <conditionalFormatting sqref="AH37">
    <cfRule type="expression" dxfId="9" priority="9">
      <formula>ISERROR($I38)</formula>
    </cfRule>
  </conditionalFormatting>
  <conditionalFormatting sqref="AH39">
    <cfRule type="expression" dxfId="8" priority="7">
      <formula>ISERROR($S39)</formula>
    </cfRule>
  </conditionalFormatting>
  <conditionalFormatting sqref="AH39">
    <cfRule type="expression" dxfId="7" priority="6">
      <formula>ISERROR($L37)</formula>
    </cfRule>
  </conditionalFormatting>
  <conditionalFormatting sqref="AH41">
    <cfRule type="expression" dxfId="6" priority="5">
      <formula>ISERROR($S41)</formula>
    </cfRule>
  </conditionalFormatting>
  <conditionalFormatting sqref="AH40">
    <cfRule type="expression" dxfId="5" priority="8">
      <formula>ISERROR($S40)</formula>
    </cfRule>
  </conditionalFormatting>
  <conditionalFormatting sqref="AH42">
    <cfRule type="expression" dxfId="4" priority="3">
      <formula>ISERROR($S42)</formula>
    </cfRule>
  </conditionalFormatting>
  <conditionalFormatting sqref="AH42">
    <cfRule type="expression" dxfId="3" priority="2">
      <formula>ISERROR($S42)</formula>
    </cfRule>
  </conditionalFormatting>
  <conditionalFormatting sqref="AH42">
    <cfRule type="expression" dxfId="2" priority="1">
      <formula>ISERROR($S42)</formula>
    </cfRule>
  </conditionalFormatting>
  <conditionalFormatting sqref="AH42">
    <cfRule type="expression" dxfId="1" priority="4">
      <formula>ISERROR($L43)</formula>
    </cfRule>
  </conditionalFormatting>
  <dataValidations count="5">
    <dataValidation type="decimal" allowBlank="1" showInputMessage="1" showErrorMessage="1" errorTitle="Error" error="Mayor a 1" sqref="I37:I38 M37:M38 Q37:Q38" xr:uid="{00000000-0002-0000-0000-000000000000}">
      <formula1>0.011</formula1>
      <formula2>Z40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H40 L40 P40 T40 Y40 AC40" xr:uid="{00000000-0002-0000-0000-000001000000}">
      <formula1>0.01</formula1>
      <formula2>J40</formula2>
    </dataValidation>
    <dataValidation type="decimal" allowBlank="1" showInputMessage="1" showErrorMessage="1" errorTitle="Error" error="Mayor a 1" sqref="U37:U38 Z37:Z38" xr:uid="{00000000-0002-0000-0000-000002000000}">
      <formula1>0.011</formula1>
      <formula2>#REF!</formula2>
    </dataValidation>
    <dataValidation type="decimal" allowBlank="1" showInputMessage="1" showErrorMessage="1" errorTitle="Error" error="Mayor a 1" sqref="AD37:AD38 AH37:AH38" xr:uid="{00000000-0002-0000-0000-000003000000}">
      <formula1>0.011</formula1>
      <formula2>AL40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AG40" xr:uid="{00000000-0002-0000-0000-000004000000}">
      <formula1>0.01</formula1>
      <formula2>#REF!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workbookViewId="0">
      <selection activeCell="M6" sqref="M6"/>
    </sheetView>
  </sheetViews>
  <sheetFormatPr baseColWidth="10" defaultRowHeight="14.25"/>
  <cols>
    <col min="1" max="1" width="11" style="20"/>
    <col min="2" max="2" width="35.25" bestFit="1" customWidth="1"/>
    <col min="3" max="3" width="14.125" style="17" customWidth="1"/>
    <col min="4" max="12" width="14.375" style="17" customWidth="1"/>
    <col min="13" max="13" width="12.125" style="15" bestFit="1" customWidth="1"/>
    <col min="14" max="14" width="12.125" style="15" customWidth="1"/>
    <col min="15" max="15" width="11" style="15"/>
    <col min="16" max="16" width="13" style="15" customWidth="1"/>
    <col min="19" max="19" width="18.625" customWidth="1"/>
  </cols>
  <sheetData>
    <row r="1" spans="1:19">
      <c r="A1" s="26"/>
      <c r="B1" s="18"/>
      <c r="C1" s="85" t="s">
        <v>65</v>
      </c>
      <c r="D1" s="85"/>
      <c r="E1" s="86" t="s">
        <v>66</v>
      </c>
      <c r="F1" s="86"/>
      <c r="G1" s="87" t="s">
        <v>67</v>
      </c>
      <c r="H1" s="87"/>
      <c r="I1" s="78" t="s">
        <v>61</v>
      </c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45" customFormat="1" ht="38.25" customHeight="1">
      <c r="A2" s="43" t="s">
        <v>0</v>
      </c>
      <c r="B2" s="43" t="s">
        <v>14</v>
      </c>
      <c r="C2" s="50" t="s">
        <v>62</v>
      </c>
      <c r="D2" s="50" t="s">
        <v>63</v>
      </c>
      <c r="E2" s="51" t="s">
        <v>62</v>
      </c>
      <c r="F2" s="51" t="s">
        <v>63</v>
      </c>
      <c r="G2" s="52" t="s">
        <v>62</v>
      </c>
      <c r="H2" s="52" t="s">
        <v>63</v>
      </c>
      <c r="I2" s="80" t="s">
        <v>52</v>
      </c>
      <c r="J2" s="81"/>
      <c r="K2" s="82" t="s">
        <v>59</v>
      </c>
      <c r="L2" s="81"/>
      <c r="M2" s="83" t="s">
        <v>68</v>
      </c>
      <c r="N2" s="84"/>
      <c r="O2" s="62" t="s">
        <v>60</v>
      </c>
      <c r="P2" s="62" t="s">
        <v>63</v>
      </c>
      <c r="Q2" s="63" t="s">
        <v>52</v>
      </c>
      <c r="R2" s="63" t="s">
        <v>59</v>
      </c>
      <c r="S2" s="63" t="s">
        <v>58</v>
      </c>
    </row>
    <row r="3" spans="1:19">
      <c r="A3" s="26">
        <v>2</v>
      </c>
      <c r="B3" s="32" t="s">
        <v>15</v>
      </c>
      <c r="C3" s="53"/>
      <c r="D3" s="53"/>
      <c r="E3" s="54"/>
      <c r="F3" s="54"/>
      <c r="G3" s="55"/>
      <c r="H3" s="55"/>
      <c r="I3" s="15"/>
      <c r="J3" s="15"/>
      <c r="K3" s="15"/>
      <c r="L3" s="15"/>
    </row>
    <row r="4" spans="1:19">
      <c r="A4" s="26">
        <v>6</v>
      </c>
      <c r="B4" s="32" t="s">
        <v>16</v>
      </c>
      <c r="C4" s="53"/>
      <c r="D4" s="53"/>
      <c r="E4" s="54"/>
      <c r="F4" s="54"/>
      <c r="G4" s="61"/>
      <c r="H4" s="55"/>
      <c r="I4" s="15"/>
      <c r="J4" s="15"/>
      <c r="K4" s="15"/>
      <c r="L4" s="15"/>
    </row>
    <row r="5" spans="1:19">
      <c r="A5" s="46">
        <v>10</v>
      </c>
      <c r="B5" s="32" t="s">
        <v>17</v>
      </c>
      <c r="C5" s="56">
        <v>4597</v>
      </c>
      <c r="D5" s="57">
        <v>1623.75</v>
      </c>
      <c r="E5" s="58">
        <v>5085</v>
      </c>
      <c r="F5" s="58">
        <v>1623.75</v>
      </c>
      <c r="G5" s="49">
        <v>3296</v>
      </c>
      <c r="H5" s="59">
        <v>1623.75</v>
      </c>
      <c r="I5" s="15">
        <v>4597</v>
      </c>
      <c r="J5" s="15">
        <f>+C5-I5</f>
        <v>0</v>
      </c>
      <c r="K5" s="15">
        <v>5085</v>
      </c>
      <c r="L5" s="15">
        <f>+K5-E5</f>
        <v>0</v>
      </c>
      <c r="M5" s="15">
        <v>5275</v>
      </c>
      <c r="N5" s="15">
        <f>+G5-M5</f>
        <v>-1979</v>
      </c>
      <c r="O5" s="15">
        <v>2165</v>
      </c>
      <c r="P5" s="15">
        <v>1623.75</v>
      </c>
      <c r="Q5" s="42">
        <f t="shared" ref="Q5:Q35" si="0">+P5-D5</f>
        <v>0</v>
      </c>
      <c r="R5" s="42">
        <f t="shared" ref="R5:R35" si="1">+P5-F5</f>
        <v>0</v>
      </c>
      <c r="S5" s="42">
        <f t="shared" ref="S5:S35" si="2">+P5-H5</f>
        <v>0</v>
      </c>
    </row>
    <row r="6" spans="1:19">
      <c r="A6" s="46">
        <v>15</v>
      </c>
      <c r="B6" s="32" t="s">
        <v>18</v>
      </c>
      <c r="C6" s="56">
        <v>21146</v>
      </c>
      <c r="D6" s="57">
        <v>4401.75</v>
      </c>
      <c r="E6" s="58">
        <v>12710</v>
      </c>
      <c r="F6" s="58">
        <v>4401.75</v>
      </c>
      <c r="G6" s="49">
        <v>9877</v>
      </c>
      <c r="H6" s="59">
        <v>4401.75</v>
      </c>
      <c r="I6" s="15">
        <v>21146</v>
      </c>
      <c r="J6" s="15">
        <f t="shared" ref="J6:J35" si="3">+C6-I6</f>
        <v>0</v>
      </c>
      <c r="K6" s="15">
        <v>12710</v>
      </c>
      <c r="L6" s="15">
        <f t="shared" ref="L6:L35" si="4">+K6-E6</f>
        <v>0</v>
      </c>
      <c r="M6" s="15">
        <v>12102</v>
      </c>
      <c r="N6" s="15">
        <f t="shared" ref="N6:N35" si="5">+G6-M6</f>
        <v>-2225</v>
      </c>
      <c r="O6" s="15">
        <v>5869</v>
      </c>
      <c r="P6" s="15">
        <v>4401.75</v>
      </c>
      <c r="Q6" s="42">
        <f t="shared" si="0"/>
        <v>0</v>
      </c>
      <c r="R6" s="42">
        <f t="shared" si="1"/>
        <v>0</v>
      </c>
      <c r="S6" s="42">
        <f t="shared" si="2"/>
        <v>0</v>
      </c>
    </row>
    <row r="7" spans="1:19">
      <c r="A7" s="46">
        <v>19</v>
      </c>
      <c r="B7" s="32" t="s">
        <v>19</v>
      </c>
      <c r="C7" s="56">
        <v>31261</v>
      </c>
      <c r="D7" s="57">
        <v>5618.25</v>
      </c>
      <c r="E7" s="58">
        <v>13781</v>
      </c>
      <c r="F7" s="58">
        <v>5618.25</v>
      </c>
      <c r="G7" s="49">
        <v>10869</v>
      </c>
      <c r="H7" s="59">
        <v>5618.25</v>
      </c>
      <c r="I7" s="15">
        <v>31261</v>
      </c>
      <c r="J7" s="15">
        <f t="shared" si="3"/>
        <v>0</v>
      </c>
      <c r="K7" s="15">
        <v>13781</v>
      </c>
      <c r="L7" s="15">
        <f t="shared" si="4"/>
        <v>0</v>
      </c>
      <c r="M7" s="15">
        <v>14822</v>
      </c>
      <c r="N7" s="15">
        <f t="shared" si="5"/>
        <v>-3953</v>
      </c>
      <c r="O7" s="15">
        <v>7491</v>
      </c>
      <c r="P7" s="15">
        <v>5618.25</v>
      </c>
      <c r="Q7" s="42">
        <f t="shared" si="0"/>
        <v>0</v>
      </c>
      <c r="R7" s="42">
        <f t="shared" si="1"/>
        <v>0</v>
      </c>
      <c r="S7" s="42">
        <f t="shared" si="2"/>
        <v>0</v>
      </c>
    </row>
    <row r="8" spans="1:19">
      <c r="A8" s="46">
        <v>20</v>
      </c>
      <c r="B8" s="32" t="s">
        <v>20</v>
      </c>
      <c r="C8" s="56">
        <v>27582</v>
      </c>
      <c r="D8" s="57">
        <v>7438.4</v>
      </c>
      <c r="E8" s="58">
        <v>14211</v>
      </c>
      <c r="F8" s="58">
        <v>7438.4</v>
      </c>
      <c r="G8" s="49">
        <v>9298</v>
      </c>
      <c r="H8" s="59">
        <v>7438.4</v>
      </c>
      <c r="I8" s="15">
        <v>27582</v>
      </c>
      <c r="J8" s="15">
        <f t="shared" si="3"/>
        <v>0</v>
      </c>
      <c r="K8" s="15">
        <v>14211</v>
      </c>
      <c r="L8" s="15">
        <f t="shared" si="4"/>
        <v>0</v>
      </c>
      <c r="M8" s="15">
        <v>11559</v>
      </c>
      <c r="N8" s="15">
        <f t="shared" si="5"/>
        <v>-2261</v>
      </c>
      <c r="O8" s="15">
        <v>9298</v>
      </c>
      <c r="P8" s="15">
        <v>6973.5</v>
      </c>
      <c r="Q8" s="42">
        <f t="shared" si="0"/>
        <v>-464.89999999999964</v>
      </c>
      <c r="R8" s="42">
        <f t="shared" si="1"/>
        <v>-464.89999999999964</v>
      </c>
      <c r="S8" s="42">
        <f t="shared" si="2"/>
        <v>-464.89999999999964</v>
      </c>
    </row>
    <row r="9" spans="1:19">
      <c r="A9" s="46">
        <v>21</v>
      </c>
      <c r="B9" s="32" t="s">
        <v>21</v>
      </c>
      <c r="C9" s="56">
        <v>6105</v>
      </c>
      <c r="D9" s="57">
        <v>3429.75</v>
      </c>
      <c r="E9" s="58">
        <v>8335</v>
      </c>
      <c r="F9" s="58">
        <v>3429.75</v>
      </c>
      <c r="G9" s="49">
        <v>6633</v>
      </c>
      <c r="H9" s="59">
        <v>3429.75</v>
      </c>
      <c r="I9" s="15">
        <v>6105</v>
      </c>
      <c r="J9" s="15">
        <f t="shared" si="3"/>
        <v>0</v>
      </c>
      <c r="K9" s="15">
        <v>8335</v>
      </c>
      <c r="L9" s="15">
        <f t="shared" si="4"/>
        <v>0</v>
      </c>
      <c r="M9" s="15">
        <v>7070</v>
      </c>
      <c r="N9" s="15">
        <f t="shared" si="5"/>
        <v>-437</v>
      </c>
      <c r="O9" s="15">
        <v>4573</v>
      </c>
      <c r="P9" s="15">
        <v>3429.75</v>
      </c>
      <c r="Q9" s="42">
        <f t="shared" si="0"/>
        <v>0</v>
      </c>
      <c r="R9" s="42">
        <f t="shared" si="1"/>
        <v>0</v>
      </c>
      <c r="S9" s="42">
        <f t="shared" si="2"/>
        <v>0</v>
      </c>
    </row>
    <row r="10" spans="1:19">
      <c r="A10" s="46">
        <v>28</v>
      </c>
      <c r="B10" s="32" t="s">
        <v>64</v>
      </c>
      <c r="C10" s="56">
        <v>6988</v>
      </c>
      <c r="D10" s="57">
        <v>2193.6</v>
      </c>
      <c r="E10" s="60">
        <v>6988</v>
      </c>
      <c r="F10" s="58">
        <v>2193.6</v>
      </c>
      <c r="G10" s="49">
        <v>6988</v>
      </c>
      <c r="H10" s="59">
        <v>2193.6</v>
      </c>
      <c r="I10" s="15">
        <v>6988</v>
      </c>
      <c r="J10" s="15">
        <f t="shared" si="3"/>
        <v>0</v>
      </c>
      <c r="K10" s="15">
        <v>5322</v>
      </c>
      <c r="L10" s="15">
        <f t="shared" si="4"/>
        <v>-1666</v>
      </c>
      <c r="M10" s="15">
        <v>3980</v>
      </c>
      <c r="N10" s="15">
        <f t="shared" si="5"/>
        <v>3008</v>
      </c>
      <c r="O10" s="15">
        <v>2742</v>
      </c>
      <c r="P10" s="15">
        <v>2056.5</v>
      </c>
      <c r="Q10" s="42">
        <f t="shared" si="0"/>
        <v>-137.09999999999991</v>
      </c>
      <c r="R10" s="42">
        <f t="shared" si="1"/>
        <v>-137.09999999999991</v>
      </c>
      <c r="S10" s="42">
        <f t="shared" si="2"/>
        <v>-137.09999999999991</v>
      </c>
    </row>
    <row r="11" spans="1:19">
      <c r="A11" s="46">
        <v>30</v>
      </c>
      <c r="B11" s="32" t="s">
        <v>23</v>
      </c>
      <c r="C11" s="56">
        <v>11972</v>
      </c>
      <c r="D11" s="57">
        <v>4150.5</v>
      </c>
      <c r="E11" s="58">
        <v>9640</v>
      </c>
      <c r="F11" s="58">
        <v>4150.5</v>
      </c>
      <c r="G11" s="49">
        <v>7748</v>
      </c>
      <c r="H11" s="59">
        <v>4150.5</v>
      </c>
      <c r="I11" s="15">
        <v>11972</v>
      </c>
      <c r="J11" s="15">
        <f t="shared" si="3"/>
        <v>0</v>
      </c>
      <c r="K11" s="15">
        <v>9640</v>
      </c>
      <c r="L11" s="15">
        <f t="shared" si="4"/>
        <v>0</v>
      </c>
      <c r="M11" s="15">
        <v>7887</v>
      </c>
      <c r="N11" s="15">
        <f t="shared" si="5"/>
        <v>-139</v>
      </c>
      <c r="O11" s="15">
        <v>5534</v>
      </c>
      <c r="P11" s="15">
        <v>4150.5</v>
      </c>
      <c r="Q11" s="42">
        <f t="shared" si="0"/>
        <v>0</v>
      </c>
      <c r="R11" s="42">
        <f t="shared" si="1"/>
        <v>0</v>
      </c>
      <c r="S11" s="42">
        <f t="shared" si="2"/>
        <v>0</v>
      </c>
    </row>
    <row r="12" spans="1:19">
      <c r="A12" s="46">
        <v>48</v>
      </c>
      <c r="B12" s="32" t="s">
        <v>24</v>
      </c>
      <c r="C12" s="56">
        <v>107014</v>
      </c>
      <c r="D12" s="57">
        <v>25116</v>
      </c>
      <c r="E12" s="58">
        <v>65851</v>
      </c>
      <c r="F12" s="58">
        <v>25116</v>
      </c>
      <c r="G12" s="49">
        <v>60442</v>
      </c>
      <c r="H12" s="59">
        <v>25116</v>
      </c>
      <c r="I12" s="15">
        <v>107014</v>
      </c>
      <c r="J12" s="15">
        <f t="shared" si="3"/>
        <v>0</v>
      </c>
      <c r="K12" s="15">
        <v>65851</v>
      </c>
      <c r="L12" s="15">
        <f t="shared" si="4"/>
        <v>0</v>
      </c>
      <c r="M12" s="15">
        <v>69811</v>
      </c>
      <c r="N12" s="15">
        <f t="shared" si="5"/>
        <v>-9369</v>
      </c>
      <c r="O12" s="15">
        <v>33488</v>
      </c>
      <c r="P12" s="15">
        <v>25116</v>
      </c>
      <c r="Q12" s="42">
        <f t="shared" si="0"/>
        <v>0</v>
      </c>
      <c r="R12" s="42">
        <f t="shared" si="1"/>
        <v>0</v>
      </c>
      <c r="S12" s="42">
        <f t="shared" si="2"/>
        <v>0</v>
      </c>
    </row>
    <row r="13" spans="1:19">
      <c r="A13" s="46">
        <v>50</v>
      </c>
      <c r="B13" s="32" t="s">
        <v>25</v>
      </c>
      <c r="C13" s="56">
        <v>31261</v>
      </c>
      <c r="D13" s="57">
        <v>6053.6</v>
      </c>
      <c r="E13" s="58">
        <v>13061</v>
      </c>
      <c r="F13" s="58">
        <v>6053.6</v>
      </c>
      <c r="G13" s="49">
        <v>10352</v>
      </c>
      <c r="H13" s="59">
        <v>6053.6</v>
      </c>
      <c r="I13" s="15">
        <v>31261</v>
      </c>
      <c r="J13" s="15">
        <f t="shared" si="3"/>
        <v>0</v>
      </c>
      <c r="K13" s="15">
        <v>13061</v>
      </c>
      <c r="L13" s="15">
        <f t="shared" si="4"/>
        <v>0</v>
      </c>
      <c r="M13" s="15">
        <v>19037</v>
      </c>
      <c r="N13" s="15">
        <f t="shared" si="5"/>
        <v>-8685</v>
      </c>
      <c r="O13" s="15">
        <v>7567</v>
      </c>
      <c r="P13" s="15">
        <v>5675.25</v>
      </c>
      <c r="Q13" s="42">
        <f t="shared" si="0"/>
        <v>-378.35000000000036</v>
      </c>
      <c r="R13" s="42">
        <f t="shared" si="1"/>
        <v>-378.35000000000036</v>
      </c>
      <c r="S13" s="42">
        <f t="shared" si="2"/>
        <v>-378.35000000000036</v>
      </c>
    </row>
    <row r="14" spans="1:19">
      <c r="A14" s="46">
        <v>60</v>
      </c>
      <c r="B14" s="32" t="s">
        <v>26</v>
      </c>
      <c r="C14" s="56">
        <v>21146</v>
      </c>
      <c r="D14" s="57">
        <v>4518</v>
      </c>
      <c r="E14" s="58">
        <v>10457</v>
      </c>
      <c r="F14" s="58">
        <v>4518</v>
      </c>
      <c r="G14" s="49">
        <v>8480</v>
      </c>
      <c r="H14" s="59">
        <v>4518</v>
      </c>
      <c r="I14" s="15">
        <v>21146</v>
      </c>
      <c r="J14" s="15">
        <f t="shared" si="3"/>
        <v>0</v>
      </c>
      <c r="K14" s="15">
        <v>10457</v>
      </c>
      <c r="L14" s="15">
        <f t="shared" si="4"/>
        <v>0</v>
      </c>
      <c r="M14" s="15">
        <v>12918</v>
      </c>
      <c r="N14" s="15">
        <f t="shared" si="5"/>
        <v>-4438</v>
      </c>
      <c r="O14" s="15">
        <v>6024</v>
      </c>
      <c r="P14" s="15">
        <v>4518</v>
      </c>
      <c r="Q14" s="42">
        <f t="shared" si="0"/>
        <v>0</v>
      </c>
      <c r="R14" s="42">
        <f t="shared" si="1"/>
        <v>0</v>
      </c>
      <c r="S14" s="42">
        <f t="shared" si="2"/>
        <v>0</v>
      </c>
    </row>
    <row r="15" spans="1:19">
      <c r="A15" s="46">
        <v>61</v>
      </c>
      <c r="B15" s="32" t="s">
        <v>27</v>
      </c>
      <c r="C15" s="56">
        <v>11386</v>
      </c>
      <c r="D15" s="57">
        <v>6026.25</v>
      </c>
      <c r="E15" s="58">
        <v>13333</v>
      </c>
      <c r="F15" s="58">
        <v>6026.25</v>
      </c>
      <c r="G15" s="49">
        <v>10806</v>
      </c>
      <c r="H15" s="59">
        <v>6026.25</v>
      </c>
      <c r="I15" s="15">
        <v>11386</v>
      </c>
      <c r="J15" s="15">
        <f t="shared" si="3"/>
        <v>0</v>
      </c>
      <c r="K15" s="15">
        <v>13333</v>
      </c>
      <c r="L15" s="15">
        <f t="shared" si="4"/>
        <v>0</v>
      </c>
      <c r="M15" s="15">
        <v>11799</v>
      </c>
      <c r="N15" s="15">
        <f t="shared" si="5"/>
        <v>-993</v>
      </c>
      <c r="O15" s="15">
        <v>8035</v>
      </c>
      <c r="P15" s="15">
        <v>6026.25</v>
      </c>
      <c r="Q15" s="42">
        <f t="shared" si="0"/>
        <v>0</v>
      </c>
      <c r="R15" s="42">
        <f t="shared" si="1"/>
        <v>0</v>
      </c>
      <c r="S15" s="42">
        <f t="shared" si="2"/>
        <v>0</v>
      </c>
    </row>
    <row r="16" spans="1:19">
      <c r="A16" s="46">
        <v>64</v>
      </c>
      <c r="B16" s="32" t="s">
        <v>28</v>
      </c>
      <c r="C16" s="56">
        <v>4597</v>
      </c>
      <c r="D16" s="57">
        <v>1000.8</v>
      </c>
      <c r="E16" s="58">
        <v>4836</v>
      </c>
      <c r="F16" s="58">
        <v>1000.8</v>
      </c>
      <c r="G16" s="49">
        <v>4884</v>
      </c>
      <c r="H16" s="59">
        <v>1000.8</v>
      </c>
      <c r="I16" s="15">
        <v>4597</v>
      </c>
      <c r="J16" s="15">
        <f t="shared" si="3"/>
        <v>0</v>
      </c>
      <c r="K16" s="15">
        <v>4836</v>
      </c>
      <c r="L16" s="15">
        <f t="shared" si="4"/>
        <v>0</v>
      </c>
      <c r="M16" s="15">
        <v>4759</v>
      </c>
      <c r="N16" s="15">
        <f t="shared" si="5"/>
        <v>125</v>
      </c>
      <c r="O16" s="15">
        <v>7468</v>
      </c>
      <c r="P16" s="15">
        <v>938.25</v>
      </c>
      <c r="Q16" s="42">
        <f t="shared" si="0"/>
        <v>-62.549999999999955</v>
      </c>
      <c r="R16" s="42">
        <f t="shared" si="1"/>
        <v>-62.549999999999955</v>
      </c>
      <c r="S16" s="42">
        <f t="shared" si="2"/>
        <v>-62.549999999999955</v>
      </c>
    </row>
    <row r="17" spans="1:19">
      <c r="A17" s="46">
        <v>69</v>
      </c>
      <c r="B17" s="32" t="s">
        <v>29</v>
      </c>
      <c r="C17" s="56">
        <v>9195</v>
      </c>
      <c r="D17" s="57">
        <v>1236</v>
      </c>
      <c r="E17" s="58">
        <v>9136</v>
      </c>
      <c r="F17" s="58">
        <v>1236</v>
      </c>
      <c r="G17" s="49">
        <v>7638</v>
      </c>
      <c r="H17" s="59">
        <v>1236</v>
      </c>
      <c r="I17" s="15">
        <v>9195</v>
      </c>
      <c r="J17" s="15">
        <f t="shared" si="3"/>
        <v>0</v>
      </c>
      <c r="K17" s="15">
        <v>9136</v>
      </c>
      <c r="L17" s="15">
        <f t="shared" si="4"/>
        <v>0</v>
      </c>
      <c r="M17" s="15">
        <v>7207</v>
      </c>
      <c r="N17" s="15">
        <f t="shared" si="5"/>
        <v>431</v>
      </c>
      <c r="O17" s="15">
        <v>1545</v>
      </c>
      <c r="P17" s="15">
        <v>1158.75</v>
      </c>
      <c r="Q17" s="42">
        <f t="shared" si="0"/>
        <v>-77.25</v>
      </c>
      <c r="R17" s="42">
        <f t="shared" si="1"/>
        <v>-77.25</v>
      </c>
      <c r="S17" s="42">
        <f t="shared" si="2"/>
        <v>-77.25</v>
      </c>
    </row>
    <row r="18" spans="1:19">
      <c r="A18" s="46">
        <v>70</v>
      </c>
      <c r="B18" s="32" t="s">
        <v>30</v>
      </c>
      <c r="C18" s="56">
        <v>9195</v>
      </c>
      <c r="D18" s="57">
        <v>1236</v>
      </c>
      <c r="E18" s="58">
        <v>9383</v>
      </c>
      <c r="F18" s="58">
        <v>1236</v>
      </c>
      <c r="G18" s="49">
        <v>6998</v>
      </c>
      <c r="H18" s="59">
        <v>1236</v>
      </c>
      <c r="I18" s="15">
        <v>9195</v>
      </c>
      <c r="J18" s="15">
        <f t="shared" si="3"/>
        <v>0</v>
      </c>
      <c r="K18" s="15">
        <v>9383</v>
      </c>
      <c r="L18" s="15">
        <f t="shared" si="4"/>
        <v>0</v>
      </c>
      <c r="M18" s="15">
        <v>7207</v>
      </c>
      <c r="N18" s="15">
        <f t="shared" si="5"/>
        <v>-209</v>
      </c>
      <c r="O18" s="15">
        <v>1545</v>
      </c>
      <c r="P18" s="15">
        <v>1158.75</v>
      </c>
      <c r="Q18" s="42">
        <f t="shared" si="0"/>
        <v>-77.25</v>
      </c>
      <c r="R18" s="42">
        <f t="shared" si="1"/>
        <v>-77.25</v>
      </c>
      <c r="S18" s="42">
        <f t="shared" si="2"/>
        <v>-77.25</v>
      </c>
    </row>
    <row r="19" spans="1:19">
      <c r="A19" s="46">
        <v>75</v>
      </c>
      <c r="B19" s="32" t="s">
        <v>31</v>
      </c>
      <c r="C19" s="56">
        <v>1104</v>
      </c>
      <c r="D19" s="57">
        <v>519.20000000000005</v>
      </c>
      <c r="E19" s="58">
        <v>1769</v>
      </c>
      <c r="F19" s="58">
        <v>519.20000000000005</v>
      </c>
      <c r="G19" s="49">
        <v>1324</v>
      </c>
      <c r="H19" s="59">
        <v>519.20000000000005</v>
      </c>
      <c r="I19" s="15">
        <v>1104</v>
      </c>
      <c r="J19" s="15">
        <f t="shared" si="3"/>
        <v>0</v>
      </c>
      <c r="K19" s="15">
        <v>1769</v>
      </c>
      <c r="L19" s="15">
        <f t="shared" si="4"/>
        <v>0</v>
      </c>
      <c r="M19" s="15">
        <v>1205</v>
      </c>
      <c r="N19" s="15">
        <f t="shared" si="5"/>
        <v>119</v>
      </c>
      <c r="O19" s="15">
        <v>649</v>
      </c>
      <c r="P19" s="15">
        <v>486.75</v>
      </c>
      <c r="Q19" s="42">
        <f t="shared" si="0"/>
        <v>-32.450000000000045</v>
      </c>
      <c r="R19" s="42">
        <f t="shared" si="1"/>
        <v>-32.450000000000045</v>
      </c>
      <c r="S19" s="42">
        <f t="shared" si="2"/>
        <v>-32.450000000000045</v>
      </c>
    </row>
    <row r="20" spans="1:19">
      <c r="A20" s="46">
        <v>81</v>
      </c>
      <c r="B20" s="32" t="s">
        <v>32</v>
      </c>
      <c r="C20" s="56">
        <v>920</v>
      </c>
      <c r="D20" s="57">
        <v>187.2</v>
      </c>
      <c r="E20" s="58">
        <v>601</v>
      </c>
      <c r="F20" s="58">
        <v>187.2</v>
      </c>
      <c r="G20" s="49">
        <v>437</v>
      </c>
      <c r="H20" s="59">
        <v>187.2</v>
      </c>
      <c r="I20" s="15">
        <v>920</v>
      </c>
      <c r="J20" s="15">
        <f t="shared" si="3"/>
        <v>0</v>
      </c>
      <c r="K20" s="15">
        <v>601</v>
      </c>
      <c r="L20" s="15">
        <f t="shared" si="4"/>
        <v>0</v>
      </c>
      <c r="M20" s="15">
        <v>422</v>
      </c>
      <c r="N20" s="15">
        <f t="shared" si="5"/>
        <v>15</v>
      </c>
      <c r="O20" s="15">
        <v>234</v>
      </c>
      <c r="P20" s="15">
        <v>175.5</v>
      </c>
      <c r="Q20" s="42">
        <f t="shared" si="0"/>
        <v>-11.699999999999989</v>
      </c>
      <c r="R20" s="42">
        <f t="shared" si="1"/>
        <v>-11.699999999999989</v>
      </c>
      <c r="S20" s="42">
        <f t="shared" si="2"/>
        <v>-11.699999999999989</v>
      </c>
    </row>
    <row r="21" spans="1:19">
      <c r="A21" s="46">
        <v>84</v>
      </c>
      <c r="B21" s="32" t="s">
        <v>33</v>
      </c>
      <c r="C21" s="56">
        <v>4949</v>
      </c>
      <c r="D21" s="57">
        <v>2093.6</v>
      </c>
      <c r="E21" s="58">
        <v>6092</v>
      </c>
      <c r="F21" s="58">
        <v>2093.6</v>
      </c>
      <c r="G21" s="49">
        <v>4519</v>
      </c>
      <c r="H21" s="59">
        <v>2093.6</v>
      </c>
      <c r="I21" s="15">
        <v>4949</v>
      </c>
      <c r="J21" s="15">
        <f t="shared" si="3"/>
        <v>0</v>
      </c>
      <c r="K21" s="15">
        <v>6092</v>
      </c>
      <c r="L21" s="15">
        <f t="shared" si="4"/>
        <v>0</v>
      </c>
      <c r="M21" s="15">
        <v>7003</v>
      </c>
      <c r="N21" s="15">
        <f t="shared" si="5"/>
        <v>-2484</v>
      </c>
      <c r="O21" s="15">
        <v>2617</v>
      </c>
      <c r="P21" s="15">
        <v>1962.75</v>
      </c>
      <c r="Q21" s="42">
        <f t="shared" si="0"/>
        <v>-130.84999999999991</v>
      </c>
      <c r="R21" s="42">
        <f t="shared" si="1"/>
        <v>-130.84999999999991</v>
      </c>
      <c r="S21" s="42">
        <f t="shared" si="2"/>
        <v>-130.84999999999991</v>
      </c>
    </row>
    <row r="22" spans="1:19">
      <c r="A22" s="46">
        <v>94</v>
      </c>
      <c r="B22" s="32" t="s">
        <v>34</v>
      </c>
      <c r="C22" s="56">
        <v>11257</v>
      </c>
      <c r="D22" s="57">
        <v>4746.3999999999996</v>
      </c>
      <c r="E22" s="58">
        <v>11008</v>
      </c>
      <c r="F22" s="58">
        <v>4746.3999999999996</v>
      </c>
      <c r="G22" s="49">
        <v>8200</v>
      </c>
      <c r="H22" s="59">
        <v>4746.3999999999996</v>
      </c>
      <c r="I22" s="15">
        <v>11257</v>
      </c>
      <c r="J22" s="15">
        <f t="shared" si="3"/>
        <v>0</v>
      </c>
      <c r="K22" s="15">
        <v>11008</v>
      </c>
      <c r="L22" s="15">
        <f t="shared" si="4"/>
        <v>0</v>
      </c>
      <c r="M22" s="15">
        <v>9667</v>
      </c>
      <c r="N22" s="15">
        <f t="shared" si="5"/>
        <v>-1467</v>
      </c>
      <c r="O22" s="15">
        <v>5933</v>
      </c>
      <c r="P22" s="15">
        <v>4449.75</v>
      </c>
      <c r="Q22" s="42">
        <f t="shared" si="0"/>
        <v>-296.64999999999964</v>
      </c>
      <c r="R22" s="42">
        <f t="shared" si="1"/>
        <v>-296.64999999999964</v>
      </c>
      <c r="S22" s="42">
        <f t="shared" si="2"/>
        <v>-296.64999999999964</v>
      </c>
    </row>
    <row r="23" spans="1:19">
      <c r="A23" s="46">
        <v>98</v>
      </c>
      <c r="B23" s="32" t="s">
        <v>35</v>
      </c>
      <c r="C23" s="56">
        <v>6099</v>
      </c>
      <c r="D23" s="57">
        <v>2323.1999999999998</v>
      </c>
      <c r="E23" s="58">
        <v>6496</v>
      </c>
      <c r="F23" s="58">
        <v>2323.1999999999998</v>
      </c>
      <c r="G23" s="49">
        <v>5721</v>
      </c>
      <c r="H23" s="59">
        <v>2323.1999999999998</v>
      </c>
      <c r="I23" s="15">
        <v>6099</v>
      </c>
      <c r="J23" s="15">
        <f t="shared" si="3"/>
        <v>0</v>
      </c>
      <c r="K23" s="15">
        <v>6496</v>
      </c>
      <c r="L23" s="15">
        <f t="shared" si="4"/>
        <v>0</v>
      </c>
      <c r="M23" s="15">
        <v>5303</v>
      </c>
      <c r="N23" s="15">
        <f t="shared" si="5"/>
        <v>418</v>
      </c>
      <c r="O23" s="15">
        <v>2904</v>
      </c>
      <c r="P23" s="15">
        <v>2178</v>
      </c>
      <c r="Q23" s="42">
        <f t="shared" si="0"/>
        <v>-145.19999999999982</v>
      </c>
      <c r="R23" s="42">
        <f t="shared" si="1"/>
        <v>-145.19999999999982</v>
      </c>
      <c r="S23" s="42">
        <f t="shared" si="2"/>
        <v>-145.19999999999982</v>
      </c>
    </row>
    <row r="24" spans="1:19">
      <c r="A24" s="46">
        <v>106</v>
      </c>
      <c r="B24" s="32" t="s">
        <v>36</v>
      </c>
      <c r="C24" s="56">
        <v>883</v>
      </c>
      <c r="D24" s="57">
        <v>477.6</v>
      </c>
      <c r="E24" s="58">
        <v>1292</v>
      </c>
      <c r="F24" s="58">
        <v>477.6</v>
      </c>
      <c r="G24" s="49">
        <v>979</v>
      </c>
      <c r="H24" s="59">
        <v>477.6</v>
      </c>
      <c r="I24" s="15">
        <v>883</v>
      </c>
      <c r="J24" s="15">
        <f t="shared" si="3"/>
        <v>0</v>
      </c>
      <c r="K24" s="15">
        <v>1292</v>
      </c>
      <c r="L24" s="15">
        <f t="shared" si="4"/>
        <v>0</v>
      </c>
      <c r="M24" s="15">
        <v>943</v>
      </c>
      <c r="N24" s="15">
        <f t="shared" si="5"/>
        <v>36</v>
      </c>
      <c r="O24" s="15">
        <v>597</v>
      </c>
      <c r="P24" s="15">
        <v>447.75</v>
      </c>
      <c r="Q24" s="42">
        <f t="shared" si="0"/>
        <v>-29.850000000000023</v>
      </c>
      <c r="R24" s="42">
        <f t="shared" si="1"/>
        <v>-29.850000000000023</v>
      </c>
      <c r="S24" s="42">
        <f t="shared" si="2"/>
        <v>-29.850000000000023</v>
      </c>
    </row>
    <row r="25" spans="1:19">
      <c r="A25" s="46">
        <v>120</v>
      </c>
      <c r="B25" s="32" t="s">
        <v>37</v>
      </c>
      <c r="C25" s="56">
        <v>4854</v>
      </c>
      <c r="D25" s="57">
        <v>1224.75</v>
      </c>
      <c r="E25" s="58">
        <v>4425</v>
      </c>
      <c r="F25" s="58">
        <v>1224.75</v>
      </c>
      <c r="G25" s="49">
        <v>4032</v>
      </c>
      <c r="H25" s="59">
        <v>1224.75</v>
      </c>
      <c r="I25" s="15">
        <v>4854</v>
      </c>
      <c r="J25" s="15">
        <f t="shared" si="3"/>
        <v>0</v>
      </c>
      <c r="K25" s="15">
        <v>4425</v>
      </c>
      <c r="L25" s="15">
        <f t="shared" si="4"/>
        <v>0</v>
      </c>
      <c r="M25" s="15">
        <v>2893</v>
      </c>
      <c r="N25" s="15">
        <f t="shared" si="5"/>
        <v>1139</v>
      </c>
      <c r="O25" s="15">
        <v>1633</v>
      </c>
      <c r="P25" s="15">
        <v>1224.75</v>
      </c>
      <c r="Q25" s="42">
        <f t="shared" si="0"/>
        <v>0</v>
      </c>
      <c r="R25" s="42">
        <f t="shared" si="1"/>
        <v>0</v>
      </c>
      <c r="S25" s="42">
        <f t="shared" si="2"/>
        <v>0</v>
      </c>
    </row>
    <row r="26" spans="1:19">
      <c r="A26" s="46">
        <v>124</v>
      </c>
      <c r="B26" s="32" t="s">
        <v>38</v>
      </c>
      <c r="C26" s="56">
        <v>7668</v>
      </c>
      <c r="D26" s="57">
        <v>1446.75</v>
      </c>
      <c r="E26" s="58">
        <v>5598</v>
      </c>
      <c r="F26" s="58">
        <v>1446.75</v>
      </c>
      <c r="G26" s="49">
        <v>4393</v>
      </c>
      <c r="H26" s="59">
        <v>1446.75</v>
      </c>
      <c r="I26" s="15">
        <v>7668</v>
      </c>
      <c r="J26" s="15">
        <f t="shared" si="3"/>
        <v>0</v>
      </c>
      <c r="K26" s="15">
        <v>5598</v>
      </c>
      <c r="L26" s="15">
        <f t="shared" si="4"/>
        <v>0</v>
      </c>
      <c r="M26" s="15">
        <v>3263</v>
      </c>
      <c r="N26" s="15">
        <f t="shared" si="5"/>
        <v>1130</v>
      </c>
      <c r="O26" s="15">
        <v>1929</v>
      </c>
      <c r="P26" s="15">
        <v>1446.75</v>
      </c>
      <c r="Q26" s="42">
        <f t="shared" si="0"/>
        <v>0</v>
      </c>
      <c r="R26" s="42">
        <f t="shared" si="1"/>
        <v>0</v>
      </c>
      <c r="S26" s="42">
        <f t="shared" si="2"/>
        <v>0</v>
      </c>
    </row>
    <row r="27" spans="1:19">
      <c r="A27" s="46">
        <v>126</v>
      </c>
      <c r="B27" s="32" t="s">
        <v>39</v>
      </c>
      <c r="C27" s="56">
        <v>9377</v>
      </c>
      <c r="D27" s="57">
        <v>2430</v>
      </c>
      <c r="E27" s="58">
        <v>6994</v>
      </c>
      <c r="F27" s="58">
        <v>2430</v>
      </c>
      <c r="G27" s="49">
        <v>6376</v>
      </c>
      <c r="H27" s="59">
        <v>2430</v>
      </c>
      <c r="I27" s="15">
        <v>9377</v>
      </c>
      <c r="J27" s="15">
        <f t="shared" si="3"/>
        <v>0</v>
      </c>
      <c r="K27" s="15">
        <v>6994</v>
      </c>
      <c r="L27" s="15">
        <f t="shared" si="4"/>
        <v>0</v>
      </c>
      <c r="M27" s="15">
        <v>3925</v>
      </c>
      <c r="N27" s="15">
        <f t="shared" si="5"/>
        <v>2451</v>
      </c>
      <c r="O27" s="15">
        <v>3240</v>
      </c>
      <c r="P27" s="15">
        <v>2430</v>
      </c>
      <c r="Q27" s="42">
        <f t="shared" si="0"/>
        <v>0</v>
      </c>
      <c r="R27" s="42">
        <f t="shared" si="1"/>
        <v>0</v>
      </c>
      <c r="S27" s="42">
        <f t="shared" si="2"/>
        <v>0</v>
      </c>
    </row>
    <row r="28" spans="1:19">
      <c r="A28" s="46">
        <v>130</v>
      </c>
      <c r="B28" s="32" t="s">
        <v>40</v>
      </c>
      <c r="C28" s="56">
        <v>4365</v>
      </c>
      <c r="D28" s="57">
        <v>2466.4</v>
      </c>
      <c r="E28" s="58">
        <v>5851</v>
      </c>
      <c r="F28" s="58">
        <v>2466.4</v>
      </c>
      <c r="G28" s="49">
        <v>4794</v>
      </c>
      <c r="H28" s="59">
        <v>2466.4</v>
      </c>
      <c r="I28" s="15">
        <v>4365</v>
      </c>
      <c r="J28" s="15">
        <f t="shared" si="3"/>
        <v>0</v>
      </c>
      <c r="K28" s="15">
        <v>5851</v>
      </c>
      <c r="L28" s="15">
        <f t="shared" si="4"/>
        <v>0</v>
      </c>
      <c r="M28" s="15">
        <v>4487</v>
      </c>
      <c r="N28" s="15">
        <f t="shared" si="5"/>
        <v>307</v>
      </c>
      <c r="O28" s="15">
        <v>3083</v>
      </c>
      <c r="P28" s="15">
        <v>2312.25</v>
      </c>
      <c r="Q28" s="42">
        <f t="shared" si="0"/>
        <v>-154.15000000000009</v>
      </c>
      <c r="R28" s="42">
        <f t="shared" si="1"/>
        <v>-154.15000000000009</v>
      </c>
      <c r="S28" s="42">
        <f t="shared" si="2"/>
        <v>-154.15000000000009</v>
      </c>
    </row>
    <row r="29" spans="1:19">
      <c r="A29" s="46">
        <v>132</v>
      </c>
      <c r="B29" s="32" t="s">
        <v>41</v>
      </c>
      <c r="C29" s="56">
        <v>4512</v>
      </c>
      <c r="D29" s="57">
        <v>2858.25</v>
      </c>
      <c r="E29" s="58">
        <v>6496</v>
      </c>
      <c r="F29" s="58">
        <v>2858.25</v>
      </c>
      <c r="G29" s="49">
        <v>5177</v>
      </c>
      <c r="H29" s="59">
        <v>2858.25</v>
      </c>
      <c r="I29" s="15">
        <v>4512</v>
      </c>
      <c r="J29" s="15">
        <f t="shared" si="3"/>
        <v>0</v>
      </c>
      <c r="K29" s="15">
        <v>6496</v>
      </c>
      <c r="L29" s="15">
        <f t="shared" si="4"/>
        <v>0</v>
      </c>
      <c r="M29" s="15">
        <v>5167</v>
      </c>
      <c r="N29" s="15">
        <f t="shared" si="5"/>
        <v>10</v>
      </c>
      <c r="O29" s="15">
        <v>3811</v>
      </c>
      <c r="P29" s="15">
        <v>2858.25</v>
      </c>
      <c r="Q29" s="42">
        <f t="shared" si="0"/>
        <v>0</v>
      </c>
      <c r="R29" s="42">
        <f t="shared" si="1"/>
        <v>0</v>
      </c>
      <c r="S29" s="42">
        <f t="shared" si="2"/>
        <v>0</v>
      </c>
    </row>
    <row r="30" spans="1:19">
      <c r="A30" s="46">
        <v>141</v>
      </c>
      <c r="B30" s="32" t="s">
        <v>42</v>
      </c>
      <c r="C30" s="56">
        <v>1839</v>
      </c>
      <c r="D30" s="57">
        <v>962.25</v>
      </c>
      <c r="E30" s="58">
        <v>2611</v>
      </c>
      <c r="F30" s="58">
        <v>962.25</v>
      </c>
      <c r="G30" s="49">
        <v>2276</v>
      </c>
      <c r="H30" s="59">
        <v>962.25</v>
      </c>
      <c r="I30" s="15">
        <v>1839</v>
      </c>
      <c r="J30" s="15">
        <f t="shared" si="3"/>
        <v>0</v>
      </c>
      <c r="K30" s="15">
        <v>2611</v>
      </c>
      <c r="L30" s="15">
        <f t="shared" si="4"/>
        <v>0</v>
      </c>
      <c r="M30" s="15">
        <v>2164</v>
      </c>
      <c r="N30" s="15">
        <f t="shared" si="5"/>
        <v>112</v>
      </c>
      <c r="O30" s="15">
        <v>1283</v>
      </c>
      <c r="P30" s="15">
        <v>962.25</v>
      </c>
      <c r="Q30" s="42">
        <f t="shared" si="0"/>
        <v>0</v>
      </c>
      <c r="R30" s="42">
        <f t="shared" si="1"/>
        <v>0</v>
      </c>
      <c r="S30" s="42">
        <f t="shared" si="2"/>
        <v>0</v>
      </c>
    </row>
    <row r="31" spans="1:19">
      <c r="A31" s="46">
        <v>143</v>
      </c>
      <c r="B31" s="32" t="s">
        <v>43</v>
      </c>
      <c r="C31" s="56">
        <v>14306</v>
      </c>
      <c r="D31" s="57">
        <v>6336</v>
      </c>
      <c r="E31" s="58">
        <v>16548</v>
      </c>
      <c r="F31" s="58">
        <v>6336</v>
      </c>
      <c r="G31" s="49">
        <v>12707</v>
      </c>
      <c r="H31" s="59">
        <v>6336</v>
      </c>
      <c r="I31" s="15">
        <v>14306</v>
      </c>
      <c r="J31" s="15">
        <f t="shared" si="3"/>
        <v>0</v>
      </c>
      <c r="K31" s="15">
        <v>16548</v>
      </c>
      <c r="L31" s="15">
        <f t="shared" si="4"/>
        <v>0</v>
      </c>
      <c r="M31" s="15">
        <v>13268</v>
      </c>
      <c r="N31" s="15">
        <f t="shared" si="5"/>
        <v>-561</v>
      </c>
      <c r="O31" s="15">
        <v>8448</v>
      </c>
      <c r="P31" s="15">
        <v>6336</v>
      </c>
      <c r="Q31" s="42">
        <f t="shared" si="0"/>
        <v>0</v>
      </c>
      <c r="R31" s="42">
        <f t="shared" si="1"/>
        <v>0</v>
      </c>
      <c r="S31" s="42">
        <f t="shared" si="2"/>
        <v>0</v>
      </c>
    </row>
    <row r="32" spans="1:19">
      <c r="A32" s="46">
        <v>148</v>
      </c>
      <c r="B32" s="32" t="s">
        <v>44</v>
      </c>
      <c r="C32" s="56">
        <v>40948</v>
      </c>
      <c r="D32" s="57">
        <v>14775</v>
      </c>
      <c r="E32" s="58">
        <v>38323</v>
      </c>
      <c r="F32" s="58">
        <v>14775</v>
      </c>
      <c r="G32" s="49">
        <v>31297</v>
      </c>
      <c r="H32" s="59">
        <v>14775</v>
      </c>
      <c r="I32" s="15">
        <v>40948</v>
      </c>
      <c r="J32" s="15">
        <f t="shared" si="3"/>
        <v>0</v>
      </c>
      <c r="K32" s="15">
        <v>38323</v>
      </c>
      <c r="L32" s="15">
        <f t="shared" si="4"/>
        <v>0</v>
      </c>
      <c r="M32" s="15">
        <v>29915</v>
      </c>
      <c r="N32" s="15">
        <f t="shared" si="5"/>
        <v>1382</v>
      </c>
      <c r="O32" s="15">
        <v>19700</v>
      </c>
      <c r="P32" s="15">
        <v>14775</v>
      </c>
      <c r="Q32" s="42">
        <f t="shared" si="0"/>
        <v>0</v>
      </c>
      <c r="R32" s="42">
        <f t="shared" si="1"/>
        <v>0</v>
      </c>
      <c r="S32" s="42">
        <f t="shared" si="2"/>
        <v>0</v>
      </c>
    </row>
    <row r="33" spans="1:19">
      <c r="A33" s="46">
        <v>151</v>
      </c>
      <c r="B33" s="32" t="s">
        <v>45</v>
      </c>
      <c r="C33" s="56">
        <v>10515</v>
      </c>
      <c r="D33" s="57">
        <v>4352.25</v>
      </c>
      <c r="E33" s="58">
        <v>9383</v>
      </c>
      <c r="F33" s="58">
        <v>4352.25</v>
      </c>
      <c r="G33" s="49">
        <v>7225</v>
      </c>
      <c r="H33" s="59">
        <v>4352.25</v>
      </c>
      <c r="I33" s="15">
        <v>10515</v>
      </c>
      <c r="J33" s="15">
        <f t="shared" si="3"/>
        <v>0</v>
      </c>
      <c r="K33" s="15">
        <v>9383</v>
      </c>
      <c r="L33" s="15">
        <f t="shared" si="4"/>
        <v>0</v>
      </c>
      <c r="M33" s="15">
        <v>9111</v>
      </c>
      <c r="N33" s="15">
        <f t="shared" si="5"/>
        <v>-1886</v>
      </c>
      <c r="O33" s="15">
        <v>5803</v>
      </c>
      <c r="P33" s="15">
        <v>4352.25</v>
      </c>
      <c r="Q33" s="42">
        <f t="shared" si="0"/>
        <v>0</v>
      </c>
      <c r="R33" s="42">
        <f t="shared" si="1"/>
        <v>0</v>
      </c>
      <c r="S33" s="42">
        <f t="shared" si="2"/>
        <v>0</v>
      </c>
    </row>
    <row r="34" spans="1:19">
      <c r="A34" s="46">
        <v>169</v>
      </c>
      <c r="B34" s="32" t="s">
        <v>46</v>
      </c>
      <c r="C34" s="56">
        <v>169171</v>
      </c>
      <c r="D34" s="57">
        <v>5851.2</v>
      </c>
      <c r="E34" s="58">
        <v>167187</v>
      </c>
      <c r="F34" s="58">
        <v>5851.2</v>
      </c>
      <c r="G34" s="49">
        <v>142183</v>
      </c>
      <c r="H34" s="59">
        <v>5851.2</v>
      </c>
      <c r="I34" s="15">
        <v>169171</v>
      </c>
      <c r="J34" s="15">
        <f t="shared" si="3"/>
        <v>0</v>
      </c>
      <c r="K34" s="15">
        <v>167187</v>
      </c>
      <c r="L34" s="15">
        <f t="shared" si="4"/>
        <v>0</v>
      </c>
      <c r="M34" s="15">
        <v>134620</v>
      </c>
      <c r="N34" s="15">
        <f t="shared" si="5"/>
        <v>7563</v>
      </c>
      <c r="O34" s="15">
        <v>7314</v>
      </c>
      <c r="P34" s="15">
        <v>5485.5</v>
      </c>
      <c r="Q34" s="42">
        <f t="shared" si="0"/>
        <v>-365.69999999999982</v>
      </c>
      <c r="R34" s="42">
        <f t="shared" si="1"/>
        <v>-365.69999999999982</v>
      </c>
      <c r="S34" s="42">
        <f t="shared" si="2"/>
        <v>-365.69999999999982</v>
      </c>
    </row>
    <row r="35" spans="1:19">
      <c r="A35" s="46">
        <v>205</v>
      </c>
      <c r="B35" s="32" t="s">
        <v>47</v>
      </c>
      <c r="C35" s="56">
        <v>5485</v>
      </c>
      <c r="D35" s="57">
        <v>1793.6</v>
      </c>
      <c r="E35" s="58">
        <v>5887</v>
      </c>
      <c r="F35" s="58">
        <v>1793.6</v>
      </c>
      <c r="G35" s="49">
        <v>4064</v>
      </c>
      <c r="H35" s="59">
        <v>1793.6</v>
      </c>
      <c r="I35" s="15">
        <v>5485</v>
      </c>
      <c r="J35" s="15">
        <f t="shared" si="3"/>
        <v>0</v>
      </c>
      <c r="K35" s="15">
        <v>5887</v>
      </c>
      <c r="L35" s="15">
        <f t="shared" si="4"/>
        <v>0</v>
      </c>
      <c r="M35" s="15">
        <v>5167</v>
      </c>
      <c r="N35" s="15">
        <f t="shared" si="5"/>
        <v>-1103</v>
      </c>
      <c r="O35" s="15">
        <v>2242</v>
      </c>
      <c r="P35" s="15">
        <v>1681.5</v>
      </c>
      <c r="Q35" s="42">
        <f t="shared" si="0"/>
        <v>-112.09999999999991</v>
      </c>
      <c r="R35" s="42">
        <f t="shared" si="1"/>
        <v>-112.09999999999991</v>
      </c>
      <c r="S35" s="42">
        <f t="shared" si="2"/>
        <v>-112.09999999999991</v>
      </c>
    </row>
    <row r="36" spans="1:19">
      <c r="L36" s="15"/>
    </row>
    <row r="47" spans="1:19">
      <c r="A47" s="44"/>
    </row>
    <row r="48" spans="1:19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pans="1:1">
      <c r="A60" s="44"/>
    </row>
    <row r="61" spans="1:1">
      <c r="A61" s="44"/>
    </row>
    <row r="62" spans="1:1">
      <c r="A62" s="44"/>
    </row>
    <row r="63" spans="1:1">
      <c r="A63" s="44"/>
    </row>
    <row r="64" spans="1:1">
      <c r="A64" s="44"/>
    </row>
    <row r="65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spans="1:1">
      <c r="A72" s="44"/>
    </row>
    <row r="73" spans="1:1">
      <c r="A73" s="44"/>
    </row>
    <row r="74" spans="1:1">
      <c r="A74" s="44"/>
    </row>
    <row r="75" spans="1:1">
      <c r="A75" s="44"/>
    </row>
    <row r="76" spans="1:1">
      <c r="A76" s="44"/>
    </row>
    <row r="77" spans="1:1">
      <c r="A77" s="44"/>
    </row>
  </sheetData>
  <mergeCells count="7">
    <mergeCell ref="I1:S1"/>
    <mergeCell ref="I2:J2"/>
    <mergeCell ref="K2:L2"/>
    <mergeCell ref="M2:N2"/>
    <mergeCell ref="C1:D1"/>
    <mergeCell ref="E1:F1"/>
    <mergeCell ref="G1:H1"/>
  </mergeCells>
  <conditionalFormatting sqref="G5:G9 G11:G35 A47:A77">
    <cfRule type="expression" dxfId="0" priority="144">
      <formula>ISERROR(#REF!)</formula>
    </cfRule>
  </conditionalFormatting>
  <dataValidations count="1">
    <dataValidation operator="lessThan" allowBlank="1" showErrorMessage="1" errorTitle="Error" error="El valor es menor que el minimo permitido" sqref="A47:A77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EMPRESAS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ASD2. JOHN ALEXANDER ARTEAGA SAGANOME</dc:creator>
  <cp:keywords/>
  <dc:description/>
  <cp:lastModifiedBy>ASD2. JOHN ALEXANDER ARTEAGA SAGANOME</cp:lastModifiedBy>
  <cp:revision/>
  <dcterms:created xsi:type="dcterms:W3CDTF">2024-03-24T13:43:18Z</dcterms:created>
  <dcterms:modified xsi:type="dcterms:W3CDTF">2024-12-04T20:41:40Z</dcterms:modified>
  <cp:category/>
  <cp:contentStatus/>
</cp:coreProperties>
</file>