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etbcsj-my.sharepoint.com/personal/jllince_deaj_ramajudicial_gov_co/Documents/Procesos Tecnologia 2026/004. Adobe Creative Cloud/06. Evaluacion/"/>
    </mc:Choice>
  </mc:AlternateContent>
  <xr:revisionPtr revIDLastSave="518" documentId="8_{3D38D15C-A23B-4770-9969-D340FBC42BD3}" xr6:coauthVersionLast="47" xr6:coauthVersionMax="47" xr10:uidLastSave="{9D0ED288-B5C5-49C8-B364-7263128C7289}"/>
  <bookViews>
    <workbookView xWindow="-110" yWindow="-110" windowWidth="19420" windowHeight="12220" xr2:uid="{00000000-000D-0000-FFFF-FFFF00000000}"/>
  </bookViews>
  <sheets>
    <sheet name="Hoja2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G21" i="2"/>
  <c r="E21" i="2"/>
  <c r="D21" i="2"/>
  <c r="D20" i="2"/>
  <c r="E26" i="2"/>
  <c r="E27" i="2" s="1"/>
  <c r="J14" i="2" l="1"/>
  <c r="L14" i="2" s="1"/>
  <c r="M14" i="2" s="1"/>
  <c r="L13" i="2"/>
  <c r="M13" i="2" s="1"/>
  <c r="M15" i="2" l="1"/>
  <c r="F21" i="2" l="1"/>
  <c r="M11" i="2"/>
  <c r="H14" i="2"/>
  <c r="L11" i="2"/>
  <c r="K11" i="2"/>
  <c r="J11" i="2"/>
  <c r="H13" i="2"/>
  <c r="I15" i="2" s="1"/>
  <c r="F20" i="2" l="1"/>
</calcChain>
</file>

<file path=xl/sharedStrings.xml><?xml version="1.0" encoding="utf-8"?>
<sst xmlns="http://schemas.openxmlformats.org/spreadsheetml/2006/main" count="33" uniqueCount="29">
  <si>
    <t>Contratar la adquisición de licencias suit Adobe Creative Cloud for Teams All App para uso de la Rama Judicial</t>
  </si>
  <si>
    <t xml:space="preserve"> C&amp;S TECNOLOGIA SAS</t>
  </si>
  <si>
    <t>CORBAN COMPUTADORES SAS</t>
  </si>
  <si>
    <t>ÍTEM</t>
  </si>
  <si>
    <t>NOMBRE</t>
  </si>
  <si>
    <t>DESCRIPCION</t>
  </si>
  <si>
    <t>CANTIDADES</t>
  </si>
  <si>
    <t>VALOR UNITARIO</t>
  </si>
  <si>
    <t>DESCUENTO</t>
  </si>
  <si>
    <t>VALOR UNITARIO CON DESCUENTO</t>
  </si>
  <si>
    <t>VALOR TOTAL</t>
  </si>
  <si>
    <t>Creative Cloud for teams All App</t>
  </si>
  <si>
    <t>Creative Cloud for teams All AppsALLSubscription NewMultiple PlatformsMulti Latin American Languages12 Meses1 UserLevel 1 1 - 9</t>
  </si>
  <si>
    <t>TOTAL</t>
  </si>
  <si>
    <t>ORDEN DE ELEGIBILIDAD</t>
  </si>
  <si>
    <t>NOMBRE DEL OFERENTE</t>
  </si>
  <si>
    <t>FECHA</t>
  </si>
  <si>
    <t>VALOR OFERTADO</t>
  </si>
  <si>
    <t>% descuento</t>
  </si>
  <si>
    <t>Evaluacion</t>
  </si>
  <si>
    <t>NOTA</t>
  </si>
  <si>
    <t>REQUERIDO - HABILITADO</t>
  </si>
  <si>
    <t>El oferente aclara el requerimiento de precios artificialmente bajos</t>
  </si>
  <si>
    <t>HABILITADO</t>
  </si>
  <si>
    <t>PROCEDIMIENTO</t>
  </si>
  <si>
    <t>VALOR</t>
  </si>
  <si>
    <t>PRESUPUESTO</t>
  </si>
  <si>
    <t>Valor Minimo Aceptable</t>
  </si>
  <si>
    <t>Evaluacion Financiera - RFQ 207975 (19/02/2026)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</si>
</sst>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\ #,##0;[Red]\-&quot;$&quot;\ #,##0"/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(&quot;$&quot;\ * #,##0_);_(&quot;$&quot;\ * \(#,##0\);_(&quot;$&quot;\ * &quot;-&quot;??_);_(@_)"/>
    <numFmt numFmtId="166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0AD47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4" applyFont="1" applyAlignment="1">
      <alignment horizontal="center" vertical="center" wrapText="1"/>
    </xf>
    <xf numFmtId="165" fontId="4" fillId="2" borderId="0" xfId="0" applyNumberFormat="1" applyFont="1" applyFill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164" fontId="8" fillId="3" borderId="2" xfId="1" applyNumberFormat="1" applyFont="1" applyFill="1" applyBorder="1" applyAlignment="1" applyProtection="1">
      <alignment horizontal="center" vertical="center" wrapText="1"/>
      <protection locked="0"/>
    </xf>
    <xf numFmtId="9" fontId="8" fillId="3" borderId="2" xfId="5" applyFont="1" applyFill="1" applyBorder="1" applyAlignment="1" applyProtection="1">
      <alignment horizontal="center" vertical="center" wrapText="1"/>
      <protection locked="0"/>
    </xf>
    <xf numFmtId="10" fontId="8" fillId="3" borderId="2" xfId="5" applyNumberFormat="1" applyFont="1" applyFill="1" applyBorder="1" applyAlignment="1" applyProtection="1">
      <alignment horizontal="center" vertical="center" wrapText="1"/>
      <protection locked="0"/>
    </xf>
    <xf numFmtId="164" fontId="6" fillId="3" borderId="2" xfId="1" applyNumberFormat="1" applyFont="1" applyFill="1" applyBorder="1" applyAlignment="1" applyProtection="1">
      <alignment horizontal="center" vertical="center" wrapText="1"/>
      <protection locked="0"/>
    </xf>
    <xf numFmtId="164" fontId="8" fillId="3" borderId="12" xfId="1" applyNumberFormat="1" applyFont="1" applyFill="1" applyBorder="1" applyAlignment="1" applyProtection="1">
      <alignment horizontal="center" vertical="center" wrapText="1"/>
      <protection locked="0"/>
    </xf>
    <xf numFmtId="164" fontId="6" fillId="3" borderId="12" xfId="1" applyNumberFormat="1" applyFont="1" applyFill="1" applyBorder="1" applyAlignment="1" applyProtection="1">
      <alignment horizontal="center" vertical="center" wrapText="1"/>
      <protection locked="0"/>
    </xf>
    <xf numFmtId="164" fontId="11" fillId="5" borderId="2" xfId="0" applyNumberFormat="1" applyFont="1" applyFill="1" applyBorder="1"/>
    <xf numFmtId="164" fontId="11" fillId="4" borderId="2" xfId="0" applyNumberFormat="1" applyFont="1" applyFill="1" applyBorder="1"/>
    <xf numFmtId="0" fontId="12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22" fontId="12" fillId="3" borderId="1" xfId="0" applyNumberFormat="1" applyFont="1" applyFill="1" applyBorder="1" applyAlignment="1">
      <alignment horizontal="left" vertical="center" indent="1"/>
    </xf>
    <xf numFmtId="166" fontId="9" fillId="0" borderId="1" xfId="5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4" fontId="7" fillId="0" borderId="5" xfId="0" applyNumberFormat="1" applyFont="1" applyBorder="1" applyAlignment="1">
      <alignment horizontal="center" vertical="center" wrapText="1"/>
    </xf>
    <xf numFmtId="9" fontId="7" fillId="0" borderId="4" xfId="0" applyNumberFormat="1" applyFont="1" applyBorder="1" applyAlignment="1">
      <alignment horizontal="center" vertical="center" wrapText="1"/>
    </xf>
    <xf numFmtId="6" fontId="7" fillId="0" borderId="5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6" fontId="12" fillId="6" borderId="5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4" fontId="7" fillId="3" borderId="1" xfId="1" applyNumberFormat="1" applyFont="1" applyFill="1" applyBorder="1" applyAlignment="1">
      <alignment vertical="center"/>
    </xf>
    <xf numFmtId="14" fontId="7" fillId="3" borderId="1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164" fontId="7" fillId="8" borderId="1" xfId="1" applyNumberFormat="1" applyFont="1" applyFill="1" applyBorder="1" applyAlignment="1">
      <alignment vertical="center"/>
    </xf>
    <xf numFmtId="0" fontId="7" fillId="8" borderId="1" xfId="0" applyFont="1" applyFill="1" applyBorder="1" applyAlignment="1">
      <alignment horizontal="center" vertical="center"/>
    </xf>
    <xf numFmtId="22" fontId="12" fillId="8" borderId="1" xfId="0" applyNumberFormat="1" applyFont="1" applyFill="1" applyBorder="1" applyAlignment="1">
      <alignment horizontal="left" vertical="center" indent="1"/>
    </xf>
    <xf numFmtId="14" fontId="7" fillId="8" borderId="1" xfId="0" applyNumberFormat="1" applyFont="1" applyFill="1" applyBorder="1" applyAlignment="1">
      <alignment horizontal="center" vertical="center" wrapText="1"/>
    </xf>
    <xf numFmtId="166" fontId="9" fillId="8" borderId="1" xfId="5" applyNumberFormat="1" applyFont="1" applyFill="1" applyBorder="1" applyAlignment="1">
      <alignment horizontal="center" vertical="center"/>
    </xf>
    <xf numFmtId="0" fontId="13" fillId="9" borderId="17" xfId="0" applyFont="1" applyFill="1" applyBorder="1" applyAlignment="1">
      <alignment horizontal="center" wrapText="1"/>
    </xf>
    <xf numFmtId="42" fontId="6" fillId="4" borderId="15" xfId="2" applyFont="1" applyFill="1" applyBorder="1" applyAlignment="1" applyProtection="1">
      <alignment horizontal="center" vertical="center" wrapText="1"/>
    </xf>
    <xf numFmtId="42" fontId="6" fillId="4" borderId="16" xfId="2" applyFont="1" applyFill="1" applyBorder="1" applyAlignment="1" applyProtection="1">
      <alignment horizontal="center" vertical="center" wrapText="1"/>
    </xf>
    <xf numFmtId="42" fontId="6" fillId="3" borderId="6" xfId="2" applyFont="1" applyFill="1" applyBorder="1" applyAlignment="1" applyProtection="1">
      <alignment horizontal="center" vertical="center" wrapText="1"/>
    </xf>
    <xf numFmtId="42" fontId="6" fillId="3" borderId="7" xfId="2" applyFont="1" applyFill="1" applyBorder="1" applyAlignment="1" applyProtection="1">
      <alignment horizontal="center" vertical="center" wrapText="1"/>
    </xf>
    <xf numFmtId="42" fontId="6" fillId="5" borderId="12" xfId="2" applyFont="1" applyFill="1" applyBorder="1" applyAlignment="1" applyProtection="1">
      <alignment horizontal="center" vertical="center" wrapText="1"/>
    </xf>
    <xf numFmtId="42" fontId="6" fillId="5" borderId="4" xfId="2" applyFont="1" applyFill="1" applyBorder="1" applyAlignment="1" applyProtection="1">
      <alignment horizontal="center" vertical="center" wrapText="1"/>
    </xf>
    <xf numFmtId="0" fontId="12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14" fillId="0" borderId="18" xfId="0" applyFont="1" applyBorder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3" fillId="4" borderId="10" xfId="4" applyFont="1" applyFill="1" applyBorder="1" applyAlignment="1">
      <alignment horizontal="center" vertical="center" wrapText="1"/>
    </xf>
    <xf numFmtId="0" fontId="3" fillId="4" borderId="11" xfId="4" applyFont="1" applyFill="1" applyBorder="1" applyAlignment="1">
      <alignment horizontal="center" vertical="center" wrapText="1"/>
    </xf>
    <xf numFmtId="0" fontId="3" fillId="4" borderId="3" xfId="4" applyFont="1" applyFill="1" applyBorder="1" applyAlignment="1">
      <alignment horizontal="center" vertical="center" wrapText="1"/>
    </xf>
    <xf numFmtId="42" fontId="6" fillId="5" borderId="13" xfId="2" applyFont="1" applyFill="1" applyBorder="1" applyAlignment="1" applyProtection="1">
      <alignment horizontal="center" vertical="center" wrapText="1"/>
    </xf>
    <xf numFmtId="42" fontId="6" fillId="5" borderId="14" xfId="2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2" fontId="6" fillId="4" borderId="8" xfId="2" applyFont="1" applyFill="1" applyBorder="1" applyAlignment="1" applyProtection="1">
      <alignment horizontal="center" vertical="center" wrapText="1"/>
    </xf>
    <xf numFmtId="42" fontId="6" fillId="4" borderId="9" xfId="2" applyFont="1" applyFill="1" applyBorder="1" applyAlignment="1" applyProtection="1">
      <alignment horizontal="center" vertical="center" wrapText="1"/>
    </xf>
    <xf numFmtId="0" fontId="3" fillId="5" borderId="10" xfId="4" applyFont="1" applyFill="1" applyBorder="1" applyAlignment="1">
      <alignment horizontal="center" vertical="center" wrapText="1"/>
    </xf>
    <xf numFmtId="0" fontId="3" fillId="5" borderId="11" xfId="4" applyFont="1" applyFill="1" applyBorder="1" applyAlignment="1">
      <alignment horizontal="center" vertical="center" wrapText="1"/>
    </xf>
    <xf numFmtId="0" fontId="3" fillId="5" borderId="3" xfId="4" applyFont="1" applyFill="1" applyBorder="1" applyAlignment="1">
      <alignment horizontal="center" vertical="center" wrapText="1"/>
    </xf>
    <xf numFmtId="164" fontId="0" fillId="0" borderId="0" xfId="0" applyNumberFormat="1"/>
  </cellXfs>
  <cellStyles count="6">
    <cellStyle name="Moneda" xfId="1" builtinId="4"/>
    <cellStyle name="Moneda [0]" xfId="2" builtinId="7"/>
    <cellStyle name="Normal" xfId="0" builtinId="0"/>
    <cellStyle name="Normal 10 2" xfId="3" xr:uid="{00000000-0005-0000-0000-000004000000}"/>
    <cellStyle name="Normal 9" xfId="4" xr:uid="{00000000-0005-0000-0000-000005000000}"/>
    <cellStyle name="Porcentaj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187241</xdr:colOff>
      <xdr:row>0</xdr:row>
      <xdr:rowOff>0</xdr:rowOff>
    </xdr:from>
    <xdr:to>
      <xdr:col>2</xdr:col>
      <xdr:colOff>1181100</xdr:colOff>
      <xdr:row>5</xdr:row>
      <xdr:rowOff>110179</xdr:rowOff>
    </xdr:to>
    <xdr:pic>
      <xdr:nvPicPr>
        <xdr:cNvPr id="2" name="Imagen 1" descr="cid:image001.jpg@01D1F3F5.2EF3C600">
          <a:extLst>
            <a:ext uri="{FF2B5EF4-FFF2-40B4-BE49-F238E27FC236}">
              <a16:creationId xmlns:a16="http://schemas.microsoft.com/office/drawing/2014/main" id="{93CB7C3E-5E6A-42DB-AB1C-4E341B140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41" y="0"/>
          <a:ext cx="2517859" cy="1062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BD0B3-14F4-46C5-B9FE-A64377AA3278}">
  <dimension ref="B5:Q27"/>
  <sheetViews>
    <sheetView showGridLines="0" tabSelected="1" topLeftCell="C9" zoomScale="85" zoomScaleNormal="85" workbookViewId="0">
      <selection activeCell="H22" sqref="H22"/>
    </sheetView>
  </sheetViews>
  <sheetFormatPr baseColWidth="10" defaultColWidth="17.1796875" defaultRowHeight="14.5" x14ac:dyDescent="0.35"/>
  <cols>
    <col min="2" max="2" width="6.7265625" bestFit="1" customWidth="1"/>
    <col min="3" max="3" width="17.26953125" customWidth="1"/>
    <col min="4" max="4" width="33.453125" customWidth="1"/>
    <col min="6" max="6" width="20.7265625" bestFit="1" customWidth="1"/>
    <col min="9" max="9" width="18.453125" bestFit="1" customWidth="1"/>
    <col min="11" max="11" width="26.54296875" customWidth="1"/>
    <col min="13" max="13" width="18" bestFit="1" customWidth="1"/>
  </cols>
  <sheetData>
    <row r="5" spans="2:17" ht="15" thickBot="1" x14ac:dyDescent="0.4"/>
    <row r="6" spans="2:17" ht="24" customHeight="1" thickBot="1" x14ac:dyDescent="0.4">
      <c r="D6" s="49" t="s">
        <v>28</v>
      </c>
      <c r="E6" s="50"/>
      <c r="F6" s="50"/>
      <c r="G6" s="50"/>
      <c r="H6" s="50"/>
      <c r="I6" s="50"/>
      <c r="J6" s="50"/>
      <c r="K6" s="50"/>
      <c r="L6" s="50"/>
      <c r="M6" s="51"/>
    </row>
    <row r="7" spans="2:17" ht="18" customHeight="1" x14ac:dyDescent="0.35">
      <c r="B7" s="60" t="s">
        <v>0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2:17" x14ac:dyDescent="0.35"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9" spans="2:17" ht="15" thickBot="1" x14ac:dyDescent="0.4"/>
    <row r="10" spans="2:17" ht="21" customHeight="1" thickBot="1" x14ac:dyDescent="0.4">
      <c r="B10" s="1"/>
      <c r="C10" s="1"/>
      <c r="D10" s="1"/>
      <c r="E10" s="1"/>
      <c r="F10" s="64" t="s">
        <v>1</v>
      </c>
      <c r="G10" s="65"/>
      <c r="H10" s="65"/>
      <c r="I10" s="66"/>
      <c r="J10" s="55" t="s">
        <v>2</v>
      </c>
      <c r="K10" s="56"/>
      <c r="L10" s="56"/>
      <c r="M10" s="57"/>
      <c r="Q10" s="2"/>
    </row>
    <row r="11" spans="2:17" ht="15" customHeight="1" x14ac:dyDescent="0.35">
      <c r="B11" s="42" t="s">
        <v>3</v>
      </c>
      <c r="C11" s="42" t="s">
        <v>4</v>
      </c>
      <c r="D11" s="42" t="s">
        <v>5</v>
      </c>
      <c r="E11" s="42" t="s">
        <v>6</v>
      </c>
      <c r="F11" s="44" t="s">
        <v>7</v>
      </c>
      <c r="G11" s="44" t="s">
        <v>8</v>
      </c>
      <c r="H11" s="58" t="s">
        <v>9</v>
      </c>
      <c r="I11" s="44" t="s">
        <v>10</v>
      </c>
      <c r="J11" s="40" t="str">
        <f>+F11</f>
        <v>VALOR UNITARIO</v>
      </c>
      <c r="K11" s="40" t="str">
        <f>+G11</f>
        <v>DESCUENTO</v>
      </c>
      <c r="L11" s="62" t="str">
        <f>+H11</f>
        <v>VALOR UNITARIO CON DESCUENTO</v>
      </c>
      <c r="M11" s="40" t="str">
        <f>+I11</f>
        <v>VALOR TOTAL</v>
      </c>
    </row>
    <row r="12" spans="2:17" ht="56.25" customHeight="1" thickBot="1" x14ac:dyDescent="0.4">
      <c r="B12" s="43"/>
      <c r="C12" s="43"/>
      <c r="D12" s="43"/>
      <c r="E12" s="43"/>
      <c r="F12" s="45"/>
      <c r="G12" s="45"/>
      <c r="H12" s="59"/>
      <c r="I12" s="45" t="s">
        <v>10</v>
      </c>
      <c r="J12" s="41"/>
      <c r="K12" s="41"/>
      <c r="L12" s="63"/>
      <c r="M12" s="41"/>
    </row>
    <row r="13" spans="2:17" ht="46.5" thickBot="1" x14ac:dyDescent="0.4">
      <c r="B13" s="3">
        <v>1</v>
      </c>
      <c r="C13" s="28" t="s">
        <v>11</v>
      </c>
      <c r="D13" s="7" t="s">
        <v>12</v>
      </c>
      <c r="E13" s="4">
        <v>8</v>
      </c>
      <c r="F13" s="8">
        <v>5050939</v>
      </c>
      <c r="G13" s="10">
        <v>0.17499999999999999</v>
      </c>
      <c r="H13" s="8">
        <f>+F13-(F13*G13)</f>
        <v>4167024.6749999998</v>
      </c>
      <c r="I13" s="11">
        <v>33336200</v>
      </c>
      <c r="J13" s="8">
        <v>4367465</v>
      </c>
      <c r="K13" s="9">
        <v>0</v>
      </c>
      <c r="L13" s="8">
        <f>+J13*K13+J13</f>
        <v>4367465</v>
      </c>
      <c r="M13" s="11">
        <f>+L13*E13</f>
        <v>34939720</v>
      </c>
    </row>
    <row r="14" spans="2:17" ht="46.5" thickBot="1" x14ac:dyDescent="0.4">
      <c r="B14" s="5">
        <v>2</v>
      </c>
      <c r="C14" s="29" t="s">
        <v>11</v>
      </c>
      <c r="D14" s="7" t="s">
        <v>12</v>
      </c>
      <c r="E14" s="6">
        <v>85</v>
      </c>
      <c r="F14" s="8">
        <v>5050939</v>
      </c>
      <c r="G14" s="10">
        <v>0.24399999999999999</v>
      </c>
      <c r="H14" s="8">
        <f>+F14-(F14*G14)</f>
        <v>3818509.8840000001</v>
      </c>
      <c r="I14" s="11">
        <v>324573350</v>
      </c>
      <c r="J14" s="12">
        <f>+J13</f>
        <v>4367465</v>
      </c>
      <c r="K14" s="9">
        <v>0</v>
      </c>
      <c r="L14" s="8">
        <f>+J14*K14+J14</f>
        <v>4367465</v>
      </c>
      <c r="M14" s="13">
        <f>+L14*E14</f>
        <v>371234525</v>
      </c>
    </row>
    <row r="15" spans="2:17" ht="15" thickBot="1" x14ac:dyDescent="0.4">
      <c r="B15" s="52" t="s">
        <v>13</v>
      </c>
      <c r="C15" s="53"/>
      <c r="D15" s="53"/>
      <c r="E15" s="53"/>
      <c r="F15" s="53"/>
      <c r="G15" s="53"/>
      <c r="H15" s="54"/>
      <c r="I15" s="14">
        <f>SUM(I13:I14)</f>
        <v>357909550</v>
      </c>
      <c r="J15" s="52" t="s">
        <v>13</v>
      </c>
      <c r="K15" s="53"/>
      <c r="L15" s="54"/>
      <c r="M15" s="15">
        <f>SUM(M13:M14)</f>
        <v>406174245</v>
      </c>
    </row>
    <row r="19" spans="3:11" ht="30.75" customHeight="1" x14ac:dyDescent="0.35">
      <c r="C19" s="33" t="s">
        <v>14</v>
      </c>
      <c r="D19" s="16" t="s">
        <v>15</v>
      </c>
      <c r="E19" s="16" t="s">
        <v>16</v>
      </c>
      <c r="F19" s="16" t="s">
        <v>17</v>
      </c>
      <c r="G19" s="16" t="s">
        <v>18</v>
      </c>
      <c r="H19" s="16" t="s">
        <v>19</v>
      </c>
      <c r="I19" s="46" t="s">
        <v>20</v>
      </c>
      <c r="J19" s="46"/>
      <c r="K19" s="46"/>
    </row>
    <row r="20" spans="3:11" ht="29" x14ac:dyDescent="0.35">
      <c r="C20" s="35">
        <v>1</v>
      </c>
      <c r="D20" s="36" t="str">
        <f>+F10</f>
        <v xml:space="preserve"> C&amp;S TECNOLOGIA SAS</v>
      </c>
      <c r="E20" s="37">
        <v>46073</v>
      </c>
      <c r="F20" s="34">
        <f>+I15</f>
        <v>357909550</v>
      </c>
      <c r="G20" s="38">
        <f>+E25/$I$15-1</f>
        <v>0.31546510005111617</v>
      </c>
      <c r="H20" s="39" t="s">
        <v>21</v>
      </c>
      <c r="I20" s="48" t="s">
        <v>22</v>
      </c>
      <c r="J20" s="48"/>
      <c r="K20" s="48"/>
    </row>
    <row r="21" spans="3:11" x14ac:dyDescent="0.35">
      <c r="C21" s="17">
        <v>2</v>
      </c>
      <c r="D21" s="18" t="str">
        <f>+J10</f>
        <v>CORBAN COMPUTADORES SAS</v>
      </c>
      <c r="E21" s="31">
        <f>+E20</f>
        <v>46073</v>
      </c>
      <c r="F21" s="30">
        <f>+M15</f>
        <v>406174245</v>
      </c>
      <c r="G21" s="19">
        <f>+E25/$M$15-1</f>
        <v>0.15915159022453529</v>
      </c>
      <c r="H21" s="32" t="s">
        <v>23</v>
      </c>
      <c r="I21" s="47"/>
      <c r="J21" s="47"/>
      <c r="K21" s="47"/>
    </row>
    <row r="23" spans="3:11" ht="15" thickBot="1" x14ac:dyDescent="0.4"/>
    <row r="24" spans="3:11" ht="15" thickBot="1" x14ac:dyDescent="0.4">
      <c r="D24" s="20" t="s">
        <v>24</v>
      </c>
      <c r="E24" s="21" t="s">
        <v>25</v>
      </c>
    </row>
    <row r="25" spans="3:11" ht="15" thickBot="1" x14ac:dyDescent="0.4">
      <c r="D25" s="22" t="s">
        <v>26</v>
      </c>
      <c r="E25" s="23">
        <v>470817522</v>
      </c>
      <c r="H25" s="67"/>
    </row>
    <row r="26" spans="3:11" ht="15" thickBot="1" x14ac:dyDescent="0.4">
      <c r="D26" s="24">
        <v>0.2</v>
      </c>
      <c r="E26" s="25">
        <f>+E25*0.2</f>
        <v>94163504.400000006</v>
      </c>
      <c r="H26" s="67"/>
    </row>
    <row r="27" spans="3:11" ht="15" thickBot="1" x14ac:dyDescent="0.4">
      <c r="D27" s="26" t="s">
        <v>27</v>
      </c>
      <c r="E27" s="27">
        <f>+E25-E26</f>
        <v>376654017.60000002</v>
      </c>
    </row>
  </sheetData>
  <mergeCells count="22">
    <mergeCell ref="I19:K19"/>
    <mergeCell ref="I21:K21"/>
    <mergeCell ref="I20:K20"/>
    <mergeCell ref="D6:M6"/>
    <mergeCell ref="B15:H15"/>
    <mergeCell ref="M11:M12"/>
    <mergeCell ref="J10:M10"/>
    <mergeCell ref="I11:I12"/>
    <mergeCell ref="J15:L15"/>
    <mergeCell ref="H11:H12"/>
    <mergeCell ref="B7:M7"/>
    <mergeCell ref="B8:M8"/>
    <mergeCell ref="G11:G12"/>
    <mergeCell ref="K11:K12"/>
    <mergeCell ref="L11:L12"/>
    <mergeCell ref="F10:I10"/>
    <mergeCell ref="J11:J12"/>
    <mergeCell ref="E11:E12"/>
    <mergeCell ref="B11:B12"/>
    <mergeCell ref="C11:C12"/>
    <mergeCell ref="D11:D12"/>
    <mergeCell ref="F11:F12"/>
  </mergeCells>
  <pageMargins left="0.7" right="0.7" top="0.75" bottom="0.75" header="0.3" footer="0.3"/>
  <ignoredErrors>
    <ignoredError sqref="H14 H13 J13:L14 M13:M14" unlockedFormula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B84F928D39DA54F8AD2E656C62B180A" ma:contentTypeVersion="12" ma:contentTypeDescription="Crear nuevo documento." ma:contentTypeScope="" ma:versionID="dfabe83377cbebb7b70cf21ed44bd1d7">
  <xsd:schema xmlns:xsd="http://www.w3.org/2001/XMLSchema" xmlns:xs="http://www.w3.org/2001/XMLSchema" xmlns:p="http://schemas.microsoft.com/office/2006/metadata/properties" xmlns:ns2="2ea943dd-0157-4e25-9d9f-e6927651067c" xmlns:ns3="bb7222cb-004a-4be8-8b43-5aa7c0f2b7cd" targetNamespace="http://schemas.microsoft.com/office/2006/metadata/properties" ma:root="true" ma:fieldsID="f9cfcb6959fb8d234e9e636f7fe0881a" ns2:_="" ns3:_="">
    <xsd:import namespace="2ea943dd-0157-4e25-9d9f-e6927651067c"/>
    <xsd:import namespace="bb7222cb-004a-4be8-8b43-5aa7c0f2b7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a943dd-0157-4e25-9d9f-e69276510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e31b1466-370e-4680-8e95-6fcae1d3fa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7222cb-004a-4be8-8b43-5aa7c0f2b7c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90e7218-d739-4645-8cd0-c25fd3bbdee4}" ma:internalName="TaxCatchAll" ma:showField="CatchAllData" ma:web="bb7222cb-004a-4be8-8b43-5aa7c0f2b7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BD5182-09FC-4DFD-AC00-A6BC12F8C4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3617D3-03B9-49B1-BC83-B329C283D2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a943dd-0157-4e25-9d9f-e6927651067c"/>
    <ds:schemaRef ds:uri="bb7222cb-004a-4be8-8b43-5aa7c0f2b7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Sebastián Cardenas</dc:creator>
  <cp:keywords/>
  <dc:description/>
  <cp:lastModifiedBy>Jose Luis Lince</cp:lastModifiedBy>
  <cp:revision/>
  <dcterms:created xsi:type="dcterms:W3CDTF">2024-04-11T19:49:51Z</dcterms:created>
  <dcterms:modified xsi:type="dcterms:W3CDTF">2026-02-24T20:58:38Z</dcterms:modified>
  <cp:category/>
  <cp:contentStatus/>
</cp:coreProperties>
</file>