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4-my.sharepoint.com/personal/apallares_sena_edu_co/Documents/FACTURACION MAYO/INSUMOS/"/>
    </mc:Choice>
  </mc:AlternateContent>
  <xr:revisionPtr revIDLastSave="1018" documentId="106_{46D64688-6162-4664-A29A-FC2D54F3AF39}" xr6:coauthVersionLast="45" xr6:coauthVersionMax="47" xr10:uidLastSave="{A47DFFE8-81C1-49F9-9DBB-4B83B9CE7311}"/>
  <bookViews>
    <workbookView xWindow="-120" yWindow="-120" windowWidth="20730" windowHeight="11160" activeTab="1" xr2:uid="{611554A1-B5FA-4C86-88E5-1931DC74991C}"/>
  </bookViews>
  <sheets>
    <sheet name="% ejecucion" sheetId="1" r:id="rId1"/>
    <sheet name="EJECUCION DE RECURSOS" sheetId="2" r:id="rId2"/>
    <sheet name="Hoja1" sheetId="3" r:id="rId3"/>
  </sheets>
  <definedNames>
    <definedName name="_xlnm._FilterDatabase" localSheetId="0" hidden="1">'% ejecucion'!$A$3:$K$55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" i="2" l="1"/>
  <c r="D13" i="3"/>
  <c r="G3" i="2" l="1"/>
  <c r="B15" i="3" l="1"/>
  <c r="C5" i="3"/>
  <c r="D16" i="3" s="1"/>
  <c r="D12" i="3"/>
  <c r="G2" i="2" l="1"/>
  <c r="G4" i="2" l="1"/>
  <c r="H11" i="2" l="1"/>
  <c r="G11" i="2"/>
  <c r="H12" i="2" l="1"/>
  <c r="H4" i="2"/>
  <c r="F51" i="1" l="1"/>
  <c r="H53" i="1" s="1"/>
  <c r="H54" i="1" s="1"/>
  <c r="H55" i="1" l="1"/>
</calcChain>
</file>

<file path=xl/sharedStrings.xml><?xml version="1.0" encoding="utf-8"?>
<sst xmlns="http://schemas.openxmlformats.org/spreadsheetml/2006/main" count="100" uniqueCount="68">
  <si>
    <t>ITEM</t>
  </si>
  <si>
    <t xml:space="preserve">FECHA RADICACION FACTURA </t>
  </si>
  <si>
    <t xml:space="preserve">N° FACTURA </t>
  </si>
  <si>
    <t xml:space="preserve">MES DE SERVICIO PAGADO </t>
  </si>
  <si>
    <t>FECHA TRAMITE</t>
  </si>
  <si>
    <t xml:space="preserve">TOTAL FACTURA </t>
  </si>
  <si>
    <t xml:space="preserve">TOTAL PAGADO </t>
  </si>
  <si>
    <t>% Ejecución OC</t>
  </si>
  <si>
    <t>Total pagado OC SENA-Direccion General</t>
  </si>
  <si>
    <t>CONTROL DE FACTURACION UNION TEMPORAL ECOLIMPIEZA 2023 - OC 103305 DE 2022</t>
  </si>
  <si>
    <t>FE2455</t>
  </si>
  <si>
    <t xml:space="preserve">MANO DE OBRA DÍA 29 DE DICIEMBRE </t>
  </si>
  <si>
    <t>DEPENDENCIA</t>
  </si>
  <si>
    <t>POSIICION DEL CATALOGO</t>
  </si>
  <si>
    <t>FUENTE</t>
  </si>
  <si>
    <t>RECURSO</t>
  </si>
  <si>
    <t>SITUAC.</t>
  </si>
  <si>
    <t>SALDO POR COMPROMETER 2022</t>
  </si>
  <si>
    <t>SALDO POR COMPROMETER 2023</t>
  </si>
  <si>
    <t>404010 DIRECCION ADMINISTRATIVA Y FINANCIERA</t>
  </si>
  <si>
    <t xml:space="preserve">A-02-02-02-008-005 </t>
  </si>
  <si>
    <t>SERVICIOS DE SOPORTE</t>
  </si>
  <si>
    <t>PROPIOS</t>
  </si>
  <si>
    <t>CFS</t>
  </si>
  <si>
    <t>C-3606-1300-13-0-3603010-02</t>
  </si>
  <si>
    <t>ADQUISICION DE BIENES Y SERVICIOS - SERVICIO DE ASISTENCIA  PARA LA FORMACION PARA EL TRABAJO - OPTIMIZACION DE LOS PROCESOS DE APOYO PARA LA FOMRACION, EL RECAUDODE APORTES Y LA PROMOCION Y DIVULGACION DE LOS SERVICIOS DEL SENA  A NIVEL NAC.</t>
  </si>
  <si>
    <t xml:space="preserve">NACION </t>
  </si>
  <si>
    <t>FACTURA</t>
  </si>
  <si>
    <t>FE 2455</t>
  </si>
  <si>
    <t>VALOR</t>
  </si>
  <si>
    <t>FE2457</t>
  </si>
  <si>
    <t>INSUMOS MES DE ENERO</t>
  </si>
  <si>
    <t xml:space="preserve">PROPIOS </t>
  </si>
  <si>
    <t>RP</t>
  </si>
  <si>
    <t>INSUMOS MES DE FEBRERO</t>
  </si>
  <si>
    <t>FE2823</t>
  </si>
  <si>
    <t>MANO DE OBRA DE FEBRERO</t>
  </si>
  <si>
    <t>Valor presupuesto - OC 103305</t>
  </si>
  <si>
    <t>SALDO PRESUPUESTAL OC 103305</t>
  </si>
  <si>
    <t xml:space="preserve">MANO DE OBRA MES ENERO </t>
  </si>
  <si>
    <t>FE2832</t>
  </si>
  <si>
    <t>25/042023</t>
  </si>
  <si>
    <t>FE 2823</t>
  </si>
  <si>
    <t>FE2833</t>
  </si>
  <si>
    <t>FE2881</t>
  </si>
  <si>
    <t>MANO DE OBRA MES DE MARZO</t>
  </si>
  <si>
    <t>FE2883</t>
  </si>
  <si>
    <t>INSUMOS MES DE MARZO</t>
  </si>
  <si>
    <t>FE2890</t>
  </si>
  <si>
    <t>INSUMOS MES DE ABRIL</t>
  </si>
  <si>
    <t>FE2891</t>
  </si>
  <si>
    <t>MANO DE OBRA DE ABRIL</t>
  </si>
  <si>
    <t>MAYO</t>
  </si>
  <si>
    <t>JUNIO</t>
  </si>
  <si>
    <t>SALDO A COMPROMETER</t>
  </si>
  <si>
    <t>% FACTURA MAYO</t>
  </si>
  <si>
    <t>ADICION</t>
  </si>
  <si>
    <t>RESERVAS</t>
  </si>
  <si>
    <t>INSUMOS</t>
  </si>
  <si>
    <t>MO</t>
  </si>
  <si>
    <t>ARRIENDO HORNOS</t>
  </si>
  <si>
    <t>HORNOS</t>
  </si>
  <si>
    <t>MESES</t>
  </si>
  <si>
    <t>VALOR A SOLICITAR</t>
  </si>
  <si>
    <t>FE3081</t>
  </si>
  <si>
    <t>NACION</t>
  </si>
  <si>
    <t>INSUMOS MES DE MAYO</t>
  </si>
  <si>
    <t>FE3082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</si>
</sst>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$&quot;;[Red]\-#,##0.00\ &quot;$&quot;"/>
    <numFmt numFmtId="44" formatCode="_-* #,##0.00\ &quot;$&quot;_-;\-* #,##0.00\ &quot;$&quot;_-;_-* &quot;-&quot;??\ &quot;$&quot;_-;_-@_-"/>
    <numFmt numFmtId="164" formatCode="&quot;$&quot;\ #,##0.00;[Red]\-&quot;$&quot;\ #,##0.00"/>
    <numFmt numFmtId="165" formatCode="[$$-240A]\ #,##0.00"/>
  </numFmts>
  <fonts count="14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0" fontId="3" fillId="0" borderId="1" xfId="0" applyNumberFormat="1" applyFont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/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7" fillId="0" borderId="0" xfId="0" applyNumberFormat="1" applyFont="1"/>
    <xf numFmtId="4" fontId="0" fillId="0" borderId="0" xfId="0" applyNumberFormat="1"/>
    <xf numFmtId="14" fontId="0" fillId="0" borderId="0" xfId="0" applyNumberFormat="1"/>
    <xf numFmtId="165" fontId="6" fillId="0" borderId="0" xfId="0" applyNumberFormat="1" applyFont="1"/>
    <xf numFmtId="1" fontId="4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/>
    <xf numFmtId="165" fontId="8" fillId="0" borderId="0" xfId="0" applyNumberFormat="1" applyFont="1"/>
    <xf numFmtId="0" fontId="6" fillId="0" borderId="0" xfId="0" applyFont="1" applyFill="1"/>
    <xf numFmtId="4" fontId="8" fillId="0" borderId="0" xfId="0" applyNumberFormat="1" applyFont="1" applyFill="1"/>
    <xf numFmtId="165" fontId="8" fillId="0" borderId="0" xfId="0" applyNumberFormat="1" applyFont="1" applyFill="1"/>
    <xf numFmtId="4" fontId="0" fillId="0" borderId="0" xfId="0" applyNumberFormat="1" applyFill="1"/>
    <xf numFmtId="165" fontId="9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164" fontId="11" fillId="0" borderId="7" xfId="0" applyNumberFormat="1" applyFont="1" applyBorder="1" applyAlignment="1">
      <alignment vertical="center"/>
    </xf>
    <xf numFmtId="8" fontId="10" fillId="0" borderId="8" xfId="0" applyNumberFormat="1" applyFont="1" applyBorder="1"/>
    <xf numFmtId="8" fontId="10" fillId="0" borderId="9" xfId="0" applyNumberFormat="1" applyFont="1" applyBorder="1"/>
    <xf numFmtId="8" fontId="10" fillId="4" borderId="0" xfId="0" applyNumberFormat="1" applyFont="1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8" fontId="10" fillId="0" borderId="10" xfId="0" applyNumberFormat="1" applyFont="1" applyBorder="1"/>
    <xf numFmtId="4" fontId="1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/>
    <xf numFmtId="44" fontId="0" fillId="4" borderId="0" xfId="1" applyFont="1" applyFill="1"/>
    <xf numFmtId="44" fontId="0" fillId="0" borderId="0" xfId="1" applyFont="1" applyAlignment="1">
      <alignment horizontal="center"/>
    </xf>
    <xf numFmtId="44" fontId="0" fillId="6" borderId="0" xfId="0" applyNumberFormat="1" applyFill="1"/>
    <xf numFmtId="44" fontId="0" fillId="0" borderId="0" xfId="1" applyFont="1" applyAlignment="1"/>
    <xf numFmtId="0" fontId="0" fillId="0" borderId="0" xfId="0" applyAlignment="1"/>
    <xf numFmtId="44" fontId="0" fillId="7" borderId="0" xfId="1" applyFont="1" applyFill="1"/>
    <xf numFmtId="0" fontId="0" fillId="8" borderId="0" xfId="0" applyFill="1" applyAlignment="1">
      <alignment horizontal="center"/>
    </xf>
    <xf numFmtId="164" fontId="11" fillId="0" borderId="0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4DE3-8E56-424E-97B7-2AAFDF3CCDA5}">
  <dimension ref="A2:K64"/>
  <sheetViews>
    <sheetView zoomScale="96" zoomScaleNormal="96" workbookViewId="0">
      <pane ySplit="3" topLeftCell="A7" activePane="bottomLeft" state="frozen"/>
      <selection pane="bottomLeft" activeCell="F14" sqref="F14"/>
    </sheetView>
  </sheetViews>
  <sheetFormatPr baseColWidth="10" defaultRowHeight="15" x14ac:dyDescent="0.25"/>
  <cols>
    <col min="1" max="1" width="7" customWidth="1"/>
    <col min="2" max="2" width="18" customWidth="1"/>
    <col min="3" max="3" width="14" customWidth="1"/>
    <col min="4" max="4" width="33.85546875" customWidth="1"/>
    <col min="5" max="5" width="15.85546875" hidden="1" customWidth="1"/>
    <col min="6" max="6" width="18.140625" customWidth="1"/>
    <col min="7" max="7" width="32.42578125" customWidth="1"/>
    <col min="8" max="8" width="20.28515625" bestFit="1" customWidth="1"/>
    <col min="9" max="9" width="16.85546875" bestFit="1" customWidth="1"/>
    <col min="10" max="10" width="14.7109375" customWidth="1"/>
  </cols>
  <sheetData>
    <row r="2" spans="1:11" x14ac:dyDescent="0.25">
      <c r="A2" s="74" t="s">
        <v>9</v>
      </c>
      <c r="B2" s="74"/>
      <c r="C2" s="74"/>
      <c r="D2" s="74"/>
      <c r="E2" s="74"/>
      <c r="F2" s="74"/>
      <c r="H2" s="23"/>
    </row>
    <row r="3" spans="1:11" ht="22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7" t="s">
        <v>5</v>
      </c>
      <c r="H3" s="23"/>
    </row>
    <row r="4" spans="1:11" x14ac:dyDescent="0.25">
      <c r="A4" s="2">
        <v>1</v>
      </c>
      <c r="B4" s="3">
        <v>44998</v>
      </c>
      <c r="C4" s="16" t="s">
        <v>10</v>
      </c>
      <c r="D4" s="5" t="s">
        <v>11</v>
      </c>
      <c r="E4" s="6"/>
      <c r="F4" s="18">
        <v>447109.93</v>
      </c>
      <c r="G4" s="26"/>
      <c r="H4" s="23"/>
      <c r="I4" s="21"/>
    </row>
    <row r="5" spans="1:11" x14ac:dyDescent="0.25">
      <c r="A5" s="2">
        <v>2</v>
      </c>
      <c r="B5" s="3">
        <v>44998</v>
      </c>
      <c r="C5" s="16" t="s">
        <v>30</v>
      </c>
      <c r="D5" s="5" t="s">
        <v>31</v>
      </c>
      <c r="E5" s="6"/>
      <c r="F5" s="18">
        <v>10027110.76</v>
      </c>
      <c r="G5" s="26"/>
      <c r="I5" s="21"/>
    </row>
    <row r="6" spans="1:11" x14ac:dyDescent="0.25">
      <c r="A6" s="2">
        <v>3</v>
      </c>
      <c r="B6" s="3">
        <v>45040</v>
      </c>
      <c r="C6" s="16" t="s">
        <v>35</v>
      </c>
      <c r="D6" s="5" t="s">
        <v>34</v>
      </c>
      <c r="E6" s="3"/>
      <c r="F6" s="18">
        <v>11066365.91</v>
      </c>
      <c r="G6" s="31"/>
      <c r="H6" s="23"/>
      <c r="I6" s="34"/>
    </row>
    <row r="7" spans="1:11" s="19" customFormat="1" x14ac:dyDescent="0.25">
      <c r="A7" s="14">
        <v>4</v>
      </c>
      <c r="B7" s="60" t="s">
        <v>41</v>
      </c>
      <c r="C7" s="61" t="s">
        <v>40</v>
      </c>
      <c r="D7" s="17" t="s">
        <v>36</v>
      </c>
      <c r="E7" s="15"/>
      <c r="F7" s="18">
        <v>107595103</v>
      </c>
      <c r="G7" s="26"/>
      <c r="H7" s="23"/>
      <c r="I7" s="34"/>
    </row>
    <row r="8" spans="1:11" s="19" customFormat="1" x14ac:dyDescent="0.25">
      <c r="A8" s="62">
        <v>5</v>
      </c>
      <c r="B8" s="60">
        <v>45041</v>
      </c>
      <c r="C8" s="62" t="s">
        <v>43</v>
      </c>
      <c r="D8" s="17" t="s">
        <v>39</v>
      </c>
      <c r="E8" s="15"/>
      <c r="F8" s="18">
        <v>83074936.810000002</v>
      </c>
      <c r="G8" s="26"/>
      <c r="H8" s="23"/>
      <c r="I8" s="34"/>
    </row>
    <row r="9" spans="1:11" s="19" customFormat="1" x14ac:dyDescent="0.25">
      <c r="A9" s="13">
        <v>6</v>
      </c>
      <c r="B9" s="15">
        <v>45051</v>
      </c>
      <c r="C9" s="20" t="s">
        <v>44</v>
      </c>
      <c r="D9" s="17" t="s">
        <v>45</v>
      </c>
      <c r="E9" s="15"/>
      <c r="F9" s="18">
        <v>109202227.59</v>
      </c>
      <c r="G9" s="26"/>
      <c r="H9" s="23"/>
      <c r="I9" s="34"/>
    </row>
    <row r="10" spans="1:11" s="19" customFormat="1" x14ac:dyDescent="0.25">
      <c r="A10" s="14">
        <v>7</v>
      </c>
      <c r="B10" s="15">
        <v>45051</v>
      </c>
      <c r="C10" s="20" t="s">
        <v>46</v>
      </c>
      <c r="D10" s="17" t="s">
        <v>47</v>
      </c>
      <c r="E10" s="15"/>
      <c r="F10" s="18">
        <v>13644376.28128</v>
      </c>
      <c r="G10" s="26"/>
      <c r="H10" s="23"/>
      <c r="I10" s="34"/>
    </row>
    <row r="11" spans="1:11" x14ac:dyDescent="0.25">
      <c r="A11" s="2">
        <v>8</v>
      </c>
      <c r="B11" s="3">
        <v>45146</v>
      </c>
      <c r="C11" s="20" t="s">
        <v>48</v>
      </c>
      <c r="D11" s="5" t="s">
        <v>49</v>
      </c>
      <c r="E11" s="3"/>
      <c r="F11" s="18">
        <v>8534630.3246056009</v>
      </c>
      <c r="G11" s="26"/>
      <c r="H11" s="23"/>
      <c r="I11" s="34"/>
      <c r="J11" s="22"/>
      <c r="K11" s="29"/>
    </row>
    <row r="12" spans="1:11" x14ac:dyDescent="0.25">
      <c r="A12" s="2">
        <v>9</v>
      </c>
      <c r="B12" s="3">
        <v>45146</v>
      </c>
      <c r="C12" s="20" t="s">
        <v>50</v>
      </c>
      <c r="D12" s="5" t="s">
        <v>51</v>
      </c>
      <c r="E12" s="3"/>
      <c r="F12" s="18">
        <v>110399872.84999999</v>
      </c>
      <c r="G12" s="26"/>
      <c r="H12" s="23"/>
      <c r="I12" s="34"/>
      <c r="J12" s="22"/>
    </row>
    <row r="13" spans="1:11" x14ac:dyDescent="0.25">
      <c r="A13" s="2">
        <v>10</v>
      </c>
      <c r="B13" s="3">
        <v>45084</v>
      </c>
      <c r="C13" s="20" t="s">
        <v>64</v>
      </c>
      <c r="D13" s="5" t="s">
        <v>66</v>
      </c>
      <c r="E13" s="3"/>
      <c r="F13" s="18">
        <v>14722154.380000001</v>
      </c>
      <c r="G13" s="26"/>
      <c r="H13" s="23"/>
      <c r="I13" s="34"/>
      <c r="J13" s="23"/>
    </row>
    <row r="14" spans="1:11" x14ac:dyDescent="0.25">
      <c r="A14" s="2"/>
      <c r="B14" s="3"/>
      <c r="C14" s="20"/>
      <c r="D14" s="5"/>
      <c r="E14" s="3"/>
      <c r="F14" s="18"/>
      <c r="G14" s="26"/>
      <c r="H14" s="23"/>
      <c r="I14" s="34"/>
      <c r="J14" s="24"/>
    </row>
    <row r="15" spans="1:11" x14ac:dyDescent="0.25">
      <c r="A15" s="2"/>
      <c r="B15" s="3"/>
      <c r="C15" s="20"/>
      <c r="D15" s="5"/>
      <c r="E15" s="3"/>
      <c r="F15" s="18"/>
      <c r="G15" s="26"/>
      <c r="H15" s="23"/>
      <c r="I15" s="34"/>
    </row>
    <row r="16" spans="1:11" x14ac:dyDescent="0.25">
      <c r="A16" s="2"/>
      <c r="B16" s="3"/>
      <c r="C16" s="20"/>
      <c r="D16" s="5"/>
      <c r="E16" s="3"/>
      <c r="F16" s="8"/>
      <c r="G16" s="26"/>
      <c r="H16" s="23"/>
      <c r="I16" s="34"/>
    </row>
    <row r="17" spans="1:10" x14ac:dyDescent="0.25">
      <c r="A17" s="2"/>
      <c r="B17" s="3"/>
      <c r="C17" s="4"/>
      <c r="D17" s="5"/>
      <c r="E17" s="3"/>
      <c r="F17" s="8"/>
      <c r="G17" s="26"/>
      <c r="H17" s="23"/>
      <c r="I17" s="34"/>
    </row>
    <row r="18" spans="1:10" x14ac:dyDescent="0.25">
      <c r="A18" s="2"/>
      <c r="B18" s="3"/>
      <c r="C18" s="4"/>
      <c r="D18" s="5"/>
      <c r="E18" s="3"/>
      <c r="F18" s="8"/>
      <c r="G18" s="26"/>
      <c r="H18" s="23"/>
      <c r="I18" s="34"/>
    </row>
    <row r="19" spans="1:10" x14ac:dyDescent="0.25">
      <c r="A19" s="2"/>
      <c r="B19" s="3"/>
      <c r="C19" s="4"/>
      <c r="D19" s="5"/>
      <c r="E19" s="3"/>
      <c r="F19" s="8"/>
      <c r="G19" s="26"/>
      <c r="H19" s="23"/>
      <c r="I19" s="34"/>
    </row>
    <row r="20" spans="1:10" s="19" customFormat="1" x14ac:dyDescent="0.25">
      <c r="A20" s="14"/>
      <c r="B20" s="15"/>
      <c r="C20" s="20"/>
      <c r="D20" s="17"/>
      <c r="E20" s="15"/>
      <c r="F20" s="18"/>
      <c r="G20" s="35"/>
      <c r="H20" s="36"/>
      <c r="I20" s="37"/>
      <c r="J20" s="38"/>
    </row>
    <row r="21" spans="1:10" x14ac:dyDescent="0.25">
      <c r="A21" s="2"/>
      <c r="B21" s="3"/>
      <c r="C21" s="4"/>
      <c r="D21" s="5"/>
      <c r="E21" s="3"/>
      <c r="F21" s="8"/>
      <c r="G21" s="26"/>
      <c r="H21" s="33"/>
      <c r="I21" s="34"/>
    </row>
    <row r="22" spans="1:10" x14ac:dyDescent="0.25">
      <c r="A22" s="2"/>
      <c r="B22" s="3"/>
      <c r="C22" s="4"/>
      <c r="D22" s="5"/>
      <c r="E22" s="3"/>
      <c r="F22" s="8"/>
      <c r="G22" s="26"/>
      <c r="H22" s="33"/>
      <c r="I22" s="34"/>
    </row>
    <row r="23" spans="1:10" x14ac:dyDescent="0.25">
      <c r="A23" s="2"/>
      <c r="B23" s="3"/>
      <c r="C23" s="4"/>
      <c r="D23" s="5"/>
      <c r="E23" s="3"/>
      <c r="F23" s="8"/>
      <c r="G23" s="26"/>
      <c r="H23" s="33"/>
      <c r="I23" s="34"/>
    </row>
    <row r="24" spans="1:10" x14ac:dyDescent="0.25">
      <c r="A24" s="2"/>
      <c r="B24" s="3"/>
      <c r="C24" s="32"/>
      <c r="D24" s="5"/>
      <c r="E24" s="3"/>
      <c r="F24" s="8"/>
      <c r="G24" s="26"/>
      <c r="H24" s="33"/>
      <c r="I24" s="34"/>
    </row>
    <row r="25" spans="1:10" x14ac:dyDescent="0.25">
      <c r="A25" s="2"/>
      <c r="B25" s="3"/>
      <c r="C25" s="4"/>
      <c r="D25" s="5"/>
      <c r="E25" s="3"/>
      <c r="F25" s="8"/>
      <c r="G25" s="26"/>
      <c r="H25" s="33"/>
      <c r="I25" s="34"/>
    </row>
    <row r="26" spans="1:10" x14ac:dyDescent="0.25">
      <c r="A26" s="2"/>
      <c r="B26" s="3"/>
      <c r="C26" s="4"/>
      <c r="D26" s="5"/>
      <c r="E26" s="3"/>
      <c r="F26" s="8"/>
      <c r="G26" s="26"/>
      <c r="H26" s="33"/>
      <c r="I26" s="34"/>
    </row>
    <row r="27" spans="1:10" x14ac:dyDescent="0.25">
      <c r="A27" s="2"/>
      <c r="B27" s="3"/>
      <c r="C27" s="4"/>
      <c r="D27" s="5"/>
      <c r="E27" s="3"/>
      <c r="F27" s="8"/>
      <c r="G27" s="26"/>
      <c r="H27" s="33"/>
      <c r="I27" s="34"/>
    </row>
    <row r="28" spans="1:10" x14ac:dyDescent="0.25">
      <c r="A28" s="2"/>
      <c r="B28" s="3"/>
      <c r="C28" s="4"/>
      <c r="D28" s="5"/>
      <c r="E28" s="3"/>
      <c r="F28" s="18"/>
      <c r="G28" s="26"/>
      <c r="H28" s="33"/>
      <c r="I28" s="34"/>
    </row>
    <row r="29" spans="1:10" x14ac:dyDescent="0.25">
      <c r="A29" s="2"/>
      <c r="B29" s="3"/>
      <c r="C29" s="4"/>
      <c r="D29" s="5"/>
      <c r="E29" s="3"/>
      <c r="F29" s="18"/>
      <c r="G29" s="26"/>
      <c r="H29" s="33"/>
      <c r="I29" s="34"/>
    </row>
    <row r="30" spans="1:10" x14ac:dyDescent="0.25">
      <c r="A30" s="2"/>
      <c r="B30" s="3"/>
      <c r="C30" s="4"/>
      <c r="D30" s="5"/>
      <c r="E30" s="3"/>
      <c r="F30" s="18"/>
      <c r="G30" s="26"/>
      <c r="H30" s="33"/>
      <c r="I30" s="34"/>
    </row>
    <row r="31" spans="1:10" x14ac:dyDescent="0.25">
      <c r="A31" s="2"/>
      <c r="B31" s="3"/>
      <c r="C31" s="4"/>
      <c r="D31" s="5"/>
      <c r="E31" s="3"/>
      <c r="F31" s="18"/>
      <c r="G31" s="26"/>
      <c r="H31" s="33"/>
      <c r="I31" s="34"/>
    </row>
    <row r="32" spans="1:10" x14ac:dyDescent="0.25">
      <c r="A32" s="2"/>
      <c r="B32" s="3"/>
      <c r="C32" s="4"/>
      <c r="D32" s="5"/>
      <c r="E32" s="3"/>
      <c r="F32" s="18"/>
      <c r="G32" s="26"/>
      <c r="H32" s="33"/>
      <c r="I32" s="34"/>
    </row>
    <row r="33" spans="1:9" x14ac:dyDescent="0.25">
      <c r="A33" s="2"/>
      <c r="B33" s="3"/>
      <c r="C33" s="32"/>
      <c r="D33" s="5"/>
      <c r="E33" s="3"/>
      <c r="F33" s="18"/>
      <c r="G33" s="26"/>
      <c r="H33" s="33"/>
      <c r="I33" s="34"/>
    </row>
    <row r="34" spans="1:9" x14ac:dyDescent="0.25">
      <c r="A34" s="2"/>
      <c r="B34" s="3"/>
      <c r="C34" s="4"/>
      <c r="D34" s="5"/>
      <c r="E34" s="3"/>
      <c r="F34" s="18"/>
      <c r="G34" s="26"/>
      <c r="H34" s="33"/>
      <c r="I34" s="34"/>
    </row>
    <row r="35" spans="1:9" x14ac:dyDescent="0.25">
      <c r="A35" s="2"/>
      <c r="B35" s="3"/>
      <c r="C35" s="4"/>
      <c r="D35" s="5"/>
      <c r="E35" s="3"/>
      <c r="F35" s="18"/>
      <c r="G35" s="26"/>
      <c r="H35" s="33"/>
      <c r="I35" s="34"/>
    </row>
    <row r="36" spans="1:9" x14ac:dyDescent="0.25">
      <c r="A36" s="2"/>
      <c r="B36" s="3"/>
      <c r="C36" s="4"/>
      <c r="D36" s="5"/>
      <c r="E36" s="3"/>
      <c r="F36" s="18"/>
      <c r="G36" s="26"/>
      <c r="H36" s="33"/>
      <c r="I36" s="34"/>
    </row>
    <row r="37" spans="1:9" x14ac:dyDescent="0.25">
      <c r="A37" s="2"/>
      <c r="B37" s="3"/>
      <c r="C37" s="4"/>
      <c r="D37" s="5"/>
      <c r="E37" s="3"/>
      <c r="F37" s="18"/>
      <c r="G37" s="26"/>
      <c r="H37" s="33"/>
      <c r="I37" s="34"/>
    </row>
    <row r="38" spans="1:9" x14ac:dyDescent="0.25">
      <c r="A38" s="2"/>
      <c r="B38" s="3"/>
      <c r="C38" s="4"/>
      <c r="D38" s="5"/>
      <c r="E38" s="3"/>
      <c r="F38" s="18"/>
      <c r="G38" s="26"/>
      <c r="H38" s="33"/>
      <c r="I38" s="34"/>
    </row>
    <row r="39" spans="1:9" x14ac:dyDescent="0.25">
      <c r="A39" s="2"/>
      <c r="B39" s="3"/>
      <c r="C39" s="4"/>
      <c r="D39" s="5"/>
      <c r="E39" s="3"/>
      <c r="F39" s="18"/>
      <c r="G39" s="26"/>
      <c r="H39" s="33"/>
      <c r="I39" s="34"/>
    </row>
    <row r="40" spans="1:9" x14ac:dyDescent="0.25">
      <c r="A40" s="2"/>
      <c r="B40" s="3"/>
      <c r="C40" s="4"/>
      <c r="D40" s="17"/>
      <c r="E40" s="3"/>
      <c r="F40" s="18"/>
      <c r="G40" s="26"/>
      <c r="H40" s="33"/>
      <c r="I40" s="34"/>
    </row>
    <row r="41" spans="1:9" x14ac:dyDescent="0.25">
      <c r="A41" s="2"/>
      <c r="B41" s="3"/>
      <c r="C41" s="4"/>
      <c r="D41" s="5"/>
      <c r="E41" s="3"/>
      <c r="F41" s="8"/>
      <c r="G41" s="25"/>
      <c r="H41" s="33"/>
      <c r="I41" s="34"/>
    </row>
    <row r="42" spans="1:9" x14ac:dyDescent="0.25">
      <c r="A42" s="2"/>
      <c r="B42" s="3"/>
      <c r="C42" s="4"/>
      <c r="D42" s="5"/>
      <c r="E42" s="3"/>
      <c r="F42" s="8"/>
      <c r="G42" s="26"/>
      <c r="H42" s="33"/>
      <c r="I42" s="34"/>
    </row>
    <row r="43" spans="1:9" x14ac:dyDescent="0.25">
      <c r="A43" s="2"/>
      <c r="B43" s="3"/>
      <c r="C43" s="4"/>
      <c r="D43" s="5"/>
      <c r="E43" s="3"/>
      <c r="F43" s="8"/>
      <c r="G43" s="80"/>
      <c r="H43" s="78"/>
      <c r="I43" s="79"/>
    </row>
    <row r="44" spans="1:9" x14ac:dyDescent="0.25">
      <c r="A44" s="2"/>
      <c r="B44" s="3"/>
      <c r="C44" s="4"/>
      <c r="D44" s="5"/>
      <c r="E44" s="3"/>
      <c r="F44" s="39"/>
      <c r="G44" s="80"/>
      <c r="H44" s="78"/>
      <c r="I44" s="79"/>
    </row>
    <row r="45" spans="1:9" x14ac:dyDescent="0.25">
      <c r="A45" s="2"/>
      <c r="B45" s="3"/>
      <c r="C45" s="4"/>
      <c r="D45" s="5"/>
      <c r="E45" s="3"/>
      <c r="F45" s="8"/>
      <c r="G45" s="25"/>
      <c r="I45" s="21"/>
    </row>
    <row r="46" spans="1:9" x14ac:dyDescent="0.25">
      <c r="A46" s="2"/>
      <c r="B46" s="3"/>
      <c r="C46" s="4"/>
      <c r="D46" s="5"/>
      <c r="E46" s="3"/>
      <c r="F46" s="8"/>
      <c r="G46" s="25"/>
      <c r="I46" s="21"/>
    </row>
    <row r="47" spans="1:9" x14ac:dyDescent="0.25">
      <c r="A47" s="2"/>
      <c r="B47" s="3"/>
      <c r="C47" s="4"/>
      <c r="D47" s="5"/>
      <c r="E47" s="3"/>
      <c r="F47" s="8"/>
      <c r="H47" s="21"/>
      <c r="I47" s="21"/>
    </row>
    <row r="48" spans="1:9" x14ac:dyDescent="0.25">
      <c r="A48" s="2"/>
      <c r="B48" s="3"/>
      <c r="C48" s="4"/>
      <c r="D48" s="5"/>
      <c r="E48" s="3"/>
      <c r="F48" s="8"/>
      <c r="I48" s="21"/>
    </row>
    <row r="49" spans="1:10" x14ac:dyDescent="0.25">
      <c r="A49" s="2"/>
      <c r="B49" s="3"/>
      <c r="C49" s="4"/>
      <c r="D49" s="5"/>
      <c r="E49" s="3"/>
      <c r="F49" s="8"/>
      <c r="I49" s="21"/>
    </row>
    <row r="50" spans="1:10" x14ac:dyDescent="0.25">
      <c r="A50" s="2"/>
      <c r="B50" s="3"/>
      <c r="C50" s="4"/>
      <c r="D50" s="5"/>
      <c r="E50" s="6"/>
      <c r="F50" s="5"/>
      <c r="I50" s="21"/>
    </row>
    <row r="51" spans="1:10" ht="15" customHeight="1" x14ac:dyDescent="0.25">
      <c r="A51" s="75" t="s">
        <v>6</v>
      </c>
      <c r="B51" s="76"/>
      <c r="C51" s="76"/>
      <c r="D51" s="76"/>
      <c r="E51" s="77"/>
      <c r="F51" s="9">
        <f>SUM(F4:F50)</f>
        <v>468713887.83588552</v>
      </c>
      <c r="H51" s="34"/>
      <c r="I51" s="27"/>
      <c r="J51" s="27"/>
    </row>
    <row r="52" spans="1:10" ht="15" customHeight="1" x14ac:dyDescent="0.25">
      <c r="G52" s="10" t="s">
        <v>37</v>
      </c>
      <c r="H52" s="8">
        <v>690948538.11000001</v>
      </c>
    </row>
    <row r="53" spans="1:10" x14ac:dyDescent="0.25">
      <c r="G53" s="10" t="s">
        <v>8</v>
      </c>
      <c r="H53" s="8">
        <f>+F51</f>
        <v>468713887.83588552</v>
      </c>
    </row>
    <row r="54" spans="1:10" x14ac:dyDescent="0.25">
      <c r="G54" s="10" t="s">
        <v>7</v>
      </c>
      <c r="H54" s="11">
        <f>+H53/H52</f>
        <v>0.67836294887893023</v>
      </c>
    </row>
    <row r="55" spans="1:10" ht="27" customHeight="1" x14ac:dyDescent="0.25">
      <c r="G55" s="7" t="s">
        <v>38</v>
      </c>
      <c r="H55" s="12">
        <f>+H52-H53</f>
        <v>222234650.27411449</v>
      </c>
    </row>
    <row r="56" spans="1:10" x14ac:dyDescent="0.25">
      <c r="H56" s="27"/>
    </row>
    <row r="57" spans="1:10" x14ac:dyDescent="0.25">
      <c r="H57" s="21"/>
    </row>
    <row r="58" spans="1:10" x14ac:dyDescent="0.25">
      <c r="H58" s="28"/>
    </row>
    <row r="59" spans="1:10" x14ac:dyDescent="0.25">
      <c r="G59" s="29"/>
      <c r="H59" s="29"/>
    </row>
    <row r="60" spans="1:10" x14ac:dyDescent="0.25">
      <c r="B60" s="30"/>
      <c r="G60" s="29"/>
      <c r="H60" s="29"/>
    </row>
    <row r="61" spans="1:10" x14ac:dyDescent="0.25">
      <c r="G61" s="29"/>
    </row>
    <row r="62" spans="1:10" x14ac:dyDescent="0.25">
      <c r="G62" s="29"/>
    </row>
    <row r="63" spans="1:10" x14ac:dyDescent="0.25">
      <c r="B63" s="30"/>
    </row>
    <row r="64" spans="1:10" x14ac:dyDescent="0.25">
      <c r="B64" s="27"/>
    </row>
  </sheetData>
  <mergeCells count="5">
    <mergeCell ref="A2:F2"/>
    <mergeCell ref="A51:E51"/>
    <mergeCell ref="H43:H44"/>
    <mergeCell ref="I43:I44"/>
    <mergeCell ref="G43:G4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ACBC-85DA-4DA9-8B37-63CCA894B622}">
  <dimension ref="A1:L12"/>
  <sheetViews>
    <sheetView tabSelected="1" topLeftCell="D4" workbookViewId="0">
      <selection activeCell="J12" sqref="J12"/>
    </sheetView>
  </sheetViews>
  <sheetFormatPr baseColWidth="10" defaultRowHeight="15" x14ac:dyDescent="0.25"/>
  <cols>
    <col min="3" max="3" width="26.140625" customWidth="1"/>
    <col min="7" max="7" width="21.5703125" customWidth="1"/>
    <col min="8" max="9" width="18.42578125" customWidth="1"/>
    <col min="10" max="10" width="23.28515625" customWidth="1"/>
    <col min="11" max="11" width="27.140625" customWidth="1"/>
    <col min="12" max="12" width="19.5703125" customWidth="1"/>
  </cols>
  <sheetData>
    <row r="1" spans="1:12" ht="22.5" x14ac:dyDescent="0.25">
      <c r="A1" s="49" t="s">
        <v>12</v>
      </c>
      <c r="B1" s="81" t="s">
        <v>13</v>
      </c>
      <c r="C1" s="81"/>
      <c r="D1" s="49" t="s">
        <v>14</v>
      </c>
      <c r="E1" s="49" t="s">
        <v>15</v>
      </c>
      <c r="F1" s="49" t="s">
        <v>16</v>
      </c>
      <c r="G1" s="49" t="s">
        <v>17</v>
      </c>
      <c r="H1" s="49" t="s">
        <v>18</v>
      </c>
      <c r="I1" s="51" t="s">
        <v>27</v>
      </c>
      <c r="J1" s="51" t="s">
        <v>29</v>
      </c>
      <c r="K1" s="51" t="s">
        <v>14</v>
      </c>
      <c r="L1" s="51" t="s">
        <v>33</v>
      </c>
    </row>
    <row r="2" spans="1:12" ht="30" customHeight="1" x14ac:dyDescent="0.25">
      <c r="A2" s="82" t="s">
        <v>19</v>
      </c>
      <c r="B2" s="40" t="s">
        <v>20</v>
      </c>
      <c r="C2" s="40" t="s">
        <v>21</v>
      </c>
      <c r="D2" s="41" t="s">
        <v>22</v>
      </c>
      <c r="E2" s="42">
        <v>27</v>
      </c>
      <c r="F2" s="42" t="s">
        <v>23</v>
      </c>
      <c r="G2" s="53">
        <f>28163900.64-J2-J8</f>
        <v>14072414.428720001</v>
      </c>
      <c r="H2" s="45">
        <f>H9-J3-J6-J4-J5-J7-J9-J10</f>
        <v>191607919.7570841</v>
      </c>
      <c r="I2" s="52" t="s">
        <v>28</v>
      </c>
      <c r="J2" s="55">
        <v>447109.93</v>
      </c>
      <c r="K2" s="57" t="s">
        <v>32</v>
      </c>
      <c r="L2">
        <v>907622</v>
      </c>
    </row>
    <row r="3" spans="1:12" ht="99.75" customHeight="1" thickBot="1" x14ac:dyDescent="0.3">
      <c r="A3" s="82"/>
      <c r="B3" s="40" t="s">
        <v>24</v>
      </c>
      <c r="C3" s="44" t="s">
        <v>25</v>
      </c>
      <c r="D3" s="41" t="s">
        <v>26</v>
      </c>
      <c r="E3" s="42">
        <v>10</v>
      </c>
      <c r="F3" s="42" t="s">
        <v>23</v>
      </c>
      <c r="G3" s="53">
        <f>(29415144.2-J11)</f>
        <v>14692989.809999999</v>
      </c>
      <c r="H3" s="45">
        <v>1861326.27</v>
      </c>
      <c r="I3" s="52" t="s">
        <v>30</v>
      </c>
      <c r="J3" s="55">
        <v>10027110.76</v>
      </c>
      <c r="K3" s="57" t="s">
        <v>32</v>
      </c>
      <c r="L3" s="56">
        <v>1423</v>
      </c>
    </row>
    <row r="4" spans="1:12" ht="15.75" thickBot="1" x14ac:dyDescent="0.3">
      <c r="G4" s="46">
        <f>G2+G3</f>
        <v>28765404.23872</v>
      </c>
      <c r="H4" s="54">
        <f>H2+H3</f>
        <v>193469246.02708411</v>
      </c>
      <c r="I4" s="52" t="s">
        <v>42</v>
      </c>
      <c r="J4" s="55">
        <v>11066365.9063104</v>
      </c>
      <c r="K4" s="57" t="s">
        <v>32</v>
      </c>
      <c r="L4" s="56">
        <v>1423</v>
      </c>
    </row>
    <row r="5" spans="1:12" x14ac:dyDescent="0.25">
      <c r="I5" s="52" t="s">
        <v>40</v>
      </c>
      <c r="J5" s="55">
        <v>107595103</v>
      </c>
      <c r="K5" s="57" t="s">
        <v>32</v>
      </c>
      <c r="L5" s="56">
        <v>1423</v>
      </c>
    </row>
    <row r="6" spans="1:12" x14ac:dyDescent="0.25">
      <c r="I6" s="52" t="s">
        <v>43</v>
      </c>
      <c r="J6" s="55">
        <v>83074936.810000002</v>
      </c>
      <c r="K6" s="57" t="s">
        <v>32</v>
      </c>
      <c r="L6" s="56">
        <v>1423</v>
      </c>
    </row>
    <row r="7" spans="1:12" x14ac:dyDescent="0.25">
      <c r="I7" s="52" t="s">
        <v>44</v>
      </c>
      <c r="J7" s="55">
        <v>109202227.59</v>
      </c>
      <c r="K7" s="57" t="s">
        <v>32</v>
      </c>
      <c r="L7" s="56">
        <v>1423</v>
      </c>
    </row>
    <row r="8" spans="1:12" ht="22.5" x14ac:dyDescent="0.25">
      <c r="B8" s="83" t="s">
        <v>13</v>
      </c>
      <c r="C8" s="84"/>
      <c r="D8" s="58" t="s">
        <v>14</v>
      </c>
      <c r="E8" s="58" t="s">
        <v>15</v>
      </c>
      <c r="F8" s="58" t="s">
        <v>16</v>
      </c>
      <c r="G8" s="58" t="s">
        <v>17</v>
      </c>
      <c r="H8" s="50" t="s">
        <v>18</v>
      </c>
      <c r="I8" s="52" t="s">
        <v>46</v>
      </c>
      <c r="J8" s="55">
        <v>13644376.28128</v>
      </c>
      <c r="K8" s="57" t="s">
        <v>32</v>
      </c>
      <c r="L8" s="56">
        <v>907622</v>
      </c>
    </row>
    <row r="9" spans="1:12" ht="22.5" x14ac:dyDescent="0.25">
      <c r="B9" s="40" t="s">
        <v>20</v>
      </c>
      <c r="C9" s="40" t="s">
        <v>21</v>
      </c>
      <c r="D9" s="41" t="s">
        <v>22</v>
      </c>
      <c r="E9" s="59">
        <v>27</v>
      </c>
      <c r="F9" s="59" t="s">
        <v>23</v>
      </c>
      <c r="G9" s="43">
        <v>28163900.640000001</v>
      </c>
      <c r="H9" s="43">
        <v>631508167</v>
      </c>
      <c r="I9" s="52" t="s">
        <v>48</v>
      </c>
      <c r="J9" s="55">
        <v>8534630.3266055994</v>
      </c>
      <c r="K9" s="57" t="s">
        <v>32</v>
      </c>
      <c r="L9" s="56">
        <v>1423</v>
      </c>
    </row>
    <row r="10" spans="1:12" ht="113.25" thickBot="1" x14ac:dyDescent="0.3">
      <c r="B10" s="40" t="s">
        <v>24</v>
      </c>
      <c r="C10" s="44" t="s">
        <v>25</v>
      </c>
      <c r="D10" s="41" t="s">
        <v>26</v>
      </c>
      <c r="E10" s="59">
        <v>10</v>
      </c>
      <c r="F10" s="59" t="s">
        <v>23</v>
      </c>
      <c r="G10" s="45">
        <v>29415144.199999999</v>
      </c>
      <c r="H10" s="45">
        <v>1861326.27</v>
      </c>
      <c r="I10" s="52" t="s">
        <v>50</v>
      </c>
      <c r="J10" s="55">
        <v>110399872.84999999</v>
      </c>
      <c r="K10" s="57" t="s">
        <v>32</v>
      </c>
      <c r="L10" s="56">
        <v>1423</v>
      </c>
    </row>
    <row r="11" spans="1:12" ht="15.75" thickBot="1" x14ac:dyDescent="0.3">
      <c r="B11" s="85"/>
      <c r="C11" s="85"/>
      <c r="D11" s="85"/>
      <c r="E11" s="85"/>
      <c r="F11" s="85"/>
      <c r="G11" s="46">
        <f>G9+G10</f>
        <v>57579044.840000004</v>
      </c>
      <c r="H11" s="47">
        <f>H9+H10</f>
        <v>633369493.26999998</v>
      </c>
      <c r="I11" s="73" t="s">
        <v>64</v>
      </c>
      <c r="J11" s="55">
        <v>14722154.390000001</v>
      </c>
      <c r="K11" s="57" t="s">
        <v>65</v>
      </c>
    </row>
    <row r="12" spans="1:12" x14ac:dyDescent="0.25">
      <c r="B12" s="86"/>
      <c r="C12" s="86"/>
      <c r="D12" s="86"/>
      <c r="E12" s="86"/>
      <c r="F12" s="86"/>
      <c r="H12" s="48">
        <f>G11+H11</f>
        <v>690948538.11000001</v>
      </c>
      <c r="I12" s="73" t="s">
        <v>67</v>
      </c>
    </row>
  </sheetData>
  <mergeCells count="4">
    <mergeCell ref="B1:C1"/>
    <mergeCell ref="A2:A3"/>
    <mergeCell ref="B8:C8"/>
    <mergeCell ref="B11:F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3CC5-B2C2-42A2-B2F1-A03552198FCB}">
  <dimension ref="A1:F16"/>
  <sheetViews>
    <sheetView workbookViewId="0">
      <selection activeCell="G21" sqref="G21"/>
    </sheetView>
  </sheetViews>
  <sheetFormatPr baseColWidth="10" defaultRowHeight="15" x14ac:dyDescent="0.25"/>
  <cols>
    <col min="2" max="2" width="24.85546875" customWidth="1"/>
    <col min="3" max="3" width="22.85546875" style="65" customWidth="1"/>
    <col min="4" max="4" width="26" style="65" customWidth="1"/>
    <col min="5" max="5" width="24.140625" style="63" customWidth="1"/>
    <col min="6" max="6" width="32.28515625" customWidth="1"/>
    <col min="7" max="7" width="23" customWidth="1"/>
  </cols>
  <sheetData>
    <row r="1" spans="1:6" x14ac:dyDescent="0.25">
      <c r="C1" s="67" t="s">
        <v>52</v>
      </c>
      <c r="D1" s="69"/>
    </row>
    <row r="2" spans="1:6" x14ac:dyDescent="0.25">
      <c r="B2" s="63" t="s">
        <v>55</v>
      </c>
      <c r="C2" s="66">
        <v>120000000</v>
      </c>
      <c r="D2" s="69"/>
      <c r="E2" s="72" t="s">
        <v>56</v>
      </c>
      <c r="F2" s="65">
        <v>107367669</v>
      </c>
    </row>
    <row r="3" spans="1:6" x14ac:dyDescent="0.25">
      <c r="B3" s="63" t="s">
        <v>54</v>
      </c>
      <c r="C3" s="66">
        <v>193469246.02708399</v>
      </c>
      <c r="D3" s="69"/>
      <c r="E3" s="64"/>
    </row>
    <row r="4" spans="1:6" x14ac:dyDescent="0.25">
      <c r="B4" s="63" t="s">
        <v>57</v>
      </c>
      <c r="C4" s="66">
        <v>43000000</v>
      </c>
      <c r="D4" s="69"/>
      <c r="E4" s="70"/>
    </row>
    <row r="5" spans="1:6" x14ac:dyDescent="0.25">
      <c r="B5" s="63"/>
      <c r="C5" s="71">
        <f>C3+C4-C2</f>
        <v>116469246.02708399</v>
      </c>
      <c r="D5" s="69"/>
      <c r="E5" s="70"/>
    </row>
    <row r="6" spans="1:6" x14ac:dyDescent="0.25">
      <c r="C6" s="69"/>
      <c r="D6" s="69"/>
      <c r="E6" s="69"/>
    </row>
    <row r="7" spans="1:6" x14ac:dyDescent="0.25">
      <c r="C7" s="69"/>
      <c r="D7" s="69"/>
      <c r="E7" s="69"/>
    </row>
    <row r="8" spans="1:6" x14ac:dyDescent="0.25">
      <c r="C8" s="69"/>
      <c r="D8" s="69"/>
      <c r="E8" s="69"/>
    </row>
    <row r="9" spans="1:6" x14ac:dyDescent="0.25">
      <c r="D9" s="67" t="s">
        <v>53</v>
      </c>
    </row>
    <row r="10" spans="1:6" x14ac:dyDescent="0.25">
      <c r="D10" s="67">
        <v>111000000</v>
      </c>
      <c r="E10" s="63" t="s">
        <v>59</v>
      </c>
    </row>
    <row r="11" spans="1:6" x14ac:dyDescent="0.25">
      <c r="D11" s="67">
        <v>20000000</v>
      </c>
      <c r="E11" s="63" t="s">
        <v>58</v>
      </c>
    </row>
    <row r="12" spans="1:6" x14ac:dyDescent="0.25">
      <c r="B12" s="65">
        <v>15106</v>
      </c>
      <c r="D12" s="65">
        <f>B15</f>
        <v>120848</v>
      </c>
      <c r="E12" s="67" t="s">
        <v>60</v>
      </c>
    </row>
    <row r="13" spans="1:6" x14ac:dyDescent="0.25">
      <c r="A13" t="s">
        <v>61</v>
      </c>
      <c r="B13">
        <v>4</v>
      </c>
      <c r="D13" s="66">
        <f>D10+D11+D12</f>
        <v>131120848</v>
      </c>
    </row>
    <row r="14" spans="1:6" x14ac:dyDescent="0.25">
      <c r="A14" t="s">
        <v>62</v>
      </c>
      <c r="B14">
        <v>2</v>
      </c>
    </row>
    <row r="15" spans="1:6" x14ac:dyDescent="0.25">
      <c r="B15" s="65">
        <f>B12*B13*B14</f>
        <v>120848</v>
      </c>
    </row>
    <row r="16" spans="1:6" x14ac:dyDescent="0.25">
      <c r="D16" s="68">
        <f>D13-C5</f>
        <v>14651601.972916007</v>
      </c>
      <c r="E16" s="6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% ejecucion</vt:lpstr>
      <vt:lpstr>EJECUCION DE RECURSOS</vt:lpstr>
      <vt:lpstr>Hoja1</vt:lpstr>
    </vt:vector>
  </TitlesOfParts>
  <Company>SENA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Del Carmen Oviedo Urbano</dc:creator>
  <cp:lastModifiedBy>Alexandra Pallares Moreno</cp:lastModifiedBy>
  <dcterms:created xsi:type="dcterms:W3CDTF">2020-05-05T00:45:55Z</dcterms:created>
  <dcterms:modified xsi:type="dcterms:W3CDTF">2023-06-08T19:34:58Z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2023-02-24T17:48:48Z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48ba4525-d359-4226-859e-6cbaaba07fef</vt:lpwstr>
  </property>
  <property fmtid="{D5CDD505-2E9C-101B-9397-08002B2CF9AE}" pid="8" name="MSIP_Label_1299739c-ad3d-4908-806e-4d91151a6e13_ContentBits">
    <vt:lpwstr>0</vt:lpwstr>
  </property>
</Properties>
</file>