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na4-my.sharepoint.com/personal/ldelgadom_sena_edu_co/Documents/Disco duro Luis Delgado 13.09.2023/2024/1. PAGOS 2024/OUTSOURCING OC123256 DE 2023/PAGO 4 OUTSOURCING/"/>
    </mc:Choice>
  </mc:AlternateContent>
  <xr:revisionPtr revIDLastSave="64" documentId="8_{A0089754-2B5E-4D15-8988-DCDB84FE6272}" xr6:coauthVersionLast="47" xr6:coauthVersionMax="47" xr10:uidLastSave="{B01E404C-14F6-4D4E-BDDE-929C3FE3C114}"/>
  <bookViews>
    <workbookView xWindow="-120" yWindow="-120" windowWidth="29040" windowHeight="15840" xr2:uid="{65F6E8D5-3096-4F26-8ACB-BA24BB689F99}"/>
  </bookViews>
  <sheets>
    <sheet name="Resumen m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'Resumen mes'!$B$7:$J$19</definedName>
    <definedName name="_Key1" hidden="1">#REF!</definedName>
    <definedName name="_Order1" hidden="1">255</definedName>
    <definedName name="_Sort" hidden="1">#REF!</definedName>
    <definedName name="CARLOS" hidden="1">#REF!</definedName>
    <definedName name="Categoria">[1]Listas!$A$2:$A$5</definedName>
    <definedName name="check">[2]Listas!$D$2</definedName>
    <definedName name="Confirmacion" localSheetId="0">#REF!</definedName>
    <definedName name="Confirmacion">[3]Listas!$E$2:$E$3</definedName>
    <definedName name="Consulta_desde_msql_enlinea_1">#REF!</definedName>
    <definedName name="Consulta_desde_msql_enlinea_1_1">#REF!</definedName>
    <definedName name="Consulta_desde_msql_mirror_2">#REF!</definedName>
    <definedName name="dirr" hidden="1">#REF!</definedName>
    <definedName name="ECONOMFAX" hidden="1">{"'dir.g'!$A$1","'Horarios'!$A$4:$D$5"}</definedName>
    <definedName name="GRAF" hidden="1">{"'dir.g'!$A$1","'Horarios'!$A$4:$D$5"}</definedName>
    <definedName name="Hora">[4]Listas!$F$2:$F$20</definedName>
    <definedName name="HTML_CodePage" hidden="1">1252</definedName>
    <definedName name="HTML_Control" hidden="1">{"'dir.g'!$A$1","'Horarios'!$A$4:$D$5"}</definedName>
    <definedName name="HTML_Description" hidden="1">""</definedName>
    <definedName name="HTML_Email" hidden="1">""</definedName>
    <definedName name="HTML_Header" hidden="1">"dir.g"</definedName>
    <definedName name="HTML_LastUpdate" hidden="1">"28/01/03"</definedName>
    <definedName name="HTML_LineAfter" hidden="1">FALSE</definedName>
    <definedName name="HTML_LineBefore" hidden="1">FALSE</definedName>
    <definedName name="HTML_Name" hidden="1">"BANCAFE"</definedName>
    <definedName name="HTML_OBDlg2" hidden="1">TRUE</definedName>
    <definedName name="HTML_OBDlg4" hidden="1">TRUE</definedName>
    <definedName name="HTML_OS" hidden="1">0</definedName>
    <definedName name="HTML_PathFile" hidden="1">"E:\Dirtel.htm"</definedName>
    <definedName name="HTML_Title" hidden="1">"Dirtel2002"</definedName>
    <definedName name="meridiano">[4]Listas!$G$2:$G$3</definedName>
    <definedName name="PersonalMT">[2]Listas!$I$2:$I$11</definedName>
    <definedName name="PersonalTC" localSheetId="0">[5]Listas!$H$2:$H$12</definedName>
    <definedName name="PersonalTC">[2]Listas!$H$2:$H$12</definedName>
    <definedName name="PersonalTurno">[6]Listas!$J$2:$J$4</definedName>
    <definedName name="QWE" hidden="1">#REF!</definedName>
    <definedName name="RegionCobertura">[6]Listas!$A$2:$A$19</definedName>
    <definedName name="SS" hidden="1">{"'dir.g'!$A$1","'Horarios'!$A$4:$D$5"}</definedName>
    <definedName name="SSSS" hidden="1">{"'dir.g'!$A$1","'Horarios'!$A$4:$D$5"}</definedName>
    <definedName name="t" hidden="1">{"'dir.g'!$A$1","'Horarios'!$A$4:$D$5"}</definedName>
    <definedName name="TAT" hidden="1">{"'dir.g'!$A$1","'Horarios'!$A$4:$D$5"}</definedName>
    <definedName name="TipoInstalacion">[6]Listas!$B$2:$B$7</definedName>
    <definedName name="TipoServicioSede">[2]Listas!$C$2:$C$5</definedName>
    <definedName name="_xlnm.Print_Titles">#N/A</definedName>
    <definedName name="TS" hidden="1">{"'dir.g'!$A$1","'Horarios'!$A$4:$D$5"}</definedName>
    <definedName name="txc" hidden="1">{"'dir.g'!$A$1","'Horarios'!$A$4:$D$5"}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4" i="1" l="1"/>
  <c r="B123" i="1"/>
  <c r="F119" i="1"/>
  <c r="G119" i="1"/>
  <c r="E119" i="1"/>
  <c r="E118" i="1"/>
  <c r="E117" i="1"/>
  <c r="B65" i="1"/>
  <c r="B110" i="1"/>
  <c r="B113" i="1" s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G9" i="1" s="1"/>
  <c r="F4" i="1"/>
  <c r="F5" i="1" s="1"/>
  <c r="D4" i="1"/>
  <c r="F8" i="1"/>
  <c r="D8" i="1"/>
  <c r="D65" i="1" l="1"/>
  <c r="G70" i="1"/>
  <c r="H70" i="1" s="1"/>
  <c r="I70" i="1" s="1"/>
  <c r="G72" i="1"/>
  <c r="H72" i="1" s="1"/>
  <c r="I72" i="1" s="1"/>
  <c r="G74" i="1"/>
  <c r="H74" i="1" s="1"/>
  <c r="I74" i="1" s="1"/>
  <c r="G76" i="1"/>
  <c r="H76" i="1" s="1"/>
  <c r="I76" i="1" s="1"/>
  <c r="G78" i="1"/>
  <c r="H78" i="1" s="1"/>
  <c r="I78" i="1" s="1"/>
  <c r="G80" i="1"/>
  <c r="H80" i="1" s="1"/>
  <c r="I80" i="1" s="1"/>
  <c r="G82" i="1"/>
  <c r="H82" i="1" s="1"/>
  <c r="I82" i="1" s="1"/>
  <c r="G84" i="1"/>
  <c r="H84" i="1" s="1"/>
  <c r="I84" i="1" s="1"/>
  <c r="G86" i="1"/>
  <c r="H86" i="1" s="1"/>
  <c r="I86" i="1" s="1"/>
  <c r="G88" i="1"/>
  <c r="H88" i="1" s="1"/>
  <c r="I88" i="1" s="1"/>
  <c r="G90" i="1"/>
  <c r="H90" i="1" s="1"/>
  <c r="I90" i="1" s="1"/>
  <c r="G92" i="1"/>
  <c r="H92" i="1" s="1"/>
  <c r="I92" i="1" s="1"/>
  <c r="G94" i="1"/>
  <c r="H94" i="1" s="1"/>
  <c r="I94" i="1" s="1"/>
  <c r="G96" i="1"/>
  <c r="H96" i="1" s="1"/>
  <c r="I96" i="1" s="1"/>
  <c r="G98" i="1"/>
  <c r="H98" i="1" s="1"/>
  <c r="I98" i="1" s="1"/>
  <c r="G100" i="1"/>
  <c r="H100" i="1" s="1"/>
  <c r="I100" i="1" s="1"/>
  <c r="G102" i="1"/>
  <c r="H102" i="1" s="1"/>
  <c r="I102" i="1" s="1"/>
  <c r="G104" i="1"/>
  <c r="H104" i="1" s="1"/>
  <c r="I104" i="1" s="1"/>
  <c r="G106" i="1"/>
  <c r="H106" i="1" s="1"/>
  <c r="I106" i="1" s="1"/>
  <c r="G108" i="1"/>
  <c r="H108" i="1" s="1"/>
  <c r="I108" i="1" s="1"/>
  <c r="G30" i="1"/>
  <c r="G38" i="1"/>
  <c r="H38" i="1" s="1"/>
  <c r="I38" i="1" s="1"/>
  <c r="G25" i="1"/>
  <c r="H25" i="1" s="1"/>
  <c r="I25" i="1" s="1"/>
  <c r="G27" i="1"/>
  <c r="H27" i="1" s="1"/>
  <c r="I27" i="1" s="1"/>
  <c r="G40" i="1"/>
  <c r="H40" i="1" s="1"/>
  <c r="I40" i="1" s="1"/>
  <c r="J40" i="1" s="1"/>
  <c r="G42" i="1"/>
  <c r="H42" i="1" s="1"/>
  <c r="I42" i="1" s="1"/>
  <c r="G44" i="1"/>
  <c r="H44" i="1" s="1"/>
  <c r="I44" i="1" s="1"/>
  <c r="G46" i="1"/>
  <c r="H46" i="1" s="1"/>
  <c r="I46" i="1" s="1"/>
  <c r="G54" i="1"/>
  <c r="H54" i="1" s="1"/>
  <c r="I54" i="1" s="1"/>
  <c r="G64" i="1"/>
  <c r="H64" i="1" s="1"/>
  <c r="I64" i="1" s="1"/>
  <c r="G32" i="1"/>
  <c r="H32" i="1" s="1"/>
  <c r="I32" i="1" s="1"/>
  <c r="G34" i="1"/>
  <c r="H34" i="1" s="1"/>
  <c r="I34" i="1" s="1"/>
  <c r="G36" i="1"/>
  <c r="G62" i="1"/>
  <c r="H62" i="1" s="1"/>
  <c r="I62" i="1" s="1"/>
  <c r="G50" i="1"/>
  <c r="H50" i="1" s="1"/>
  <c r="I50" i="1" s="1"/>
  <c r="G10" i="1"/>
  <c r="H10" i="1" s="1"/>
  <c r="I10" i="1" s="1"/>
  <c r="G12" i="1"/>
  <c r="H12" i="1" s="1"/>
  <c r="I12" i="1" s="1"/>
  <c r="G14" i="1"/>
  <c r="H14" i="1" s="1"/>
  <c r="I14" i="1" s="1"/>
  <c r="G16" i="1"/>
  <c r="H16" i="1" s="1"/>
  <c r="I16" i="1" s="1"/>
  <c r="G18" i="1"/>
  <c r="H18" i="1" s="1"/>
  <c r="I18" i="1" s="1"/>
  <c r="G20" i="1"/>
  <c r="H20" i="1" s="1"/>
  <c r="I20" i="1" s="1"/>
  <c r="G22" i="1"/>
  <c r="H22" i="1" s="1"/>
  <c r="I22" i="1" s="1"/>
  <c r="G26" i="1"/>
  <c r="H26" i="1" s="1"/>
  <c r="I26" i="1" s="1"/>
  <c r="G28" i="1"/>
  <c r="G56" i="1"/>
  <c r="H56" i="1" s="1"/>
  <c r="I56" i="1" s="1"/>
  <c r="G58" i="1"/>
  <c r="G60" i="1"/>
  <c r="H60" i="1" s="1"/>
  <c r="I60" i="1" s="1"/>
  <c r="G48" i="1"/>
  <c r="H48" i="1" s="1"/>
  <c r="I48" i="1" s="1"/>
  <c r="G52" i="1"/>
  <c r="G29" i="1"/>
  <c r="H29" i="1" s="1"/>
  <c r="I29" i="1" s="1"/>
  <c r="G61" i="1"/>
  <c r="H61" i="1" s="1"/>
  <c r="I61" i="1" s="1"/>
  <c r="G11" i="1"/>
  <c r="H11" i="1" s="1"/>
  <c r="I11" i="1" s="1"/>
  <c r="G13" i="1"/>
  <c r="H13" i="1" s="1"/>
  <c r="I13" i="1" s="1"/>
  <c r="G15" i="1"/>
  <c r="H15" i="1" s="1"/>
  <c r="I15" i="1" s="1"/>
  <c r="G17" i="1"/>
  <c r="H17" i="1" s="1"/>
  <c r="I17" i="1" s="1"/>
  <c r="G19" i="1"/>
  <c r="H19" i="1" s="1"/>
  <c r="I19" i="1" s="1"/>
  <c r="G21" i="1"/>
  <c r="H21" i="1" s="1"/>
  <c r="I21" i="1" s="1"/>
  <c r="G23" i="1"/>
  <c r="H23" i="1" s="1"/>
  <c r="I23" i="1" s="1"/>
  <c r="G69" i="1"/>
  <c r="H69" i="1" s="1"/>
  <c r="I69" i="1" s="1"/>
  <c r="J69" i="1" s="1"/>
  <c r="G77" i="1"/>
  <c r="H77" i="1" s="1"/>
  <c r="I77" i="1" s="1"/>
  <c r="G85" i="1"/>
  <c r="H85" i="1" s="1"/>
  <c r="I85" i="1" s="1"/>
  <c r="G93" i="1"/>
  <c r="H93" i="1" s="1"/>
  <c r="I93" i="1" s="1"/>
  <c r="G101" i="1"/>
  <c r="H101" i="1" s="1"/>
  <c r="I101" i="1" s="1"/>
  <c r="G109" i="1"/>
  <c r="H109" i="1" s="1"/>
  <c r="I109" i="1" s="1"/>
  <c r="G37" i="1"/>
  <c r="H37" i="1" s="1"/>
  <c r="I37" i="1" s="1"/>
  <c r="G45" i="1"/>
  <c r="H45" i="1" s="1"/>
  <c r="I45" i="1" s="1"/>
  <c r="G53" i="1"/>
  <c r="H53" i="1" s="1"/>
  <c r="I53" i="1" s="1"/>
  <c r="G24" i="1"/>
  <c r="G33" i="1"/>
  <c r="H33" i="1" s="1"/>
  <c r="I33" i="1" s="1"/>
  <c r="G41" i="1"/>
  <c r="G49" i="1"/>
  <c r="H49" i="1" s="1"/>
  <c r="I49" i="1" s="1"/>
  <c r="G57" i="1"/>
  <c r="H57" i="1" s="1"/>
  <c r="I57" i="1" s="1"/>
  <c r="H9" i="1"/>
  <c r="I9" i="1" s="1"/>
  <c r="H30" i="1"/>
  <c r="I30" i="1" s="1"/>
  <c r="G4" i="1"/>
  <c r="G83" i="1"/>
  <c r="G91" i="1"/>
  <c r="H28" i="1"/>
  <c r="I28" i="1" s="1"/>
  <c r="G31" i="1"/>
  <c r="G35" i="1"/>
  <c r="H36" i="1"/>
  <c r="I36" i="1" s="1"/>
  <c r="G39" i="1"/>
  <c r="G43" i="1"/>
  <c r="G47" i="1"/>
  <c r="G51" i="1"/>
  <c r="H52" i="1"/>
  <c r="I52" i="1" s="1"/>
  <c r="G55" i="1"/>
  <c r="G59" i="1"/>
  <c r="G63" i="1"/>
  <c r="G73" i="1"/>
  <c r="G81" i="1"/>
  <c r="G89" i="1"/>
  <c r="G97" i="1"/>
  <c r="G105" i="1"/>
  <c r="H41" i="1"/>
  <c r="I41" i="1" s="1"/>
  <c r="G75" i="1"/>
  <c r="G99" i="1"/>
  <c r="G107" i="1"/>
  <c r="G8" i="1"/>
  <c r="D110" i="1"/>
  <c r="G71" i="1"/>
  <c r="G79" i="1"/>
  <c r="G87" i="1"/>
  <c r="G95" i="1"/>
  <c r="G103" i="1"/>
  <c r="J70" i="1"/>
  <c r="J72" i="1"/>
  <c r="J94" i="1"/>
  <c r="J102" i="1"/>
  <c r="J104" i="1"/>
  <c r="J86" i="1" l="1"/>
  <c r="J96" i="1"/>
  <c r="J106" i="1"/>
  <c r="J9" i="1"/>
  <c r="J74" i="1"/>
  <c r="J82" i="1"/>
  <c r="J90" i="1"/>
  <c r="J80" i="1"/>
  <c r="J25" i="1"/>
  <c r="J98" i="1"/>
  <c r="J88" i="1"/>
  <c r="J78" i="1"/>
  <c r="J101" i="1"/>
  <c r="J108" i="1"/>
  <c r="J100" i="1"/>
  <c r="J92" i="1"/>
  <c r="J84" i="1"/>
  <c r="J76" i="1"/>
  <c r="J77" i="1"/>
  <c r="J50" i="1"/>
  <c r="J109" i="1"/>
  <c r="J38" i="1"/>
  <c r="J93" i="1"/>
  <c r="H58" i="1"/>
  <c r="I58" i="1" s="1"/>
  <c r="J46" i="1"/>
  <c r="J23" i="1"/>
  <c r="J34" i="1"/>
  <c r="J27" i="1"/>
  <c r="J42" i="1"/>
  <c r="J30" i="1"/>
  <c r="J10" i="1"/>
  <c r="J57" i="1"/>
  <c r="J49" i="1"/>
  <c r="J41" i="1"/>
  <c r="J33" i="1"/>
  <c r="J56" i="1"/>
  <c r="J85" i="1"/>
  <c r="H24" i="1"/>
  <c r="I24" i="1" s="1"/>
  <c r="J15" i="1"/>
  <c r="J54" i="1"/>
  <c r="J61" i="1"/>
  <c r="J53" i="1"/>
  <c r="J45" i="1"/>
  <c r="J37" i="1"/>
  <c r="J29" i="1"/>
  <c r="J26" i="1"/>
  <c r="J18" i="1"/>
  <c r="H95" i="1"/>
  <c r="I95" i="1" s="1"/>
  <c r="H35" i="1"/>
  <c r="I35" i="1" s="1"/>
  <c r="H87" i="1"/>
  <c r="I87" i="1" s="1"/>
  <c r="H99" i="1"/>
  <c r="I99" i="1" s="1"/>
  <c r="H89" i="1"/>
  <c r="I89" i="1" s="1"/>
  <c r="J60" i="1"/>
  <c r="H39" i="1"/>
  <c r="I39" i="1" s="1"/>
  <c r="J28" i="1"/>
  <c r="J21" i="1"/>
  <c r="J17" i="1"/>
  <c r="J13" i="1"/>
  <c r="J14" i="1"/>
  <c r="G110" i="1"/>
  <c r="H79" i="1"/>
  <c r="I79" i="1" s="1"/>
  <c r="J62" i="1"/>
  <c r="H81" i="1"/>
  <c r="I81" i="1" s="1"/>
  <c r="J64" i="1"/>
  <c r="H59" i="1"/>
  <c r="I59" i="1" s="1"/>
  <c r="J48" i="1"/>
  <c r="H43" i="1"/>
  <c r="I43" i="1" s="1"/>
  <c r="J32" i="1"/>
  <c r="G5" i="1"/>
  <c r="H4" i="1"/>
  <c r="J11" i="1"/>
  <c r="J16" i="1"/>
  <c r="H97" i="1"/>
  <c r="I97" i="1" s="1"/>
  <c r="H51" i="1"/>
  <c r="I51" i="1" s="1"/>
  <c r="G65" i="1"/>
  <c r="H8" i="1"/>
  <c r="H55" i="1"/>
  <c r="I55" i="1" s="1"/>
  <c r="J44" i="1"/>
  <c r="H91" i="1"/>
  <c r="I91" i="1" s="1"/>
  <c r="J22" i="1"/>
  <c r="H103" i="1"/>
  <c r="I103" i="1" s="1"/>
  <c r="H71" i="1"/>
  <c r="H107" i="1"/>
  <c r="I107" i="1" s="1"/>
  <c r="H75" i="1"/>
  <c r="I75" i="1" s="1"/>
  <c r="H105" i="1"/>
  <c r="I105" i="1" s="1"/>
  <c r="H73" i="1"/>
  <c r="I73" i="1" s="1"/>
  <c r="H63" i="1"/>
  <c r="I63" i="1" s="1"/>
  <c r="J63" i="1"/>
  <c r="J52" i="1"/>
  <c r="H47" i="1"/>
  <c r="I47" i="1" s="1"/>
  <c r="J36" i="1"/>
  <c r="H31" i="1"/>
  <c r="I31" i="1" s="1"/>
  <c r="H83" i="1"/>
  <c r="I83" i="1" s="1"/>
  <c r="J20" i="1"/>
  <c r="J12" i="1"/>
  <c r="J19" i="1"/>
  <c r="J97" i="1" l="1"/>
  <c r="J31" i="1"/>
  <c r="J105" i="1"/>
  <c r="J83" i="1"/>
  <c r="B116" i="1"/>
  <c r="J95" i="1"/>
  <c r="J107" i="1"/>
  <c r="J79" i="1"/>
  <c r="J39" i="1"/>
  <c r="J73" i="1"/>
  <c r="J75" i="1"/>
  <c r="J55" i="1"/>
  <c r="J43" i="1"/>
  <c r="J87" i="1"/>
  <c r="J47" i="1"/>
  <c r="J58" i="1"/>
  <c r="J103" i="1"/>
  <c r="J59" i="1"/>
  <c r="J89" i="1"/>
  <c r="J24" i="1"/>
  <c r="H65" i="1"/>
  <c r="I8" i="1"/>
  <c r="I65" i="1" s="1"/>
  <c r="I4" i="1"/>
  <c r="H5" i="1"/>
  <c r="I71" i="1"/>
  <c r="H110" i="1"/>
  <c r="J91" i="1"/>
  <c r="J51" i="1"/>
  <c r="J81" i="1"/>
  <c r="J99" i="1"/>
  <c r="J35" i="1"/>
  <c r="B118" i="1" l="1"/>
  <c r="B117" i="1"/>
  <c r="J8" i="1"/>
  <c r="J65" i="1" s="1"/>
  <c r="I110" i="1"/>
  <c r="J71" i="1"/>
  <c r="J110" i="1" s="1"/>
  <c r="I5" i="1"/>
  <c r="J4" i="1"/>
  <c r="J5" i="1" s="1"/>
  <c r="B119" i="1" l="1"/>
</calcChain>
</file>

<file path=xl/sharedStrings.xml><?xml version="1.0" encoding="utf-8"?>
<sst xmlns="http://schemas.openxmlformats.org/spreadsheetml/2006/main" count="120" uniqueCount="66">
  <si>
    <t>Cantidad de trabajadores</t>
  </si>
  <si>
    <t>Días laborados</t>
  </si>
  <si>
    <t>Salario mensual</t>
  </si>
  <si>
    <t>Incremento 2024</t>
  </si>
  <si>
    <t>Valor total mensual</t>
  </si>
  <si>
    <t>AIU</t>
  </si>
  <si>
    <t>Operario de aseo y cafetería</t>
  </si>
  <si>
    <t>Operario de mantenimiento</t>
  </si>
  <si>
    <t>SUBTOTAL</t>
  </si>
  <si>
    <t>IVA</t>
  </si>
  <si>
    <t>TOTAL</t>
  </si>
  <si>
    <t>Coordinador</t>
  </si>
  <si>
    <t>SEDE</t>
  </si>
  <si>
    <t>TOTAL DIAS LABORADOS</t>
  </si>
  <si>
    <t>Apartadó - Complejo tecnológico agroindustrial pecuario y turístico</t>
  </si>
  <si>
    <t>CENTRAL</t>
  </si>
  <si>
    <t>Apartadó - Complejo tecnológico agroindustrial pecuario y turístico - Turbo</t>
  </si>
  <si>
    <t>Caldas - Centro de los recursos naturales renovables La Salada</t>
  </si>
  <si>
    <t>Caucasia - Complejo tecnológico para la gestión agroempresarial</t>
  </si>
  <si>
    <t>Caucasia - Complejo tecnológico para la gestión agroempresarial - Universidad Católica</t>
  </si>
  <si>
    <t>Caucasia - Complejo tecnológico para la gestión agroempresarial - Hacienda la Uribe</t>
  </si>
  <si>
    <t>Complejo Central - Centro de Comercio</t>
  </si>
  <si>
    <t>Complejo Central - Centro de Servicios de Salud</t>
  </si>
  <si>
    <t>Complejo Central - Centro de Servicios de Salud - El Pomar</t>
  </si>
  <si>
    <t>Complejo Central - Centro de Servicios y Gestión Empresarial</t>
  </si>
  <si>
    <t>Complejo Central - Centro de Servicios y Gestión Empresarial - Tecnoparque</t>
  </si>
  <si>
    <t>Complejo Central - Despacho Dirección Regional</t>
  </si>
  <si>
    <t>Complejo Central - Despacho Dirección Regional - Buenos Aires</t>
  </si>
  <si>
    <t>Complejo Central - Despacho Dirección Regional - Hub Innovación</t>
  </si>
  <si>
    <t>Complejo Norte - Centro de la tecnología de la manufactura avanzada</t>
  </si>
  <si>
    <t>Complejo Norte - Centro para el desarrollo del hábitat y la construcción</t>
  </si>
  <si>
    <t>Complejo Norte - Centro textil y de gestión industrial</t>
  </si>
  <si>
    <t>Complejo Norte - Grupo Mixto</t>
  </si>
  <si>
    <t>Complejo Norte - Gómez Plata</t>
  </si>
  <si>
    <t>Complejo Norte - Yarumal</t>
  </si>
  <si>
    <t xml:space="preserve">Complejo Norte - Ituango </t>
  </si>
  <si>
    <t>Complejo Norte - Santa Rosa de Osos</t>
  </si>
  <si>
    <t>Complejo Sur - Centro de diseño y manufactura del cuero</t>
  </si>
  <si>
    <t>Complejo Sur - Centro de formación en diseño confección y moda</t>
  </si>
  <si>
    <t>Complejo Sur - Centro tecnológico del mobiliario</t>
  </si>
  <si>
    <t>Complejo Sur - Grupo Mixto</t>
  </si>
  <si>
    <t>El Bagre - Centro de formación minero ambiental</t>
  </si>
  <si>
    <t>El Bagre - Centro de formación minero ambiental - Sede Roldán</t>
  </si>
  <si>
    <t>Occidente - Complejo tecnológico turístico y Agroindustrial del occidente Antioqueño</t>
  </si>
  <si>
    <t xml:space="preserve">Oriente - Centro de la innovación la agroindustria y la aviación </t>
  </si>
  <si>
    <t>Oriente - Centro de la innovación la agroindustria y la aviación - Carmen de Viboral</t>
  </si>
  <si>
    <t xml:space="preserve">Oriente - Centro de la innovación la agroindustria y la aviación - Guarne </t>
  </si>
  <si>
    <t>Oriente - Centro de la innovación la agroindustria y la aviación - La Ceja</t>
  </si>
  <si>
    <t>Oriente - Centro de la innovación la agroindustria y la aviación - Marinilla</t>
  </si>
  <si>
    <t>Oriente - Centro de la innovación la agroindustria y la aviación - Santuario</t>
  </si>
  <si>
    <t>Oriente - Centro de la innovación la agroindustria y la aviación - Sonsón</t>
  </si>
  <si>
    <t xml:space="preserve">Oriente - Centro de la innovación la agroindustria y la aviación - Zona franca </t>
  </si>
  <si>
    <t>Oriente - Centro de la innovación la agroindustria y la aviación -Comercio</t>
  </si>
  <si>
    <t>Puerto Berrío - Complejo tecnológico minero agroempresarial</t>
  </si>
  <si>
    <t>Puerto Berrío - Complejo tecnológico minero agroempresarial - Cisneros</t>
  </si>
  <si>
    <t>Puerto Berrío - Complejo tecnológico minero agroempresarial - Remedios</t>
  </si>
  <si>
    <t>Puerto Berrío - Complejo tecnológico minero agroempresarial - Segovia</t>
  </si>
  <si>
    <t>Puerto Boyacá_Centro Pecuario y Agroempresarial</t>
  </si>
  <si>
    <t>TOTAL OPERARIOS</t>
  </si>
  <si>
    <t>AIU (10%)</t>
  </si>
  <si>
    <t>IVA (19%)</t>
  </si>
  <si>
    <t>Occidente - Complejo tecnológico turístico y Agroindustrial del occidente Antioqueño - Frontino</t>
  </si>
  <si>
    <t>Occidente- Complejo Tecnologico Turistico y agroindustrial</t>
  </si>
  <si>
    <t>1 operario</t>
  </si>
  <si>
    <t>43 operario</t>
  </si>
  <si>
    <t>* 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</si>
</sst>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"/>
  </numFmts>
  <fonts count="10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10" fontId="2" fillId="0" borderId="0" xfId="3" applyNumberFormat="1" applyAlignment="1">
      <alignment vertical="center"/>
    </xf>
    <xf numFmtId="0" fontId="2" fillId="0" borderId="0" xfId="3" applyAlignment="1">
      <alignment horizontal="left" vertical="center"/>
    </xf>
    <xf numFmtId="0" fontId="2" fillId="0" borderId="0" xfId="3" applyAlignment="1">
      <alignment vertical="center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4" fontId="7" fillId="0" borderId="8" xfId="3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5" fillId="0" borderId="0" xfId="3" applyFont="1" applyAlignment="1">
      <alignment vertical="center"/>
    </xf>
    <xf numFmtId="0" fontId="7" fillId="0" borderId="9" xfId="3" applyFont="1" applyBorder="1" applyAlignment="1">
      <alignment horizontal="center" vertical="center" wrapText="1"/>
    </xf>
    <xf numFmtId="4" fontId="7" fillId="0" borderId="9" xfId="3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2" fillId="0" borderId="2" xfId="3" applyBorder="1" applyAlignment="1">
      <alignment horizontal="left" vertical="center" wrapText="1"/>
    </xf>
    <xf numFmtId="0" fontId="2" fillId="0" borderId="1" xfId="3" applyBorder="1" applyAlignment="1">
      <alignment horizontal="center" vertical="center"/>
    </xf>
    <xf numFmtId="164" fontId="2" fillId="0" borderId="1" xfId="3" applyNumberFormat="1" applyBorder="1" applyAlignment="1">
      <alignment horizontal="center" vertical="center" wrapText="1"/>
    </xf>
    <xf numFmtId="4" fontId="2" fillId="0" borderId="1" xfId="3" applyNumberFormat="1" applyBorder="1" applyAlignment="1">
      <alignment horizontal="right" vertical="center"/>
    </xf>
    <xf numFmtId="0" fontId="2" fillId="0" borderId="1" xfId="3" applyBorder="1" applyAlignment="1">
      <alignment horizontal="left" vertical="center"/>
    </xf>
    <xf numFmtId="0" fontId="2" fillId="0" borderId="1" xfId="3" applyBorder="1" applyAlignment="1">
      <alignment horizontal="left" vertical="center" wrapText="1"/>
    </xf>
    <xf numFmtId="0" fontId="6" fillId="0" borderId="0" xfId="0" applyFont="1"/>
    <xf numFmtId="0" fontId="2" fillId="0" borderId="1" xfId="3" applyBorder="1" applyAlignment="1">
      <alignment horizontal="left" wrapText="1"/>
    </xf>
    <xf numFmtId="0" fontId="2" fillId="0" borderId="10" xfId="3" applyBorder="1" applyAlignment="1">
      <alignment horizontal="center"/>
    </xf>
    <xf numFmtId="164" fontId="4" fillId="0" borderId="10" xfId="3" applyNumberFormat="1" applyFont="1" applyBorder="1" applyAlignment="1">
      <alignment horizontal="center" vertical="center" wrapText="1"/>
    </xf>
    <xf numFmtId="164" fontId="4" fillId="0" borderId="0" xfId="3" applyNumberFormat="1" applyFont="1" applyAlignment="1">
      <alignment horizontal="center" vertical="center" wrapText="1"/>
    </xf>
    <xf numFmtId="4" fontId="2" fillId="0" borderId="5" xfId="3" applyNumberFormat="1" applyBorder="1" applyAlignment="1">
      <alignment horizontal="right" vertical="center"/>
    </xf>
    <xf numFmtId="0" fontId="2" fillId="0" borderId="1" xfId="3" applyBorder="1" applyAlignment="1">
      <alignment vertical="center"/>
    </xf>
    <xf numFmtId="0" fontId="2" fillId="0" borderId="0" xfId="0" applyFont="1"/>
    <xf numFmtId="0" fontId="2" fillId="0" borderId="0" xfId="3"/>
    <xf numFmtId="4" fontId="2" fillId="0" borderId="9" xfId="3" applyNumberFormat="1" applyBorder="1" applyAlignment="1">
      <alignment horizontal="left" vertical="center"/>
    </xf>
    <xf numFmtId="4" fontId="2" fillId="0" borderId="9" xfId="3" applyNumberFormat="1" applyBorder="1" applyAlignment="1">
      <alignment horizontal="right" vertical="center"/>
    </xf>
    <xf numFmtId="4" fontId="4" fillId="3" borderId="9" xfId="3" applyNumberFormat="1" applyFont="1" applyFill="1" applyBorder="1" applyAlignment="1">
      <alignment horizontal="center" vertical="center"/>
    </xf>
    <xf numFmtId="4" fontId="4" fillId="3" borderId="9" xfId="3" applyNumberFormat="1" applyFont="1" applyFill="1" applyBorder="1" applyAlignment="1">
      <alignment horizontal="right" vertical="center"/>
    </xf>
    <xf numFmtId="0" fontId="2" fillId="0" borderId="0" xfId="3" applyAlignment="1">
      <alignment horizontal="right" vertical="center"/>
    </xf>
    <xf numFmtId="4" fontId="2" fillId="0" borderId="0" xfId="3" applyNumberFormat="1" applyAlignment="1">
      <alignment vertical="center"/>
    </xf>
    <xf numFmtId="0" fontId="2" fillId="0" borderId="1" xfId="3" applyBorder="1" applyAlignment="1">
      <alignment vertical="center" wrapText="1"/>
    </xf>
    <xf numFmtId="0" fontId="2" fillId="0" borderId="1" xfId="3" applyBorder="1" applyAlignment="1">
      <alignment wrapText="1"/>
    </xf>
    <xf numFmtId="4" fontId="2" fillId="0" borderId="5" xfId="3" applyNumberFormat="1" applyBorder="1" applyAlignment="1">
      <alignment vertical="center"/>
    </xf>
    <xf numFmtId="4" fontId="2" fillId="0" borderId="4" xfId="3" applyNumberFormat="1" applyBorder="1" applyAlignment="1">
      <alignment vertical="center"/>
    </xf>
    <xf numFmtId="0" fontId="4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64" fontId="4" fillId="2" borderId="12" xfId="3" applyNumberFormat="1" applyFont="1" applyFill="1" applyBorder="1" applyAlignment="1">
      <alignment horizontal="center" vertical="center" wrapText="1"/>
    </xf>
    <xf numFmtId="164" fontId="4" fillId="2" borderId="13" xfId="3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2" fillId="0" borderId="2" xfId="3" applyBorder="1" applyAlignment="1">
      <alignment vertical="center" wrapText="1"/>
    </xf>
    <xf numFmtId="0" fontId="2" fillId="0" borderId="3" xfId="3" applyBorder="1" applyAlignment="1">
      <alignment vertical="center" wrapText="1"/>
    </xf>
    <xf numFmtId="0" fontId="2" fillId="0" borderId="4" xfId="3" applyBorder="1" applyAlignment="1">
      <alignment vertical="center" wrapText="1"/>
    </xf>
    <xf numFmtId="0" fontId="2" fillId="0" borderId="1" xfId="3" applyBorder="1" applyAlignment="1">
      <alignment vertical="center" wrapText="1"/>
    </xf>
    <xf numFmtId="0" fontId="2" fillId="0" borderId="2" xfId="3" applyBorder="1" applyAlignment="1">
      <alignment horizontal="left" vertical="center" wrapText="1"/>
    </xf>
    <xf numFmtId="0" fontId="2" fillId="0" borderId="4" xfId="3" applyBorder="1" applyAlignment="1">
      <alignment horizontal="left" vertical="center" wrapText="1"/>
    </xf>
    <xf numFmtId="0" fontId="2" fillId="0" borderId="3" xfId="3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2" fillId="0" borderId="1" xfId="3" applyBorder="1" applyAlignment="1">
      <alignment horizontal="left" vertical="center" wrapText="1"/>
    </xf>
    <xf numFmtId="0" fontId="1" fillId="0" borderId="0" xfId="0" applyFont="1"/>
  </cellXfs>
  <cellStyles count="4">
    <cellStyle name="Millares 2" xfId="2" xr:uid="{D84DF5D9-D72D-46C1-9271-A7FF78C03CAD}"/>
    <cellStyle name="Normal" xfId="0" builtinId="0"/>
    <cellStyle name="Normal 2 2" xfId="3" xr:uid="{98165DAA-16C1-447F-98B0-09578ECEC4A4}"/>
    <cellStyle name="Normal 4" xfId="1" xr:uid="{9FDEE320-CA00-48EA-A69D-8C3DF9895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SEISO\P&#218;BLICAS\3%20ACUERDO%20MARCO\SENA\Sincelejo_Sucre%20O.C5760\Evento_4571-SENA_REGIONAL_RISARAL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ownloads\Colombia\27358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ropbox\Colombia\Adjudicadas\25716a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y\Downloads\146746%20Policia%20Metropolitana%20de%20Santa%20Marta.xlsm" TargetMode="External"/><Relationship Id="rId1" Type="http://schemas.openxmlformats.org/officeDocument/2006/relationships/externalLinkPath" Target="file:///C:\Users\jenny\Downloads\146746%20Policia%20Metropolitana%20de%20Santa%20Mart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4%20UT%20ASEO%20COLOMBIA_Acuerdo%20Marco%20II\SENA\OC%2022104_R3%20Antioquia\TVEC\Evento_45445_(1)_-_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ICROCINCO\Jur&#237;dica\CONTRATOS%20AMP%20III\SENA%20CUNDINAMARCA%20-%20O.C%2044408\CVS%20-%2079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Listas"/>
      <sheetName val="solCotizacionCSV"/>
      <sheetName val="ClasifiPersonal"/>
      <sheetName val="Evento_4571-SENA_REGIONAL_RISAR"/>
    </sheetNames>
    <sheetDataSet>
      <sheetData sheetId="0"/>
      <sheetData sheetId="1"/>
      <sheetData sheetId="2"/>
      <sheetData sheetId="3"/>
      <sheetData sheetId="4">
        <row r="3">
          <cell r="A3" t="str">
            <v>Servicio de Personal</v>
          </cell>
        </row>
        <row r="4">
          <cell r="A4" t="str">
            <v>Bienes de Aseo y Cafetería</v>
          </cell>
        </row>
        <row r="5">
          <cell r="A5" t="str">
            <v>Servicios Especiales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  <sheetName val="Solicitud_de_Cotización_Genera2"/>
      <sheetName val="Detalle_Especificaciones2"/>
      <sheetName val="Detalle_Bienes_de_Aseo_y_Caf2"/>
      <sheetName val="Resumen_-_CSV2"/>
      <sheetName val="Cotizacion_Bienes_de_Aseo_y_Ca2"/>
      <sheetName val="Solicitud_de_Cotización_Genera1"/>
      <sheetName val="Detalle_Especificaciones1"/>
      <sheetName val="Detalle_Bienes_de_Aseo_y_Caf1"/>
      <sheetName val="Resumen_-_CSV1"/>
      <sheetName val="Cotizacion_Bienes_de_Aseo_y_Ca1"/>
      <sheetName val="Solicitud_de_Cotización_General"/>
      <sheetName val="Detalle_Especificaciones"/>
      <sheetName val="Detalle_Bienes_de_Aseo_y_Caf"/>
      <sheetName val="Resumen_-_CSV"/>
      <sheetName val="Cotizacion_Bienes_de_Aseo_y_Ca"/>
      <sheetName val="Solicitud_de_Cotización_Genera3"/>
      <sheetName val="Detalle_Especificaciones3"/>
      <sheetName val="Detalle_Bienes_de_Aseo_y_Caf3"/>
      <sheetName val="Resumen_-_CSV3"/>
      <sheetName val="Cotizacion_Bienes_de_Aseo_y_Ca3"/>
      <sheetName val="Solicitud_de_Cotización_Genera4"/>
      <sheetName val="Detalle_Especificaciones4"/>
      <sheetName val="Detalle_Bienes_de_Aseo_y_Caf4"/>
      <sheetName val="Resumen_-_CSV4"/>
      <sheetName val="Cotizacion_Bienes_de_Aseo_y_Ca4"/>
      <sheetName val="Solicitud_de_Cotización_Genera5"/>
      <sheetName val="Detalle_Especificaciones5"/>
      <sheetName val="Detalle_Bienes_de_Aseo_y_Caf5"/>
      <sheetName val="Resumen_-_CSV5"/>
      <sheetName val="Cotizacion_Bienes_de_Aseo_y_Ca5"/>
      <sheetName val="Solicitud_de_Cotización_Genera6"/>
      <sheetName val="Detalle_Especificaciones6"/>
      <sheetName val="Detalle_Bienes_de_Aseo_y_Caf6"/>
      <sheetName val="Resumen_-_CSV6"/>
      <sheetName val="Cotizacion_Bienes_de_Aseo_y_Ca6"/>
      <sheetName val="Solicitud_de_Cotización_Genera7"/>
      <sheetName val="Detalle_Especificaciones7"/>
      <sheetName val="Detalle_Bienes_de_Aseo_y_Caf7"/>
      <sheetName val="Resumen_-_CSV7"/>
      <sheetName val="Cotizacion_Bienes_de_Aseo_y_C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>
            <v>0.33333333333333331</v>
          </cell>
          <cell r="G2" t="str">
            <v>a.m.</v>
          </cell>
        </row>
        <row r="3">
          <cell r="F3">
            <v>0.35416666666666669</v>
          </cell>
          <cell r="G3" t="str">
            <v>p.m.</v>
          </cell>
        </row>
        <row r="4">
          <cell r="F4">
            <v>0.375</v>
          </cell>
        </row>
        <row r="5">
          <cell r="F5">
            <v>0.39583333333333298</v>
          </cell>
        </row>
        <row r="6">
          <cell r="F6">
            <v>0.41666666666666702</v>
          </cell>
        </row>
        <row r="7">
          <cell r="F7">
            <v>0.4375</v>
          </cell>
        </row>
        <row r="8">
          <cell r="F8">
            <v>0.45833333333333298</v>
          </cell>
        </row>
        <row r="9">
          <cell r="F9">
            <v>0.47916666666666702</v>
          </cell>
        </row>
        <row r="10">
          <cell r="F10">
            <v>0.5</v>
          </cell>
        </row>
        <row r="11">
          <cell r="F11">
            <v>0.52083333333333304</v>
          </cell>
        </row>
        <row r="12">
          <cell r="F12">
            <v>4.1666666666666664E-2</v>
          </cell>
        </row>
        <row r="13">
          <cell r="F13">
            <v>6.25E-2</v>
          </cell>
        </row>
        <row r="14">
          <cell r="F14">
            <v>8.3333333333333329E-2</v>
          </cell>
        </row>
        <row r="15">
          <cell r="F15">
            <v>0.10416666666666667</v>
          </cell>
        </row>
        <row r="16">
          <cell r="F16">
            <v>0.125</v>
          </cell>
        </row>
        <row r="17">
          <cell r="F17">
            <v>0.14583333333333334</v>
          </cell>
        </row>
        <row r="18">
          <cell r="F18">
            <v>0.16666666666666666</v>
          </cell>
        </row>
        <row r="19">
          <cell r="F19">
            <v>0.1875</v>
          </cell>
        </row>
        <row r="20">
          <cell r="F20">
            <v>0.20833333333333334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H2" t="str">
            <v>Operario de aseo</v>
          </cell>
        </row>
        <row r="3">
          <cell r="H3" t="str">
            <v>Operario de cafetería</v>
          </cell>
        </row>
        <row r="4">
          <cell r="H4" t="str">
            <v>Operario de aseo y cafetería</v>
          </cell>
        </row>
        <row r="5">
          <cell r="H5" t="str">
            <v>Operario de mantenimiento</v>
          </cell>
        </row>
        <row r="6">
          <cell r="H6" t="str">
            <v>Operario auxiliar</v>
          </cell>
        </row>
        <row r="7">
          <cell r="H7" t="str">
            <v>Coordinador de tiempo completo</v>
          </cell>
        </row>
        <row r="8">
          <cell r="H8" t="str">
            <v>Jardinero</v>
          </cell>
        </row>
        <row r="9">
          <cell r="H9" t="str">
            <v>Operario de mantenimiento capacitado para trabajo en alturas nivel básico</v>
          </cell>
        </row>
        <row r="10">
          <cell r="H10" t="str">
            <v>Operario auxiliar capacitado para trabajo en alturas nivel básico</v>
          </cell>
        </row>
        <row r="11">
          <cell r="H11" t="str">
            <v>Jardinero capacitado para trabajo en alturas nivel básico</v>
          </cell>
        </row>
        <row r="12">
          <cell r="H12" t="str">
            <v>Coordinador de trabajo en alturas nivel básico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Batallón</v>
          </cell>
          <cell r="J2" t="str">
            <v>Turno operario de mantenimiento</v>
          </cell>
        </row>
        <row r="3">
          <cell r="A3">
            <v>2</v>
          </cell>
          <cell r="B3" t="str">
            <v>Campestre</v>
          </cell>
          <cell r="J3" t="str">
            <v>Turno operario de mantenimiento capacitado para trabajo en alturas nivel básico</v>
          </cell>
        </row>
        <row r="4">
          <cell r="A4">
            <v>3</v>
          </cell>
          <cell r="B4" t="str">
            <v>Club</v>
          </cell>
          <cell r="J4" t="str">
            <v>Turno coordinador de trabajo en alturas nivel básico</v>
          </cell>
        </row>
        <row r="5">
          <cell r="A5">
            <v>4</v>
          </cell>
          <cell r="B5" t="str">
            <v>Colegio</v>
          </cell>
        </row>
        <row r="6">
          <cell r="A6">
            <v>5</v>
          </cell>
          <cell r="B6" t="str">
            <v>Edificio administrativo</v>
          </cell>
        </row>
        <row r="7">
          <cell r="A7">
            <v>6</v>
          </cell>
          <cell r="B7" t="str">
            <v>Otro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6C0B-9396-4F65-B123-48A07C633386}">
  <dimension ref="A1:V124"/>
  <sheetViews>
    <sheetView tabSelected="1" topLeftCell="A104" zoomScaleNormal="100" workbookViewId="0">
      <selection activeCell="B124" sqref="B124"/>
    </sheetView>
  </sheetViews>
  <sheetFormatPr baseColWidth="10" defaultColWidth="10" defaultRowHeight="15" x14ac:dyDescent="0.25"/>
  <cols>
    <col min="1" max="1" width="56.375" style="2" customWidth="1"/>
    <col min="2" max="2" width="15.5" style="3" customWidth="1"/>
    <col min="3" max="3" width="10" style="3"/>
    <col min="4" max="4" width="11.625" style="3" bestFit="1" customWidth="1"/>
    <col min="5" max="5" width="32.5" style="3" bestFit="1" customWidth="1"/>
    <col min="6" max="6" width="13.625" style="3" customWidth="1"/>
    <col min="7" max="7" width="13.625" style="31" bestFit="1" customWidth="1"/>
    <col min="8" max="8" width="19.5" style="31" bestFit="1" customWidth="1"/>
    <col min="9" max="10" width="13.625" style="31" customWidth="1"/>
    <col min="11" max="11" width="7.375" style="3" customWidth="1"/>
    <col min="12" max="12" width="7.375" style="2" customWidth="1"/>
    <col min="13" max="13" width="12" style="3" bestFit="1" customWidth="1"/>
    <col min="14" max="15" width="10.125" style="3" bestFit="1" customWidth="1"/>
    <col min="16" max="16" width="10.25" style="3" bestFit="1" customWidth="1"/>
    <col min="17" max="17" width="13.75" style="3" bestFit="1" customWidth="1"/>
    <col min="18" max="21" width="13.75" style="3" customWidth="1"/>
    <col min="22" max="27" width="10" style="3"/>
    <col min="28" max="28" width="10.25" style="3" bestFit="1" customWidth="1"/>
    <col min="29" max="30" width="10" style="3"/>
    <col min="31" max="31" width="10.25" style="3" bestFit="1" customWidth="1"/>
    <col min="32" max="16384" width="10" style="3"/>
  </cols>
  <sheetData>
    <row r="1" spans="1:22" ht="34.5" customHeight="1" x14ac:dyDescent="0.25">
      <c r="A1" s="3"/>
      <c r="G1" s="3"/>
      <c r="H1" s="3"/>
      <c r="I1" s="3"/>
      <c r="J1" s="3"/>
      <c r="K1" s="1">
        <v>0.1207</v>
      </c>
      <c r="M1" s="54"/>
      <c r="N1" s="55"/>
      <c r="O1" s="55"/>
      <c r="P1" s="55"/>
      <c r="Q1" s="55"/>
      <c r="R1" s="55"/>
      <c r="S1" s="55"/>
    </row>
    <row r="2" spans="1:22" ht="34.5" customHeight="1" x14ac:dyDescent="0.2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1"/>
      <c r="M2" s="40"/>
      <c r="N2" s="40"/>
      <c r="O2" s="40"/>
      <c r="P2" s="40"/>
      <c r="Q2" s="40"/>
      <c r="R2" s="40"/>
      <c r="S2" s="40"/>
    </row>
    <row r="3" spans="1:22" ht="34.5" customHeight="1" x14ac:dyDescent="0.25">
      <c r="A3" s="9" t="s">
        <v>12</v>
      </c>
      <c r="B3" s="9" t="s">
        <v>0</v>
      </c>
      <c r="C3" s="9" t="s">
        <v>1</v>
      </c>
      <c r="D3" s="9" t="s">
        <v>13</v>
      </c>
      <c r="E3" s="9" t="s">
        <v>2</v>
      </c>
      <c r="F3" s="5" t="s">
        <v>3</v>
      </c>
      <c r="G3" s="10" t="s">
        <v>4</v>
      </c>
      <c r="H3" s="11" t="s">
        <v>5</v>
      </c>
      <c r="I3" s="11" t="s">
        <v>9</v>
      </c>
      <c r="J3" s="11" t="s">
        <v>10</v>
      </c>
      <c r="K3" s="1"/>
      <c r="M3" s="40"/>
      <c r="N3" s="40"/>
      <c r="O3" s="40"/>
      <c r="P3" s="40"/>
      <c r="Q3" s="40"/>
      <c r="R3" s="40"/>
      <c r="S3" s="40"/>
    </row>
    <row r="4" spans="1:22" ht="34.5" customHeight="1" x14ac:dyDescent="0.25">
      <c r="A4" s="16" t="s">
        <v>15</v>
      </c>
      <c r="B4" s="13">
        <v>1</v>
      </c>
      <c r="C4" s="13">
        <v>30</v>
      </c>
      <c r="D4" s="13">
        <f>C4</f>
        <v>30</v>
      </c>
      <c r="E4" s="14">
        <v>2201173.4700000002</v>
      </c>
      <c r="F4" s="15">
        <f>E4*(1+$K$1)</f>
        <v>2466855.1078290003</v>
      </c>
      <c r="G4" s="15">
        <f>(B4*F4)/30*D4</f>
        <v>2466855.1078290003</v>
      </c>
      <c r="H4" s="15">
        <f>G4*10%</f>
        <v>246685.51078290003</v>
      </c>
      <c r="I4" s="15">
        <f>H4*19%</f>
        <v>46870.247048751007</v>
      </c>
      <c r="J4" s="15">
        <f>G4+H4+I4</f>
        <v>2760410.8656606511</v>
      </c>
      <c r="K4" s="1"/>
      <c r="M4" s="40"/>
      <c r="N4" s="40"/>
      <c r="O4" s="40"/>
      <c r="P4" s="40"/>
      <c r="Q4" s="40"/>
      <c r="R4" s="40"/>
      <c r="S4" s="40"/>
    </row>
    <row r="5" spans="1:22" ht="34.5" customHeight="1" x14ac:dyDescent="0.25">
      <c r="A5" s="3"/>
      <c r="F5" s="15">
        <f>F4</f>
        <v>2466855.1078290003</v>
      </c>
      <c r="G5" s="15">
        <f>G4</f>
        <v>2466855.1078290003</v>
      </c>
      <c r="H5" s="15">
        <f>H4</f>
        <v>246685.51078290003</v>
      </c>
      <c r="I5" s="15">
        <f t="shared" ref="I5:J5" si="0">I4</f>
        <v>46870.247048751007</v>
      </c>
      <c r="J5" s="15">
        <f t="shared" si="0"/>
        <v>2760410.8656606511</v>
      </c>
      <c r="K5" s="1"/>
      <c r="M5" s="40"/>
      <c r="N5" s="40"/>
      <c r="O5" s="40"/>
      <c r="P5" s="40"/>
      <c r="Q5" s="40"/>
      <c r="R5" s="40"/>
      <c r="S5" s="40"/>
    </row>
    <row r="6" spans="1:22" ht="34.5" customHeight="1" x14ac:dyDescent="0.25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1"/>
      <c r="M6" s="40"/>
      <c r="N6" s="40"/>
      <c r="O6" s="40"/>
      <c r="P6" s="40"/>
      <c r="Q6" s="40"/>
      <c r="R6" s="40"/>
      <c r="S6" s="40"/>
    </row>
    <row r="7" spans="1:22" s="8" customFormat="1" ht="27" x14ac:dyDescent="0.25">
      <c r="A7" s="4" t="s">
        <v>12</v>
      </c>
      <c r="B7" s="4" t="s">
        <v>0</v>
      </c>
      <c r="C7" s="4" t="s">
        <v>1</v>
      </c>
      <c r="D7" s="4" t="s">
        <v>13</v>
      </c>
      <c r="E7" s="4" t="s">
        <v>2</v>
      </c>
      <c r="F7" s="5" t="s">
        <v>3</v>
      </c>
      <c r="G7" s="6" t="s">
        <v>4</v>
      </c>
      <c r="H7" s="7" t="s">
        <v>5</v>
      </c>
      <c r="I7" s="7" t="s">
        <v>9</v>
      </c>
      <c r="J7" s="7" t="s">
        <v>10</v>
      </c>
    </row>
    <row r="8" spans="1:22" ht="33" customHeight="1" x14ac:dyDescent="0.25">
      <c r="A8" s="12" t="s">
        <v>14</v>
      </c>
      <c r="B8" s="13">
        <v>8</v>
      </c>
      <c r="C8" s="13">
        <v>30</v>
      </c>
      <c r="D8" s="13">
        <f>C8</f>
        <v>30</v>
      </c>
      <c r="E8" s="14">
        <v>2201173.4700000002</v>
      </c>
      <c r="F8" s="14">
        <f>E8*(1+$K$1)</f>
        <v>2466855.1078290003</v>
      </c>
      <c r="G8" s="15">
        <f>(B8*F8)/30*D8</f>
        <v>19734840.862632003</v>
      </c>
      <c r="H8" s="15">
        <f>G8*10%</f>
        <v>1973484.0862632003</v>
      </c>
      <c r="I8" s="15">
        <f>H8*19%</f>
        <v>374961.97639000806</v>
      </c>
      <c r="J8" s="15">
        <f>G8+H8+I8</f>
        <v>22083286.925285209</v>
      </c>
    </row>
    <row r="9" spans="1:22" ht="33" customHeight="1" x14ac:dyDescent="0.25">
      <c r="A9" s="12" t="s">
        <v>16</v>
      </c>
      <c r="B9" s="13">
        <v>1</v>
      </c>
      <c r="C9" s="13">
        <v>30</v>
      </c>
      <c r="D9" s="13">
        <v>30</v>
      </c>
      <c r="E9" s="14">
        <v>2201173.4700000002</v>
      </c>
      <c r="F9" s="14">
        <f t="shared" ref="F9:F64" si="1">E9*(1+$K$1)</f>
        <v>2466855.1078290003</v>
      </c>
      <c r="G9" s="15">
        <f t="shared" ref="G9:G64" si="2">(B9*F9)/30*D9</f>
        <v>2466855.1078290003</v>
      </c>
      <c r="H9" s="15">
        <f>G9*10%</f>
        <v>246685.51078290003</v>
      </c>
      <c r="I9" s="15">
        <f>H9*19%</f>
        <v>46870.247048751007</v>
      </c>
      <c r="J9" s="15">
        <f>G9+H9+I9</f>
        <v>2760410.8656606511</v>
      </c>
    </row>
    <row r="10" spans="1:22" ht="27.75" customHeight="1" x14ac:dyDescent="0.25">
      <c r="A10" s="12" t="s">
        <v>17</v>
      </c>
      <c r="B10" s="13">
        <v>9</v>
      </c>
      <c r="C10" s="13">
        <v>30</v>
      </c>
      <c r="D10" s="13">
        <f t="shared" ref="D10:D64" si="3">C10</f>
        <v>30</v>
      </c>
      <c r="E10" s="14">
        <v>2201173.4700000002</v>
      </c>
      <c r="F10" s="14">
        <f t="shared" si="1"/>
        <v>2466855.1078290003</v>
      </c>
      <c r="G10" s="15">
        <f t="shared" si="2"/>
        <v>22201695.970461003</v>
      </c>
      <c r="H10" s="15">
        <f t="shared" ref="H10:H64" si="4">G10*10%</f>
        <v>2220169.5970461005</v>
      </c>
      <c r="I10" s="15">
        <f t="shared" ref="I10:I64" si="5">H10*19%</f>
        <v>421832.2234387591</v>
      </c>
      <c r="J10" s="15">
        <f t="shared" ref="J10:J64" si="6">G10+H10+I10</f>
        <v>24843697.790945861</v>
      </c>
    </row>
    <row r="11" spans="1:22" ht="27" customHeight="1" x14ac:dyDescent="0.25">
      <c r="A11" s="17" t="s">
        <v>18</v>
      </c>
      <c r="B11" s="13">
        <v>7</v>
      </c>
      <c r="C11" s="13">
        <v>30</v>
      </c>
      <c r="D11" s="13">
        <f t="shared" si="3"/>
        <v>30</v>
      </c>
      <c r="E11" s="14">
        <v>2201173.4700000002</v>
      </c>
      <c r="F11" s="14">
        <f t="shared" si="1"/>
        <v>2466855.1078290003</v>
      </c>
      <c r="G11" s="15">
        <f t="shared" si="2"/>
        <v>17267985.754803002</v>
      </c>
      <c r="H11" s="15">
        <f t="shared" si="4"/>
        <v>1726798.5754803002</v>
      </c>
      <c r="I11" s="15">
        <f t="shared" si="5"/>
        <v>328091.72934125707</v>
      </c>
      <c r="J11" s="15">
        <f t="shared" si="6"/>
        <v>19322876.05962456</v>
      </c>
    </row>
    <row r="12" spans="1:22" ht="57" customHeight="1" x14ac:dyDescent="0.25">
      <c r="A12" s="17" t="s">
        <v>19</v>
      </c>
      <c r="B12" s="13">
        <v>1</v>
      </c>
      <c r="C12" s="13">
        <v>30</v>
      </c>
      <c r="D12" s="13">
        <f t="shared" si="3"/>
        <v>30</v>
      </c>
      <c r="E12" s="14">
        <v>2201173.4700000002</v>
      </c>
      <c r="F12" s="14">
        <f t="shared" si="1"/>
        <v>2466855.1078290003</v>
      </c>
      <c r="G12" s="15">
        <f t="shared" si="2"/>
        <v>2466855.1078290003</v>
      </c>
      <c r="H12" s="15">
        <f t="shared" si="4"/>
        <v>246685.51078290003</v>
      </c>
      <c r="I12" s="15">
        <f t="shared" si="5"/>
        <v>46870.247048751007</v>
      </c>
      <c r="J12" s="15">
        <f t="shared" si="6"/>
        <v>2760410.8656606511</v>
      </c>
    </row>
    <row r="13" spans="1:22" ht="57" customHeight="1" x14ac:dyDescent="0.25">
      <c r="A13" s="17" t="s">
        <v>20</v>
      </c>
      <c r="B13" s="13">
        <v>1</v>
      </c>
      <c r="C13" s="13">
        <v>30</v>
      </c>
      <c r="D13" s="13">
        <f t="shared" si="3"/>
        <v>30</v>
      </c>
      <c r="E13" s="14">
        <v>2201173.4700000002</v>
      </c>
      <c r="F13" s="14">
        <f t="shared" si="1"/>
        <v>2466855.1078290003</v>
      </c>
      <c r="G13" s="15">
        <f t="shared" si="2"/>
        <v>2466855.1078290003</v>
      </c>
      <c r="H13" s="15">
        <f t="shared" si="4"/>
        <v>246685.51078290003</v>
      </c>
      <c r="I13" s="15">
        <f t="shared" si="5"/>
        <v>46870.247048751007</v>
      </c>
      <c r="J13" s="15">
        <f t="shared" si="6"/>
        <v>2760410.8656606511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29.25" customHeight="1" x14ac:dyDescent="0.25">
      <c r="A14" s="17" t="s">
        <v>21</v>
      </c>
      <c r="B14" s="13">
        <v>1</v>
      </c>
      <c r="C14" s="13">
        <v>30</v>
      </c>
      <c r="D14" s="13">
        <f t="shared" si="3"/>
        <v>30</v>
      </c>
      <c r="E14" s="14">
        <v>2201173.4700000002</v>
      </c>
      <c r="F14" s="14">
        <f t="shared" si="1"/>
        <v>2466855.1078290003</v>
      </c>
      <c r="G14" s="15">
        <f t="shared" si="2"/>
        <v>2466855.1078290003</v>
      </c>
      <c r="H14" s="15">
        <f t="shared" si="4"/>
        <v>246685.51078290003</v>
      </c>
      <c r="I14" s="15">
        <f t="shared" si="5"/>
        <v>46870.247048751007</v>
      </c>
      <c r="J14" s="15">
        <f t="shared" si="6"/>
        <v>2760410.8656606511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29.25" customHeight="1" x14ac:dyDescent="0.25">
      <c r="A15" s="17" t="s">
        <v>22</v>
      </c>
      <c r="B15" s="13">
        <v>1</v>
      </c>
      <c r="C15" s="13">
        <v>30</v>
      </c>
      <c r="D15" s="13">
        <f t="shared" si="3"/>
        <v>30</v>
      </c>
      <c r="E15" s="14">
        <v>2201173.4700000002</v>
      </c>
      <c r="F15" s="14">
        <f t="shared" si="1"/>
        <v>2466855.1078290003</v>
      </c>
      <c r="G15" s="15">
        <f t="shared" si="2"/>
        <v>2466855.1078290003</v>
      </c>
      <c r="H15" s="15">
        <f t="shared" si="4"/>
        <v>246685.51078290003</v>
      </c>
      <c r="I15" s="15">
        <f t="shared" si="5"/>
        <v>46870.247048751007</v>
      </c>
      <c r="J15" s="15">
        <f t="shared" si="6"/>
        <v>2760410.8656606511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30.75" customHeight="1" x14ac:dyDescent="0.25">
      <c r="A16" s="17" t="s">
        <v>23</v>
      </c>
      <c r="B16" s="13">
        <v>6</v>
      </c>
      <c r="C16" s="13">
        <v>30</v>
      </c>
      <c r="D16" s="13">
        <f t="shared" si="3"/>
        <v>30</v>
      </c>
      <c r="E16" s="14">
        <v>2201173.4700000002</v>
      </c>
      <c r="F16" s="14">
        <f t="shared" si="1"/>
        <v>2466855.1078290003</v>
      </c>
      <c r="G16" s="15">
        <f t="shared" si="2"/>
        <v>14801130.646974001</v>
      </c>
      <c r="H16" s="15">
        <f t="shared" si="4"/>
        <v>1480113.0646974002</v>
      </c>
      <c r="I16" s="15">
        <f t="shared" si="5"/>
        <v>281221.48229250603</v>
      </c>
      <c r="J16" s="15">
        <f t="shared" si="6"/>
        <v>16562465.193963908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10" ht="30" customHeight="1" x14ac:dyDescent="0.25">
      <c r="A17" s="17" t="s">
        <v>24</v>
      </c>
      <c r="B17" s="13">
        <v>1</v>
      </c>
      <c r="C17" s="13">
        <v>30</v>
      </c>
      <c r="D17" s="13">
        <f t="shared" si="3"/>
        <v>30</v>
      </c>
      <c r="E17" s="14">
        <v>2201173.4700000002</v>
      </c>
      <c r="F17" s="14">
        <f t="shared" si="1"/>
        <v>2466855.1078290003</v>
      </c>
      <c r="G17" s="15">
        <f t="shared" si="2"/>
        <v>2466855.1078290003</v>
      </c>
      <c r="H17" s="15">
        <f t="shared" si="4"/>
        <v>246685.51078290003</v>
      </c>
      <c r="I17" s="15">
        <f t="shared" si="5"/>
        <v>46870.247048751007</v>
      </c>
      <c r="J17" s="15">
        <f t="shared" si="6"/>
        <v>2760410.8656606511</v>
      </c>
    </row>
    <row r="18" spans="1:10" ht="30" x14ac:dyDescent="0.25">
      <c r="A18" s="17" t="s">
        <v>25</v>
      </c>
      <c r="B18" s="13">
        <v>1</v>
      </c>
      <c r="C18" s="13">
        <v>30</v>
      </c>
      <c r="D18" s="13">
        <f t="shared" si="3"/>
        <v>30</v>
      </c>
      <c r="E18" s="14">
        <v>2201173.4700000002</v>
      </c>
      <c r="F18" s="14">
        <f t="shared" si="1"/>
        <v>2466855.1078290003</v>
      </c>
      <c r="G18" s="15">
        <f t="shared" si="2"/>
        <v>2466855.1078290003</v>
      </c>
      <c r="H18" s="15">
        <f t="shared" si="4"/>
        <v>246685.51078290003</v>
      </c>
      <c r="I18" s="15">
        <f t="shared" si="5"/>
        <v>46870.247048751007</v>
      </c>
      <c r="J18" s="15">
        <f t="shared" si="6"/>
        <v>2760410.8656606511</v>
      </c>
    </row>
    <row r="19" spans="1:10" ht="15.75" customHeight="1" x14ac:dyDescent="0.25">
      <c r="A19" s="50" t="s">
        <v>26</v>
      </c>
      <c r="B19" s="13">
        <v>1</v>
      </c>
      <c r="C19" s="13">
        <v>5</v>
      </c>
      <c r="D19" s="13">
        <f t="shared" si="3"/>
        <v>5</v>
      </c>
      <c r="E19" s="14">
        <v>2201173.4700000002</v>
      </c>
      <c r="F19" s="14">
        <f t="shared" si="1"/>
        <v>2466855.1078290003</v>
      </c>
      <c r="G19" s="15">
        <f t="shared" si="2"/>
        <v>411142.51797150006</v>
      </c>
      <c r="H19" s="15">
        <f t="shared" si="4"/>
        <v>41114.251797150006</v>
      </c>
      <c r="I19" s="15">
        <f t="shared" si="5"/>
        <v>7811.7078414585012</v>
      </c>
      <c r="J19" s="15">
        <f t="shared" si="6"/>
        <v>460068.47761010856</v>
      </c>
    </row>
    <row r="20" spans="1:10" ht="30" customHeight="1" x14ac:dyDescent="0.25">
      <c r="A20" s="52"/>
      <c r="B20" s="13">
        <v>1</v>
      </c>
      <c r="C20" s="13">
        <v>15</v>
      </c>
      <c r="D20" s="13">
        <f t="shared" si="3"/>
        <v>15</v>
      </c>
      <c r="E20" s="14">
        <v>2201173.4700000002</v>
      </c>
      <c r="F20" s="14">
        <f t="shared" si="1"/>
        <v>2466855.1078290003</v>
      </c>
      <c r="G20" s="15">
        <f t="shared" si="2"/>
        <v>1233427.5539145002</v>
      </c>
      <c r="H20" s="15">
        <f t="shared" si="4"/>
        <v>123342.75539145002</v>
      </c>
      <c r="I20" s="15">
        <f t="shared" si="5"/>
        <v>23435.123524375504</v>
      </c>
      <c r="J20" s="15">
        <f t="shared" si="6"/>
        <v>1380205.4328303256</v>
      </c>
    </row>
    <row r="21" spans="1:10" ht="30" customHeight="1" x14ac:dyDescent="0.25">
      <c r="A21" s="52"/>
      <c r="B21" s="13">
        <v>1</v>
      </c>
      <c r="C21" s="13">
        <v>20</v>
      </c>
      <c r="D21" s="13">
        <f t="shared" si="3"/>
        <v>20</v>
      </c>
      <c r="E21" s="14">
        <v>2201173.4700000002</v>
      </c>
      <c r="F21" s="14">
        <f t="shared" si="1"/>
        <v>2466855.1078290003</v>
      </c>
      <c r="G21" s="15">
        <f t="shared" si="2"/>
        <v>1644570.0718860002</v>
      </c>
      <c r="H21" s="15">
        <f t="shared" si="4"/>
        <v>164457.00718860002</v>
      </c>
      <c r="I21" s="15">
        <f t="shared" si="5"/>
        <v>31246.831365834005</v>
      </c>
      <c r="J21" s="15">
        <f t="shared" si="6"/>
        <v>1840273.9104404342</v>
      </c>
    </row>
    <row r="22" spans="1:10" ht="39.75" customHeight="1" x14ac:dyDescent="0.25">
      <c r="A22" s="51"/>
      <c r="B22" s="13">
        <v>46</v>
      </c>
      <c r="C22" s="13">
        <v>30</v>
      </c>
      <c r="D22" s="13">
        <f t="shared" si="3"/>
        <v>30</v>
      </c>
      <c r="E22" s="14">
        <v>2201173.4700000002</v>
      </c>
      <c r="F22" s="14">
        <f t="shared" si="1"/>
        <v>2466855.1078290003</v>
      </c>
      <c r="G22" s="15">
        <f t="shared" si="2"/>
        <v>113475334.96013401</v>
      </c>
      <c r="H22" s="15">
        <f t="shared" si="4"/>
        <v>11347533.496013403</v>
      </c>
      <c r="I22" s="15">
        <f t="shared" si="5"/>
        <v>2156031.3642425467</v>
      </c>
      <c r="J22" s="15">
        <f t="shared" si="6"/>
        <v>126978899.82038997</v>
      </c>
    </row>
    <row r="23" spans="1:10" ht="39.75" customHeight="1" x14ac:dyDescent="0.25">
      <c r="A23" s="56" t="s">
        <v>27</v>
      </c>
      <c r="B23" s="13">
        <v>1</v>
      </c>
      <c r="C23" s="13">
        <v>29</v>
      </c>
      <c r="D23" s="13">
        <f t="shared" si="3"/>
        <v>29</v>
      </c>
      <c r="E23" s="14">
        <v>2201173.4700000002</v>
      </c>
      <c r="F23" s="14">
        <f t="shared" si="1"/>
        <v>2466855.1078290003</v>
      </c>
      <c r="G23" s="15">
        <f t="shared" si="2"/>
        <v>2384626.6042347001</v>
      </c>
      <c r="H23" s="15">
        <f t="shared" si="4"/>
        <v>238462.66042347002</v>
      </c>
      <c r="I23" s="15">
        <f t="shared" si="5"/>
        <v>45307.905480459303</v>
      </c>
      <c r="J23" s="15">
        <f t="shared" si="6"/>
        <v>2668397.1701386296</v>
      </c>
    </row>
    <row r="24" spans="1:10" ht="27" customHeight="1" x14ac:dyDescent="0.25">
      <c r="A24" s="56"/>
      <c r="B24" s="13">
        <v>5</v>
      </c>
      <c r="C24" s="13">
        <v>30</v>
      </c>
      <c r="D24" s="13">
        <f t="shared" si="3"/>
        <v>30</v>
      </c>
      <c r="E24" s="14">
        <v>2201173.4700000002</v>
      </c>
      <c r="F24" s="14">
        <f t="shared" si="1"/>
        <v>2466855.1078290003</v>
      </c>
      <c r="G24" s="15">
        <f t="shared" si="2"/>
        <v>12334275.539145002</v>
      </c>
      <c r="H24" s="15">
        <f t="shared" si="4"/>
        <v>1233427.5539145002</v>
      </c>
      <c r="I24" s="15">
        <f t="shared" si="5"/>
        <v>234351.23524375504</v>
      </c>
      <c r="J24" s="15">
        <f t="shared" si="6"/>
        <v>13802054.328303257</v>
      </c>
    </row>
    <row r="25" spans="1:10" ht="27.75" customHeight="1" x14ac:dyDescent="0.25">
      <c r="A25" s="17" t="s">
        <v>28</v>
      </c>
      <c r="B25" s="13">
        <v>1</v>
      </c>
      <c r="C25" s="13">
        <v>30</v>
      </c>
      <c r="D25" s="13">
        <f t="shared" si="3"/>
        <v>30</v>
      </c>
      <c r="E25" s="14">
        <v>2201173.4700000002</v>
      </c>
      <c r="F25" s="14">
        <f t="shared" si="1"/>
        <v>2466855.1078290003</v>
      </c>
      <c r="G25" s="15">
        <f t="shared" si="2"/>
        <v>2466855.1078290003</v>
      </c>
      <c r="H25" s="15">
        <f t="shared" si="4"/>
        <v>246685.51078290003</v>
      </c>
      <c r="I25" s="15">
        <f t="shared" si="5"/>
        <v>46870.247048751007</v>
      </c>
      <c r="J25" s="15">
        <f t="shared" si="6"/>
        <v>2760410.8656606511</v>
      </c>
    </row>
    <row r="26" spans="1:10" ht="53.25" customHeight="1" x14ac:dyDescent="0.25">
      <c r="A26" s="17" t="s">
        <v>29</v>
      </c>
      <c r="B26" s="13">
        <v>1</v>
      </c>
      <c r="C26" s="13">
        <v>30</v>
      </c>
      <c r="D26" s="13">
        <f t="shared" si="3"/>
        <v>30</v>
      </c>
      <c r="E26" s="14">
        <v>2201173.4700000002</v>
      </c>
      <c r="F26" s="14">
        <f t="shared" si="1"/>
        <v>2466855.1078290003</v>
      </c>
      <c r="G26" s="15">
        <f t="shared" si="2"/>
        <v>2466855.1078290003</v>
      </c>
      <c r="H26" s="15">
        <f t="shared" si="4"/>
        <v>246685.51078290003</v>
      </c>
      <c r="I26" s="15">
        <f t="shared" si="5"/>
        <v>46870.247048751007</v>
      </c>
      <c r="J26" s="15">
        <f t="shared" si="6"/>
        <v>2760410.8656606511</v>
      </c>
    </row>
    <row r="27" spans="1:10" ht="30" x14ac:dyDescent="0.25">
      <c r="A27" s="17" t="s">
        <v>30</v>
      </c>
      <c r="B27" s="13">
        <v>1</v>
      </c>
      <c r="C27" s="13">
        <v>30</v>
      </c>
      <c r="D27" s="13">
        <f t="shared" si="3"/>
        <v>30</v>
      </c>
      <c r="E27" s="14">
        <v>2201173.4700000002</v>
      </c>
      <c r="F27" s="14">
        <f t="shared" si="1"/>
        <v>2466855.1078290003</v>
      </c>
      <c r="G27" s="15">
        <f t="shared" si="2"/>
        <v>2466855.1078290003</v>
      </c>
      <c r="H27" s="15">
        <f t="shared" si="4"/>
        <v>246685.51078290003</v>
      </c>
      <c r="I27" s="15">
        <f t="shared" si="5"/>
        <v>46870.247048751007</v>
      </c>
      <c r="J27" s="15">
        <f t="shared" si="6"/>
        <v>2760410.8656606511</v>
      </c>
    </row>
    <row r="28" spans="1:10" ht="31.5" customHeight="1" x14ac:dyDescent="0.25">
      <c r="A28" s="17" t="s">
        <v>31</v>
      </c>
      <c r="B28" s="13">
        <v>1</v>
      </c>
      <c r="C28" s="13">
        <v>30</v>
      </c>
      <c r="D28" s="13">
        <f t="shared" si="3"/>
        <v>30</v>
      </c>
      <c r="E28" s="14">
        <v>2201173.4700000002</v>
      </c>
      <c r="F28" s="14">
        <f t="shared" si="1"/>
        <v>2466855.1078290003</v>
      </c>
      <c r="G28" s="15">
        <f t="shared" si="2"/>
        <v>2466855.1078290003</v>
      </c>
      <c r="H28" s="15">
        <f t="shared" si="4"/>
        <v>246685.51078290003</v>
      </c>
      <c r="I28" s="15">
        <f t="shared" si="5"/>
        <v>46870.247048751007</v>
      </c>
      <c r="J28" s="15">
        <f t="shared" si="6"/>
        <v>2760410.8656606511</v>
      </c>
    </row>
    <row r="29" spans="1:10" ht="36.75" customHeight="1" x14ac:dyDescent="0.25">
      <c r="A29" s="17" t="s">
        <v>32</v>
      </c>
      <c r="B29" s="13">
        <v>12</v>
      </c>
      <c r="C29" s="13">
        <v>30</v>
      </c>
      <c r="D29" s="13">
        <f t="shared" si="3"/>
        <v>30</v>
      </c>
      <c r="E29" s="14">
        <v>2201173.4700000002</v>
      </c>
      <c r="F29" s="14">
        <f t="shared" si="1"/>
        <v>2466855.1078290003</v>
      </c>
      <c r="G29" s="15">
        <f t="shared" si="2"/>
        <v>29602261.293948002</v>
      </c>
      <c r="H29" s="15">
        <f t="shared" si="4"/>
        <v>2960226.1293948004</v>
      </c>
      <c r="I29" s="15">
        <f t="shared" si="5"/>
        <v>562442.96458501206</v>
      </c>
      <c r="J29" s="15">
        <f t="shared" si="6"/>
        <v>33124930.387927815</v>
      </c>
    </row>
    <row r="30" spans="1:10" ht="30.75" customHeight="1" x14ac:dyDescent="0.25">
      <c r="A30" s="50" t="s">
        <v>33</v>
      </c>
      <c r="B30" s="13">
        <v>1</v>
      </c>
      <c r="C30" s="13">
        <v>5</v>
      </c>
      <c r="D30" s="13">
        <f t="shared" si="3"/>
        <v>5</v>
      </c>
      <c r="E30" s="14">
        <v>2201173.4700000002</v>
      </c>
      <c r="F30" s="14">
        <f t="shared" si="1"/>
        <v>2466855.1078290003</v>
      </c>
      <c r="G30" s="15">
        <f t="shared" si="2"/>
        <v>411142.51797150006</v>
      </c>
      <c r="H30" s="15">
        <f t="shared" si="4"/>
        <v>41114.251797150006</v>
      </c>
      <c r="I30" s="15">
        <f t="shared" si="5"/>
        <v>7811.7078414585012</v>
      </c>
      <c r="J30" s="15">
        <f t="shared" si="6"/>
        <v>460068.47761010856</v>
      </c>
    </row>
    <row r="31" spans="1:10" ht="30.75" customHeight="1" x14ac:dyDescent="0.25">
      <c r="A31" s="51"/>
      <c r="B31" s="13">
        <v>1</v>
      </c>
      <c r="C31" s="13">
        <v>12</v>
      </c>
      <c r="D31" s="13">
        <f t="shared" si="3"/>
        <v>12</v>
      </c>
      <c r="E31" s="14">
        <v>2201173.4700000002</v>
      </c>
      <c r="F31" s="14">
        <f t="shared" si="1"/>
        <v>2466855.1078290003</v>
      </c>
      <c r="G31" s="15">
        <f t="shared" si="2"/>
        <v>986742.04313160013</v>
      </c>
      <c r="H31" s="15">
        <f t="shared" si="4"/>
        <v>98674.204313160022</v>
      </c>
      <c r="I31" s="15">
        <f t="shared" si="5"/>
        <v>18748.098819500403</v>
      </c>
      <c r="J31" s="15">
        <f t="shared" si="6"/>
        <v>1104164.3462642604</v>
      </c>
    </row>
    <row r="32" spans="1:10" ht="28.5" customHeight="1" x14ac:dyDescent="0.25">
      <c r="A32" s="17" t="s">
        <v>34</v>
      </c>
      <c r="B32" s="13">
        <v>2</v>
      </c>
      <c r="C32" s="13">
        <v>30</v>
      </c>
      <c r="D32" s="13">
        <f t="shared" si="3"/>
        <v>30</v>
      </c>
      <c r="E32" s="14">
        <v>2201173.4700000002</v>
      </c>
      <c r="F32" s="14">
        <f t="shared" si="1"/>
        <v>2466855.1078290003</v>
      </c>
      <c r="G32" s="15">
        <f t="shared" si="2"/>
        <v>4933710.2156580007</v>
      </c>
      <c r="H32" s="15">
        <f t="shared" si="4"/>
        <v>493371.02156580007</v>
      </c>
      <c r="I32" s="15">
        <f t="shared" si="5"/>
        <v>93740.494097502014</v>
      </c>
      <c r="J32" s="15">
        <f t="shared" si="6"/>
        <v>5520821.7313213022</v>
      </c>
    </row>
    <row r="33" spans="1:10" ht="27.75" customHeight="1" x14ac:dyDescent="0.25">
      <c r="A33" s="19" t="s">
        <v>35</v>
      </c>
      <c r="B33" s="13">
        <v>1</v>
      </c>
      <c r="C33" s="13">
        <v>30</v>
      </c>
      <c r="D33" s="13">
        <f t="shared" si="3"/>
        <v>30</v>
      </c>
      <c r="E33" s="14">
        <v>2201173.4700000002</v>
      </c>
      <c r="F33" s="14">
        <f t="shared" si="1"/>
        <v>2466855.1078290003</v>
      </c>
      <c r="G33" s="15">
        <f t="shared" si="2"/>
        <v>2466855.1078290003</v>
      </c>
      <c r="H33" s="15">
        <f t="shared" si="4"/>
        <v>246685.51078290003</v>
      </c>
      <c r="I33" s="15">
        <f t="shared" si="5"/>
        <v>46870.247048751007</v>
      </c>
      <c r="J33" s="15">
        <f t="shared" si="6"/>
        <v>2760410.8656606511</v>
      </c>
    </row>
    <row r="34" spans="1:10" ht="37.5" customHeight="1" x14ac:dyDescent="0.25">
      <c r="A34" s="17" t="s">
        <v>36</v>
      </c>
      <c r="B34" s="13">
        <v>2</v>
      </c>
      <c r="C34" s="13">
        <v>30</v>
      </c>
      <c r="D34" s="13">
        <f t="shared" si="3"/>
        <v>30</v>
      </c>
      <c r="E34" s="14">
        <v>2201173.4700000002</v>
      </c>
      <c r="F34" s="14">
        <f t="shared" si="1"/>
        <v>2466855.1078290003</v>
      </c>
      <c r="G34" s="15">
        <f t="shared" si="2"/>
        <v>4933710.2156580007</v>
      </c>
      <c r="H34" s="15">
        <f t="shared" si="4"/>
        <v>493371.02156580007</v>
      </c>
      <c r="I34" s="15">
        <f t="shared" si="5"/>
        <v>93740.494097502014</v>
      </c>
      <c r="J34" s="15">
        <f t="shared" si="6"/>
        <v>5520821.7313213022</v>
      </c>
    </row>
    <row r="35" spans="1:10" ht="29.25" customHeight="1" x14ac:dyDescent="0.25">
      <c r="A35" s="17" t="s">
        <v>37</v>
      </c>
      <c r="B35" s="13">
        <v>1</v>
      </c>
      <c r="C35" s="13">
        <v>30</v>
      </c>
      <c r="D35" s="13">
        <f t="shared" si="3"/>
        <v>30</v>
      </c>
      <c r="E35" s="14">
        <v>2201173.4700000002</v>
      </c>
      <c r="F35" s="14">
        <f t="shared" si="1"/>
        <v>2466855.1078290003</v>
      </c>
      <c r="G35" s="15">
        <f t="shared" si="2"/>
        <v>2466855.1078290003</v>
      </c>
      <c r="H35" s="15">
        <f t="shared" si="4"/>
        <v>246685.51078290003</v>
      </c>
      <c r="I35" s="15">
        <f t="shared" si="5"/>
        <v>46870.247048751007</v>
      </c>
      <c r="J35" s="15">
        <f t="shared" si="6"/>
        <v>2760410.8656606511</v>
      </c>
    </row>
    <row r="36" spans="1:10" ht="29.25" customHeight="1" x14ac:dyDescent="0.25">
      <c r="A36" s="17" t="s">
        <v>38</v>
      </c>
      <c r="B36" s="13">
        <v>1</v>
      </c>
      <c r="C36" s="13">
        <v>30</v>
      </c>
      <c r="D36" s="13">
        <f t="shared" si="3"/>
        <v>30</v>
      </c>
      <c r="E36" s="14">
        <v>2201173.4700000002</v>
      </c>
      <c r="F36" s="14">
        <f t="shared" si="1"/>
        <v>2466855.1078290003</v>
      </c>
      <c r="G36" s="15">
        <f t="shared" si="2"/>
        <v>2466855.1078290003</v>
      </c>
      <c r="H36" s="15">
        <f t="shared" si="4"/>
        <v>246685.51078290003</v>
      </c>
      <c r="I36" s="15">
        <f t="shared" si="5"/>
        <v>46870.247048751007</v>
      </c>
      <c r="J36" s="15">
        <f t="shared" si="6"/>
        <v>2760410.8656606511</v>
      </c>
    </row>
    <row r="37" spans="1:10" ht="29.25" customHeight="1" x14ac:dyDescent="0.25">
      <c r="A37" s="17" t="s">
        <v>39</v>
      </c>
      <c r="B37" s="13">
        <v>1</v>
      </c>
      <c r="C37" s="13">
        <v>30</v>
      </c>
      <c r="D37" s="13">
        <f t="shared" si="3"/>
        <v>30</v>
      </c>
      <c r="E37" s="14">
        <v>2201173.4700000002</v>
      </c>
      <c r="F37" s="14">
        <f t="shared" si="1"/>
        <v>2466855.1078290003</v>
      </c>
      <c r="G37" s="15">
        <f t="shared" si="2"/>
        <v>2466855.1078290003</v>
      </c>
      <c r="H37" s="15">
        <f t="shared" si="4"/>
        <v>246685.51078290003</v>
      </c>
      <c r="I37" s="15">
        <f t="shared" si="5"/>
        <v>46870.247048751007</v>
      </c>
      <c r="J37" s="15">
        <f t="shared" si="6"/>
        <v>2760410.8656606511</v>
      </c>
    </row>
    <row r="38" spans="1:10" ht="29.25" customHeight="1" x14ac:dyDescent="0.25">
      <c r="A38" s="50" t="s">
        <v>40</v>
      </c>
      <c r="B38" s="13">
        <v>1</v>
      </c>
      <c r="C38" s="13">
        <v>8</v>
      </c>
      <c r="D38" s="13">
        <f t="shared" si="3"/>
        <v>8</v>
      </c>
      <c r="E38" s="14">
        <v>2201173.4700000002</v>
      </c>
      <c r="F38" s="14">
        <f t="shared" si="1"/>
        <v>2466855.1078290003</v>
      </c>
      <c r="G38" s="15">
        <f t="shared" si="2"/>
        <v>657828.02875440009</v>
      </c>
      <c r="H38" s="15">
        <f t="shared" si="4"/>
        <v>65782.802875440015</v>
      </c>
      <c r="I38" s="15">
        <f t="shared" si="5"/>
        <v>12498.732546333604</v>
      </c>
      <c r="J38" s="15">
        <f t="shared" si="6"/>
        <v>736109.56417617365</v>
      </c>
    </row>
    <row r="39" spans="1:10" ht="29.25" customHeight="1" x14ac:dyDescent="0.25">
      <c r="A39" s="52"/>
      <c r="B39" s="13">
        <v>1</v>
      </c>
      <c r="C39" s="13">
        <v>22</v>
      </c>
      <c r="D39" s="13">
        <f t="shared" si="3"/>
        <v>22</v>
      </c>
      <c r="E39" s="14">
        <v>2201173.4700000002</v>
      </c>
      <c r="F39" s="14">
        <f t="shared" si="1"/>
        <v>2466855.1078290003</v>
      </c>
      <c r="G39" s="15">
        <f t="shared" si="2"/>
        <v>1809027.0790746002</v>
      </c>
      <c r="H39" s="15">
        <f t="shared" si="4"/>
        <v>180902.70790746005</v>
      </c>
      <c r="I39" s="15">
        <f t="shared" si="5"/>
        <v>34371.514502417413</v>
      </c>
      <c r="J39" s="15">
        <f t="shared" si="6"/>
        <v>2024301.3014844777</v>
      </c>
    </row>
    <row r="40" spans="1:10" ht="29.25" customHeight="1" x14ac:dyDescent="0.25">
      <c r="A40" s="51"/>
      <c r="B40" s="13">
        <v>7</v>
      </c>
      <c r="C40" s="13">
        <v>30</v>
      </c>
      <c r="D40" s="13">
        <f t="shared" si="3"/>
        <v>30</v>
      </c>
      <c r="E40" s="14">
        <v>2201173.4700000002</v>
      </c>
      <c r="F40" s="14">
        <f t="shared" si="1"/>
        <v>2466855.1078290003</v>
      </c>
      <c r="G40" s="15">
        <f t="shared" si="2"/>
        <v>17267985.754803002</v>
      </c>
      <c r="H40" s="15">
        <f t="shared" si="4"/>
        <v>1726798.5754803002</v>
      </c>
      <c r="I40" s="15">
        <f t="shared" si="5"/>
        <v>328091.72934125707</v>
      </c>
      <c r="J40" s="15">
        <f t="shared" si="6"/>
        <v>19322876.05962456</v>
      </c>
    </row>
    <row r="41" spans="1:10" ht="29.25" customHeight="1" x14ac:dyDescent="0.25">
      <c r="A41" s="17" t="s">
        <v>41</v>
      </c>
      <c r="B41" s="13">
        <v>3</v>
      </c>
      <c r="C41" s="13">
        <v>30</v>
      </c>
      <c r="D41" s="13">
        <f t="shared" si="3"/>
        <v>30</v>
      </c>
      <c r="E41" s="14">
        <v>2201173.4700000002</v>
      </c>
      <c r="F41" s="14">
        <f t="shared" si="1"/>
        <v>2466855.1078290003</v>
      </c>
      <c r="G41" s="15">
        <f t="shared" si="2"/>
        <v>7400565.3234870005</v>
      </c>
      <c r="H41" s="15">
        <f t="shared" si="4"/>
        <v>740056.5323487001</v>
      </c>
      <c r="I41" s="15">
        <f t="shared" si="5"/>
        <v>140610.74114625301</v>
      </c>
      <c r="J41" s="15">
        <f t="shared" si="6"/>
        <v>8281232.5969819538</v>
      </c>
    </row>
    <row r="42" spans="1:10" ht="29.25" customHeight="1" x14ac:dyDescent="0.25">
      <c r="A42" s="17" t="s">
        <v>42</v>
      </c>
      <c r="B42" s="13">
        <v>2</v>
      </c>
      <c r="C42" s="13">
        <v>30</v>
      </c>
      <c r="D42" s="13">
        <f t="shared" si="3"/>
        <v>30</v>
      </c>
      <c r="E42" s="14">
        <v>2201173.4700000002</v>
      </c>
      <c r="F42" s="14">
        <f t="shared" si="1"/>
        <v>2466855.1078290003</v>
      </c>
      <c r="G42" s="15">
        <f t="shared" si="2"/>
        <v>4933710.2156580007</v>
      </c>
      <c r="H42" s="15">
        <f t="shared" si="4"/>
        <v>493371.02156580007</v>
      </c>
      <c r="I42" s="15">
        <f t="shared" si="5"/>
        <v>93740.494097502014</v>
      </c>
      <c r="J42" s="15">
        <f t="shared" si="6"/>
        <v>5520821.7313213022</v>
      </c>
    </row>
    <row r="43" spans="1:10" ht="29.25" customHeight="1" x14ac:dyDescent="0.25">
      <c r="A43" s="50" t="s">
        <v>43</v>
      </c>
      <c r="B43" s="13">
        <v>1</v>
      </c>
      <c r="C43" s="13">
        <v>1</v>
      </c>
      <c r="D43" s="13">
        <f t="shared" si="3"/>
        <v>1</v>
      </c>
      <c r="E43" s="14">
        <v>2201173.4700000002</v>
      </c>
      <c r="F43" s="14">
        <f t="shared" si="1"/>
        <v>2466855.1078290003</v>
      </c>
      <c r="G43" s="15">
        <f t="shared" si="2"/>
        <v>82228.503594300011</v>
      </c>
      <c r="H43" s="15">
        <f t="shared" si="4"/>
        <v>8222.8503594300018</v>
      </c>
      <c r="I43" s="15">
        <f t="shared" si="5"/>
        <v>1562.3415682917005</v>
      </c>
      <c r="J43" s="15">
        <f t="shared" si="6"/>
        <v>92013.695522021706</v>
      </c>
    </row>
    <row r="44" spans="1:10" ht="29.25" customHeight="1" x14ac:dyDescent="0.25">
      <c r="A44" s="52"/>
      <c r="B44" s="13">
        <v>1</v>
      </c>
      <c r="C44" s="13">
        <v>22</v>
      </c>
      <c r="D44" s="13">
        <f t="shared" si="3"/>
        <v>22</v>
      </c>
      <c r="E44" s="14">
        <v>2201173.4700000002</v>
      </c>
      <c r="F44" s="14">
        <f t="shared" si="1"/>
        <v>2466855.1078290003</v>
      </c>
      <c r="G44" s="15">
        <f t="shared" si="2"/>
        <v>1809027.0790746002</v>
      </c>
      <c r="H44" s="15">
        <f t="shared" si="4"/>
        <v>180902.70790746005</v>
      </c>
      <c r="I44" s="15">
        <f t="shared" si="5"/>
        <v>34371.514502417413</v>
      </c>
      <c r="J44" s="15">
        <f t="shared" si="6"/>
        <v>2024301.3014844777</v>
      </c>
    </row>
    <row r="45" spans="1:10" ht="29.25" customHeight="1" x14ac:dyDescent="0.25">
      <c r="A45" s="51"/>
      <c r="B45" s="13">
        <v>3</v>
      </c>
      <c r="C45" s="13">
        <v>30</v>
      </c>
      <c r="D45" s="13">
        <f t="shared" si="3"/>
        <v>30</v>
      </c>
      <c r="E45" s="14">
        <v>2201173.4700000002</v>
      </c>
      <c r="F45" s="14">
        <f t="shared" si="1"/>
        <v>2466855.1078290003</v>
      </c>
      <c r="G45" s="15">
        <f t="shared" si="2"/>
        <v>7400565.3234870005</v>
      </c>
      <c r="H45" s="15">
        <f t="shared" si="4"/>
        <v>740056.5323487001</v>
      </c>
      <c r="I45" s="15">
        <f t="shared" si="5"/>
        <v>140610.74114625301</v>
      </c>
      <c r="J45" s="15">
        <f t="shared" si="6"/>
        <v>8281232.5969819538</v>
      </c>
    </row>
    <row r="46" spans="1:10" ht="29.25" customHeight="1" x14ac:dyDescent="0.25">
      <c r="A46" s="17" t="s">
        <v>44</v>
      </c>
      <c r="B46" s="13">
        <v>1</v>
      </c>
      <c r="C46" s="13">
        <v>30</v>
      </c>
      <c r="D46" s="13">
        <f t="shared" si="3"/>
        <v>30</v>
      </c>
      <c r="E46" s="14">
        <v>2201173.4700000002</v>
      </c>
      <c r="F46" s="14">
        <f t="shared" si="1"/>
        <v>2466855.1078290003</v>
      </c>
      <c r="G46" s="15">
        <f t="shared" si="2"/>
        <v>2466855.1078290003</v>
      </c>
      <c r="H46" s="15">
        <f t="shared" si="4"/>
        <v>246685.51078290003</v>
      </c>
      <c r="I46" s="15">
        <f t="shared" si="5"/>
        <v>46870.247048751007</v>
      </c>
      <c r="J46" s="15">
        <f t="shared" si="6"/>
        <v>2760410.8656606511</v>
      </c>
    </row>
    <row r="47" spans="1:10" ht="29.25" customHeight="1" x14ac:dyDescent="0.25">
      <c r="A47" s="17" t="s">
        <v>45</v>
      </c>
      <c r="B47" s="13">
        <v>1</v>
      </c>
      <c r="C47" s="13">
        <v>30</v>
      </c>
      <c r="D47" s="13">
        <f t="shared" si="3"/>
        <v>30</v>
      </c>
      <c r="E47" s="14">
        <v>2201173.4700000002</v>
      </c>
      <c r="F47" s="14">
        <f t="shared" si="1"/>
        <v>2466855.1078290003</v>
      </c>
      <c r="G47" s="15">
        <f t="shared" si="2"/>
        <v>2466855.1078290003</v>
      </c>
      <c r="H47" s="15">
        <f t="shared" si="4"/>
        <v>246685.51078290003</v>
      </c>
      <c r="I47" s="15">
        <f t="shared" si="5"/>
        <v>46870.247048751007</v>
      </c>
      <c r="J47" s="15">
        <f t="shared" si="6"/>
        <v>2760410.8656606511</v>
      </c>
    </row>
    <row r="48" spans="1:10" ht="29.25" customHeight="1" x14ac:dyDescent="0.25">
      <c r="A48" s="17" t="s">
        <v>46</v>
      </c>
      <c r="B48" s="13">
        <v>2</v>
      </c>
      <c r="C48" s="13">
        <v>30</v>
      </c>
      <c r="D48" s="13">
        <f t="shared" si="3"/>
        <v>30</v>
      </c>
      <c r="E48" s="14">
        <v>2201173.4700000002</v>
      </c>
      <c r="F48" s="14">
        <f t="shared" si="1"/>
        <v>2466855.1078290003</v>
      </c>
      <c r="G48" s="15">
        <f t="shared" si="2"/>
        <v>4933710.2156580007</v>
      </c>
      <c r="H48" s="15">
        <f t="shared" si="4"/>
        <v>493371.02156580007</v>
      </c>
      <c r="I48" s="15">
        <f t="shared" si="5"/>
        <v>93740.494097502014</v>
      </c>
      <c r="J48" s="15">
        <f t="shared" si="6"/>
        <v>5520821.7313213022</v>
      </c>
    </row>
    <row r="49" spans="1:10" ht="29.25" customHeight="1" x14ac:dyDescent="0.25">
      <c r="A49" s="17" t="s">
        <v>47</v>
      </c>
      <c r="B49" s="13">
        <v>2</v>
      </c>
      <c r="C49" s="13">
        <v>30</v>
      </c>
      <c r="D49" s="13">
        <f t="shared" si="3"/>
        <v>30</v>
      </c>
      <c r="E49" s="14">
        <v>2201173.4700000002</v>
      </c>
      <c r="F49" s="14">
        <f t="shared" si="1"/>
        <v>2466855.1078290003</v>
      </c>
      <c r="G49" s="15">
        <f t="shared" si="2"/>
        <v>4933710.2156580007</v>
      </c>
      <c r="H49" s="15">
        <f t="shared" si="4"/>
        <v>493371.02156580007</v>
      </c>
      <c r="I49" s="15">
        <f t="shared" si="5"/>
        <v>93740.494097502014</v>
      </c>
      <c r="J49" s="15">
        <f t="shared" si="6"/>
        <v>5520821.7313213022</v>
      </c>
    </row>
    <row r="50" spans="1:10" ht="29.25" customHeight="1" x14ac:dyDescent="0.25">
      <c r="A50" s="17" t="s">
        <v>48</v>
      </c>
      <c r="B50" s="13">
        <v>1</v>
      </c>
      <c r="C50" s="13">
        <v>30</v>
      </c>
      <c r="D50" s="13">
        <f t="shared" si="3"/>
        <v>30</v>
      </c>
      <c r="E50" s="14">
        <v>2201173.4700000002</v>
      </c>
      <c r="F50" s="14">
        <f t="shared" si="1"/>
        <v>2466855.1078290003</v>
      </c>
      <c r="G50" s="15">
        <f t="shared" si="2"/>
        <v>2466855.1078290003</v>
      </c>
      <c r="H50" s="15">
        <f t="shared" si="4"/>
        <v>246685.51078290003</v>
      </c>
      <c r="I50" s="15">
        <f t="shared" si="5"/>
        <v>46870.247048751007</v>
      </c>
      <c r="J50" s="15">
        <f t="shared" si="6"/>
        <v>2760410.8656606511</v>
      </c>
    </row>
    <row r="51" spans="1:10" ht="29.25" customHeight="1" x14ac:dyDescent="0.25">
      <c r="A51" s="17" t="s">
        <v>49</v>
      </c>
      <c r="B51" s="13">
        <v>1</v>
      </c>
      <c r="C51" s="13">
        <v>30</v>
      </c>
      <c r="D51" s="13">
        <f t="shared" si="3"/>
        <v>30</v>
      </c>
      <c r="E51" s="14">
        <v>2201173.4700000002</v>
      </c>
      <c r="F51" s="14">
        <f t="shared" si="1"/>
        <v>2466855.1078290003</v>
      </c>
      <c r="G51" s="15">
        <f t="shared" si="2"/>
        <v>2466855.1078290003</v>
      </c>
      <c r="H51" s="15">
        <f t="shared" si="4"/>
        <v>246685.51078290003</v>
      </c>
      <c r="I51" s="15">
        <f t="shared" si="5"/>
        <v>46870.247048751007</v>
      </c>
      <c r="J51" s="15">
        <f t="shared" si="6"/>
        <v>2760410.8656606511</v>
      </c>
    </row>
    <row r="52" spans="1:10" ht="29.25" customHeight="1" x14ac:dyDescent="0.25">
      <c r="A52" s="17" t="s">
        <v>50</v>
      </c>
      <c r="B52" s="13">
        <v>1</v>
      </c>
      <c r="C52" s="13">
        <v>30</v>
      </c>
      <c r="D52" s="13">
        <f t="shared" si="3"/>
        <v>30</v>
      </c>
      <c r="E52" s="14">
        <v>2201173.4700000002</v>
      </c>
      <c r="F52" s="14">
        <f t="shared" si="1"/>
        <v>2466855.1078290003</v>
      </c>
      <c r="G52" s="15">
        <f t="shared" si="2"/>
        <v>2466855.1078290003</v>
      </c>
      <c r="H52" s="15">
        <f t="shared" si="4"/>
        <v>246685.51078290003</v>
      </c>
      <c r="I52" s="15">
        <f t="shared" si="5"/>
        <v>46870.247048751007</v>
      </c>
      <c r="J52" s="15">
        <f t="shared" si="6"/>
        <v>2760410.8656606511</v>
      </c>
    </row>
    <row r="53" spans="1:10" ht="29.25" customHeight="1" x14ac:dyDescent="0.25">
      <c r="A53" s="50" t="s">
        <v>51</v>
      </c>
      <c r="B53" s="13">
        <v>1</v>
      </c>
      <c r="C53" s="13">
        <v>11</v>
      </c>
      <c r="D53" s="13">
        <f t="shared" si="3"/>
        <v>11</v>
      </c>
      <c r="E53" s="14">
        <v>2201173.4700000002</v>
      </c>
      <c r="F53" s="14">
        <f t="shared" si="1"/>
        <v>2466855.1078290003</v>
      </c>
      <c r="G53" s="15">
        <f t="shared" si="2"/>
        <v>904513.53953730012</v>
      </c>
      <c r="H53" s="15">
        <f t="shared" si="4"/>
        <v>90451.353953730024</v>
      </c>
      <c r="I53" s="15">
        <f t="shared" si="5"/>
        <v>17185.757251208706</v>
      </c>
      <c r="J53" s="15">
        <f t="shared" si="6"/>
        <v>1012150.6507422389</v>
      </c>
    </row>
    <row r="54" spans="1:10" ht="29.25" customHeight="1" x14ac:dyDescent="0.25">
      <c r="A54" s="52"/>
      <c r="B54" s="13">
        <v>1</v>
      </c>
      <c r="C54" s="13">
        <v>19</v>
      </c>
      <c r="D54" s="13">
        <f t="shared" si="3"/>
        <v>19</v>
      </c>
      <c r="E54" s="14">
        <v>2201173.4700000002</v>
      </c>
      <c r="F54" s="14">
        <f t="shared" si="1"/>
        <v>2466855.1078290003</v>
      </c>
      <c r="G54" s="15">
        <f t="shared" si="2"/>
        <v>1562341.5682917002</v>
      </c>
      <c r="H54" s="15">
        <f t="shared" si="4"/>
        <v>156234.15682917004</v>
      </c>
      <c r="I54" s="15">
        <f t="shared" si="5"/>
        <v>29684.489797542308</v>
      </c>
      <c r="J54" s="15">
        <f t="shared" si="6"/>
        <v>1748260.2149184125</v>
      </c>
    </row>
    <row r="55" spans="1:10" ht="29.25" customHeight="1" x14ac:dyDescent="0.25">
      <c r="A55" s="52"/>
      <c r="B55" s="13">
        <v>1</v>
      </c>
      <c r="C55" s="13">
        <v>26</v>
      </c>
      <c r="D55" s="13">
        <f t="shared" si="3"/>
        <v>26</v>
      </c>
      <c r="E55" s="14">
        <v>2201173.4700000002</v>
      </c>
      <c r="F55" s="14">
        <f t="shared" si="1"/>
        <v>2466855.1078290003</v>
      </c>
      <c r="G55" s="15">
        <f t="shared" si="2"/>
        <v>2137941.0934518003</v>
      </c>
      <c r="H55" s="15">
        <f t="shared" si="4"/>
        <v>213794.10934518004</v>
      </c>
      <c r="I55" s="15">
        <f t="shared" si="5"/>
        <v>40620.880775584206</v>
      </c>
      <c r="J55" s="15">
        <f t="shared" si="6"/>
        <v>2392356.0835725646</v>
      </c>
    </row>
    <row r="56" spans="1:10" ht="29.25" customHeight="1" x14ac:dyDescent="0.25">
      <c r="A56" s="52"/>
      <c r="B56" s="13">
        <v>1</v>
      </c>
      <c r="C56" s="13">
        <v>29</v>
      </c>
      <c r="D56" s="13">
        <f t="shared" si="3"/>
        <v>29</v>
      </c>
      <c r="E56" s="14">
        <v>2201173.4700000002</v>
      </c>
      <c r="F56" s="14">
        <f t="shared" si="1"/>
        <v>2466855.1078290003</v>
      </c>
      <c r="G56" s="15">
        <f t="shared" si="2"/>
        <v>2384626.6042347001</v>
      </c>
      <c r="H56" s="15">
        <f t="shared" si="4"/>
        <v>238462.66042347002</v>
      </c>
      <c r="I56" s="15">
        <f t="shared" si="5"/>
        <v>45307.905480459303</v>
      </c>
      <c r="J56" s="15">
        <f t="shared" si="6"/>
        <v>2668397.1701386296</v>
      </c>
    </row>
    <row r="57" spans="1:10" ht="29.25" customHeight="1" x14ac:dyDescent="0.25">
      <c r="A57" s="51"/>
      <c r="B57" s="13">
        <v>3</v>
      </c>
      <c r="C57" s="13">
        <v>30</v>
      </c>
      <c r="D57" s="13">
        <f t="shared" si="3"/>
        <v>30</v>
      </c>
      <c r="E57" s="14">
        <v>2201173.4700000002</v>
      </c>
      <c r="F57" s="14">
        <f t="shared" si="1"/>
        <v>2466855.1078290003</v>
      </c>
      <c r="G57" s="15">
        <f t="shared" si="2"/>
        <v>7400565.3234870005</v>
      </c>
      <c r="H57" s="15">
        <f t="shared" si="4"/>
        <v>740056.5323487001</v>
      </c>
      <c r="I57" s="15">
        <f t="shared" si="5"/>
        <v>140610.74114625301</v>
      </c>
      <c r="J57" s="15">
        <f t="shared" si="6"/>
        <v>8281232.5969819538</v>
      </c>
    </row>
    <row r="58" spans="1:10" ht="29.25" customHeight="1" x14ac:dyDescent="0.25">
      <c r="A58" s="50" t="s">
        <v>52</v>
      </c>
      <c r="B58" s="13">
        <v>1</v>
      </c>
      <c r="C58" s="13">
        <v>6</v>
      </c>
      <c r="D58" s="13">
        <f t="shared" si="3"/>
        <v>6</v>
      </c>
      <c r="E58" s="14">
        <v>2201173.4700000002</v>
      </c>
      <c r="F58" s="14">
        <f t="shared" si="1"/>
        <v>2466855.1078290003</v>
      </c>
      <c r="G58" s="15">
        <f t="shared" si="2"/>
        <v>493371.02156580007</v>
      </c>
      <c r="H58" s="15">
        <f t="shared" si="4"/>
        <v>49337.102156580011</v>
      </c>
      <c r="I58" s="15">
        <f t="shared" si="5"/>
        <v>9374.0494097502014</v>
      </c>
      <c r="J58" s="15">
        <f t="shared" si="6"/>
        <v>552082.17313213018</v>
      </c>
    </row>
    <row r="59" spans="1:10" ht="29.25" customHeight="1" x14ac:dyDescent="0.25">
      <c r="A59" s="51"/>
      <c r="B59" s="13">
        <v>1</v>
      </c>
      <c r="C59" s="13">
        <v>30</v>
      </c>
      <c r="D59" s="13">
        <f t="shared" si="3"/>
        <v>30</v>
      </c>
      <c r="E59" s="14">
        <v>2201173.4700000002</v>
      </c>
      <c r="F59" s="14">
        <f t="shared" si="1"/>
        <v>2466855.1078290003</v>
      </c>
      <c r="G59" s="15">
        <f t="shared" si="2"/>
        <v>2466855.1078290003</v>
      </c>
      <c r="H59" s="15">
        <f t="shared" si="4"/>
        <v>246685.51078290003</v>
      </c>
      <c r="I59" s="15">
        <f t="shared" si="5"/>
        <v>46870.247048751007</v>
      </c>
      <c r="J59" s="15">
        <f t="shared" si="6"/>
        <v>2760410.8656606511</v>
      </c>
    </row>
    <row r="60" spans="1:10" ht="29.25" customHeight="1" x14ac:dyDescent="0.25">
      <c r="A60" s="17" t="s">
        <v>53</v>
      </c>
      <c r="B60" s="13">
        <v>5</v>
      </c>
      <c r="C60" s="13">
        <v>30</v>
      </c>
      <c r="D60" s="13">
        <f t="shared" si="3"/>
        <v>30</v>
      </c>
      <c r="E60" s="14">
        <v>2201173.4700000002</v>
      </c>
      <c r="F60" s="14">
        <f t="shared" si="1"/>
        <v>2466855.1078290003</v>
      </c>
      <c r="G60" s="15">
        <f t="shared" si="2"/>
        <v>12334275.539145002</v>
      </c>
      <c r="H60" s="15">
        <f t="shared" si="4"/>
        <v>1233427.5539145002</v>
      </c>
      <c r="I60" s="15">
        <f t="shared" si="5"/>
        <v>234351.23524375504</v>
      </c>
      <c r="J60" s="15">
        <f t="shared" si="6"/>
        <v>13802054.328303257</v>
      </c>
    </row>
    <row r="61" spans="1:10" ht="29.25" customHeight="1" x14ac:dyDescent="0.25">
      <c r="A61" s="17" t="s">
        <v>54</v>
      </c>
      <c r="B61" s="13">
        <v>1</v>
      </c>
      <c r="C61" s="13">
        <v>30</v>
      </c>
      <c r="D61" s="13">
        <f t="shared" si="3"/>
        <v>30</v>
      </c>
      <c r="E61" s="14">
        <v>2201173.4700000002</v>
      </c>
      <c r="F61" s="14">
        <f t="shared" si="1"/>
        <v>2466855.1078290003</v>
      </c>
      <c r="G61" s="15">
        <f t="shared" si="2"/>
        <v>2466855.1078290003</v>
      </c>
      <c r="H61" s="15">
        <f t="shared" si="4"/>
        <v>246685.51078290003</v>
      </c>
      <c r="I61" s="15">
        <f t="shared" si="5"/>
        <v>46870.247048751007</v>
      </c>
      <c r="J61" s="15">
        <f t="shared" si="6"/>
        <v>2760410.8656606511</v>
      </c>
    </row>
    <row r="62" spans="1:10" ht="29.25" customHeight="1" x14ac:dyDescent="0.25">
      <c r="A62" s="17" t="s">
        <v>55</v>
      </c>
      <c r="B62" s="13">
        <v>1</v>
      </c>
      <c r="C62" s="13">
        <v>30</v>
      </c>
      <c r="D62" s="13">
        <f t="shared" si="3"/>
        <v>30</v>
      </c>
      <c r="E62" s="14">
        <v>2201173.4700000002</v>
      </c>
      <c r="F62" s="14">
        <f t="shared" si="1"/>
        <v>2466855.1078290003</v>
      </c>
      <c r="G62" s="15">
        <f t="shared" si="2"/>
        <v>2466855.1078290003</v>
      </c>
      <c r="H62" s="15">
        <f t="shared" si="4"/>
        <v>246685.51078290003</v>
      </c>
      <c r="I62" s="15">
        <f t="shared" si="5"/>
        <v>46870.247048751007</v>
      </c>
      <c r="J62" s="15">
        <f t="shared" si="6"/>
        <v>2760410.8656606511</v>
      </c>
    </row>
    <row r="63" spans="1:10" ht="29.25" customHeight="1" x14ac:dyDescent="0.25">
      <c r="A63" s="17" t="s">
        <v>56</v>
      </c>
      <c r="B63" s="13">
        <v>1</v>
      </c>
      <c r="C63" s="13">
        <v>30</v>
      </c>
      <c r="D63" s="13">
        <f t="shared" si="3"/>
        <v>30</v>
      </c>
      <c r="E63" s="14">
        <v>2201173.4700000002</v>
      </c>
      <c r="F63" s="14">
        <f t="shared" si="1"/>
        <v>2466855.1078290003</v>
      </c>
      <c r="G63" s="15">
        <f t="shared" si="2"/>
        <v>2466855.1078290003</v>
      </c>
      <c r="H63" s="15">
        <f t="shared" si="4"/>
        <v>246685.51078290003</v>
      </c>
      <c r="I63" s="15">
        <f t="shared" si="5"/>
        <v>46870.247048751007</v>
      </c>
      <c r="J63" s="15">
        <f t="shared" si="6"/>
        <v>2760410.8656606511</v>
      </c>
    </row>
    <row r="64" spans="1:10" ht="29.25" customHeight="1" x14ac:dyDescent="0.25">
      <c r="A64" s="17" t="s">
        <v>57</v>
      </c>
      <c r="B64" s="13">
        <v>2</v>
      </c>
      <c r="C64" s="13">
        <v>30</v>
      </c>
      <c r="D64" s="13">
        <f t="shared" si="3"/>
        <v>30</v>
      </c>
      <c r="E64" s="14">
        <v>2201173.4700000002</v>
      </c>
      <c r="F64" s="14">
        <f t="shared" si="1"/>
        <v>2466855.1078290003</v>
      </c>
      <c r="G64" s="15">
        <f t="shared" si="2"/>
        <v>4933710.2156580007</v>
      </c>
      <c r="H64" s="15">
        <f t="shared" si="4"/>
        <v>493371.02156580007</v>
      </c>
      <c r="I64" s="15">
        <f t="shared" si="5"/>
        <v>93740.494097502014</v>
      </c>
      <c r="J64" s="15">
        <f t="shared" si="6"/>
        <v>5520821.7313213022</v>
      </c>
    </row>
    <row r="65" spans="1:10" ht="18.75" customHeight="1" x14ac:dyDescent="0.25">
      <c r="B65" s="20">
        <f>SUM(B8:B64)</f>
        <v>165</v>
      </c>
      <c r="C65" s="20"/>
      <c r="D65" s="20">
        <f>SUM(D8:D64)</f>
        <v>1490</v>
      </c>
      <c r="E65" s="21" t="s">
        <v>8</v>
      </c>
      <c r="F65" s="22"/>
      <c r="G65" s="23">
        <f>SUM(G8:G64)</f>
        <v>388940822.00103873</v>
      </c>
      <c r="H65" s="23">
        <f>SUM(H8:H64)</f>
        <v>38894082.200103901</v>
      </c>
      <c r="I65" s="23">
        <f>SUM(I8:I64)</f>
        <v>7389875.6180197513</v>
      </c>
      <c r="J65" s="15">
        <f>SUM(J8:J64)</f>
        <v>435224779.81916267</v>
      </c>
    </row>
    <row r="67" spans="1:10" ht="22.5" customHeight="1" x14ac:dyDescent="0.25">
      <c r="A67" s="44" t="s">
        <v>7</v>
      </c>
      <c r="B67" s="45"/>
      <c r="C67" s="45"/>
      <c r="D67" s="45"/>
      <c r="E67" s="45"/>
      <c r="F67" s="45"/>
      <c r="G67" s="45"/>
      <c r="H67" s="45"/>
      <c r="I67" s="45"/>
      <c r="J67" s="45"/>
    </row>
    <row r="68" spans="1:10" ht="27" x14ac:dyDescent="0.25">
      <c r="A68" s="4" t="s">
        <v>12</v>
      </c>
      <c r="B68" s="4" t="s">
        <v>0</v>
      </c>
      <c r="C68" s="4" t="s">
        <v>1</v>
      </c>
      <c r="D68" s="4" t="s">
        <v>13</v>
      </c>
      <c r="E68" s="4" t="s">
        <v>2</v>
      </c>
      <c r="F68" s="5" t="s">
        <v>3</v>
      </c>
      <c r="G68" s="6" t="s">
        <v>4</v>
      </c>
      <c r="H68" s="7" t="s">
        <v>5</v>
      </c>
      <c r="I68" s="7" t="s">
        <v>9</v>
      </c>
      <c r="J68" s="7" t="s">
        <v>8</v>
      </c>
    </row>
    <row r="69" spans="1:10" ht="35.25" customHeight="1" x14ac:dyDescent="0.25">
      <c r="A69" s="33" t="s">
        <v>14</v>
      </c>
      <c r="B69" s="13">
        <v>5</v>
      </c>
      <c r="C69" s="13">
        <v>30</v>
      </c>
      <c r="D69" s="13">
        <f>C69</f>
        <v>30</v>
      </c>
      <c r="E69" s="14">
        <v>2201173.4700000002</v>
      </c>
      <c r="F69" s="14">
        <f>E69*(1+$K$1)</f>
        <v>2466855.1078290003</v>
      </c>
      <c r="G69" s="15">
        <f>(B69*F69)/30*D69</f>
        <v>12334275.539145002</v>
      </c>
      <c r="H69" s="15">
        <f>G69*10%</f>
        <v>1233427.5539145002</v>
      </c>
      <c r="I69" s="15">
        <f>H69*19%</f>
        <v>234351.23524375504</v>
      </c>
      <c r="J69" s="15">
        <f>G69+H69+I69</f>
        <v>13802054.328303257</v>
      </c>
    </row>
    <row r="70" spans="1:10" ht="35.25" customHeight="1" x14ac:dyDescent="0.25">
      <c r="A70" s="33" t="s">
        <v>14</v>
      </c>
      <c r="B70" s="13">
        <v>1</v>
      </c>
      <c r="C70" s="13">
        <v>30</v>
      </c>
      <c r="D70" s="13">
        <f>C70</f>
        <v>30</v>
      </c>
      <c r="E70" s="14">
        <v>2201173.4700000002</v>
      </c>
      <c r="F70" s="14">
        <f t="shared" ref="F70:F109" si="7">E70*(1+$K$1)</f>
        <v>2466855.1078290003</v>
      </c>
      <c r="G70" s="15">
        <f>(B70*F70)/30*D70</f>
        <v>2466855.1078290003</v>
      </c>
      <c r="H70" s="15">
        <f>G70*10%</f>
        <v>246685.51078290003</v>
      </c>
      <c r="I70" s="15">
        <f>H70*19%</f>
        <v>46870.247048751007</v>
      </c>
      <c r="J70" s="15">
        <f>G70+H70+I70</f>
        <v>2760410.8656606511</v>
      </c>
    </row>
    <row r="71" spans="1:10" ht="35.25" customHeight="1" x14ac:dyDescent="0.25">
      <c r="A71" s="33" t="s">
        <v>17</v>
      </c>
      <c r="B71" s="13">
        <v>5</v>
      </c>
      <c r="C71" s="13">
        <v>30</v>
      </c>
      <c r="D71" s="13">
        <f t="shared" ref="D71:D109" si="8">C71</f>
        <v>30</v>
      </c>
      <c r="E71" s="14">
        <v>2201173.4700000002</v>
      </c>
      <c r="F71" s="14">
        <f t="shared" si="7"/>
        <v>2466855.1078290003</v>
      </c>
      <c r="G71" s="15">
        <f t="shared" ref="G71:G109" si="9">(B71*F71)/30*D71</f>
        <v>12334275.539145002</v>
      </c>
      <c r="H71" s="15">
        <f t="shared" ref="H71:H109" si="10">G71*10%</f>
        <v>1233427.5539145002</v>
      </c>
      <c r="I71" s="15">
        <f t="shared" ref="I71:I109" si="11">H71*19%</f>
        <v>234351.23524375504</v>
      </c>
      <c r="J71" s="15">
        <f t="shared" ref="J71:J109" si="12">G71+H71+I71</f>
        <v>13802054.328303257</v>
      </c>
    </row>
    <row r="72" spans="1:10" ht="35.25" customHeight="1" x14ac:dyDescent="0.25">
      <c r="A72" s="34" t="s">
        <v>18</v>
      </c>
      <c r="B72" s="13">
        <v>5</v>
      </c>
      <c r="C72" s="13">
        <v>30</v>
      </c>
      <c r="D72" s="13">
        <f t="shared" si="8"/>
        <v>30</v>
      </c>
      <c r="E72" s="14">
        <v>2201173.4700000002</v>
      </c>
      <c r="F72" s="14">
        <f t="shared" si="7"/>
        <v>2466855.1078290003</v>
      </c>
      <c r="G72" s="15">
        <f t="shared" si="9"/>
        <v>12334275.539145002</v>
      </c>
      <c r="H72" s="15">
        <f t="shared" si="10"/>
        <v>1233427.5539145002</v>
      </c>
      <c r="I72" s="15">
        <f t="shared" si="11"/>
        <v>234351.23524375504</v>
      </c>
      <c r="J72" s="15">
        <f t="shared" si="12"/>
        <v>13802054.328303257</v>
      </c>
    </row>
    <row r="73" spans="1:10" ht="35.25" customHeight="1" x14ac:dyDescent="0.25">
      <c r="A73" s="33" t="s">
        <v>19</v>
      </c>
      <c r="B73" s="13">
        <v>1</v>
      </c>
      <c r="C73" s="13">
        <v>30</v>
      </c>
      <c r="D73" s="13">
        <f t="shared" si="8"/>
        <v>30</v>
      </c>
      <c r="E73" s="14">
        <v>2201173.4700000002</v>
      </c>
      <c r="F73" s="14">
        <f t="shared" si="7"/>
        <v>2466855.1078290003</v>
      </c>
      <c r="G73" s="15">
        <f t="shared" si="9"/>
        <v>2466855.1078290003</v>
      </c>
      <c r="H73" s="15">
        <f t="shared" si="10"/>
        <v>246685.51078290003</v>
      </c>
      <c r="I73" s="15">
        <f t="shared" si="11"/>
        <v>46870.247048751007</v>
      </c>
      <c r="J73" s="15">
        <f t="shared" si="12"/>
        <v>2760410.8656606511</v>
      </c>
    </row>
    <row r="74" spans="1:10" ht="35.25" customHeight="1" x14ac:dyDescent="0.25">
      <c r="A74" s="33" t="s">
        <v>21</v>
      </c>
      <c r="B74" s="13">
        <v>1</v>
      </c>
      <c r="C74" s="13">
        <v>30</v>
      </c>
      <c r="D74" s="13">
        <f t="shared" si="8"/>
        <v>30</v>
      </c>
      <c r="E74" s="14">
        <v>2201173.4700000002</v>
      </c>
      <c r="F74" s="14">
        <f t="shared" si="7"/>
        <v>2466855.1078290003</v>
      </c>
      <c r="G74" s="15">
        <f t="shared" si="9"/>
        <v>2466855.1078290003</v>
      </c>
      <c r="H74" s="15">
        <f t="shared" si="10"/>
        <v>246685.51078290003</v>
      </c>
      <c r="I74" s="15">
        <f t="shared" si="11"/>
        <v>46870.247048751007</v>
      </c>
      <c r="J74" s="15">
        <f t="shared" si="12"/>
        <v>2760410.8656606511</v>
      </c>
    </row>
    <row r="75" spans="1:10" ht="35.25" customHeight="1" x14ac:dyDescent="0.25">
      <c r="A75" s="33" t="s">
        <v>22</v>
      </c>
      <c r="B75" s="13">
        <v>1</v>
      </c>
      <c r="C75" s="13">
        <v>20</v>
      </c>
      <c r="D75" s="13">
        <f t="shared" si="8"/>
        <v>20</v>
      </c>
      <c r="E75" s="14">
        <v>2201173.4700000002</v>
      </c>
      <c r="F75" s="14">
        <f t="shared" si="7"/>
        <v>2466855.1078290003</v>
      </c>
      <c r="G75" s="15">
        <f t="shared" si="9"/>
        <v>1644570.0718860002</v>
      </c>
      <c r="H75" s="15">
        <f t="shared" si="10"/>
        <v>164457.00718860002</v>
      </c>
      <c r="I75" s="15">
        <f t="shared" si="11"/>
        <v>31246.831365834005</v>
      </c>
      <c r="J75" s="15">
        <f t="shared" si="12"/>
        <v>1840273.9104404342</v>
      </c>
    </row>
    <row r="76" spans="1:10" ht="35.25" customHeight="1" x14ac:dyDescent="0.25">
      <c r="A76" s="33" t="s">
        <v>23</v>
      </c>
      <c r="B76" s="13">
        <v>3</v>
      </c>
      <c r="C76" s="13">
        <v>30</v>
      </c>
      <c r="D76" s="13">
        <f t="shared" si="8"/>
        <v>30</v>
      </c>
      <c r="E76" s="14">
        <v>2201173.4700000002</v>
      </c>
      <c r="F76" s="14">
        <f t="shared" si="7"/>
        <v>2466855.1078290003</v>
      </c>
      <c r="G76" s="15">
        <f t="shared" si="9"/>
        <v>7400565.3234870005</v>
      </c>
      <c r="H76" s="15">
        <f t="shared" si="10"/>
        <v>740056.5323487001</v>
      </c>
      <c r="I76" s="15">
        <f t="shared" si="11"/>
        <v>140610.74114625301</v>
      </c>
      <c r="J76" s="15">
        <f t="shared" si="12"/>
        <v>8281232.5969819538</v>
      </c>
    </row>
    <row r="77" spans="1:10" ht="35.25" customHeight="1" x14ac:dyDescent="0.25">
      <c r="A77" s="33" t="s">
        <v>24</v>
      </c>
      <c r="B77" s="13">
        <v>1</v>
      </c>
      <c r="C77" s="13">
        <v>30</v>
      </c>
      <c r="D77" s="13">
        <f t="shared" si="8"/>
        <v>30</v>
      </c>
      <c r="E77" s="14">
        <v>2201173.4700000002</v>
      </c>
      <c r="F77" s="14">
        <f t="shared" si="7"/>
        <v>2466855.1078290003</v>
      </c>
      <c r="G77" s="15">
        <f t="shared" si="9"/>
        <v>2466855.1078290003</v>
      </c>
      <c r="H77" s="15">
        <f t="shared" si="10"/>
        <v>246685.51078290003</v>
      </c>
      <c r="I77" s="15">
        <f t="shared" si="11"/>
        <v>46870.247048751007</v>
      </c>
      <c r="J77" s="15">
        <f t="shared" si="12"/>
        <v>2760410.8656606511</v>
      </c>
    </row>
    <row r="78" spans="1:10" ht="35.25" customHeight="1" x14ac:dyDescent="0.25">
      <c r="A78" s="46" t="s">
        <v>26</v>
      </c>
      <c r="B78" s="13">
        <v>1</v>
      </c>
      <c r="C78" s="13">
        <v>8</v>
      </c>
      <c r="D78" s="13">
        <f t="shared" si="8"/>
        <v>8</v>
      </c>
      <c r="E78" s="14">
        <v>2201173.4700000002</v>
      </c>
      <c r="F78" s="14">
        <f t="shared" si="7"/>
        <v>2466855.1078290003</v>
      </c>
      <c r="G78" s="15">
        <f t="shared" si="9"/>
        <v>657828.02875440009</v>
      </c>
      <c r="H78" s="15">
        <f t="shared" si="10"/>
        <v>65782.802875440015</v>
      </c>
      <c r="I78" s="15">
        <f t="shared" si="11"/>
        <v>12498.732546333604</v>
      </c>
      <c r="J78" s="15">
        <f t="shared" si="12"/>
        <v>736109.56417617365</v>
      </c>
    </row>
    <row r="79" spans="1:10" ht="35.25" customHeight="1" x14ac:dyDescent="0.25">
      <c r="A79" s="47"/>
      <c r="B79" s="13">
        <v>1</v>
      </c>
      <c r="C79" s="13">
        <v>2</v>
      </c>
      <c r="D79" s="13">
        <f t="shared" si="8"/>
        <v>2</v>
      </c>
      <c r="E79" s="14">
        <v>2201173.4700000002</v>
      </c>
      <c r="F79" s="14">
        <f t="shared" si="7"/>
        <v>2466855.1078290003</v>
      </c>
      <c r="G79" s="15">
        <f t="shared" si="9"/>
        <v>164457.00718860002</v>
      </c>
      <c r="H79" s="15">
        <f t="shared" si="10"/>
        <v>16445.700718860004</v>
      </c>
      <c r="I79" s="15">
        <f t="shared" si="11"/>
        <v>3124.6831365834009</v>
      </c>
      <c r="J79" s="15">
        <f t="shared" si="12"/>
        <v>184027.39104404341</v>
      </c>
    </row>
    <row r="80" spans="1:10" ht="35.25" customHeight="1" x14ac:dyDescent="0.25">
      <c r="A80" s="47"/>
      <c r="B80" s="13">
        <v>1</v>
      </c>
      <c r="C80" s="13">
        <v>8</v>
      </c>
      <c r="D80" s="13">
        <f t="shared" si="8"/>
        <v>8</v>
      </c>
      <c r="E80" s="14">
        <v>2201173.4700000002</v>
      </c>
      <c r="F80" s="14">
        <f t="shared" si="7"/>
        <v>2466855.1078290003</v>
      </c>
      <c r="G80" s="15">
        <f t="shared" si="9"/>
        <v>657828.02875440009</v>
      </c>
      <c r="H80" s="15">
        <f t="shared" si="10"/>
        <v>65782.802875440015</v>
      </c>
      <c r="I80" s="15">
        <f t="shared" si="11"/>
        <v>12498.732546333604</v>
      </c>
      <c r="J80" s="15">
        <f t="shared" si="12"/>
        <v>736109.56417617365</v>
      </c>
    </row>
    <row r="81" spans="1:10" ht="35.25" customHeight="1" x14ac:dyDescent="0.25">
      <c r="A81" s="48"/>
      <c r="B81" s="13">
        <v>9</v>
      </c>
      <c r="C81" s="13">
        <v>30</v>
      </c>
      <c r="D81" s="13">
        <f t="shared" si="8"/>
        <v>30</v>
      </c>
      <c r="E81" s="14">
        <v>2201173.4700000002</v>
      </c>
      <c r="F81" s="14">
        <f t="shared" si="7"/>
        <v>2466855.1078290003</v>
      </c>
      <c r="G81" s="15">
        <f t="shared" si="9"/>
        <v>22201695.970461003</v>
      </c>
      <c r="H81" s="15">
        <f t="shared" si="10"/>
        <v>2220169.5970461005</v>
      </c>
      <c r="I81" s="15">
        <f t="shared" si="11"/>
        <v>421832.2234387591</v>
      </c>
      <c r="J81" s="15">
        <f t="shared" si="12"/>
        <v>24843697.790945861</v>
      </c>
    </row>
    <row r="82" spans="1:10" ht="35.25" customHeight="1" x14ac:dyDescent="0.25">
      <c r="A82" s="46" t="s">
        <v>27</v>
      </c>
      <c r="B82" s="13">
        <v>1</v>
      </c>
      <c r="C82" s="13">
        <v>5</v>
      </c>
      <c r="D82" s="13">
        <f t="shared" si="8"/>
        <v>5</v>
      </c>
      <c r="E82" s="14">
        <v>2201173.4700000002</v>
      </c>
      <c r="F82" s="14">
        <f t="shared" si="7"/>
        <v>2466855.1078290003</v>
      </c>
      <c r="G82" s="15">
        <f t="shared" si="9"/>
        <v>411142.51797150006</v>
      </c>
      <c r="H82" s="15">
        <f t="shared" si="10"/>
        <v>41114.251797150006</v>
      </c>
      <c r="I82" s="15">
        <f t="shared" si="11"/>
        <v>7811.7078414585012</v>
      </c>
      <c r="J82" s="15">
        <f t="shared" si="12"/>
        <v>460068.47761010856</v>
      </c>
    </row>
    <row r="83" spans="1:10" ht="35.25" customHeight="1" x14ac:dyDescent="0.25">
      <c r="A83" s="48"/>
      <c r="B83" s="13">
        <v>2</v>
      </c>
      <c r="C83" s="13">
        <v>30</v>
      </c>
      <c r="D83" s="13">
        <f t="shared" si="8"/>
        <v>30</v>
      </c>
      <c r="E83" s="14">
        <v>2201173.4700000002</v>
      </c>
      <c r="F83" s="14">
        <f t="shared" si="7"/>
        <v>2466855.1078290003</v>
      </c>
      <c r="G83" s="15">
        <f t="shared" si="9"/>
        <v>4933710.2156580007</v>
      </c>
      <c r="H83" s="15">
        <f t="shared" si="10"/>
        <v>493371.02156580007</v>
      </c>
      <c r="I83" s="15">
        <f t="shared" si="11"/>
        <v>93740.494097502014</v>
      </c>
      <c r="J83" s="15">
        <f t="shared" si="12"/>
        <v>5520821.7313213022</v>
      </c>
    </row>
    <row r="84" spans="1:10" ht="35.25" customHeight="1" x14ac:dyDescent="0.25">
      <c r="A84" s="33" t="s">
        <v>29</v>
      </c>
      <c r="B84" s="13">
        <v>1</v>
      </c>
      <c r="C84" s="13">
        <v>22</v>
      </c>
      <c r="D84" s="13">
        <f t="shared" si="8"/>
        <v>22</v>
      </c>
      <c r="E84" s="14">
        <v>2201173.4700000002</v>
      </c>
      <c r="F84" s="14">
        <f t="shared" si="7"/>
        <v>2466855.1078290003</v>
      </c>
      <c r="G84" s="15">
        <f t="shared" si="9"/>
        <v>1809027.0790746002</v>
      </c>
      <c r="H84" s="15">
        <f t="shared" si="10"/>
        <v>180902.70790746005</v>
      </c>
      <c r="I84" s="15">
        <f t="shared" si="11"/>
        <v>34371.514502417413</v>
      </c>
      <c r="J84" s="15">
        <f t="shared" si="12"/>
        <v>2024301.3014844777</v>
      </c>
    </row>
    <row r="85" spans="1:10" ht="35.25" customHeight="1" x14ac:dyDescent="0.25">
      <c r="A85" s="33" t="s">
        <v>30</v>
      </c>
      <c r="B85" s="13">
        <v>1</v>
      </c>
      <c r="C85" s="13">
        <v>30</v>
      </c>
      <c r="D85" s="13">
        <f t="shared" si="8"/>
        <v>30</v>
      </c>
      <c r="E85" s="14">
        <v>2201173.4700000002</v>
      </c>
      <c r="F85" s="14">
        <f t="shared" si="7"/>
        <v>2466855.1078290003</v>
      </c>
      <c r="G85" s="15">
        <f t="shared" si="9"/>
        <v>2466855.1078290003</v>
      </c>
      <c r="H85" s="15">
        <f t="shared" si="10"/>
        <v>246685.51078290003</v>
      </c>
      <c r="I85" s="15">
        <f t="shared" si="11"/>
        <v>46870.247048751007</v>
      </c>
      <c r="J85" s="15">
        <f t="shared" si="12"/>
        <v>2760410.8656606511</v>
      </c>
    </row>
    <row r="86" spans="1:10" ht="35.25" customHeight="1" x14ac:dyDescent="0.25">
      <c r="A86" s="33" t="s">
        <v>31</v>
      </c>
      <c r="B86" s="13">
        <v>1</v>
      </c>
      <c r="C86" s="13">
        <v>30</v>
      </c>
      <c r="D86" s="13">
        <f t="shared" si="8"/>
        <v>30</v>
      </c>
      <c r="E86" s="14">
        <v>2201173.4700000002</v>
      </c>
      <c r="F86" s="14">
        <f t="shared" si="7"/>
        <v>2466855.1078290003</v>
      </c>
      <c r="G86" s="15">
        <f t="shared" si="9"/>
        <v>2466855.1078290003</v>
      </c>
      <c r="H86" s="15">
        <f t="shared" si="10"/>
        <v>246685.51078290003</v>
      </c>
      <c r="I86" s="15">
        <f t="shared" si="11"/>
        <v>46870.247048751007</v>
      </c>
      <c r="J86" s="15">
        <f t="shared" si="12"/>
        <v>2760410.8656606511</v>
      </c>
    </row>
    <row r="87" spans="1:10" ht="35.25" customHeight="1" x14ac:dyDescent="0.25">
      <c r="A87" s="33" t="s">
        <v>33</v>
      </c>
      <c r="B87" s="13">
        <v>1</v>
      </c>
      <c r="C87" s="13">
        <v>30</v>
      </c>
      <c r="D87" s="13">
        <f t="shared" si="8"/>
        <v>30</v>
      </c>
      <c r="E87" s="14">
        <v>2201173.4700000002</v>
      </c>
      <c r="F87" s="14">
        <f t="shared" si="7"/>
        <v>2466855.1078290003</v>
      </c>
      <c r="G87" s="15">
        <f t="shared" si="9"/>
        <v>2466855.1078290003</v>
      </c>
      <c r="H87" s="15">
        <f t="shared" si="10"/>
        <v>246685.51078290003</v>
      </c>
      <c r="I87" s="15">
        <f t="shared" si="11"/>
        <v>46870.247048751007</v>
      </c>
      <c r="J87" s="15">
        <f t="shared" si="12"/>
        <v>2760410.8656606511</v>
      </c>
    </row>
    <row r="88" spans="1:10" ht="35.25" customHeight="1" x14ac:dyDescent="0.25">
      <c r="A88" s="49" t="s">
        <v>32</v>
      </c>
      <c r="B88" s="13">
        <v>1</v>
      </c>
      <c r="C88" s="13">
        <v>22</v>
      </c>
      <c r="D88" s="13">
        <f t="shared" si="8"/>
        <v>22</v>
      </c>
      <c r="E88" s="14">
        <v>2201173.4700000002</v>
      </c>
      <c r="F88" s="14">
        <f t="shared" si="7"/>
        <v>2466855.1078290003</v>
      </c>
      <c r="G88" s="15">
        <f t="shared" si="9"/>
        <v>1809027.0790746002</v>
      </c>
      <c r="H88" s="15">
        <f t="shared" si="10"/>
        <v>180902.70790746005</v>
      </c>
      <c r="I88" s="15">
        <f t="shared" si="11"/>
        <v>34371.514502417413</v>
      </c>
      <c r="J88" s="15">
        <f t="shared" si="12"/>
        <v>2024301.3014844777</v>
      </c>
    </row>
    <row r="89" spans="1:10" ht="35.25" customHeight="1" x14ac:dyDescent="0.25">
      <c r="A89" s="49"/>
      <c r="B89" s="13">
        <v>1</v>
      </c>
      <c r="C89" s="13">
        <v>29</v>
      </c>
      <c r="D89" s="13">
        <f t="shared" si="8"/>
        <v>29</v>
      </c>
      <c r="E89" s="14">
        <v>2201173.4700000002</v>
      </c>
      <c r="F89" s="14">
        <f t="shared" si="7"/>
        <v>2466855.1078290003</v>
      </c>
      <c r="G89" s="15">
        <f t="shared" si="9"/>
        <v>2384626.6042347001</v>
      </c>
      <c r="H89" s="15">
        <f t="shared" si="10"/>
        <v>238462.66042347002</v>
      </c>
      <c r="I89" s="15">
        <f t="shared" si="11"/>
        <v>45307.905480459303</v>
      </c>
      <c r="J89" s="15">
        <f t="shared" si="12"/>
        <v>2668397.1701386296</v>
      </c>
    </row>
    <row r="90" spans="1:10" ht="35.25" customHeight="1" x14ac:dyDescent="0.25">
      <c r="A90" s="49"/>
      <c r="B90" s="13">
        <v>4</v>
      </c>
      <c r="C90" s="13">
        <v>30</v>
      </c>
      <c r="D90" s="13">
        <f t="shared" si="8"/>
        <v>30</v>
      </c>
      <c r="E90" s="14">
        <v>2201173.4700000002</v>
      </c>
      <c r="F90" s="14">
        <f t="shared" si="7"/>
        <v>2466855.1078290003</v>
      </c>
      <c r="G90" s="15">
        <f t="shared" si="9"/>
        <v>9867420.4313160013</v>
      </c>
      <c r="H90" s="15">
        <f t="shared" si="10"/>
        <v>986742.04313160013</v>
      </c>
      <c r="I90" s="15">
        <f t="shared" si="11"/>
        <v>187480.98819500403</v>
      </c>
      <c r="J90" s="15">
        <f t="shared" si="12"/>
        <v>11041643.462642604</v>
      </c>
    </row>
    <row r="91" spans="1:10" ht="35.25" customHeight="1" x14ac:dyDescent="0.25">
      <c r="A91" s="33" t="s">
        <v>36</v>
      </c>
      <c r="B91" s="13">
        <v>1</v>
      </c>
      <c r="C91" s="13">
        <v>30</v>
      </c>
      <c r="D91" s="13">
        <f t="shared" si="8"/>
        <v>30</v>
      </c>
      <c r="E91" s="14">
        <v>2201173.4700000002</v>
      </c>
      <c r="F91" s="14">
        <f t="shared" si="7"/>
        <v>2466855.1078290003</v>
      </c>
      <c r="G91" s="15">
        <f t="shared" si="9"/>
        <v>2466855.1078290003</v>
      </c>
      <c r="H91" s="15">
        <f t="shared" si="10"/>
        <v>246685.51078290003</v>
      </c>
      <c r="I91" s="15">
        <f t="shared" si="11"/>
        <v>46870.247048751007</v>
      </c>
      <c r="J91" s="15">
        <f t="shared" si="12"/>
        <v>2760410.8656606511</v>
      </c>
    </row>
    <row r="92" spans="1:10" ht="35.25" customHeight="1" x14ac:dyDescent="0.25">
      <c r="A92" s="50" t="s">
        <v>37</v>
      </c>
      <c r="B92" s="13">
        <v>1</v>
      </c>
      <c r="C92" s="13">
        <v>2</v>
      </c>
      <c r="D92" s="13">
        <f t="shared" si="8"/>
        <v>2</v>
      </c>
      <c r="E92" s="14">
        <v>2201173.4700000002</v>
      </c>
      <c r="F92" s="14">
        <f t="shared" si="7"/>
        <v>2466855.1078290003</v>
      </c>
      <c r="G92" s="15">
        <f t="shared" si="9"/>
        <v>164457.00718860002</v>
      </c>
      <c r="H92" s="15">
        <f t="shared" si="10"/>
        <v>16445.700718860004</v>
      </c>
      <c r="I92" s="15">
        <f t="shared" si="11"/>
        <v>3124.6831365834009</v>
      </c>
      <c r="J92" s="15">
        <f t="shared" si="12"/>
        <v>184027.39104404341</v>
      </c>
    </row>
    <row r="93" spans="1:10" ht="35.25" customHeight="1" x14ac:dyDescent="0.25">
      <c r="A93" s="51"/>
      <c r="B93" s="13">
        <v>1</v>
      </c>
      <c r="C93" s="13">
        <v>30</v>
      </c>
      <c r="D93" s="13">
        <f t="shared" si="8"/>
        <v>30</v>
      </c>
      <c r="E93" s="14">
        <v>2201173.4700000002</v>
      </c>
      <c r="F93" s="14">
        <f t="shared" si="7"/>
        <v>2466855.1078290003</v>
      </c>
      <c r="G93" s="15">
        <f t="shared" si="9"/>
        <v>2466855.1078290003</v>
      </c>
      <c r="H93" s="15">
        <f t="shared" si="10"/>
        <v>246685.51078290003</v>
      </c>
      <c r="I93" s="15">
        <f t="shared" si="11"/>
        <v>46870.247048751007</v>
      </c>
      <c r="J93" s="15">
        <f t="shared" si="12"/>
        <v>2760410.8656606511</v>
      </c>
    </row>
    <row r="94" spans="1:10" ht="35.25" customHeight="1" x14ac:dyDescent="0.25">
      <c r="A94" s="33" t="s">
        <v>38</v>
      </c>
      <c r="B94" s="13">
        <v>1</v>
      </c>
      <c r="C94" s="13">
        <v>30</v>
      </c>
      <c r="D94" s="13">
        <f t="shared" si="8"/>
        <v>30</v>
      </c>
      <c r="E94" s="14">
        <v>2201173.4700000002</v>
      </c>
      <c r="F94" s="14">
        <f t="shared" si="7"/>
        <v>2466855.1078290003</v>
      </c>
      <c r="G94" s="15">
        <f t="shared" si="9"/>
        <v>2466855.1078290003</v>
      </c>
      <c r="H94" s="15">
        <f t="shared" si="10"/>
        <v>246685.51078290003</v>
      </c>
      <c r="I94" s="15">
        <f t="shared" si="11"/>
        <v>46870.247048751007</v>
      </c>
      <c r="J94" s="15">
        <f t="shared" si="12"/>
        <v>2760410.8656606511</v>
      </c>
    </row>
    <row r="95" spans="1:10" ht="35.25" customHeight="1" x14ac:dyDescent="0.25">
      <c r="A95" s="33" t="s">
        <v>39</v>
      </c>
      <c r="B95" s="13">
        <v>1</v>
      </c>
      <c r="C95" s="13">
        <v>8</v>
      </c>
      <c r="D95" s="13">
        <f t="shared" si="8"/>
        <v>8</v>
      </c>
      <c r="E95" s="14">
        <v>2201173.4700000002</v>
      </c>
      <c r="F95" s="14">
        <f t="shared" si="7"/>
        <v>2466855.1078290003</v>
      </c>
      <c r="G95" s="15">
        <f t="shared" si="9"/>
        <v>657828.02875440009</v>
      </c>
      <c r="H95" s="15">
        <f t="shared" si="10"/>
        <v>65782.802875440015</v>
      </c>
      <c r="I95" s="15">
        <f t="shared" si="11"/>
        <v>12498.732546333604</v>
      </c>
      <c r="J95" s="15">
        <f t="shared" si="12"/>
        <v>736109.56417617365</v>
      </c>
    </row>
    <row r="96" spans="1:10" ht="35.25" customHeight="1" x14ac:dyDescent="0.25">
      <c r="A96" s="50" t="s">
        <v>40</v>
      </c>
      <c r="B96" s="13">
        <v>7</v>
      </c>
      <c r="C96" s="13">
        <v>30</v>
      </c>
      <c r="D96" s="13">
        <f t="shared" si="8"/>
        <v>30</v>
      </c>
      <c r="E96" s="14">
        <v>2201173.4700000002</v>
      </c>
      <c r="F96" s="14">
        <f t="shared" si="7"/>
        <v>2466855.1078290003</v>
      </c>
      <c r="G96" s="15">
        <f t="shared" si="9"/>
        <v>17267985.754803002</v>
      </c>
      <c r="H96" s="15">
        <f t="shared" si="10"/>
        <v>1726798.5754803002</v>
      </c>
      <c r="I96" s="15">
        <f t="shared" si="11"/>
        <v>328091.72934125707</v>
      </c>
      <c r="J96" s="15">
        <f t="shared" si="12"/>
        <v>19322876.05962456</v>
      </c>
    </row>
    <row r="97" spans="1:10" ht="35.25" customHeight="1" x14ac:dyDescent="0.25">
      <c r="A97" s="51"/>
      <c r="B97" s="13">
        <v>1</v>
      </c>
      <c r="C97" s="13">
        <v>10</v>
      </c>
      <c r="D97" s="13">
        <f t="shared" si="8"/>
        <v>10</v>
      </c>
      <c r="E97" s="14">
        <v>2201173.4700000002</v>
      </c>
      <c r="F97" s="14">
        <f t="shared" si="7"/>
        <v>2466855.1078290003</v>
      </c>
      <c r="G97" s="15">
        <f t="shared" si="9"/>
        <v>822285.03594300011</v>
      </c>
      <c r="H97" s="15">
        <f t="shared" si="10"/>
        <v>82228.503594300011</v>
      </c>
      <c r="I97" s="15">
        <f t="shared" si="11"/>
        <v>15623.415682917002</v>
      </c>
      <c r="J97" s="15">
        <f t="shared" si="12"/>
        <v>920136.95522021712</v>
      </c>
    </row>
    <row r="98" spans="1:10" ht="35.25" customHeight="1" x14ac:dyDescent="0.25">
      <c r="A98" s="33" t="s">
        <v>41</v>
      </c>
      <c r="B98" s="13">
        <v>2</v>
      </c>
      <c r="C98" s="13">
        <v>30</v>
      </c>
      <c r="D98" s="13">
        <f t="shared" si="8"/>
        <v>30</v>
      </c>
      <c r="E98" s="14">
        <v>2201173.4700000002</v>
      </c>
      <c r="F98" s="14">
        <f t="shared" si="7"/>
        <v>2466855.1078290003</v>
      </c>
      <c r="G98" s="15">
        <f t="shared" si="9"/>
        <v>4933710.2156580007</v>
      </c>
      <c r="H98" s="15">
        <f t="shared" si="10"/>
        <v>493371.02156580007</v>
      </c>
      <c r="I98" s="15">
        <f t="shared" si="11"/>
        <v>93740.494097502014</v>
      </c>
      <c r="J98" s="15">
        <f t="shared" si="12"/>
        <v>5520821.7313213022</v>
      </c>
    </row>
    <row r="99" spans="1:10" ht="35.25" customHeight="1" x14ac:dyDescent="0.25">
      <c r="A99" s="33" t="s">
        <v>42</v>
      </c>
      <c r="B99" s="13">
        <v>2</v>
      </c>
      <c r="C99" s="13">
        <v>30</v>
      </c>
      <c r="D99" s="13">
        <f t="shared" si="8"/>
        <v>30</v>
      </c>
      <c r="E99" s="14">
        <v>2201173.4700000002</v>
      </c>
      <c r="F99" s="14">
        <f t="shared" si="7"/>
        <v>2466855.1078290003</v>
      </c>
      <c r="G99" s="15">
        <f t="shared" si="9"/>
        <v>4933710.2156580007</v>
      </c>
      <c r="H99" s="15">
        <f t="shared" si="10"/>
        <v>493371.02156580007</v>
      </c>
      <c r="I99" s="15">
        <f t="shared" si="11"/>
        <v>93740.494097502014</v>
      </c>
      <c r="J99" s="15">
        <f t="shared" si="12"/>
        <v>5520821.7313213022</v>
      </c>
    </row>
    <row r="100" spans="1:10" ht="35.25" customHeight="1" x14ac:dyDescent="0.25">
      <c r="A100" s="33" t="s">
        <v>43</v>
      </c>
      <c r="B100" s="13">
        <v>1</v>
      </c>
      <c r="C100" s="13">
        <v>11</v>
      </c>
      <c r="D100" s="13">
        <f t="shared" si="8"/>
        <v>11</v>
      </c>
      <c r="E100" s="14">
        <v>2201173.4700000002</v>
      </c>
      <c r="F100" s="14">
        <f t="shared" si="7"/>
        <v>2466855.1078290003</v>
      </c>
      <c r="G100" s="15">
        <f t="shared" si="9"/>
        <v>904513.53953730012</v>
      </c>
      <c r="H100" s="15">
        <f t="shared" si="10"/>
        <v>90451.353953730024</v>
      </c>
      <c r="I100" s="15">
        <f t="shared" si="11"/>
        <v>17185.757251208706</v>
      </c>
      <c r="J100" s="15">
        <f t="shared" si="12"/>
        <v>1012150.6507422389</v>
      </c>
    </row>
    <row r="101" spans="1:10" ht="35.25" customHeight="1" x14ac:dyDescent="0.25">
      <c r="A101" s="33" t="s">
        <v>61</v>
      </c>
      <c r="B101" s="13">
        <v>2</v>
      </c>
      <c r="C101" s="13">
        <v>30</v>
      </c>
      <c r="D101" s="13">
        <f t="shared" si="8"/>
        <v>30</v>
      </c>
      <c r="E101" s="14">
        <v>2201173.4700000002</v>
      </c>
      <c r="F101" s="14">
        <f t="shared" si="7"/>
        <v>2466855.1078290003</v>
      </c>
      <c r="G101" s="15">
        <f t="shared" si="9"/>
        <v>4933710.2156580007</v>
      </c>
      <c r="H101" s="15">
        <f t="shared" si="10"/>
        <v>493371.02156580007</v>
      </c>
      <c r="I101" s="15">
        <f t="shared" si="11"/>
        <v>93740.494097502014</v>
      </c>
      <c r="J101" s="15">
        <f t="shared" si="12"/>
        <v>5520821.7313213022</v>
      </c>
    </row>
    <row r="102" spans="1:10" ht="35.25" customHeight="1" x14ac:dyDescent="0.25">
      <c r="A102" s="33" t="s">
        <v>62</v>
      </c>
      <c r="B102" s="13">
        <v>1</v>
      </c>
      <c r="C102" s="13">
        <v>30</v>
      </c>
      <c r="D102" s="13">
        <f t="shared" si="8"/>
        <v>30</v>
      </c>
      <c r="E102" s="14">
        <v>2201173.4700000002</v>
      </c>
      <c r="F102" s="14">
        <f t="shared" si="7"/>
        <v>2466855.1078290003</v>
      </c>
      <c r="G102" s="15">
        <f t="shared" si="9"/>
        <v>2466855.1078290003</v>
      </c>
      <c r="H102" s="15">
        <f t="shared" si="10"/>
        <v>246685.51078290003</v>
      </c>
      <c r="I102" s="15">
        <f t="shared" si="11"/>
        <v>46870.247048751007</v>
      </c>
      <c r="J102" s="15">
        <f t="shared" si="12"/>
        <v>2760410.8656606511</v>
      </c>
    </row>
    <row r="103" spans="1:10" ht="35.25" customHeight="1" x14ac:dyDescent="0.25">
      <c r="A103" s="33" t="s">
        <v>47</v>
      </c>
      <c r="B103" s="13">
        <v>1</v>
      </c>
      <c r="C103" s="13">
        <v>30</v>
      </c>
      <c r="D103" s="13">
        <f t="shared" si="8"/>
        <v>30</v>
      </c>
      <c r="E103" s="14">
        <v>2201173.4700000002</v>
      </c>
      <c r="F103" s="14">
        <f t="shared" si="7"/>
        <v>2466855.1078290003</v>
      </c>
      <c r="G103" s="15">
        <f t="shared" si="9"/>
        <v>2466855.1078290003</v>
      </c>
      <c r="H103" s="15">
        <f t="shared" si="10"/>
        <v>246685.51078290003</v>
      </c>
      <c r="I103" s="15">
        <f t="shared" si="11"/>
        <v>46870.247048751007</v>
      </c>
      <c r="J103" s="15">
        <f t="shared" si="12"/>
        <v>2760410.8656606511</v>
      </c>
    </row>
    <row r="104" spans="1:10" ht="35.25" customHeight="1" x14ac:dyDescent="0.25">
      <c r="A104" s="33" t="s">
        <v>49</v>
      </c>
      <c r="B104" s="13">
        <v>1</v>
      </c>
      <c r="C104" s="13">
        <v>30</v>
      </c>
      <c r="D104" s="13">
        <f t="shared" si="8"/>
        <v>30</v>
      </c>
      <c r="E104" s="14">
        <v>2201173.4700000002</v>
      </c>
      <c r="F104" s="14">
        <f t="shared" si="7"/>
        <v>2466855.1078290003</v>
      </c>
      <c r="G104" s="15">
        <f t="shared" si="9"/>
        <v>2466855.1078290003</v>
      </c>
      <c r="H104" s="15">
        <f t="shared" si="10"/>
        <v>246685.51078290003</v>
      </c>
      <c r="I104" s="15">
        <f t="shared" si="11"/>
        <v>46870.247048751007</v>
      </c>
      <c r="J104" s="15">
        <f t="shared" si="12"/>
        <v>2760410.8656606511</v>
      </c>
    </row>
    <row r="105" spans="1:10" ht="35.25" customHeight="1" x14ac:dyDescent="0.25">
      <c r="A105" s="33" t="s">
        <v>51</v>
      </c>
      <c r="B105" s="13">
        <v>1</v>
      </c>
      <c r="C105" s="13">
        <v>30</v>
      </c>
      <c r="D105" s="13">
        <f t="shared" si="8"/>
        <v>30</v>
      </c>
      <c r="E105" s="14">
        <v>2201173.4700000002</v>
      </c>
      <c r="F105" s="14">
        <f t="shared" si="7"/>
        <v>2466855.1078290003</v>
      </c>
      <c r="G105" s="15">
        <f t="shared" si="9"/>
        <v>2466855.1078290003</v>
      </c>
      <c r="H105" s="15">
        <f t="shared" si="10"/>
        <v>246685.51078290003</v>
      </c>
      <c r="I105" s="15">
        <f t="shared" si="11"/>
        <v>46870.247048751007</v>
      </c>
      <c r="J105" s="15">
        <f t="shared" si="12"/>
        <v>2760410.8656606511</v>
      </c>
    </row>
    <row r="106" spans="1:10" ht="35.25" customHeight="1" x14ac:dyDescent="0.25">
      <c r="A106" s="33" t="s">
        <v>52</v>
      </c>
      <c r="B106" s="13">
        <v>1</v>
      </c>
      <c r="C106" s="13">
        <v>19</v>
      </c>
      <c r="D106" s="13">
        <f t="shared" si="8"/>
        <v>19</v>
      </c>
      <c r="E106" s="14">
        <v>2201173.4700000002</v>
      </c>
      <c r="F106" s="14">
        <f t="shared" si="7"/>
        <v>2466855.1078290003</v>
      </c>
      <c r="G106" s="15">
        <f t="shared" si="9"/>
        <v>1562341.5682917002</v>
      </c>
      <c r="H106" s="15">
        <f t="shared" si="10"/>
        <v>156234.15682917004</v>
      </c>
      <c r="I106" s="15">
        <f t="shared" si="11"/>
        <v>29684.489797542308</v>
      </c>
      <c r="J106" s="15">
        <f t="shared" si="12"/>
        <v>1748260.2149184125</v>
      </c>
    </row>
    <row r="107" spans="1:10" ht="35.25" customHeight="1" x14ac:dyDescent="0.25">
      <c r="A107" s="33" t="s">
        <v>53</v>
      </c>
      <c r="B107" s="13">
        <v>2</v>
      </c>
      <c r="C107" s="13">
        <v>30</v>
      </c>
      <c r="D107" s="13">
        <f t="shared" si="8"/>
        <v>30</v>
      </c>
      <c r="E107" s="14">
        <v>2201173.4700000002</v>
      </c>
      <c r="F107" s="14">
        <f t="shared" si="7"/>
        <v>2466855.1078290003</v>
      </c>
      <c r="G107" s="15">
        <f t="shared" si="9"/>
        <v>4933710.2156580007</v>
      </c>
      <c r="H107" s="15">
        <f t="shared" si="10"/>
        <v>493371.02156580007</v>
      </c>
      <c r="I107" s="15">
        <f t="shared" si="11"/>
        <v>93740.494097502014</v>
      </c>
      <c r="J107" s="15">
        <f t="shared" si="12"/>
        <v>5520821.7313213022</v>
      </c>
    </row>
    <row r="108" spans="1:10" ht="35.25" customHeight="1" x14ac:dyDescent="0.25">
      <c r="A108" s="33" t="s">
        <v>54</v>
      </c>
      <c r="B108" s="13">
        <v>1</v>
      </c>
      <c r="C108" s="13">
        <v>30</v>
      </c>
      <c r="D108" s="13">
        <f t="shared" si="8"/>
        <v>30</v>
      </c>
      <c r="E108" s="14">
        <v>2201173.4700000002</v>
      </c>
      <c r="F108" s="14">
        <f t="shared" si="7"/>
        <v>2466855.1078290003</v>
      </c>
      <c r="G108" s="15">
        <f t="shared" si="9"/>
        <v>2466855.1078290003</v>
      </c>
      <c r="H108" s="15">
        <f t="shared" si="10"/>
        <v>246685.51078290003</v>
      </c>
      <c r="I108" s="15">
        <f t="shared" si="11"/>
        <v>46870.247048751007</v>
      </c>
      <c r="J108" s="15">
        <f t="shared" si="12"/>
        <v>2760410.8656606511</v>
      </c>
    </row>
    <row r="109" spans="1:10" ht="35.25" customHeight="1" x14ac:dyDescent="0.25">
      <c r="A109" s="33" t="s">
        <v>56</v>
      </c>
      <c r="B109" s="13">
        <v>1</v>
      </c>
      <c r="C109" s="13">
        <v>30</v>
      </c>
      <c r="D109" s="13">
        <f t="shared" si="8"/>
        <v>30</v>
      </c>
      <c r="E109" s="14">
        <v>2201173.4700000002</v>
      </c>
      <c r="F109" s="14">
        <f t="shared" si="7"/>
        <v>2466855.1078290003</v>
      </c>
      <c r="G109" s="15">
        <f t="shared" si="9"/>
        <v>2466855.1078290003</v>
      </c>
      <c r="H109" s="15">
        <f t="shared" si="10"/>
        <v>246685.51078290003</v>
      </c>
      <c r="I109" s="15">
        <f t="shared" si="11"/>
        <v>46870.247048751007</v>
      </c>
      <c r="J109" s="15">
        <f t="shared" si="12"/>
        <v>2760410.8656606511</v>
      </c>
    </row>
    <row r="110" spans="1:10" ht="17.25" customHeight="1" x14ac:dyDescent="0.25">
      <c r="B110" s="20">
        <f>SUM(B69:B109)</f>
        <v>77</v>
      </c>
      <c r="C110" s="20"/>
      <c r="D110" s="20">
        <f>SUM(D69:D109)</f>
        <v>1006</v>
      </c>
      <c r="E110" s="41" t="s">
        <v>8</v>
      </c>
      <c r="F110" s="42"/>
      <c r="G110" s="35">
        <f>SUM(G69:G109)</f>
        <v>171528658.4977099</v>
      </c>
      <c r="H110" s="35">
        <f>SUM(H69:H109)</f>
        <v>17152865.849770982</v>
      </c>
      <c r="I110" s="35">
        <f>SUM(I69:I109)</f>
        <v>3259044.5114564858</v>
      </c>
      <c r="J110" s="36">
        <f>SUM(J69:J109)</f>
        <v>191940568.85893723</v>
      </c>
    </row>
    <row r="112" spans="1:10" x14ac:dyDescent="0.25">
      <c r="E112" s="32"/>
    </row>
    <row r="113" spans="1:18" ht="15.75" x14ac:dyDescent="0.25">
      <c r="A113" s="16" t="s">
        <v>58</v>
      </c>
      <c r="B113" s="24">
        <f>B65+B110+B4</f>
        <v>243</v>
      </c>
      <c r="E113" s="37"/>
      <c r="F113" s="37"/>
      <c r="G113" s="37"/>
      <c r="H113" s="37"/>
      <c r="I113" s="37"/>
      <c r="J113" s="37"/>
      <c r="K113" s="37"/>
      <c r="L113" s="18"/>
      <c r="M113" s="18"/>
    </row>
    <row r="114" spans="1:18" ht="15.75" customHeight="1" x14ac:dyDescent="0.25">
      <c r="A114" s="25"/>
      <c r="B114" s="25"/>
      <c r="E114" s="25"/>
      <c r="F114" s="25"/>
      <c r="G114" s="25"/>
      <c r="H114" s="25"/>
      <c r="I114" s="38"/>
      <c r="J114" s="38"/>
      <c r="K114" s="39"/>
      <c r="L114" s="18"/>
      <c r="M114" s="18"/>
    </row>
    <row r="115" spans="1:18" ht="15.75" customHeight="1" x14ac:dyDescent="0.25">
      <c r="D115" s="26"/>
      <c r="E115" s="57" t="s">
        <v>63</v>
      </c>
      <c r="F115" s="57" t="s">
        <v>64</v>
      </c>
      <c r="G115" s="57" t="s">
        <v>65</v>
      </c>
      <c r="H115" s="25"/>
      <c r="I115" s="38"/>
      <c r="J115" s="38"/>
      <c r="K115" s="39"/>
      <c r="L115" s="18"/>
      <c r="M115" s="18"/>
    </row>
    <row r="116" spans="1:18" ht="15.75" x14ac:dyDescent="0.25">
      <c r="A116" s="27" t="s">
        <v>8</v>
      </c>
      <c r="B116" s="28">
        <f>G5+G65+G110</f>
        <v>562936335.60657763</v>
      </c>
      <c r="D116" s="26"/>
      <c r="E116" s="14">
        <v>2466855.1078290003</v>
      </c>
      <c r="F116" s="25"/>
      <c r="G116" s="25"/>
      <c r="H116" s="25"/>
      <c r="I116" s="38"/>
      <c r="J116" s="38"/>
      <c r="K116" s="39"/>
      <c r="L116" s="18"/>
      <c r="M116" s="18"/>
      <c r="N116" s="18"/>
      <c r="O116" s="18"/>
      <c r="P116" s="18"/>
      <c r="Q116" s="18"/>
      <c r="R116" s="18"/>
    </row>
    <row r="117" spans="1:18" ht="15.75" x14ac:dyDescent="0.25">
      <c r="A117" s="27" t="s">
        <v>59</v>
      </c>
      <c r="B117" s="28">
        <f>B116*10%</f>
        <v>56293633.560657769</v>
      </c>
      <c r="D117" s="26"/>
      <c r="E117" s="28">
        <f>E116*10%</f>
        <v>246685.51078290003</v>
      </c>
      <c r="F117" s="25"/>
      <c r="G117" s="25"/>
      <c r="H117" s="25"/>
      <c r="I117" s="38"/>
      <c r="J117" s="38"/>
      <c r="K117" s="39"/>
      <c r="L117" s="18"/>
      <c r="M117" s="18"/>
      <c r="N117" s="18"/>
      <c r="O117" s="18"/>
      <c r="P117" s="18"/>
      <c r="Q117" s="18"/>
      <c r="R117" s="18"/>
    </row>
    <row r="118" spans="1:18" ht="15.75" x14ac:dyDescent="0.25">
      <c r="A118" s="27" t="s">
        <v>60</v>
      </c>
      <c r="B118" s="28">
        <f>B116*10%*19%</f>
        <v>10695790.376524976</v>
      </c>
      <c r="D118" s="26"/>
      <c r="E118" s="28">
        <f>E116*10%*19%</f>
        <v>46870.247048751007</v>
      </c>
      <c r="F118" s="25"/>
      <c r="G118" s="53"/>
      <c r="H118" s="53"/>
      <c r="I118" s="53"/>
      <c r="J118" s="53"/>
      <c r="K118" s="37"/>
      <c r="L118" s="18"/>
      <c r="M118" s="18"/>
      <c r="N118" s="18"/>
      <c r="O118" s="18"/>
      <c r="P118" s="18"/>
      <c r="Q118" s="18"/>
      <c r="R118" s="18"/>
    </row>
    <row r="119" spans="1:18" ht="15.75" x14ac:dyDescent="0.25">
      <c r="A119" s="29" t="s">
        <v>10</v>
      </c>
      <c r="B119" s="30">
        <f>SUM(B116:B118)</f>
        <v>629925759.5437603</v>
      </c>
      <c r="D119" s="26"/>
      <c r="E119" s="30">
        <f>SUM(E116:E118)</f>
        <v>2760410.8656606511</v>
      </c>
      <c r="F119" s="30">
        <f>E119*43</f>
        <v>118697667.223408</v>
      </c>
      <c r="G119" s="30">
        <f>F119*4</f>
        <v>474790668.89363199</v>
      </c>
      <c r="L119" s="18"/>
      <c r="M119" s="18"/>
      <c r="N119" s="18"/>
      <c r="O119" s="18"/>
      <c r="P119" s="18"/>
      <c r="Q119" s="18"/>
      <c r="R119" s="18"/>
    </row>
    <row r="123" spans="1:18" x14ac:dyDescent="0.25">
      <c r="B123" s="30">
        <f>B119-F119</f>
        <v>511228092.32035232</v>
      </c>
    </row>
    <row r="124" spans="1:18" x14ac:dyDescent="0.25">
      <c r="B124" s="30">
        <f>B123*4</f>
        <v>2044912369.2814093</v>
      </c>
    </row>
  </sheetData>
  <mergeCells count="18">
    <mergeCell ref="G118:J118"/>
    <mergeCell ref="A6:J6"/>
    <mergeCell ref="M1:S1"/>
    <mergeCell ref="A19:A22"/>
    <mergeCell ref="A23:A24"/>
    <mergeCell ref="A30:A31"/>
    <mergeCell ref="A38:A40"/>
    <mergeCell ref="A43:A45"/>
    <mergeCell ref="E110:F110"/>
    <mergeCell ref="A2:J2"/>
    <mergeCell ref="A67:J67"/>
    <mergeCell ref="A78:A81"/>
    <mergeCell ref="A82:A83"/>
    <mergeCell ref="A88:A90"/>
    <mergeCell ref="A92:A93"/>
    <mergeCell ref="A96:A97"/>
    <mergeCell ref="A53:A57"/>
    <mergeCell ref="A58:A59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Jully Beronica Villa Herrera</dc:creator>
  <cp:lastModifiedBy>Luis Fernando Delgado Montoya</cp:lastModifiedBy>
  <dcterms:created xsi:type="dcterms:W3CDTF">2024-07-18T19:05:01Z</dcterms:created>
  <dcterms:modified xsi:type="dcterms:W3CDTF">2024-07-29T16:43:53Z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2024-07-18T19:05:35Z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3749156d-b09b-40cd-93c5-0672011918a4</vt:lpwstr>
  </property>
  <property fmtid="{D5CDD505-2E9C-101B-9397-08002B2CF9AE}" pid="8" name="MSIP_Label_fc111285-cafa-4fc9-8a9a-bd902089b24f_ContentBits">
    <vt:lpwstr>0</vt:lpwstr>
  </property>
</Properties>
</file>