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A05B992D-6B54-44D4-9EA2-D6D0413CA1A3}" xr6:coauthVersionLast="47" xr6:coauthVersionMax="47" xr10:uidLastSave="{00000000-0000-0000-0000-000000000000}"/>
  <workbookProtection workbookAlgorithmName="SHA-512" workbookHashValue="+HkyXI2SBXzrtbdiCgF3u0YkIIqPhtove+/BMi+XcUcBJrecpOgOha2Tt5Zq3eHV2msRwuyvS/J+teYa/3vrJQ==" workbookSaltValue="eXOGsLDgFapMLBLKJowVoQ==" workbookSpinCount="100000" lockStructure="1"/>
  <bookViews>
    <workbookView xWindow="-120" yWindow="-120" windowWidth="20730" windowHeight="11040" tabRatio="494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24" l="1"/>
  <c r="W38" i="24"/>
  <c r="W37" i="24"/>
  <c r="W36" i="24"/>
  <c r="W35" i="24"/>
  <c r="W34" i="24"/>
  <c r="W33" i="24"/>
  <c r="W32" i="24"/>
  <c r="W31" i="24"/>
  <c r="W30" i="24"/>
  <c r="W29" i="24"/>
  <c r="W28" i="24"/>
  <c r="V3" i="48"/>
  <c r="W3" i="48"/>
  <c r="V4" i="48"/>
  <c r="W4" i="48"/>
  <c r="V5" i="48"/>
  <c r="W5" i="48"/>
  <c r="V6" i="48"/>
  <c r="W6" i="48"/>
  <c r="V7" i="48"/>
  <c r="W7" i="48"/>
  <c r="V8" i="48"/>
  <c r="W8" i="48"/>
  <c r="V9" i="48"/>
  <c r="W9" i="48"/>
  <c r="V10" i="48"/>
  <c r="W10" i="48"/>
  <c r="V11" i="48"/>
  <c r="W11" i="48"/>
  <c r="V12" i="48"/>
  <c r="W12" i="48"/>
  <c r="V13" i="48"/>
  <c r="W13" i="48"/>
  <c r="V14" i="48"/>
  <c r="W14" i="48"/>
  <c r="V15" i="48"/>
  <c r="W15" i="48"/>
  <c r="V16" i="48"/>
  <c r="W16" i="48"/>
  <c r="V17" i="48"/>
  <c r="W17" i="48"/>
  <c r="V18" i="48"/>
  <c r="W18" i="48"/>
  <c r="V19" i="48"/>
  <c r="W19" i="48"/>
  <c r="V20" i="48"/>
  <c r="W20" i="48"/>
  <c r="V21" i="48"/>
  <c r="W21" i="48"/>
  <c r="V22" i="48"/>
  <c r="W22" i="48"/>
  <c r="V23" i="48"/>
  <c r="W23" i="48"/>
  <c r="V24" i="48"/>
  <c r="W24" i="48"/>
  <c r="V25" i="48"/>
  <c r="W25" i="48"/>
  <c r="V26" i="48"/>
  <c r="W26" i="48"/>
  <c r="V27" i="48"/>
  <c r="W27" i="48"/>
  <c r="V28" i="48"/>
  <c r="W28" i="48"/>
  <c r="V29" i="48"/>
  <c r="W29" i="48"/>
  <c r="V30" i="48"/>
  <c r="W30" i="48"/>
  <c r="V31" i="48"/>
  <c r="W31" i="48"/>
  <c r="V32" i="48"/>
  <c r="W32" i="48"/>
  <c r="V33" i="48"/>
  <c r="W33" i="48"/>
  <c r="V34" i="48"/>
  <c r="W34" i="48"/>
  <c r="V35" i="48"/>
  <c r="W35" i="48"/>
  <c r="V36" i="48"/>
  <c r="W36" i="48"/>
  <c r="V37" i="48"/>
  <c r="W37" i="48"/>
  <c r="V38" i="48"/>
  <c r="W38" i="48"/>
  <c r="V39" i="48"/>
  <c r="W39" i="48"/>
  <c r="V40" i="48"/>
  <c r="W40" i="48"/>
  <c r="V41" i="48"/>
  <c r="W41" i="48"/>
  <c r="V42" i="48"/>
  <c r="W42" i="48"/>
  <c r="V43" i="48"/>
  <c r="W43" i="48"/>
  <c r="V44" i="48"/>
  <c r="W44" i="48"/>
  <c r="V45" i="48"/>
  <c r="W45" i="48"/>
  <c r="V46" i="48"/>
  <c r="W46" i="48"/>
  <c r="V47" i="48"/>
  <c r="W47" i="48"/>
  <c r="V48" i="48"/>
  <c r="W48" i="48"/>
  <c r="V49" i="48"/>
  <c r="W49" i="48"/>
  <c r="V50" i="48"/>
  <c r="W50" i="48"/>
  <c r="V51" i="48"/>
  <c r="W51" i="48"/>
  <c r="V52" i="48"/>
  <c r="W52" i="48"/>
  <c r="V53" i="48"/>
  <c r="W53" i="48"/>
  <c r="V54" i="48"/>
  <c r="W54" i="48"/>
  <c r="V55" i="48"/>
  <c r="W55" i="48"/>
  <c r="V56" i="48"/>
  <c r="W56" i="48"/>
  <c r="V57" i="48"/>
  <c r="W57" i="48"/>
  <c r="V58" i="48"/>
  <c r="W58" i="48"/>
  <c r="V59" i="48"/>
  <c r="W59" i="48"/>
  <c r="V60" i="48"/>
  <c r="W60" i="48"/>
  <c r="V61" i="48"/>
  <c r="W61" i="48"/>
  <c r="V62" i="48"/>
  <c r="W62" i="48"/>
  <c r="V63" i="48"/>
  <c r="W63" i="48"/>
  <c r="V64" i="48"/>
  <c r="W64" i="48"/>
  <c r="V65" i="48"/>
  <c r="W65" i="48"/>
  <c r="V66" i="48"/>
  <c r="W66" i="48"/>
  <c r="V67" i="48"/>
  <c r="W67" i="48"/>
  <c r="V68" i="48"/>
  <c r="W68" i="48"/>
  <c r="V69" i="48"/>
  <c r="W69" i="48"/>
  <c r="V70" i="48"/>
  <c r="W70" i="48"/>
  <c r="V71" i="48"/>
  <c r="W71" i="48"/>
  <c r="V72" i="48"/>
  <c r="W72" i="48"/>
  <c r="V73" i="48"/>
  <c r="W73" i="48"/>
  <c r="V74" i="48"/>
  <c r="W74" i="48"/>
  <c r="V75" i="48"/>
  <c r="W75" i="48"/>
  <c r="V76" i="48"/>
  <c r="W76" i="48"/>
  <c r="V77" i="48"/>
  <c r="W77" i="48"/>
  <c r="V78" i="48"/>
  <c r="W78" i="48"/>
  <c r="V79" i="48"/>
  <c r="W79" i="48"/>
  <c r="V80" i="48"/>
  <c r="W80" i="48"/>
  <c r="V81" i="48"/>
  <c r="W81" i="48"/>
  <c r="V82" i="48"/>
  <c r="W82" i="48"/>
  <c r="V83" i="48"/>
  <c r="W83" i="48"/>
  <c r="V84" i="48"/>
  <c r="W84" i="48"/>
  <c r="V85" i="48"/>
  <c r="W85" i="48"/>
  <c r="V86" i="48"/>
  <c r="W86" i="48"/>
  <c r="V87" i="48"/>
  <c r="W87" i="48"/>
  <c r="V88" i="48"/>
  <c r="W88" i="48"/>
  <c r="V89" i="48"/>
  <c r="W89" i="48"/>
  <c r="V90" i="48"/>
  <c r="W90" i="48"/>
  <c r="V91" i="48"/>
  <c r="W91" i="48"/>
  <c r="V92" i="48"/>
  <c r="W92" i="48"/>
  <c r="V93" i="48"/>
  <c r="W93" i="48"/>
  <c r="V94" i="48"/>
  <c r="W94" i="48"/>
  <c r="V95" i="48"/>
  <c r="W95" i="48"/>
  <c r="V96" i="48"/>
  <c r="W96" i="48"/>
  <c r="V97" i="48"/>
  <c r="W97" i="48"/>
  <c r="V98" i="48"/>
  <c r="W98" i="48"/>
  <c r="V99" i="48"/>
  <c r="W99" i="48"/>
  <c r="V100" i="48"/>
  <c r="W100" i="48"/>
  <c r="V101" i="48"/>
  <c r="W101" i="48"/>
  <c r="V102" i="48"/>
  <c r="W102" i="48"/>
  <c r="V103" i="48"/>
  <c r="W103" i="48"/>
  <c r="V104" i="48"/>
  <c r="W104" i="48"/>
  <c r="V105" i="48"/>
  <c r="W105" i="48"/>
  <c r="V106" i="48"/>
  <c r="W106" i="48"/>
  <c r="V107" i="48"/>
  <c r="W107" i="48"/>
  <c r="V108" i="48"/>
  <c r="W108" i="48"/>
  <c r="V109" i="48"/>
  <c r="W109" i="48"/>
  <c r="V110" i="48"/>
  <c r="W110" i="48"/>
  <c r="V111" i="48"/>
  <c r="W111" i="48"/>
  <c r="V112" i="48"/>
  <c r="W112" i="48"/>
  <c r="V113" i="48"/>
  <c r="W113" i="48"/>
  <c r="V114" i="48"/>
  <c r="W114" i="48"/>
  <c r="V115" i="48"/>
  <c r="W115" i="48"/>
  <c r="V116" i="48"/>
  <c r="W116" i="48"/>
  <c r="V117" i="48"/>
  <c r="W117" i="48"/>
  <c r="V118" i="48"/>
  <c r="W118" i="48"/>
  <c r="V119" i="48"/>
  <c r="W119" i="48"/>
  <c r="V120" i="48"/>
  <c r="W120" i="48"/>
  <c r="V121" i="48"/>
  <c r="W121" i="48"/>
  <c r="V122" i="48"/>
  <c r="W122" i="48"/>
  <c r="V123" i="48"/>
  <c r="W123" i="48"/>
  <c r="V124" i="48"/>
  <c r="W124" i="48"/>
  <c r="V125" i="48"/>
  <c r="W125" i="48"/>
  <c r="V126" i="48"/>
  <c r="W126" i="48"/>
  <c r="V127" i="48"/>
  <c r="W127" i="48"/>
  <c r="V128" i="48"/>
  <c r="W128" i="48"/>
  <c r="V129" i="48"/>
  <c r="W129" i="48"/>
  <c r="V130" i="48"/>
  <c r="W130" i="48"/>
  <c r="V131" i="48"/>
  <c r="W131" i="48"/>
  <c r="V132" i="48"/>
  <c r="W132" i="48"/>
  <c r="V133" i="48"/>
  <c r="W133" i="48"/>
  <c r="V134" i="48"/>
  <c r="W134" i="48"/>
  <c r="V135" i="48"/>
  <c r="W135" i="48"/>
  <c r="V136" i="48"/>
  <c r="W136" i="48"/>
  <c r="V137" i="48"/>
  <c r="W137" i="48"/>
  <c r="V138" i="48"/>
  <c r="W138" i="48"/>
  <c r="V139" i="48"/>
  <c r="W139" i="48"/>
  <c r="V140" i="48"/>
  <c r="W140" i="48"/>
  <c r="V141" i="48"/>
  <c r="W141" i="48"/>
  <c r="V142" i="48"/>
  <c r="W142" i="48"/>
  <c r="V143" i="48"/>
  <c r="W143" i="48"/>
  <c r="V144" i="48"/>
  <c r="W144" i="48"/>
  <c r="V145" i="48"/>
  <c r="W145" i="48"/>
  <c r="V146" i="48"/>
  <c r="W146" i="48"/>
  <c r="V147" i="48"/>
  <c r="W147" i="48"/>
  <c r="V148" i="48"/>
  <c r="W148" i="48"/>
  <c r="V149" i="48"/>
  <c r="W149" i="48"/>
  <c r="V150" i="48"/>
  <c r="W150" i="48"/>
  <c r="V151" i="48"/>
  <c r="W151" i="48"/>
  <c r="V152" i="48"/>
  <c r="W152" i="48"/>
  <c r="V153" i="48"/>
  <c r="W153" i="48"/>
  <c r="V154" i="48"/>
  <c r="W154" i="48"/>
  <c r="V155" i="48"/>
  <c r="W155" i="48"/>
  <c r="V156" i="48"/>
  <c r="W156" i="48"/>
  <c r="V157" i="48"/>
  <c r="W157" i="48"/>
  <c r="V158" i="48"/>
  <c r="W158" i="48"/>
  <c r="V159" i="48"/>
  <c r="W159" i="48"/>
  <c r="V160" i="48"/>
  <c r="W160" i="48"/>
  <c r="V161" i="48"/>
  <c r="W161" i="48"/>
  <c r="V162" i="48"/>
  <c r="W162" i="48"/>
  <c r="V163" i="48"/>
  <c r="W163" i="48"/>
  <c r="V164" i="48"/>
  <c r="W164" i="48"/>
  <c r="V165" i="48"/>
  <c r="W165" i="48"/>
  <c r="V166" i="48"/>
  <c r="W166" i="48"/>
  <c r="V167" i="48"/>
  <c r="W167" i="48"/>
  <c r="V168" i="48"/>
  <c r="W168" i="48"/>
  <c r="V169" i="48"/>
  <c r="W169" i="48"/>
  <c r="V170" i="48"/>
  <c r="W170" i="48"/>
  <c r="V171" i="48"/>
  <c r="W171" i="48"/>
  <c r="V172" i="48"/>
  <c r="W172" i="48"/>
  <c r="V173" i="48"/>
  <c r="W173" i="48"/>
  <c r="V174" i="48"/>
  <c r="W174" i="48"/>
  <c r="V175" i="48"/>
  <c r="W175" i="48"/>
  <c r="V176" i="48"/>
  <c r="W176" i="48"/>
  <c r="V177" i="48"/>
  <c r="W177" i="48"/>
  <c r="V178" i="48"/>
  <c r="W178" i="48"/>
  <c r="V179" i="48"/>
  <c r="W179" i="48"/>
  <c r="V180" i="48"/>
  <c r="W180" i="48"/>
  <c r="V181" i="48"/>
  <c r="W181" i="48"/>
  <c r="V182" i="48"/>
  <c r="W182" i="48"/>
  <c r="V183" i="48"/>
  <c r="W183" i="48"/>
  <c r="V184" i="48"/>
  <c r="W184" i="48"/>
  <c r="V185" i="48"/>
  <c r="W185" i="48"/>
  <c r="V186" i="48"/>
  <c r="W186" i="48"/>
  <c r="V187" i="48"/>
  <c r="W187" i="48"/>
  <c r="V188" i="48"/>
  <c r="W188" i="48"/>
  <c r="V189" i="48"/>
  <c r="W189" i="48"/>
  <c r="V190" i="48"/>
  <c r="W190" i="48"/>
  <c r="V191" i="48"/>
  <c r="W191" i="48"/>
  <c r="V192" i="48"/>
  <c r="W192" i="48"/>
  <c r="V193" i="48"/>
  <c r="W193" i="48"/>
  <c r="V194" i="48"/>
  <c r="W194" i="48"/>
  <c r="V195" i="48"/>
  <c r="W195" i="48"/>
  <c r="V196" i="48"/>
  <c r="W196" i="48"/>
  <c r="V197" i="48"/>
  <c r="W197" i="48"/>
  <c r="V198" i="48"/>
  <c r="W198" i="48"/>
  <c r="V199" i="48"/>
  <c r="W199" i="48"/>
  <c r="V200" i="48"/>
  <c r="W200" i="48"/>
  <c r="V201" i="48"/>
  <c r="W201" i="48"/>
  <c r="V202" i="48"/>
  <c r="W202" i="48"/>
  <c r="V203" i="48"/>
  <c r="W203" i="48"/>
  <c r="V204" i="48"/>
  <c r="W204" i="48"/>
  <c r="V205" i="48"/>
  <c r="W205" i="48"/>
  <c r="V206" i="48"/>
  <c r="W206" i="48"/>
  <c r="V207" i="48"/>
  <c r="W207" i="48"/>
  <c r="V208" i="48"/>
  <c r="W208" i="48"/>
  <c r="V209" i="48"/>
  <c r="W209" i="48"/>
  <c r="V210" i="48"/>
  <c r="W210" i="48"/>
  <c r="V211" i="48"/>
  <c r="W211" i="48"/>
  <c r="V212" i="48"/>
  <c r="W212" i="48"/>
  <c r="V213" i="48"/>
  <c r="W213" i="48"/>
  <c r="V214" i="48"/>
  <c r="W214" i="48"/>
  <c r="V215" i="48"/>
  <c r="W215" i="48"/>
  <c r="V216" i="48"/>
  <c r="W216" i="48"/>
  <c r="V217" i="48"/>
  <c r="W217" i="48"/>
  <c r="V218" i="48"/>
  <c r="W218" i="48"/>
  <c r="V219" i="48"/>
  <c r="W219" i="48"/>
  <c r="V220" i="48"/>
  <c r="W220" i="48"/>
  <c r="V221" i="48"/>
  <c r="W221" i="48"/>
  <c r="V222" i="48"/>
  <c r="W222" i="48"/>
  <c r="V223" i="48"/>
  <c r="W223" i="48"/>
  <c r="V224" i="48"/>
  <c r="W224" i="48"/>
  <c r="V225" i="48"/>
  <c r="W225" i="48"/>
  <c r="V226" i="48"/>
  <c r="W226" i="48"/>
  <c r="V227" i="48"/>
  <c r="W227" i="48"/>
  <c r="V228" i="48"/>
  <c r="W228" i="48"/>
  <c r="V229" i="48"/>
  <c r="W229" i="48"/>
  <c r="V230" i="48"/>
  <c r="W230" i="48"/>
  <c r="V231" i="48"/>
  <c r="W231" i="48"/>
  <c r="V232" i="48"/>
  <c r="W232" i="48"/>
  <c r="V233" i="48"/>
  <c r="W233" i="48"/>
  <c r="V234" i="48"/>
  <c r="W234" i="48"/>
  <c r="V235" i="48"/>
  <c r="W235" i="48"/>
  <c r="V236" i="48"/>
  <c r="W236" i="48"/>
  <c r="V237" i="48"/>
  <c r="W237" i="48"/>
  <c r="V238" i="48"/>
  <c r="W238" i="48"/>
  <c r="V239" i="48"/>
  <c r="W239" i="48"/>
  <c r="V240" i="48"/>
  <c r="W240" i="48"/>
  <c r="V241" i="48"/>
  <c r="W241" i="48"/>
  <c r="V242" i="48"/>
  <c r="W242" i="48"/>
  <c r="V243" i="48"/>
  <c r="W243" i="48"/>
  <c r="V244" i="48"/>
  <c r="W244" i="48"/>
  <c r="V245" i="48"/>
  <c r="W245" i="48"/>
  <c r="V246" i="48"/>
  <c r="W246" i="48"/>
  <c r="V247" i="48"/>
  <c r="W247" i="48"/>
  <c r="V248" i="48"/>
  <c r="W248" i="48"/>
  <c r="V249" i="48"/>
  <c r="W249" i="48"/>
  <c r="V250" i="48"/>
  <c r="W250" i="48"/>
  <c r="V251" i="48"/>
  <c r="W251" i="48"/>
  <c r="V252" i="48"/>
  <c r="W252" i="48"/>
  <c r="V253" i="48"/>
  <c r="W253" i="48"/>
  <c r="V254" i="48"/>
  <c r="W254" i="48"/>
  <c r="V255" i="48"/>
  <c r="W255" i="48"/>
  <c r="V256" i="48"/>
  <c r="W256" i="48"/>
  <c r="V257" i="48"/>
  <c r="W257" i="48"/>
  <c r="V258" i="48"/>
  <c r="W258" i="48"/>
  <c r="V259" i="48"/>
  <c r="W259" i="48"/>
  <c r="V260" i="48"/>
  <c r="W260" i="48"/>
  <c r="V261" i="48"/>
  <c r="W261" i="48"/>
  <c r="V262" i="48"/>
  <c r="W262" i="48"/>
  <c r="V263" i="48"/>
  <c r="W263" i="48"/>
  <c r="V264" i="48"/>
  <c r="W264" i="48"/>
  <c r="V265" i="48"/>
  <c r="W265" i="48"/>
  <c r="V266" i="48"/>
  <c r="W266" i="48"/>
  <c r="V267" i="48"/>
  <c r="W267" i="48"/>
  <c r="V268" i="48"/>
  <c r="W268" i="48"/>
  <c r="V269" i="48"/>
  <c r="W269" i="48"/>
  <c r="V270" i="48"/>
  <c r="W270" i="48"/>
  <c r="V271" i="48"/>
  <c r="W271" i="48"/>
  <c r="V272" i="48"/>
  <c r="W272" i="48"/>
  <c r="V273" i="48"/>
  <c r="W273" i="48"/>
  <c r="V274" i="48"/>
  <c r="W274" i="48"/>
  <c r="V275" i="48"/>
  <c r="W275" i="48"/>
  <c r="V276" i="48"/>
  <c r="W276" i="48"/>
  <c r="V277" i="48"/>
  <c r="W277" i="48"/>
  <c r="V278" i="48"/>
  <c r="W278" i="48"/>
  <c r="V279" i="48"/>
  <c r="W279" i="48"/>
  <c r="V280" i="48"/>
  <c r="W280" i="48"/>
  <c r="V281" i="48"/>
  <c r="W281" i="48"/>
  <c r="V282" i="48"/>
  <c r="W282" i="48"/>
  <c r="V283" i="48"/>
  <c r="W283" i="48"/>
  <c r="V284" i="48"/>
  <c r="W284" i="48"/>
  <c r="V285" i="48"/>
  <c r="W285" i="48"/>
  <c r="V286" i="48"/>
  <c r="W286" i="48"/>
  <c r="V287" i="48"/>
  <c r="W287" i="48"/>
  <c r="V288" i="48"/>
  <c r="W288" i="48"/>
  <c r="V289" i="48"/>
  <c r="W289" i="48"/>
  <c r="V290" i="48"/>
  <c r="W290" i="48"/>
  <c r="V291" i="48"/>
  <c r="W291" i="48"/>
  <c r="V292" i="48"/>
  <c r="W292" i="48"/>
  <c r="V293" i="48"/>
  <c r="W293" i="48"/>
  <c r="V294" i="48"/>
  <c r="W294" i="48"/>
  <c r="V295" i="48"/>
  <c r="W295" i="48"/>
  <c r="V296" i="48"/>
  <c r="W296" i="48"/>
  <c r="V297" i="48"/>
  <c r="W297" i="48"/>
  <c r="V298" i="48"/>
  <c r="W298" i="48"/>
  <c r="V299" i="48"/>
  <c r="W299" i="48"/>
  <c r="V300" i="48"/>
  <c r="W300" i="48"/>
  <c r="V301" i="48"/>
  <c r="W301" i="48"/>
  <c r="V302" i="48"/>
  <c r="W302" i="48"/>
  <c r="V303" i="48"/>
  <c r="W303" i="48"/>
  <c r="V304" i="48"/>
  <c r="W304" i="48"/>
  <c r="V305" i="48"/>
  <c r="W305" i="48"/>
  <c r="V306" i="48"/>
  <c r="W306" i="48"/>
  <c r="V307" i="48"/>
  <c r="W307" i="48"/>
  <c r="V308" i="48"/>
  <c r="W308" i="48"/>
  <c r="V309" i="48"/>
  <c r="W309" i="48"/>
  <c r="V310" i="48"/>
  <c r="W310" i="48"/>
  <c r="V311" i="48"/>
  <c r="W311" i="48"/>
  <c r="V312" i="48"/>
  <c r="W312" i="48"/>
  <c r="V313" i="48"/>
  <c r="W313" i="48"/>
  <c r="V314" i="48"/>
  <c r="W314" i="48"/>
  <c r="V315" i="48"/>
  <c r="W315" i="48"/>
  <c r="V316" i="48"/>
  <c r="W316" i="48"/>
  <c r="V317" i="48"/>
  <c r="W317" i="48"/>
  <c r="V318" i="48"/>
  <c r="W318" i="48"/>
  <c r="V319" i="48"/>
  <c r="W319" i="48"/>
  <c r="V320" i="48"/>
  <c r="W320" i="48"/>
  <c r="V321" i="48"/>
  <c r="W321" i="48"/>
  <c r="V322" i="48"/>
  <c r="W322" i="48"/>
  <c r="V323" i="48"/>
  <c r="W323" i="48"/>
  <c r="V324" i="48"/>
  <c r="W324" i="48"/>
  <c r="V325" i="48"/>
  <c r="W325" i="48"/>
  <c r="V326" i="48"/>
  <c r="W326" i="48"/>
  <c r="V327" i="48"/>
  <c r="W327" i="48"/>
  <c r="V328" i="48"/>
  <c r="W328" i="48"/>
  <c r="V329" i="48"/>
  <c r="W329" i="48"/>
  <c r="V330" i="48"/>
  <c r="W330" i="48"/>
  <c r="V331" i="48"/>
  <c r="W331" i="48"/>
  <c r="V332" i="48"/>
  <c r="W332" i="48"/>
  <c r="V333" i="48"/>
  <c r="W333" i="48"/>
  <c r="V334" i="48"/>
  <c r="W334" i="48"/>
  <c r="V335" i="48"/>
  <c r="W335" i="48"/>
  <c r="V336" i="48"/>
  <c r="W336" i="48"/>
  <c r="V337" i="48"/>
  <c r="W337" i="48"/>
  <c r="V338" i="48"/>
  <c r="W338" i="48"/>
  <c r="V339" i="48"/>
  <c r="W339" i="48"/>
  <c r="V340" i="48"/>
  <c r="W340" i="48"/>
  <c r="V341" i="48"/>
  <c r="W341" i="48"/>
  <c r="V342" i="48"/>
  <c r="W342" i="48"/>
  <c r="V343" i="48"/>
  <c r="W343" i="48"/>
  <c r="V344" i="48"/>
  <c r="W344" i="48"/>
  <c r="V345" i="48"/>
  <c r="W345" i="48"/>
  <c r="V346" i="48"/>
  <c r="W346" i="48"/>
  <c r="V347" i="48"/>
  <c r="W347" i="48"/>
  <c r="W2" i="48"/>
  <c r="V2" i="48"/>
  <c r="G347" i="48"/>
  <c r="B347" i="48"/>
  <c r="A347" i="48"/>
  <c r="G346" i="48"/>
  <c r="B346" i="48"/>
  <c r="A346" i="48"/>
  <c r="G345" i="48"/>
  <c r="B345" i="48"/>
  <c r="A345" i="48"/>
  <c r="G344" i="48"/>
  <c r="B344" i="48"/>
  <c r="A344" i="48"/>
  <c r="G343" i="48"/>
  <c r="B343" i="48"/>
  <c r="A343" i="48"/>
  <c r="G342" i="48"/>
  <c r="B342" i="48"/>
  <c r="A342" i="48"/>
  <c r="G341" i="48"/>
  <c r="B341" i="48"/>
  <c r="A341" i="48"/>
  <c r="G340" i="48"/>
  <c r="B340" i="48"/>
  <c r="A340" i="48"/>
  <c r="G339" i="48"/>
  <c r="B339" i="48"/>
  <c r="A339" i="48"/>
  <c r="G338" i="48"/>
  <c r="B338" i="48"/>
  <c r="A338" i="48"/>
  <c r="G337" i="48"/>
  <c r="B337" i="48"/>
  <c r="A337" i="48"/>
  <c r="G336" i="48"/>
  <c r="B336" i="48"/>
  <c r="A336" i="48"/>
  <c r="G335" i="48"/>
  <c r="B335" i="48"/>
  <c r="A335" i="48"/>
  <c r="G334" i="48"/>
  <c r="B334" i="48"/>
  <c r="A334" i="48"/>
  <c r="G333" i="48"/>
  <c r="B333" i="48"/>
  <c r="A333" i="48"/>
  <c r="G332" i="48"/>
  <c r="B332" i="48"/>
  <c r="A332" i="48"/>
  <c r="G331" i="48"/>
  <c r="B331" i="48"/>
  <c r="A331" i="48"/>
  <c r="G330" i="48"/>
  <c r="B330" i="48"/>
  <c r="A330" i="48"/>
  <c r="G329" i="48"/>
  <c r="B329" i="48"/>
  <c r="A329" i="48"/>
  <c r="G328" i="48"/>
  <c r="B328" i="48"/>
  <c r="A328" i="48"/>
  <c r="G327" i="48"/>
  <c r="B327" i="48"/>
  <c r="A327" i="48"/>
  <c r="G326" i="48"/>
  <c r="B326" i="48"/>
  <c r="A326" i="48"/>
  <c r="G325" i="48"/>
  <c r="B325" i="48"/>
  <c r="A325" i="48"/>
  <c r="G324" i="48"/>
  <c r="B324" i="48"/>
  <c r="A324" i="48"/>
  <c r="G323" i="48"/>
  <c r="B323" i="48"/>
  <c r="A323" i="48"/>
  <c r="G322" i="48"/>
  <c r="B322" i="48"/>
  <c r="A322" i="48"/>
  <c r="G321" i="48"/>
  <c r="B321" i="48"/>
  <c r="A321" i="48"/>
  <c r="G320" i="48"/>
  <c r="B320" i="48"/>
  <c r="A320" i="48"/>
  <c r="G319" i="48"/>
  <c r="B319" i="48"/>
  <c r="A319" i="48"/>
  <c r="G318" i="48"/>
  <c r="B318" i="48"/>
  <c r="A318" i="48"/>
  <c r="G317" i="48"/>
  <c r="B317" i="48"/>
  <c r="A317" i="48"/>
  <c r="G316" i="48"/>
  <c r="B316" i="48"/>
  <c r="A316" i="48"/>
  <c r="G315" i="48"/>
  <c r="B315" i="48"/>
  <c r="A315" i="48"/>
  <c r="G314" i="48"/>
  <c r="B314" i="48"/>
  <c r="A314" i="48"/>
  <c r="G313" i="48"/>
  <c r="B313" i="48"/>
  <c r="A313" i="48"/>
  <c r="G312" i="48"/>
  <c r="B312" i="48"/>
  <c r="A312" i="48"/>
  <c r="G311" i="48"/>
  <c r="B311" i="48"/>
  <c r="A311" i="48"/>
  <c r="G310" i="48"/>
  <c r="B310" i="48"/>
  <c r="A310" i="48"/>
  <c r="G309" i="48"/>
  <c r="B309" i="48"/>
  <c r="A309" i="48"/>
  <c r="G308" i="48"/>
  <c r="B308" i="48"/>
  <c r="A308" i="48"/>
  <c r="G307" i="48"/>
  <c r="B307" i="48"/>
  <c r="A307" i="48"/>
  <c r="G306" i="48"/>
  <c r="B306" i="48"/>
  <c r="A306" i="48"/>
  <c r="G305" i="48"/>
  <c r="B305" i="48"/>
  <c r="A305" i="48"/>
  <c r="G304" i="48"/>
  <c r="B304" i="48"/>
  <c r="A304" i="48"/>
  <c r="G303" i="48"/>
  <c r="B303" i="48"/>
  <c r="A303" i="48"/>
  <c r="G302" i="48"/>
  <c r="B302" i="48"/>
  <c r="A302" i="48"/>
  <c r="G301" i="48"/>
  <c r="B301" i="48"/>
  <c r="A301" i="48"/>
  <c r="G300" i="48"/>
  <c r="B300" i="48"/>
  <c r="A300" i="48"/>
  <c r="G299" i="48"/>
  <c r="B299" i="48"/>
  <c r="A299" i="48"/>
  <c r="G298" i="48"/>
  <c r="B298" i="48"/>
  <c r="A298" i="48"/>
  <c r="G297" i="48"/>
  <c r="B297" i="48"/>
  <c r="A297" i="48"/>
  <c r="G296" i="48"/>
  <c r="B296" i="48"/>
  <c r="A296" i="48"/>
  <c r="G295" i="48"/>
  <c r="B295" i="48"/>
  <c r="A295" i="48"/>
  <c r="G294" i="48"/>
  <c r="B294" i="48"/>
  <c r="A294" i="48"/>
  <c r="G293" i="48"/>
  <c r="B293" i="48"/>
  <c r="A293" i="48"/>
  <c r="G292" i="48"/>
  <c r="B292" i="48"/>
  <c r="A292" i="48"/>
  <c r="G291" i="48"/>
  <c r="B291" i="48"/>
  <c r="A291" i="48"/>
  <c r="G290" i="48"/>
  <c r="B290" i="48"/>
  <c r="A290" i="48"/>
  <c r="G289" i="48"/>
  <c r="B289" i="48"/>
  <c r="A289" i="48"/>
  <c r="G288" i="48"/>
  <c r="B288" i="48"/>
  <c r="A288" i="48"/>
  <c r="G287" i="48"/>
  <c r="B287" i="48"/>
  <c r="A287" i="48"/>
  <c r="G286" i="48"/>
  <c r="B286" i="48"/>
  <c r="A286" i="48"/>
  <c r="G285" i="48"/>
  <c r="B285" i="48"/>
  <c r="A285" i="48"/>
  <c r="G284" i="48"/>
  <c r="B284" i="48"/>
  <c r="A284" i="48"/>
  <c r="G283" i="48"/>
  <c r="B283" i="48"/>
  <c r="A283" i="48"/>
  <c r="G282" i="48"/>
  <c r="B282" i="48"/>
  <c r="A282" i="48"/>
  <c r="G281" i="48"/>
  <c r="B281" i="48"/>
  <c r="A281" i="48"/>
  <c r="G280" i="48"/>
  <c r="B280" i="48"/>
  <c r="A280" i="48"/>
  <c r="G279" i="48"/>
  <c r="B279" i="48"/>
  <c r="A279" i="48"/>
  <c r="G278" i="48"/>
  <c r="B278" i="48"/>
  <c r="A278" i="48"/>
  <c r="G277" i="48"/>
  <c r="B277" i="48"/>
  <c r="A277" i="48"/>
  <c r="G276" i="48"/>
  <c r="B276" i="48"/>
  <c r="A276" i="48"/>
  <c r="G275" i="48"/>
  <c r="B275" i="48"/>
  <c r="A275" i="48"/>
  <c r="G274" i="48"/>
  <c r="B274" i="48"/>
  <c r="A274" i="48"/>
  <c r="G273" i="48"/>
  <c r="B273" i="48"/>
  <c r="A273" i="48"/>
  <c r="G272" i="48"/>
  <c r="B272" i="48"/>
  <c r="A272" i="48"/>
  <c r="G271" i="48"/>
  <c r="B271" i="48"/>
  <c r="A271" i="48"/>
  <c r="G270" i="48"/>
  <c r="B270" i="48"/>
  <c r="A270" i="48"/>
  <c r="G269" i="48"/>
  <c r="B269" i="48"/>
  <c r="A269" i="48"/>
  <c r="G268" i="48"/>
  <c r="B268" i="48"/>
  <c r="A268" i="48"/>
  <c r="G267" i="48"/>
  <c r="B267" i="48"/>
  <c r="A267" i="48"/>
  <c r="G266" i="48"/>
  <c r="B266" i="48"/>
  <c r="A266" i="48"/>
  <c r="G265" i="48"/>
  <c r="B265" i="48"/>
  <c r="A265" i="48"/>
  <c r="G264" i="48"/>
  <c r="B264" i="48"/>
  <c r="A264" i="48"/>
  <c r="G263" i="48"/>
  <c r="B263" i="48"/>
  <c r="A263" i="48"/>
  <c r="G262" i="48"/>
  <c r="B262" i="48"/>
  <c r="A262" i="48"/>
  <c r="G261" i="48"/>
  <c r="B261" i="48"/>
  <c r="A261" i="48"/>
  <c r="G260" i="48"/>
  <c r="B260" i="48"/>
  <c r="A260" i="48"/>
  <c r="G259" i="48"/>
  <c r="B259" i="48"/>
  <c r="A259" i="48"/>
  <c r="G258" i="48"/>
  <c r="B258" i="48"/>
  <c r="A258" i="48"/>
  <c r="G257" i="48"/>
  <c r="B257" i="48"/>
  <c r="A257" i="48"/>
  <c r="G256" i="48"/>
  <c r="B256" i="48"/>
  <c r="A256" i="48"/>
  <c r="G255" i="48"/>
  <c r="B255" i="48"/>
  <c r="A255" i="48"/>
  <c r="G254" i="48"/>
  <c r="B254" i="48"/>
  <c r="A254" i="48"/>
  <c r="G253" i="48"/>
  <c r="B253" i="48"/>
  <c r="A253" i="48"/>
  <c r="G252" i="48"/>
  <c r="B252" i="48"/>
  <c r="A252" i="48"/>
  <c r="G251" i="48"/>
  <c r="B251" i="48"/>
  <c r="A251" i="48"/>
  <c r="G250" i="48"/>
  <c r="B250" i="48"/>
  <c r="A250" i="48"/>
  <c r="G249" i="48"/>
  <c r="B249" i="48"/>
  <c r="A249" i="48"/>
  <c r="G248" i="48"/>
  <c r="B248" i="48"/>
  <c r="A248" i="48"/>
  <c r="G247" i="48"/>
  <c r="B247" i="48"/>
  <c r="A247" i="48"/>
  <c r="G246" i="48"/>
  <c r="B246" i="48"/>
  <c r="A246" i="48"/>
  <c r="G245" i="48"/>
  <c r="B245" i="48"/>
  <c r="A245" i="48"/>
  <c r="G244" i="48"/>
  <c r="B244" i="48"/>
  <c r="A244" i="48"/>
  <c r="G243" i="48"/>
  <c r="B243" i="48"/>
  <c r="A243" i="48"/>
  <c r="G242" i="48"/>
  <c r="B242" i="48"/>
  <c r="A242" i="48"/>
  <c r="G241" i="48"/>
  <c r="B241" i="48"/>
  <c r="A241" i="48"/>
  <c r="G240" i="48"/>
  <c r="B240" i="48"/>
  <c r="A240" i="48"/>
  <c r="G239" i="48"/>
  <c r="B239" i="48"/>
  <c r="A239" i="48"/>
  <c r="G238" i="48"/>
  <c r="B238" i="48"/>
  <c r="A238" i="48"/>
  <c r="G237" i="48"/>
  <c r="B237" i="48"/>
  <c r="A237" i="48"/>
  <c r="G236" i="48"/>
  <c r="B236" i="48"/>
  <c r="A236" i="48"/>
  <c r="G235" i="48"/>
  <c r="B235" i="48"/>
  <c r="A235" i="48"/>
  <c r="G234" i="48"/>
  <c r="B234" i="48"/>
  <c r="A234" i="48"/>
  <c r="G233" i="48"/>
  <c r="B233" i="48"/>
  <c r="A233" i="48"/>
  <c r="G232" i="48"/>
  <c r="B232" i="48"/>
  <c r="A232" i="48"/>
  <c r="G231" i="48"/>
  <c r="B231" i="48"/>
  <c r="A231" i="48"/>
  <c r="G230" i="48"/>
  <c r="B230" i="48"/>
  <c r="A230" i="48"/>
  <c r="G229" i="48"/>
  <c r="B229" i="48"/>
  <c r="A229" i="48"/>
  <c r="G228" i="48"/>
  <c r="B228" i="48"/>
  <c r="A228" i="48"/>
  <c r="G227" i="48"/>
  <c r="B227" i="48"/>
  <c r="A227" i="48"/>
  <c r="G226" i="48"/>
  <c r="B226" i="48"/>
  <c r="A226" i="48"/>
  <c r="G225" i="48"/>
  <c r="B225" i="48"/>
  <c r="A225" i="48"/>
  <c r="G224" i="48"/>
  <c r="B224" i="48"/>
  <c r="A224" i="48"/>
  <c r="G223" i="48"/>
  <c r="B223" i="48"/>
  <c r="A223" i="48"/>
  <c r="G222" i="48"/>
  <c r="B222" i="48"/>
  <c r="A222" i="48"/>
  <c r="G221" i="48"/>
  <c r="B221" i="48"/>
  <c r="A221" i="48"/>
  <c r="G220" i="48"/>
  <c r="B220" i="48"/>
  <c r="A220" i="48"/>
  <c r="G219" i="48"/>
  <c r="B219" i="48"/>
  <c r="A219" i="48"/>
  <c r="G218" i="48"/>
  <c r="B218" i="48"/>
  <c r="A218" i="48"/>
  <c r="G217" i="48"/>
  <c r="B217" i="48"/>
  <c r="A217" i="48"/>
  <c r="G216" i="48"/>
  <c r="B216" i="48"/>
  <c r="A216" i="48"/>
  <c r="G215" i="48"/>
  <c r="B215" i="48"/>
  <c r="A215" i="48"/>
  <c r="G214" i="48"/>
  <c r="B214" i="48"/>
  <c r="A214" i="48"/>
  <c r="G213" i="48"/>
  <c r="B213" i="48"/>
  <c r="A213" i="48"/>
  <c r="G212" i="48"/>
  <c r="B212" i="48"/>
  <c r="A212" i="48"/>
  <c r="G211" i="48"/>
  <c r="B211" i="48"/>
  <c r="A211" i="48"/>
  <c r="G210" i="48"/>
  <c r="B210" i="48"/>
  <c r="A210" i="48"/>
  <c r="G209" i="48"/>
  <c r="B209" i="48"/>
  <c r="A209" i="48"/>
  <c r="G208" i="48"/>
  <c r="B208" i="48"/>
  <c r="A208" i="48"/>
  <c r="G207" i="48"/>
  <c r="B207" i="48"/>
  <c r="A207" i="48"/>
  <c r="G206" i="48"/>
  <c r="B206" i="48"/>
  <c r="A206" i="48"/>
  <c r="G205" i="48"/>
  <c r="B205" i="48"/>
  <c r="A205" i="48"/>
  <c r="G204" i="48"/>
  <c r="B204" i="48"/>
  <c r="A204" i="48"/>
  <c r="G203" i="48"/>
  <c r="B203" i="48"/>
  <c r="A203" i="48"/>
  <c r="G202" i="48"/>
  <c r="B202" i="48"/>
  <c r="A202" i="48"/>
  <c r="G201" i="48"/>
  <c r="B201" i="48"/>
  <c r="A201" i="48"/>
  <c r="G200" i="48"/>
  <c r="B200" i="48"/>
  <c r="A200" i="48"/>
  <c r="G199" i="48"/>
  <c r="B199" i="48"/>
  <c r="A199" i="48"/>
  <c r="G198" i="48"/>
  <c r="B198" i="48"/>
  <c r="A198" i="48"/>
  <c r="G197" i="48"/>
  <c r="B197" i="48"/>
  <c r="A197" i="48"/>
  <c r="G196" i="48"/>
  <c r="B196" i="48"/>
  <c r="A196" i="48"/>
  <c r="G195" i="48"/>
  <c r="B195" i="48"/>
  <c r="A195" i="48"/>
  <c r="G194" i="48"/>
  <c r="B194" i="48"/>
  <c r="A194" i="48"/>
  <c r="G193" i="48"/>
  <c r="B193" i="48"/>
  <c r="A193" i="48"/>
  <c r="G192" i="48"/>
  <c r="B192" i="48"/>
  <c r="A192" i="48"/>
  <c r="G191" i="48"/>
  <c r="B191" i="48"/>
  <c r="A191" i="48"/>
  <c r="G190" i="48"/>
  <c r="B190" i="48"/>
  <c r="A190" i="48"/>
  <c r="G189" i="48"/>
  <c r="B189" i="48"/>
  <c r="A189" i="48"/>
  <c r="G188" i="48"/>
  <c r="B188" i="48"/>
  <c r="A188" i="48"/>
  <c r="G187" i="48"/>
  <c r="B187" i="48"/>
  <c r="A187" i="48"/>
  <c r="G186" i="48"/>
  <c r="B186" i="48"/>
  <c r="A186" i="48"/>
  <c r="G185" i="48"/>
  <c r="B185" i="48"/>
  <c r="A185" i="48"/>
  <c r="G184" i="48"/>
  <c r="B184" i="48"/>
  <c r="A184" i="48"/>
  <c r="G183" i="48"/>
  <c r="B183" i="48"/>
  <c r="A183" i="48"/>
  <c r="G182" i="48"/>
  <c r="B182" i="48"/>
  <c r="A182" i="48"/>
  <c r="G181" i="48"/>
  <c r="B181" i="48"/>
  <c r="A181" i="48"/>
  <c r="G180" i="48"/>
  <c r="B180" i="48"/>
  <c r="A180" i="48"/>
  <c r="G179" i="48"/>
  <c r="B179" i="48"/>
  <c r="A179" i="48"/>
  <c r="G178" i="48"/>
  <c r="B178" i="48"/>
  <c r="A178" i="48"/>
  <c r="G177" i="48"/>
  <c r="B177" i="48"/>
  <c r="A177" i="48"/>
  <c r="G176" i="48"/>
  <c r="B176" i="48"/>
  <c r="A176" i="48"/>
  <c r="G175" i="48"/>
  <c r="B175" i="48"/>
  <c r="A175" i="48"/>
  <c r="G174" i="48"/>
  <c r="B174" i="48"/>
  <c r="A174" i="48"/>
  <c r="G173" i="48"/>
  <c r="B173" i="48"/>
  <c r="A173" i="48"/>
  <c r="G172" i="48"/>
  <c r="B172" i="48"/>
  <c r="A172" i="48"/>
  <c r="G171" i="48"/>
  <c r="B171" i="48"/>
  <c r="A171" i="48"/>
  <c r="G170" i="48"/>
  <c r="B170" i="48"/>
  <c r="A170" i="48"/>
  <c r="G169" i="48"/>
  <c r="B169" i="48"/>
  <c r="A169" i="48"/>
  <c r="G168" i="48"/>
  <c r="B168" i="48"/>
  <c r="A168" i="48"/>
  <c r="G167" i="48"/>
  <c r="B167" i="48"/>
  <c r="A167" i="48"/>
  <c r="G166" i="48"/>
  <c r="B166" i="48"/>
  <c r="A166" i="48"/>
  <c r="G165" i="48"/>
  <c r="B165" i="48"/>
  <c r="A165" i="48"/>
  <c r="G164" i="48"/>
  <c r="B164" i="48"/>
  <c r="A164" i="48"/>
  <c r="G163" i="48"/>
  <c r="B163" i="48"/>
  <c r="A163" i="48"/>
  <c r="G162" i="48"/>
  <c r="B162" i="48"/>
  <c r="A162" i="48"/>
  <c r="G161" i="48"/>
  <c r="B161" i="48"/>
  <c r="A161" i="48"/>
  <c r="G160" i="48"/>
  <c r="B160" i="48"/>
  <c r="A160" i="48"/>
  <c r="G159" i="48"/>
  <c r="B159" i="48"/>
  <c r="A159" i="48"/>
  <c r="G158" i="48"/>
  <c r="B158" i="48"/>
  <c r="A158" i="48"/>
  <c r="G157" i="48"/>
  <c r="B157" i="48"/>
  <c r="A157" i="48"/>
  <c r="G156" i="48"/>
  <c r="B156" i="48"/>
  <c r="A156" i="48"/>
  <c r="G155" i="48"/>
  <c r="B155" i="48"/>
  <c r="A155" i="48"/>
  <c r="G154" i="48"/>
  <c r="B154" i="48"/>
  <c r="A154" i="48"/>
  <c r="G153" i="48"/>
  <c r="B153" i="48"/>
  <c r="A153" i="48"/>
  <c r="G152" i="48"/>
  <c r="B152" i="48"/>
  <c r="A152" i="48"/>
  <c r="G151" i="48"/>
  <c r="B151" i="48"/>
  <c r="A151" i="48"/>
  <c r="G150" i="48"/>
  <c r="B150" i="48"/>
  <c r="A150" i="48"/>
  <c r="G149" i="48"/>
  <c r="B149" i="48"/>
  <c r="A149" i="48"/>
  <c r="G148" i="48"/>
  <c r="B148" i="48"/>
  <c r="A148" i="48"/>
  <c r="G147" i="48"/>
  <c r="B147" i="48"/>
  <c r="A147" i="48"/>
  <c r="G146" i="48"/>
  <c r="B146" i="48"/>
  <c r="A146" i="48"/>
  <c r="G145" i="48"/>
  <c r="B145" i="48"/>
  <c r="A145" i="48"/>
  <c r="G144" i="48"/>
  <c r="B144" i="48"/>
  <c r="A144" i="48"/>
  <c r="G143" i="48"/>
  <c r="B143" i="48"/>
  <c r="A143" i="48"/>
  <c r="G142" i="48"/>
  <c r="B142" i="48"/>
  <c r="A142" i="48"/>
  <c r="G141" i="48"/>
  <c r="B141" i="48"/>
  <c r="A141" i="48"/>
  <c r="G140" i="48"/>
  <c r="B140" i="48"/>
  <c r="A140" i="48"/>
  <c r="G139" i="48"/>
  <c r="B139" i="48"/>
  <c r="A139" i="48"/>
  <c r="G138" i="48"/>
  <c r="B138" i="48"/>
  <c r="A138" i="48"/>
  <c r="G137" i="48"/>
  <c r="B137" i="48"/>
  <c r="A137" i="48"/>
  <c r="G136" i="48"/>
  <c r="B136" i="48"/>
  <c r="A136" i="48"/>
  <c r="G135" i="48"/>
  <c r="B135" i="48"/>
  <c r="A135" i="48"/>
  <c r="G134" i="48"/>
  <c r="B134" i="48"/>
  <c r="A134" i="48"/>
  <c r="G133" i="48"/>
  <c r="B133" i="48"/>
  <c r="A133" i="48"/>
  <c r="G132" i="48"/>
  <c r="B132" i="48"/>
  <c r="A132" i="48"/>
  <c r="G131" i="48"/>
  <c r="B131" i="48"/>
  <c r="A131" i="48"/>
  <c r="G130" i="48"/>
  <c r="B130" i="48"/>
  <c r="A130" i="48"/>
  <c r="G129" i="48"/>
  <c r="B129" i="48"/>
  <c r="A129" i="48"/>
  <c r="G128" i="48"/>
  <c r="B128" i="48"/>
  <c r="A128" i="48"/>
  <c r="G127" i="48"/>
  <c r="B127" i="48"/>
  <c r="A127" i="48"/>
  <c r="G126" i="48"/>
  <c r="B126" i="48"/>
  <c r="A126" i="48"/>
  <c r="G125" i="48"/>
  <c r="B125" i="48"/>
  <c r="A125" i="48"/>
  <c r="G124" i="48"/>
  <c r="B124" i="48"/>
  <c r="A124" i="48"/>
  <c r="G123" i="48"/>
  <c r="B123" i="48"/>
  <c r="A123" i="48"/>
  <c r="G122" i="48"/>
  <c r="B122" i="48"/>
  <c r="A122" i="48"/>
  <c r="G121" i="48"/>
  <c r="B121" i="48"/>
  <c r="A121" i="48"/>
  <c r="G120" i="48"/>
  <c r="B120" i="48"/>
  <c r="A120" i="48"/>
  <c r="G119" i="48"/>
  <c r="B119" i="48"/>
  <c r="A119" i="48"/>
  <c r="G118" i="48"/>
  <c r="B118" i="48"/>
  <c r="A118" i="48"/>
  <c r="G117" i="48"/>
  <c r="B117" i="48"/>
  <c r="A117" i="48"/>
  <c r="G116" i="48"/>
  <c r="B116" i="48"/>
  <c r="A116" i="48"/>
  <c r="G115" i="48"/>
  <c r="B115" i="48"/>
  <c r="A115" i="48"/>
  <c r="G114" i="48"/>
  <c r="B114" i="48"/>
  <c r="A114" i="48"/>
  <c r="G113" i="48"/>
  <c r="B113" i="48"/>
  <c r="A113" i="48"/>
  <c r="G112" i="48"/>
  <c r="B112" i="48"/>
  <c r="A112" i="48"/>
  <c r="G111" i="48"/>
  <c r="B111" i="48"/>
  <c r="A111" i="48"/>
  <c r="G110" i="48"/>
  <c r="B110" i="48"/>
  <c r="A110" i="48"/>
  <c r="G109" i="48"/>
  <c r="B109" i="48"/>
  <c r="A109" i="48"/>
  <c r="G108" i="48"/>
  <c r="B108" i="48"/>
  <c r="A108" i="48"/>
  <c r="Q107" i="48"/>
  <c r="G107" i="48"/>
  <c r="B107" i="48"/>
  <c r="A107" i="48"/>
  <c r="Q106" i="48"/>
  <c r="G106" i="48"/>
  <c r="B106" i="48"/>
  <c r="A106" i="48"/>
  <c r="Q105" i="48"/>
  <c r="G105" i="48"/>
  <c r="B105" i="48"/>
  <c r="A105" i="48"/>
  <c r="G104" i="48"/>
  <c r="B104" i="48"/>
  <c r="A104" i="48"/>
  <c r="Q103" i="48"/>
  <c r="G103" i="48"/>
  <c r="B103" i="48"/>
  <c r="A103" i="48"/>
  <c r="Q102" i="48"/>
  <c r="G102" i="48"/>
  <c r="B102" i="48"/>
  <c r="A102" i="48"/>
  <c r="Q101" i="48"/>
  <c r="G101" i="48"/>
  <c r="B101" i="48"/>
  <c r="A101" i="48"/>
  <c r="Q100" i="48"/>
  <c r="G100" i="48"/>
  <c r="B100" i="48"/>
  <c r="A100" i="48"/>
  <c r="Q99" i="48"/>
  <c r="G99" i="48"/>
  <c r="B99" i="48"/>
  <c r="A99" i="48"/>
  <c r="Q98" i="48"/>
  <c r="G98" i="48"/>
  <c r="B98" i="48"/>
  <c r="A98" i="48"/>
  <c r="Q97" i="48"/>
  <c r="G97" i="48"/>
  <c r="B97" i="48"/>
  <c r="A97" i="48"/>
  <c r="Q96" i="48"/>
  <c r="G96" i="48"/>
  <c r="B96" i="48"/>
  <c r="A96" i="48"/>
  <c r="Q95" i="48"/>
  <c r="G95" i="48"/>
  <c r="B95" i="48"/>
  <c r="A95" i="48"/>
  <c r="Q94" i="48"/>
  <c r="G94" i="48"/>
  <c r="B94" i="48"/>
  <c r="A94" i="48"/>
  <c r="Q93" i="48"/>
  <c r="G93" i="48"/>
  <c r="B93" i="48"/>
  <c r="A93" i="48"/>
  <c r="Q92" i="48"/>
  <c r="G92" i="48"/>
  <c r="B92" i="48"/>
  <c r="A92" i="48"/>
  <c r="Q91" i="48"/>
  <c r="G91" i="48"/>
  <c r="B91" i="48"/>
  <c r="A91" i="48"/>
  <c r="Q90" i="48"/>
  <c r="G90" i="48"/>
  <c r="B90" i="48"/>
  <c r="A90" i="48"/>
  <c r="Q89" i="48"/>
  <c r="G89" i="48"/>
  <c r="B89" i="48"/>
  <c r="A89" i="48"/>
  <c r="Q88" i="48"/>
  <c r="G88" i="48"/>
  <c r="B88" i="48"/>
  <c r="A88" i="48"/>
  <c r="Q87" i="48"/>
  <c r="G87" i="48"/>
  <c r="B87" i="48"/>
  <c r="A87" i="48"/>
  <c r="Q86" i="48"/>
  <c r="G86" i="48"/>
  <c r="B86" i="48"/>
  <c r="A86" i="48"/>
  <c r="Q85" i="48"/>
  <c r="G85" i="48"/>
  <c r="B85" i="48"/>
  <c r="A85" i="48"/>
  <c r="Q84" i="48"/>
  <c r="G84" i="48"/>
  <c r="B84" i="48"/>
  <c r="A84" i="48"/>
  <c r="Q83" i="48"/>
  <c r="G83" i="48"/>
  <c r="B83" i="48"/>
  <c r="A83" i="48"/>
  <c r="Q82" i="48"/>
  <c r="G82" i="48"/>
  <c r="B82" i="48"/>
  <c r="A82" i="48"/>
  <c r="Q81" i="48"/>
  <c r="G81" i="48"/>
  <c r="B81" i="48"/>
  <c r="A81" i="48"/>
  <c r="Q80" i="48"/>
  <c r="G80" i="48"/>
  <c r="B80" i="48"/>
  <c r="A80" i="48"/>
  <c r="Q79" i="48"/>
  <c r="G79" i="48"/>
  <c r="B79" i="48"/>
  <c r="A79" i="48"/>
  <c r="Q78" i="48"/>
  <c r="G78" i="48"/>
  <c r="B78" i="48"/>
  <c r="A78" i="48"/>
  <c r="Q77" i="48"/>
  <c r="G77" i="48"/>
  <c r="B77" i="48"/>
  <c r="A77" i="48"/>
  <c r="Q76" i="48"/>
  <c r="G76" i="48"/>
  <c r="B76" i="48"/>
  <c r="A76" i="48"/>
  <c r="Q75" i="48"/>
  <c r="G75" i="48"/>
  <c r="B75" i="48"/>
  <c r="A75" i="48"/>
  <c r="Q74" i="48"/>
  <c r="G74" i="48"/>
  <c r="B74" i="48"/>
  <c r="A74" i="48"/>
  <c r="Q73" i="48"/>
  <c r="G73" i="48"/>
  <c r="B73" i="48"/>
  <c r="A73" i="48"/>
  <c r="Q72" i="48"/>
  <c r="G72" i="48"/>
  <c r="B72" i="48"/>
  <c r="A72" i="48"/>
  <c r="Q71" i="48"/>
  <c r="G71" i="48"/>
  <c r="B71" i="48"/>
  <c r="A71" i="48"/>
  <c r="Q70" i="48"/>
  <c r="G70" i="48"/>
  <c r="B70" i="48"/>
  <c r="A70" i="48"/>
  <c r="Q69" i="48"/>
  <c r="G69" i="48"/>
  <c r="B69" i="48"/>
  <c r="A69" i="48"/>
  <c r="Q68" i="48"/>
  <c r="G68" i="48"/>
  <c r="B68" i="48"/>
  <c r="A68" i="48"/>
  <c r="Q67" i="48"/>
  <c r="G67" i="48"/>
  <c r="B67" i="48"/>
  <c r="A67" i="48"/>
  <c r="Q66" i="48"/>
  <c r="G66" i="48"/>
  <c r="B66" i="48"/>
  <c r="A66" i="48"/>
  <c r="Q65" i="48"/>
  <c r="G65" i="48"/>
  <c r="B65" i="48"/>
  <c r="A65" i="48"/>
  <c r="Q64" i="48"/>
  <c r="G64" i="48"/>
  <c r="B64" i="48"/>
  <c r="A64" i="48"/>
  <c r="Q63" i="48"/>
  <c r="G63" i="48"/>
  <c r="B63" i="48"/>
  <c r="A63" i="48"/>
  <c r="Q62" i="48"/>
  <c r="G62" i="48"/>
  <c r="B62" i="48"/>
  <c r="A62" i="48"/>
  <c r="Q61" i="48"/>
  <c r="G61" i="48"/>
  <c r="B61" i="48"/>
  <c r="A61" i="48"/>
  <c r="Q60" i="48"/>
  <c r="G60" i="48"/>
  <c r="B60" i="48"/>
  <c r="A60" i="48"/>
  <c r="Q59" i="48"/>
  <c r="G59" i="48"/>
  <c r="B59" i="48"/>
  <c r="A59" i="48"/>
  <c r="Q58" i="48"/>
  <c r="G58" i="48"/>
  <c r="B58" i="48"/>
  <c r="A58" i="48"/>
  <c r="Q57" i="48"/>
  <c r="G57" i="48"/>
  <c r="B57" i="48"/>
  <c r="A57" i="48"/>
  <c r="Q56" i="48"/>
  <c r="G56" i="48"/>
  <c r="B56" i="48"/>
  <c r="A56" i="48"/>
  <c r="Q55" i="48"/>
  <c r="G55" i="48"/>
  <c r="B55" i="48"/>
  <c r="A55" i="48"/>
  <c r="Q54" i="48"/>
  <c r="G54" i="48"/>
  <c r="B54" i="48"/>
  <c r="A54" i="48"/>
  <c r="Q53" i="48"/>
  <c r="G53" i="48"/>
  <c r="B53" i="48"/>
  <c r="A53" i="48"/>
  <c r="Q52" i="48"/>
  <c r="G52" i="48"/>
  <c r="B52" i="48"/>
  <c r="A52" i="48"/>
  <c r="Q51" i="48"/>
  <c r="G51" i="48"/>
  <c r="B51" i="48"/>
  <c r="A51" i="48"/>
  <c r="Q50" i="48"/>
  <c r="G50" i="48"/>
  <c r="B50" i="48"/>
  <c r="A50" i="48"/>
  <c r="Q49" i="48"/>
  <c r="G49" i="48"/>
  <c r="B49" i="48"/>
  <c r="A49" i="48"/>
  <c r="Q48" i="48"/>
  <c r="G48" i="48"/>
  <c r="B48" i="48"/>
  <c r="A48" i="48"/>
  <c r="Q47" i="48"/>
  <c r="G47" i="48"/>
  <c r="B47" i="48"/>
  <c r="A47" i="48"/>
  <c r="Q46" i="48"/>
  <c r="G46" i="48"/>
  <c r="B46" i="48"/>
  <c r="A46" i="48"/>
  <c r="Q45" i="48"/>
  <c r="G45" i="48"/>
  <c r="B45" i="48"/>
  <c r="A45" i="48"/>
  <c r="Q44" i="48"/>
  <c r="G44" i="48"/>
  <c r="B44" i="48"/>
  <c r="A44" i="48"/>
  <c r="Q43" i="48"/>
  <c r="G43" i="48"/>
  <c r="B43" i="48"/>
  <c r="A43" i="48"/>
  <c r="Q42" i="48"/>
  <c r="G42" i="48"/>
  <c r="B42" i="48"/>
  <c r="A42" i="48"/>
  <c r="Q41" i="48"/>
  <c r="G41" i="48"/>
  <c r="B41" i="48"/>
  <c r="A41" i="48"/>
  <c r="Q40" i="48"/>
  <c r="G40" i="48"/>
  <c r="B40" i="48"/>
  <c r="A40" i="48"/>
  <c r="Q39" i="48"/>
  <c r="G39" i="48"/>
  <c r="B39" i="48"/>
  <c r="A39" i="48"/>
  <c r="Q38" i="48"/>
  <c r="G38" i="48"/>
  <c r="B38" i="48"/>
  <c r="A38" i="48"/>
  <c r="Q37" i="48"/>
  <c r="G37" i="48"/>
  <c r="B37" i="48"/>
  <c r="A37" i="48"/>
  <c r="Q36" i="48"/>
  <c r="G36" i="48"/>
  <c r="B36" i="48"/>
  <c r="A36" i="48"/>
  <c r="Q35" i="48"/>
  <c r="G35" i="48"/>
  <c r="B35" i="48"/>
  <c r="A35" i="48"/>
  <c r="Q34" i="48"/>
  <c r="G34" i="48"/>
  <c r="B34" i="48"/>
  <c r="A34" i="48"/>
  <c r="Q33" i="48"/>
  <c r="G33" i="48"/>
  <c r="B33" i="48"/>
  <c r="A33" i="48"/>
  <c r="Q32" i="48"/>
  <c r="G32" i="48"/>
  <c r="B32" i="48"/>
  <c r="A32" i="48"/>
  <c r="Q31" i="48"/>
  <c r="G31" i="48"/>
  <c r="B31" i="48"/>
  <c r="A31" i="48"/>
  <c r="Q30" i="48"/>
  <c r="G30" i="48"/>
  <c r="B30" i="48"/>
  <c r="A30" i="48"/>
  <c r="Q29" i="48"/>
  <c r="G29" i="48"/>
  <c r="B29" i="48"/>
  <c r="A29" i="48"/>
  <c r="Q28" i="48"/>
  <c r="G28" i="48"/>
  <c r="B28" i="48"/>
  <c r="A28" i="48"/>
  <c r="Q27" i="48"/>
  <c r="G27" i="48"/>
  <c r="B27" i="48"/>
  <c r="A27" i="48"/>
  <c r="Q26" i="48"/>
  <c r="G26" i="48"/>
  <c r="B26" i="48"/>
  <c r="A26" i="48"/>
  <c r="Q25" i="48"/>
  <c r="G25" i="48"/>
  <c r="B25" i="48"/>
  <c r="A25" i="48"/>
  <c r="Q24" i="48"/>
  <c r="G24" i="48"/>
  <c r="B24" i="48"/>
  <c r="A24" i="48"/>
  <c r="Q23" i="48"/>
  <c r="G23" i="48"/>
  <c r="B23" i="48"/>
  <c r="A23" i="48"/>
  <c r="Q22" i="48"/>
  <c r="G22" i="48"/>
  <c r="B22" i="48"/>
  <c r="A22" i="48"/>
  <c r="Q21" i="48"/>
  <c r="G21" i="48"/>
  <c r="B21" i="48"/>
  <c r="A21" i="48"/>
  <c r="Q20" i="48"/>
  <c r="G20" i="48"/>
  <c r="B20" i="48"/>
  <c r="A20" i="48"/>
  <c r="Q19" i="48"/>
  <c r="G19" i="48"/>
  <c r="B19" i="48"/>
  <c r="A19" i="48"/>
  <c r="Q18" i="48"/>
  <c r="G18" i="48"/>
  <c r="B18" i="48"/>
  <c r="A18" i="48"/>
  <c r="Q17" i="48"/>
  <c r="G17" i="48"/>
  <c r="B17" i="48"/>
  <c r="A17" i="48"/>
  <c r="Q16" i="48"/>
  <c r="G16" i="48"/>
  <c r="B16" i="48"/>
  <c r="A16" i="48"/>
  <c r="Q15" i="48"/>
  <c r="G15" i="48"/>
  <c r="B15" i="48"/>
  <c r="A15" i="48"/>
  <c r="Q14" i="48"/>
  <c r="G14" i="48"/>
  <c r="B14" i="48"/>
  <c r="A14" i="48"/>
  <c r="Q13" i="48"/>
  <c r="G13" i="48"/>
  <c r="B13" i="48"/>
  <c r="A13" i="48"/>
  <c r="Q12" i="48"/>
  <c r="G12" i="48"/>
  <c r="B12" i="48"/>
  <c r="A12" i="48"/>
  <c r="Q11" i="48"/>
  <c r="G11" i="48"/>
  <c r="B11" i="48"/>
  <c r="A11" i="48"/>
  <c r="Q10" i="48"/>
  <c r="G10" i="48"/>
  <c r="B10" i="48"/>
  <c r="A10" i="48"/>
  <c r="Q9" i="48"/>
  <c r="G9" i="48"/>
  <c r="B9" i="48"/>
  <c r="A9" i="48"/>
  <c r="Q8" i="48"/>
  <c r="G8" i="48"/>
  <c r="B8" i="48"/>
  <c r="A8" i="48"/>
  <c r="Q7" i="48"/>
  <c r="G7" i="48"/>
  <c r="B7" i="48"/>
  <c r="A7" i="48"/>
  <c r="Q6" i="48"/>
  <c r="G6" i="48"/>
  <c r="B6" i="48"/>
  <c r="A6" i="48"/>
  <c r="Q5" i="48"/>
  <c r="G5" i="48"/>
  <c r="B5" i="48"/>
  <c r="A5" i="48"/>
  <c r="Q4" i="48"/>
  <c r="G4" i="48"/>
  <c r="B4" i="48"/>
  <c r="A4" i="48"/>
  <c r="Q3" i="48"/>
  <c r="G3" i="48"/>
  <c r="B3" i="48"/>
  <c r="A3" i="48"/>
  <c r="Q2" i="48"/>
  <c r="G2" i="48"/>
  <c r="B2" i="48"/>
  <c r="A2" i="48"/>
  <c r="H49" i="24"/>
  <c r="H49" i="23"/>
  <c r="N18" i="22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W40" i="75"/>
  <c r="W41" i="75"/>
  <c r="W42" i="75"/>
  <c r="W43" i="75"/>
  <c r="W44" i="75"/>
  <c r="W45" i="75"/>
  <c r="W46" i="75"/>
  <c r="W47" i="75"/>
  <c r="V40" i="75"/>
  <c r="V41" i="75"/>
  <c r="V42" i="75"/>
  <c r="V43" i="75"/>
  <c r="V44" i="75"/>
  <c r="V45" i="75"/>
  <c r="V46" i="75"/>
  <c r="V47" i="75"/>
  <c r="Q40" i="75"/>
  <c r="Q41" i="75"/>
  <c r="Q42" i="75"/>
  <c r="Q43" i="75"/>
  <c r="Q44" i="75"/>
  <c r="Q45" i="75"/>
  <c r="Q46" i="75"/>
  <c r="Q47" i="75"/>
  <c r="G40" i="75"/>
  <c r="G41" i="75"/>
  <c r="G42" i="75"/>
  <c r="G43" i="75"/>
  <c r="G44" i="75"/>
  <c r="G45" i="75"/>
  <c r="G46" i="75"/>
  <c r="G47" i="75"/>
  <c r="V32" i="75"/>
  <c r="W32" i="75"/>
  <c r="V33" i="75"/>
  <c r="W33" i="75"/>
  <c r="V34" i="75"/>
  <c r="W34" i="75"/>
  <c r="V35" i="75"/>
  <c r="W35" i="75"/>
  <c r="V36" i="75"/>
  <c r="W36" i="75"/>
  <c r="V37" i="75"/>
  <c r="W37" i="75"/>
  <c r="V38" i="75"/>
  <c r="W38" i="75"/>
  <c r="V39" i="75"/>
  <c r="W39" i="75"/>
  <c r="Q32" i="75"/>
  <c r="Q33" i="75"/>
  <c r="Q34" i="75"/>
  <c r="Q35" i="75"/>
  <c r="Q36" i="75"/>
  <c r="Q37" i="75"/>
  <c r="Q38" i="75"/>
  <c r="Q39" i="75"/>
  <c r="G32" i="75"/>
  <c r="G33" i="75"/>
  <c r="G34" i="75"/>
  <c r="G35" i="75"/>
  <c r="G36" i="75"/>
  <c r="G37" i="75"/>
  <c r="G38" i="75"/>
  <c r="G3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2" i="75"/>
  <c r="W3" i="75"/>
  <c r="W4" i="75"/>
  <c r="W5" i="75"/>
  <c r="W6" i="75"/>
  <c r="W7" i="75"/>
  <c r="W8" i="75"/>
  <c r="W9" i="75"/>
  <c r="W10" i="75"/>
  <c r="W11" i="75"/>
  <c r="W12" i="75"/>
  <c r="W13" i="75"/>
  <c r="W14" i="75"/>
  <c r="W15" i="75"/>
  <c r="W16" i="75"/>
  <c r="W17" i="75"/>
  <c r="W18" i="75"/>
  <c r="W19" i="75"/>
  <c r="W48" i="75"/>
  <c r="W49" i="75"/>
  <c r="W50" i="75"/>
  <c r="W51" i="75"/>
  <c r="W52" i="75"/>
  <c r="W53" i="75"/>
  <c r="W54" i="75"/>
  <c r="W55" i="75"/>
  <c r="W56" i="75"/>
  <c r="W57" i="75"/>
  <c r="W58" i="75"/>
  <c r="W59" i="75"/>
  <c r="W60" i="75"/>
  <c r="W61" i="75"/>
  <c r="W62" i="75"/>
  <c r="W63" i="75"/>
  <c r="W64" i="75"/>
  <c r="W65" i="75"/>
  <c r="W66" i="75"/>
  <c r="W67" i="75"/>
  <c r="W68" i="75"/>
  <c r="W69" i="75"/>
  <c r="W70" i="75"/>
  <c r="W71" i="75"/>
  <c r="W72" i="75"/>
  <c r="W73" i="75"/>
  <c r="W74" i="75"/>
  <c r="W75" i="75"/>
  <c r="W76" i="75"/>
  <c r="W77" i="75"/>
  <c r="W78" i="75"/>
  <c r="W79" i="75"/>
  <c r="W80" i="75"/>
  <c r="W81" i="75"/>
  <c r="W82" i="75"/>
  <c r="W83" i="75"/>
  <c r="W84" i="75"/>
  <c r="W85" i="75"/>
  <c r="W86" i="75"/>
  <c r="W87" i="75"/>
  <c r="W88" i="75"/>
  <c r="W89" i="75"/>
  <c r="W90" i="75"/>
  <c r="W91" i="75"/>
  <c r="W92" i="75"/>
  <c r="W93" i="75"/>
  <c r="W94" i="75"/>
  <c r="W95" i="75"/>
  <c r="W96" i="75"/>
  <c r="W97" i="75"/>
  <c r="W98" i="75"/>
  <c r="W99" i="75"/>
  <c r="W100" i="75"/>
  <c r="W101" i="75"/>
  <c r="W102" i="75"/>
  <c r="W103" i="75"/>
  <c r="W104" i="75"/>
  <c r="W105" i="75"/>
  <c r="W106" i="75"/>
  <c r="W107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288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X346" i="48" l="1"/>
  <c r="X344" i="48"/>
  <c r="X342" i="48"/>
  <c r="Y342" i="48" s="1"/>
  <c r="X340" i="48"/>
  <c r="X338" i="48"/>
  <c r="X336" i="48"/>
  <c r="X334" i="48"/>
  <c r="Y334" i="48" s="1"/>
  <c r="X332" i="48"/>
  <c r="Y332" i="48" s="1"/>
  <c r="X330" i="48"/>
  <c r="Y330" i="48" s="1"/>
  <c r="X328" i="48"/>
  <c r="Y328" i="48" s="1"/>
  <c r="X326" i="48"/>
  <c r="Y326" i="48" s="1"/>
  <c r="X324" i="48"/>
  <c r="Y324" i="48" s="1"/>
  <c r="X322" i="48"/>
  <c r="Y322" i="48" s="1"/>
  <c r="X320" i="48"/>
  <c r="Y320" i="48" s="1"/>
  <c r="X318" i="48"/>
  <c r="Y318" i="48" s="1"/>
  <c r="X316" i="48"/>
  <c r="Y316" i="48" s="1"/>
  <c r="X314" i="48"/>
  <c r="Y314" i="48" s="1"/>
  <c r="X312" i="48"/>
  <c r="Y312" i="48" s="1"/>
  <c r="X310" i="48"/>
  <c r="Y310" i="48" s="1"/>
  <c r="X308" i="48"/>
  <c r="Y308" i="48" s="1"/>
  <c r="X306" i="48"/>
  <c r="Y306" i="48" s="1"/>
  <c r="X304" i="48"/>
  <c r="Y304" i="48" s="1"/>
  <c r="X302" i="48"/>
  <c r="Y302" i="48" s="1"/>
  <c r="X300" i="48"/>
  <c r="Y300" i="48" s="1"/>
  <c r="X298" i="48"/>
  <c r="Y298" i="48" s="1"/>
  <c r="X296" i="48"/>
  <c r="Y296" i="48" s="1"/>
  <c r="X294" i="48"/>
  <c r="Y294" i="48" s="1"/>
  <c r="X292" i="48"/>
  <c r="Y292" i="48" s="1"/>
  <c r="X290" i="48"/>
  <c r="Y290" i="48" s="1"/>
  <c r="X288" i="48"/>
  <c r="Y288" i="48" s="1"/>
  <c r="X286" i="48"/>
  <c r="Y286" i="48" s="1"/>
  <c r="X284" i="48"/>
  <c r="Y284" i="48" s="1"/>
  <c r="X282" i="48"/>
  <c r="Y282" i="48" s="1"/>
  <c r="X280" i="48"/>
  <c r="Y280" i="48" s="1"/>
  <c r="X278" i="48"/>
  <c r="Y278" i="48" s="1"/>
  <c r="X276" i="48"/>
  <c r="Y276" i="48" s="1"/>
  <c r="X274" i="48"/>
  <c r="Y274" i="48" s="1"/>
  <c r="X272" i="48"/>
  <c r="Y272" i="48" s="1"/>
  <c r="X270" i="48"/>
  <c r="Y270" i="48" s="1"/>
  <c r="X266" i="48"/>
  <c r="Y266" i="48" s="1"/>
  <c r="X260" i="48"/>
  <c r="Y260" i="48" s="1"/>
  <c r="X248" i="48"/>
  <c r="Y248" i="48" s="1"/>
  <c r="X232" i="48"/>
  <c r="Y232" i="48" s="1"/>
  <c r="X216" i="48"/>
  <c r="Y216" i="48" s="1"/>
  <c r="X200" i="48"/>
  <c r="Y200" i="48" s="1"/>
  <c r="X184" i="48"/>
  <c r="Y184" i="48" s="1"/>
  <c r="X347" i="48"/>
  <c r="Y347" i="48" s="1"/>
  <c r="X345" i="48"/>
  <c r="X343" i="48"/>
  <c r="X341" i="48"/>
  <c r="X339" i="48"/>
  <c r="Y339" i="48" s="1"/>
  <c r="X337" i="48"/>
  <c r="X335" i="48"/>
  <c r="X333" i="48"/>
  <c r="X331" i="48"/>
  <c r="Y331" i="48" s="1"/>
  <c r="X329" i="48"/>
  <c r="Y329" i="48" s="1"/>
  <c r="X327" i="48"/>
  <c r="Y327" i="48" s="1"/>
  <c r="X325" i="48"/>
  <c r="Y325" i="48" s="1"/>
  <c r="X323" i="48"/>
  <c r="Y323" i="48" s="1"/>
  <c r="X321" i="48"/>
  <c r="Y321" i="48" s="1"/>
  <c r="X319" i="48"/>
  <c r="Y319" i="48" s="1"/>
  <c r="X317" i="48"/>
  <c r="Y317" i="48" s="1"/>
  <c r="X315" i="48"/>
  <c r="Y315" i="48" s="1"/>
  <c r="X313" i="48"/>
  <c r="Y313" i="48" s="1"/>
  <c r="X311" i="48"/>
  <c r="Y311" i="48" s="1"/>
  <c r="X309" i="48"/>
  <c r="Y309" i="48" s="1"/>
  <c r="X307" i="48"/>
  <c r="Y307" i="48" s="1"/>
  <c r="X305" i="48"/>
  <c r="Y305" i="48" s="1"/>
  <c r="X303" i="48"/>
  <c r="Y303" i="48" s="1"/>
  <c r="X301" i="48"/>
  <c r="Y301" i="48" s="1"/>
  <c r="X299" i="48"/>
  <c r="Y299" i="48" s="1"/>
  <c r="X297" i="48"/>
  <c r="Y297" i="48" s="1"/>
  <c r="X295" i="48"/>
  <c r="Y295" i="48" s="1"/>
  <c r="X293" i="48"/>
  <c r="Y293" i="48" s="1"/>
  <c r="X291" i="48"/>
  <c r="Y291" i="48" s="1"/>
  <c r="X289" i="48"/>
  <c r="Y289" i="48" s="1"/>
  <c r="X287" i="48"/>
  <c r="Y287" i="48" s="1"/>
  <c r="X285" i="48"/>
  <c r="Y285" i="48" s="1"/>
  <c r="X283" i="48"/>
  <c r="Y283" i="48" s="1"/>
  <c r="X281" i="48"/>
  <c r="Y281" i="48" s="1"/>
  <c r="X279" i="48"/>
  <c r="Y279" i="48" s="1"/>
  <c r="X277" i="48"/>
  <c r="Y277" i="48" s="1"/>
  <c r="X275" i="48"/>
  <c r="Y275" i="48" s="1"/>
  <c r="X273" i="48"/>
  <c r="Y273" i="48" s="1"/>
  <c r="Y346" i="48"/>
  <c r="Y344" i="48"/>
  <c r="Y340" i="48"/>
  <c r="Y338" i="48"/>
  <c r="Y336" i="48"/>
  <c r="Y345" i="48"/>
  <c r="Y343" i="48"/>
  <c r="Y341" i="48"/>
  <c r="Y337" i="48"/>
  <c r="Y335" i="48"/>
  <c r="Y333" i="48"/>
  <c r="X271" i="48"/>
  <c r="Y271" i="48" s="1"/>
  <c r="X267" i="48"/>
  <c r="Y267" i="48" s="1"/>
  <c r="X263" i="48"/>
  <c r="Y263" i="48" s="1"/>
  <c r="X258" i="48"/>
  <c r="X244" i="48"/>
  <c r="Y244" i="48" s="1"/>
  <c r="X228" i="48"/>
  <c r="Y228" i="48" s="1"/>
  <c r="X212" i="48"/>
  <c r="Y212" i="48" s="1"/>
  <c r="X196" i="48"/>
  <c r="Y196" i="48" s="1"/>
  <c r="X180" i="48"/>
  <c r="Y180" i="48" s="1"/>
  <c r="X89" i="48"/>
  <c r="X97" i="48"/>
  <c r="X105" i="48"/>
  <c r="X113" i="48"/>
  <c r="X121" i="48"/>
  <c r="X129" i="48"/>
  <c r="X91" i="48"/>
  <c r="X99" i="48"/>
  <c r="X107" i="48"/>
  <c r="X115" i="48"/>
  <c r="Y115" i="48" s="1"/>
  <c r="X123" i="48"/>
  <c r="X93" i="48"/>
  <c r="X101" i="48"/>
  <c r="X109" i="48"/>
  <c r="Y109" i="48" s="1"/>
  <c r="X117" i="48"/>
  <c r="X125" i="48"/>
  <c r="X95" i="48"/>
  <c r="X103" i="48"/>
  <c r="Y103" i="48" s="1"/>
  <c r="X111" i="48"/>
  <c r="X119" i="48"/>
  <c r="X127" i="48"/>
  <c r="X2" i="48"/>
  <c r="Y2" i="48" s="1"/>
  <c r="X268" i="48"/>
  <c r="Y268" i="48" s="1"/>
  <c r="X264" i="48"/>
  <c r="Y264" i="48" s="1"/>
  <c r="Y258" i="48"/>
  <c r="X256" i="48"/>
  <c r="Y256" i="48" s="1"/>
  <c r="X240" i="48"/>
  <c r="Y240" i="48" s="1"/>
  <c r="X224" i="48"/>
  <c r="Y224" i="48" s="1"/>
  <c r="X208" i="48"/>
  <c r="Y208" i="48" s="1"/>
  <c r="X192" i="48"/>
  <c r="Y192" i="48" s="1"/>
  <c r="X176" i="48"/>
  <c r="Y176" i="48" s="1"/>
  <c r="X269" i="48"/>
  <c r="Y269" i="48" s="1"/>
  <c r="X265" i="48"/>
  <c r="Y265" i="48" s="1"/>
  <c r="X262" i="48"/>
  <c r="Y262" i="48" s="1"/>
  <c r="X252" i="48"/>
  <c r="Y252" i="48" s="1"/>
  <c r="X236" i="48"/>
  <c r="Y236" i="48" s="1"/>
  <c r="X220" i="48"/>
  <c r="Y220" i="48" s="1"/>
  <c r="X204" i="48"/>
  <c r="Y204" i="48" s="1"/>
  <c r="X188" i="48"/>
  <c r="Y188" i="48" s="1"/>
  <c r="X172" i="48"/>
  <c r="Y172" i="48" s="1"/>
  <c r="X261" i="48"/>
  <c r="Y261" i="48" s="1"/>
  <c r="X257" i="48"/>
  <c r="Y257" i="48" s="1"/>
  <c r="X253" i="48"/>
  <c r="Y253" i="48" s="1"/>
  <c r="X249" i="48"/>
  <c r="Y249" i="48" s="1"/>
  <c r="X245" i="48"/>
  <c r="Y245" i="48" s="1"/>
  <c r="X241" i="48"/>
  <c r="Y241" i="48" s="1"/>
  <c r="X237" i="48"/>
  <c r="Y237" i="48" s="1"/>
  <c r="X233" i="48"/>
  <c r="Y233" i="48" s="1"/>
  <c r="X229" i="48"/>
  <c r="Y229" i="48" s="1"/>
  <c r="X225" i="48"/>
  <c r="Y225" i="48" s="1"/>
  <c r="X221" i="48"/>
  <c r="Y221" i="48" s="1"/>
  <c r="X217" i="48"/>
  <c r="Y217" i="48" s="1"/>
  <c r="X213" i="48"/>
  <c r="Y213" i="48" s="1"/>
  <c r="X209" i="48"/>
  <c r="Y209" i="48" s="1"/>
  <c r="X205" i="48"/>
  <c r="Y205" i="48" s="1"/>
  <c r="X201" i="48"/>
  <c r="Y201" i="48" s="1"/>
  <c r="X197" i="48"/>
  <c r="Y197" i="48" s="1"/>
  <c r="X193" i="48"/>
  <c r="Y193" i="48" s="1"/>
  <c r="X189" i="48"/>
  <c r="Y189" i="48" s="1"/>
  <c r="X185" i="48"/>
  <c r="Y185" i="48" s="1"/>
  <c r="X181" i="48"/>
  <c r="Y181" i="48" s="1"/>
  <c r="X177" i="48"/>
  <c r="Y177" i="48" s="1"/>
  <c r="X173" i="48"/>
  <c r="Y173" i="48" s="1"/>
  <c r="X169" i="48"/>
  <c r="Y169" i="48" s="1"/>
  <c r="X165" i="48"/>
  <c r="Y165" i="48" s="1"/>
  <c r="X161" i="48"/>
  <c r="Y161" i="48" s="1"/>
  <c r="X157" i="48"/>
  <c r="Y157" i="48" s="1"/>
  <c r="X153" i="48"/>
  <c r="Y153" i="48" s="1"/>
  <c r="X149" i="48"/>
  <c r="Y149" i="48" s="1"/>
  <c r="X145" i="48"/>
  <c r="Y145" i="48" s="1"/>
  <c r="X141" i="48"/>
  <c r="Y141" i="48" s="1"/>
  <c r="X137" i="48"/>
  <c r="Y137" i="48" s="1"/>
  <c r="X133" i="48"/>
  <c r="Y133" i="48" s="1"/>
  <c r="X124" i="48"/>
  <c r="Y124" i="48" s="1"/>
  <c r="Y123" i="48"/>
  <c r="X116" i="48"/>
  <c r="X108" i="48"/>
  <c r="Y108" i="48" s="1"/>
  <c r="Y107" i="48"/>
  <c r="X100" i="48"/>
  <c r="Y99" i="48"/>
  <c r="X92" i="48"/>
  <c r="Y91" i="48"/>
  <c r="X87" i="48"/>
  <c r="X77" i="48"/>
  <c r="Y77" i="48" s="1"/>
  <c r="X254" i="48"/>
  <c r="Y254" i="48" s="1"/>
  <c r="X250" i="48"/>
  <c r="Y250" i="48" s="1"/>
  <c r="X246" i="48"/>
  <c r="Y246" i="48" s="1"/>
  <c r="X242" i="48"/>
  <c r="Y242" i="48" s="1"/>
  <c r="X238" i="48"/>
  <c r="Y238" i="48" s="1"/>
  <c r="X234" i="48"/>
  <c r="Y234" i="48" s="1"/>
  <c r="X230" i="48"/>
  <c r="Y230" i="48" s="1"/>
  <c r="X226" i="48"/>
  <c r="Y226" i="48" s="1"/>
  <c r="X222" i="48"/>
  <c r="Y222" i="48" s="1"/>
  <c r="X218" i="48"/>
  <c r="Y218" i="48" s="1"/>
  <c r="X214" i="48"/>
  <c r="Y214" i="48" s="1"/>
  <c r="X210" i="48"/>
  <c r="Y210" i="48" s="1"/>
  <c r="X206" i="48"/>
  <c r="Y206" i="48" s="1"/>
  <c r="X202" i="48"/>
  <c r="Y202" i="48" s="1"/>
  <c r="X198" i="48"/>
  <c r="Y198" i="48" s="1"/>
  <c r="X194" i="48"/>
  <c r="Y194" i="48" s="1"/>
  <c r="X190" i="48"/>
  <c r="Y190" i="48" s="1"/>
  <c r="X186" i="48"/>
  <c r="Y186" i="48" s="1"/>
  <c r="X182" i="48"/>
  <c r="Y182" i="48" s="1"/>
  <c r="X178" i="48"/>
  <c r="Y178" i="48" s="1"/>
  <c r="X174" i="48"/>
  <c r="Y174" i="48" s="1"/>
  <c r="X170" i="48"/>
  <c r="Y170" i="48" s="1"/>
  <c r="X166" i="48"/>
  <c r="Y166" i="48" s="1"/>
  <c r="X162" i="48"/>
  <c r="Y162" i="48" s="1"/>
  <c r="X158" i="48"/>
  <c r="Y158" i="48" s="1"/>
  <c r="X154" i="48"/>
  <c r="Y154" i="48" s="1"/>
  <c r="X150" i="48"/>
  <c r="Y150" i="48" s="1"/>
  <c r="X146" i="48"/>
  <c r="Y146" i="48" s="1"/>
  <c r="X142" i="48"/>
  <c r="Y142" i="48" s="1"/>
  <c r="X138" i="48"/>
  <c r="Y138" i="48" s="1"/>
  <c r="X134" i="48"/>
  <c r="Y134" i="48" s="1"/>
  <c r="X130" i="48"/>
  <c r="Y130" i="48" s="1"/>
  <c r="Y129" i="48"/>
  <c r="X122" i="48"/>
  <c r="Y121" i="48"/>
  <c r="X114" i="48"/>
  <c r="Y113" i="48"/>
  <c r="X106" i="48"/>
  <c r="Y105" i="48"/>
  <c r="X98" i="48"/>
  <c r="Y97" i="48"/>
  <c r="X90" i="48"/>
  <c r="Y89" i="48"/>
  <c r="X85" i="48"/>
  <c r="Y85" i="48" s="1"/>
  <c r="X80" i="48"/>
  <c r="Y80" i="48" s="1"/>
  <c r="X73" i="48"/>
  <c r="X259" i="48"/>
  <c r="Y259" i="48" s="1"/>
  <c r="X255" i="48"/>
  <c r="Y255" i="48" s="1"/>
  <c r="X251" i="48"/>
  <c r="Y251" i="48" s="1"/>
  <c r="X247" i="48"/>
  <c r="Y247" i="48" s="1"/>
  <c r="X243" i="48"/>
  <c r="Y243" i="48" s="1"/>
  <c r="X239" i="48"/>
  <c r="Y239" i="48" s="1"/>
  <c r="X235" i="48"/>
  <c r="Y235" i="48" s="1"/>
  <c r="X231" i="48"/>
  <c r="Y231" i="48" s="1"/>
  <c r="X227" i="48"/>
  <c r="Y227" i="48" s="1"/>
  <c r="X223" i="48"/>
  <c r="Y223" i="48" s="1"/>
  <c r="X219" i="48"/>
  <c r="Y219" i="48" s="1"/>
  <c r="X215" i="48"/>
  <c r="Y215" i="48" s="1"/>
  <c r="X211" i="48"/>
  <c r="Y211" i="48" s="1"/>
  <c r="X207" i="48"/>
  <c r="Y207" i="48" s="1"/>
  <c r="X203" i="48"/>
  <c r="Y203" i="48" s="1"/>
  <c r="X199" i="48"/>
  <c r="Y199" i="48" s="1"/>
  <c r="X195" i="48"/>
  <c r="Y195" i="48" s="1"/>
  <c r="X191" i="48"/>
  <c r="Y191" i="48" s="1"/>
  <c r="X187" i="48"/>
  <c r="Y187" i="48" s="1"/>
  <c r="X183" i="48"/>
  <c r="Y183" i="48" s="1"/>
  <c r="X179" i="48"/>
  <c r="Y179" i="48" s="1"/>
  <c r="X175" i="48"/>
  <c r="Y175" i="48" s="1"/>
  <c r="X171" i="48"/>
  <c r="Y171" i="48" s="1"/>
  <c r="X167" i="48"/>
  <c r="Y167" i="48" s="1"/>
  <c r="X163" i="48"/>
  <c r="Y163" i="48" s="1"/>
  <c r="X159" i="48"/>
  <c r="Y159" i="48" s="1"/>
  <c r="X155" i="48"/>
  <c r="Y155" i="48" s="1"/>
  <c r="X151" i="48"/>
  <c r="Y151" i="48" s="1"/>
  <c r="X147" i="48"/>
  <c r="Y147" i="48" s="1"/>
  <c r="X143" i="48"/>
  <c r="Y143" i="48" s="1"/>
  <c r="X139" i="48"/>
  <c r="Y139" i="48" s="1"/>
  <c r="X135" i="48"/>
  <c r="Y135" i="48" s="1"/>
  <c r="X131" i="48"/>
  <c r="Y131" i="48" s="1"/>
  <c r="X128" i="48"/>
  <c r="Y127" i="48"/>
  <c r="X120" i="48"/>
  <c r="Y120" i="48" s="1"/>
  <c r="Y119" i="48"/>
  <c r="X112" i="48"/>
  <c r="Y111" i="48"/>
  <c r="X104" i="48"/>
  <c r="Y104" i="48" s="1"/>
  <c r="X96" i="48"/>
  <c r="Y95" i="48"/>
  <c r="X88" i="48"/>
  <c r="Y88" i="48" s="1"/>
  <c r="X168" i="48"/>
  <c r="Y168" i="48" s="1"/>
  <c r="X164" i="48"/>
  <c r="Y164" i="48" s="1"/>
  <c r="X160" i="48"/>
  <c r="Y160" i="48" s="1"/>
  <c r="X156" i="48"/>
  <c r="Y156" i="48" s="1"/>
  <c r="X152" i="48"/>
  <c r="Y152" i="48" s="1"/>
  <c r="X148" i="48"/>
  <c r="Y148" i="48" s="1"/>
  <c r="X144" i="48"/>
  <c r="Y144" i="48" s="1"/>
  <c r="X140" i="48"/>
  <c r="Y140" i="48" s="1"/>
  <c r="X136" i="48"/>
  <c r="Y136" i="48" s="1"/>
  <c r="X132" i="48"/>
  <c r="Y132" i="48" s="1"/>
  <c r="X126" i="48"/>
  <c r="Y125" i="48"/>
  <c r="X118" i="48"/>
  <c r="Y117" i="48"/>
  <c r="X110" i="48"/>
  <c r="X102" i="48"/>
  <c r="Y101" i="48"/>
  <c r="X94" i="48"/>
  <c r="Y93" i="48"/>
  <c r="X79" i="48"/>
  <c r="Y79" i="48" s="1"/>
  <c r="Y126" i="48"/>
  <c r="Y122" i="48"/>
  <c r="Y118" i="48"/>
  <c r="Y114" i="48"/>
  <c r="Y110" i="48"/>
  <c r="Y106" i="48"/>
  <c r="Y102" i="48"/>
  <c r="Y98" i="48"/>
  <c r="Y94" i="48"/>
  <c r="Y90" i="48"/>
  <c r="Y87" i="48"/>
  <c r="X84" i="48"/>
  <c r="Y84" i="48" s="1"/>
  <c r="X81" i="48"/>
  <c r="Y81" i="48" s="1"/>
  <c r="X75" i="48"/>
  <c r="Y75" i="48" s="1"/>
  <c r="Y60" i="48"/>
  <c r="Y36" i="48"/>
  <c r="Y128" i="48"/>
  <c r="Y116" i="48"/>
  <c r="Y112" i="48"/>
  <c r="Y100" i="48"/>
  <c r="Y96" i="48"/>
  <c r="Y92" i="48"/>
  <c r="X83" i="48"/>
  <c r="Y83" i="48" s="1"/>
  <c r="X76" i="48"/>
  <c r="Y76" i="48" s="1"/>
  <c r="Y73" i="48"/>
  <c r="X72" i="48"/>
  <c r="Y72" i="48" s="1"/>
  <c r="X70" i="48"/>
  <c r="Y70" i="48" s="1"/>
  <c r="X68" i="48"/>
  <c r="Y68" i="48" s="1"/>
  <c r="X66" i="48"/>
  <c r="Y66" i="48" s="1"/>
  <c r="X64" i="48"/>
  <c r="Y64" i="48" s="1"/>
  <c r="X62" i="48"/>
  <c r="Y62" i="48" s="1"/>
  <c r="X60" i="48"/>
  <c r="X58" i="48"/>
  <c r="Y58" i="48" s="1"/>
  <c r="X56" i="48"/>
  <c r="Y56" i="48" s="1"/>
  <c r="X54" i="48"/>
  <c r="Y54" i="48" s="1"/>
  <c r="X52" i="48"/>
  <c r="Y52" i="48" s="1"/>
  <c r="X50" i="48"/>
  <c r="Y50" i="48" s="1"/>
  <c r="X48" i="48"/>
  <c r="Y48" i="48" s="1"/>
  <c r="X46" i="48"/>
  <c r="Y46" i="48" s="1"/>
  <c r="X44" i="48"/>
  <c r="Y44" i="48" s="1"/>
  <c r="X42" i="48"/>
  <c r="Y42" i="48" s="1"/>
  <c r="X40" i="48"/>
  <c r="Y40" i="48" s="1"/>
  <c r="X38" i="48"/>
  <c r="Y38" i="48" s="1"/>
  <c r="X36" i="48"/>
  <c r="X34" i="48"/>
  <c r="X32" i="48"/>
  <c r="X30" i="48"/>
  <c r="X28" i="48"/>
  <c r="X26" i="48"/>
  <c r="X24" i="48"/>
  <c r="X22" i="48"/>
  <c r="X20" i="48"/>
  <c r="X18" i="48"/>
  <c r="X16" i="48"/>
  <c r="X14" i="48"/>
  <c r="X12" i="48"/>
  <c r="X10" i="48"/>
  <c r="X8" i="48"/>
  <c r="X6" i="48"/>
  <c r="X4" i="48"/>
  <c r="Y34" i="48"/>
  <c r="Y32" i="48"/>
  <c r="Y30" i="48"/>
  <c r="Y28" i="48"/>
  <c r="Y26" i="48"/>
  <c r="Y24" i="48"/>
  <c r="Y22" i="48"/>
  <c r="Y20" i="48"/>
  <c r="Y18" i="48"/>
  <c r="Y16" i="48"/>
  <c r="Y14" i="48"/>
  <c r="Y12" i="48"/>
  <c r="Y10" i="48"/>
  <c r="Y8" i="48"/>
  <c r="Y6" i="48"/>
  <c r="Y4" i="48"/>
  <c r="X86" i="48"/>
  <c r="Y86" i="48" s="1"/>
  <c r="X82" i="48"/>
  <c r="Y82" i="48" s="1"/>
  <c r="X78" i="48"/>
  <c r="Y78" i="48" s="1"/>
  <c r="X74" i="48"/>
  <c r="Y74" i="48" s="1"/>
  <c r="X71" i="48"/>
  <c r="Y71" i="48" s="1"/>
  <c r="X69" i="48"/>
  <c r="Y69" i="48" s="1"/>
  <c r="X67" i="48"/>
  <c r="Y67" i="48" s="1"/>
  <c r="X65" i="48"/>
  <c r="Y65" i="48" s="1"/>
  <c r="X63" i="48"/>
  <c r="Y63" i="48" s="1"/>
  <c r="X61" i="48"/>
  <c r="Y61" i="48" s="1"/>
  <c r="X59" i="48"/>
  <c r="Y59" i="48" s="1"/>
  <c r="X57" i="48"/>
  <c r="Y57" i="48" s="1"/>
  <c r="X55" i="48"/>
  <c r="Y55" i="48" s="1"/>
  <c r="X53" i="48"/>
  <c r="Y53" i="48" s="1"/>
  <c r="X51" i="48"/>
  <c r="Y51" i="48" s="1"/>
  <c r="X49" i="48"/>
  <c r="Y49" i="48" s="1"/>
  <c r="X47" i="48"/>
  <c r="Y47" i="48" s="1"/>
  <c r="X45" i="48"/>
  <c r="Y45" i="48" s="1"/>
  <c r="X43" i="48"/>
  <c r="Y43" i="48" s="1"/>
  <c r="X41" i="48"/>
  <c r="Y41" i="48" s="1"/>
  <c r="X39" i="48"/>
  <c r="Y39" i="48" s="1"/>
  <c r="X37" i="48"/>
  <c r="Y37" i="48" s="1"/>
  <c r="X35" i="48"/>
  <c r="Y35" i="48" s="1"/>
  <c r="X33" i="48"/>
  <c r="Y33" i="48" s="1"/>
  <c r="X31" i="48"/>
  <c r="Y31" i="48" s="1"/>
  <c r="X29" i="48"/>
  <c r="Y29" i="48" s="1"/>
  <c r="X27" i="48"/>
  <c r="Y27" i="48" s="1"/>
  <c r="X25" i="48"/>
  <c r="Y25" i="48" s="1"/>
  <c r="X23" i="48"/>
  <c r="Y23" i="48" s="1"/>
  <c r="X21" i="48"/>
  <c r="Y21" i="48" s="1"/>
  <c r="X19" i="48"/>
  <c r="Y19" i="48" s="1"/>
  <c r="X17" i="48"/>
  <c r="Y17" i="48" s="1"/>
  <c r="X15" i="48"/>
  <c r="Y15" i="48" s="1"/>
  <c r="X13" i="48"/>
  <c r="Y13" i="48" s="1"/>
  <c r="X11" i="48"/>
  <c r="Y11" i="48" s="1"/>
  <c r="X9" i="48"/>
  <c r="Y9" i="48" s="1"/>
  <c r="X7" i="48"/>
  <c r="Y7" i="48" s="1"/>
  <c r="X5" i="48"/>
  <c r="Y5" i="48" s="1"/>
  <c r="X3" i="48"/>
  <c r="Y3" i="48"/>
  <c r="V20" i="75"/>
  <c r="V21" i="75"/>
  <c r="V22" i="75"/>
  <c r="V23" i="75"/>
  <c r="V24" i="75"/>
  <c r="V25" i="75"/>
  <c r="V26" i="75"/>
  <c r="V27" i="75"/>
  <c r="V28" i="75"/>
  <c r="V29" i="75"/>
  <c r="V30" i="75"/>
  <c r="V31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B48" i="75"/>
  <c r="B14" i="75"/>
  <c r="X1021957" i="24"/>
  <c r="B104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G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V86" i="75"/>
  <c r="V87" i="75"/>
  <c r="V88" i="75"/>
  <c r="V89" i="75"/>
  <c r="V90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5" i="75"/>
  <c r="Q106" i="75"/>
  <c r="Q107" i="75"/>
  <c r="A48" i="75"/>
  <c r="V48" i="75"/>
  <c r="Q48" i="75"/>
  <c r="G2" i="75"/>
  <c r="G3" i="75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V2" i="75"/>
  <c r="V3" i="75"/>
  <c r="V4" i="75"/>
  <c r="V5" i="75"/>
  <c r="V6" i="75"/>
  <c r="V7" i="75"/>
  <c r="V8" i="75"/>
  <c r="V9" i="75"/>
  <c r="V10" i="75"/>
  <c r="V11" i="75"/>
  <c r="V12" i="75"/>
  <c r="V13" i="75"/>
  <c r="V14" i="75"/>
  <c r="V15" i="75"/>
  <c r="V16" i="75"/>
  <c r="V17" i="75"/>
  <c r="V18" i="75"/>
  <c r="V19" i="75"/>
  <c r="Q2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A19" i="75"/>
  <c r="A18" i="75"/>
  <c r="A17" i="75"/>
  <c r="A16" i="75"/>
  <c r="A15" i="75"/>
  <c r="A14" i="75"/>
  <c r="A13" i="75"/>
  <c r="A12" i="75"/>
  <c r="A11" i="75"/>
  <c r="A10" i="75"/>
  <c r="A9" i="75"/>
  <c r="A8" i="75"/>
  <c r="A7" i="75"/>
  <c r="A6" i="75"/>
  <c r="A5" i="75"/>
  <c r="A4" i="75"/>
  <c r="A3" i="75"/>
  <c r="A2" i="75"/>
  <c r="B2" i="75"/>
  <c r="B3" i="75"/>
  <c r="B4" i="75"/>
  <c r="B5" i="75"/>
  <c r="B6" i="75"/>
  <c r="B7" i="75"/>
  <c r="B8" i="75"/>
  <c r="B9" i="75"/>
  <c r="B10" i="75"/>
  <c r="B11" i="75"/>
  <c r="B12" i="75"/>
  <c r="B13" i="75"/>
  <c r="B15" i="75"/>
  <c r="B16" i="75"/>
  <c r="B17" i="75"/>
  <c r="B18" i="75"/>
  <c r="B19" i="75"/>
  <c r="V944081" i="23"/>
  <c r="H49" i="22"/>
  <c r="B22" i="22"/>
  <c r="B22" i="23" s="1"/>
  <c r="N18" i="24"/>
  <c r="J18" i="24"/>
  <c r="N18" i="23"/>
  <c r="J18" i="23"/>
  <c r="H10" i="26"/>
  <c r="E3" i="26"/>
  <c r="C3" i="24"/>
  <c r="B3" i="24"/>
  <c r="B3" i="23"/>
  <c r="Y40" i="24" l="1"/>
  <c r="Q40" i="24" s="1"/>
  <c r="R40" i="24" s="1"/>
  <c r="T40" i="24" s="1"/>
  <c r="U40" i="24" s="1"/>
  <c r="Y37" i="24"/>
  <c r="Q37" i="24" s="1"/>
  <c r="R37" i="24" s="1"/>
  <c r="T37" i="24" s="1"/>
  <c r="U37" i="24" s="1"/>
  <c r="X37" i="24" s="1"/>
  <c r="Y32" i="24"/>
  <c r="Q32" i="24" s="1"/>
  <c r="R32" i="24" s="1"/>
  <c r="T32" i="24" s="1"/>
  <c r="U32" i="24" s="1"/>
  <c r="X32" i="24" s="1"/>
  <c r="Y29" i="24"/>
  <c r="Q29" i="24" s="1"/>
  <c r="R29" i="24" s="1"/>
  <c r="T29" i="24" s="1"/>
  <c r="U29" i="24" s="1"/>
  <c r="X29" i="24" s="1"/>
  <c r="V39" i="23"/>
  <c r="Q39" i="23" s="1"/>
  <c r="R39" i="23" s="1"/>
  <c r="S39" i="23" s="1"/>
  <c r="V37" i="23"/>
  <c r="Q37" i="23" s="1"/>
  <c r="R37" i="23" s="1"/>
  <c r="S37" i="23" s="1"/>
  <c r="V35" i="23"/>
  <c r="Q35" i="23" s="1"/>
  <c r="R35" i="23" s="1"/>
  <c r="S35" i="23" s="1"/>
  <c r="V33" i="23"/>
  <c r="Q33" i="23" s="1"/>
  <c r="R33" i="23" s="1"/>
  <c r="S33" i="23" s="1"/>
  <c r="V31" i="23"/>
  <c r="Q31" i="23" s="1"/>
  <c r="R31" i="23" s="1"/>
  <c r="S31" i="23" s="1"/>
  <c r="V29" i="23"/>
  <c r="Q29" i="23" s="1"/>
  <c r="R29" i="23" s="1"/>
  <c r="S29" i="23" s="1"/>
  <c r="Y38" i="24"/>
  <c r="Q38" i="24" s="1"/>
  <c r="R38" i="24" s="1"/>
  <c r="T38" i="24" s="1"/>
  <c r="U38" i="24" s="1"/>
  <c r="X38" i="24" s="1"/>
  <c r="Y35" i="24"/>
  <c r="Q35" i="24" s="1"/>
  <c r="R35" i="24" s="1"/>
  <c r="T35" i="24" s="1"/>
  <c r="U35" i="24" s="1"/>
  <c r="X35" i="24" s="1"/>
  <c r="Y30" i="24"/>
  <c r="Q30" i="24" s="1"/>
  <c r="R30" i="24" s="1"/>
  <c r="T30" i="24" s="1"/>
  <c r="U30" i="24" s="1"/>
  <c r="X30" i="24" s="1"/>
  <c r="Y36" i="24"/>
  <c r="Q36" i="24" s="1"/>
  <c r="R36" i="24" s="1"/>
  <c r="T36" i="24" s="1"/>
  <c r="U36" i="24" s="1"/>
  <c r="X36" i="24" s="1"/>
  <c r="Y33" i="24"/>
  <c r="Q33" i="24" s="1"/>
  <c r="R33" i="24" s="1"/>
  <c r="T33" i="24" s="1"/>
  <c r="U33" i="24" s="1"/>
  <c r="X33" i="24" s="1"/>
  <c r="V40" i="23"/>
  <c r="Q40" i="23" s="1"/>
  <c r="R40" i="23" s="1"/>
  <c r="S40" i="23" s="1"/>
  <c r="T40" i="23" s="1"/>
  <c r="U40" i="23" s="1"/>
  <c r="V38" i="23"/>
  <c r="Q38" i="23" s="1"/>
  <c r="R38" i="23" s="1"/>
  <c r="S38" i="23" s="1"/>
  <c r="T38" i="23" s="1"/>
  <c r="U38" i="23" s="1"/>
  <c r="V36" i="23"/>
  <c r="Q36" i="23" s="1"/>
  <c r="R36" i="23" s="1"/>
  <c r="S36" i="23" s="1"/>
  <c r="T36" i="23" s="1"/>
  <c r="U36" i="23" s="1"/>
  <c r="V34" i="23"/>
  <c r="Q34" i="23" s="1"/>
  <c r="R34" i="23" s="1"/>
  <c r="S34" i="23" s="1"/>
  <c r="T34" i="23" s="1"/>
  <c r="U34" i="23" s="1"/>
  <c r="V32" i="23"/>
  <c r="Q32" i="23" s="1"/>
  <c r="R32" i="23" s="1"/>
  <c r="S32" i="23" s="1"/>
  <c r="T32" i="23" s="1"/>
  <c r="U32" i="23" s="1"/>
  <c r="V30" i="23"/>
  <c r="Q30" i="23" s="1"/>
  <c r="R30" i="23" s="1"/>
  <c r="S30" i="23" s="1"/>
  <c r="T30" i="23" s="1"/>
  <c r="U30" i="23" s="1"/>
  <c r="V28" i="23"/>
  <c r="Q28" i="23" s="1"/>
  <c r="R28" i="23" s="1"/>
  <c r="S28" i="23" s="1"/>
  <c r="T28" i="23" s="1"/>
  <c r="U28" i="23" s="1"/>
  <c r="Y39" i="24"/>
  <c r="Q39" i="24" s="1"/>
  <c r="R39" i="24" s="1"/>
  <c r="T39" i="24" s="1"/>
  <c r="U39" i="24" s="1"/>
  <c r="X39" i="24" s="1"/>
  <c r="Y34" i="24"/>
  <c r="Q34" i="24" s="1"/>
  <c r="R34" i="24" s="1"/>
  <c r="T34" i="24" s="1"/>
  <c r="U34" i="24" s="1"/>
  <c r="X34" i="24" s="1"/>
  <c r="Y31" i="24"/>
  <c r="Q31" i="24" s="1"/>
  <c r="R31" i="24" s="1"/>
  <c r="T31" i="24" s="1"/>
  <c r="U31" i="24" s="1"/>
  <c r="X31" i="24" s="1"/>
  <c r="Y28" i="24"/>
  <c r="Q28" i="24" s="1"/>
  <c r="R28" i="24" s="1"/>
  <c r="T28" i="24" s="1"/>
  <c r="U28" i="24" s="1"/>
  <c r="X28" i="24" s="1"/>
  <c r="Q40" i="22"/>
  <c r="J38" i="22"/>
  <c r="M37" i="22"/>
  <c r="Q36" i="22"/>
  <c r="J34" i="22"/>
  <c r="M33" i="22"/>
  <c r="Q32" i="22"/>
  <c r="E40" i="22"/>
  <c r="K39" i="22"/>
  <c r="N38" i="22"/>
  <c r="E36" i="22"/>
  <c r="L40" i="22"/>
  <c r="E38" i="22"/>
  <c r="N37" i="22"/>
  <c r="J35" i="22"/>
  <c r="N34" i="22"/>
  <c r="I32" i="22"/>
  <c r="M31" i="22"/>
  <c r="I38" i="22"/>
  <c r="O37" i="22"/>
  <c r="O34" i="22"/>
  <c r="J32" i="22"/>
  <c r="I36" i="22"/>
  <c r="Q31" i="22"/>
  <c r="I31" i="22"/>
  <c r="K40" i="22"/>
  <c r="M40" i="22"/>
  <c r="K35" i="22"/>
  <c r="N31" i="22"/>
  <c r="L38" i="22"/>
  <c r="E33" i="22"/>
  <c r="M36" i="22"/>
  <c r="K37" i="22"/>
  <c r="I35" i="22"/>
  <c r="N40" i="22"/>
  <c r="K38" i="22"/>
  <c r="Q37" i="22"/>
  <c r="L35" i="22"/>
  <c r="Q34" i="22"/>
  <c r="K32" i="22"/>
  <c r="O31" i="22"/>
  <c r="O40" i="22"/>
  <c r="L32" i="22"/>
  <c r="E31" i="22"/>
  <c r="I34" i="22"/>
  <c r="E35" i="22"/>
  <c r="L31" i="22"/>
  <c r="M35" i="22"/>
  <c r="E34" i="22"/>
  <c r="I37" i="22"/>
  <c r="E39" i="22"/>
  <c r="M38" i="22"/>
  <c r="J36" i="22"/>
  <c r="N35" i="22"/>
  <c r="I33" i="22"/>
  <c r="M32" i="22"/>
  <c r="O39" i="22"/>
  <c r="I39" i="22"/>
  <c r="O38" i="22"/>
  <c r="K36" i="22"/>
  <c r="O35" i="22"/>
  <c r="J33" i="22"/>
  <c r="N32" i="22"/>
  <c r="E37" i="22"/>
  <c r="J39" i="22"/>
  <c r="Q38" i="22"/>
  <c r="L36" i="22"/>
  <c r="Q35" i="22"/>
  <c r="K33" i="22"/>
  <c r="O32" i="22"/>
  <c r="L33" i="22"/>
  <c r="N36" i="22"/>
  <c r="Q33" i="22"/>
  <c r="M34" i="22"/>
  <c r="L39" i="22"/>
  <c r="N33" i="22"/>
  <c r="M39" i="22"/>
  <c r="K31" i="22"/>
  <c r="E32" i="22"/>
  <c r="A32" i="22" s="1"/>
  <c r="I40" i="22"/>
  <c r="N39" i="22"/>
  <c r="J37" i="22"/>
  <c r="O36" i="22"/>
  <c r="K34" i="22"/>
  <c r="O33" i="22"/>
  <c r="J31" i="22"/>
  <c r="L34" i="22"/>
  <c r="L37" i="22"/>
  <c r="J40" i="22"/>
  <c r="Q39" i="22"/>
  <c r="J30" i="22"/>
  <c r="M29" i="22"/>
  <c r="M30" i="22"/>
  <c r="K30" i="22"/>
  <c r="N29" i="22"/>
  <c r="L30" i="22"/>
  <c r="O29" i="22"/>
  <c r="Q29" i="22"/>
  <c r="N30" i="22"/>
  <c r="O30" i="22"/>
  <c r="I30" i="22"/>
  <c r="Q30" i="22"/>
  <c r="E29" i="22"/>
  <c r="L29" i="22"/>
  <c r="I29" i="22"/>
  <c r="J29" i="22"/>
  <c r="E30" i="22"/>
  <c r="K29" i="22"/>
  <c r="Q28" i="22"/>
  <c r="O28" i="22"/>
  <c r="N28" i="22"/>
  <c r="M28" i="22"/>
  <c r="L28" i="22"/>
  <c r="K28" i="22"/>
  <c r="J28" i="22"/>
  <c r="I28" i="22"/>
  <c r="E28" i="22"/>
  <c r="B22" i="24"/>
  <c r="T33" i="23" l="1"/>
  <c r="U33" i="23" s="1"/>
  <c r="T35" i="23"/>
  <c r="U35" i="23" s="1"/>
  <c r="T29" i="23"/>
  <c r="U29" i="23" s="1"/>
  <c r="U41" i="23" s="1"/>
  <c r="T37" i="23"/>
  <c r="U37" i="23"/>
  <c r="U31" i="23"/>
  <c r="T31" i="23"/>
  <c r="T39" i="23"/>
  <c r="U39" i="23" s="1"/>
  <c r="W40" i="24"/>
  <c r="X40" i="24" s="1"/>
  <c r="X41" i="24" s="1"/>
  <c r="A36" i="22"/>
  <c r="A38" i="22"/>
  <c r="A35" i="22"/>
  <c r="A40" i="22"/>
  <c r="A31" i="22"/>
  <c r="A33" i="22"/>
  <c r="A37" i="22"/>
  <c r="A39" i="22"/>
  <c r="A34" i="22"/>
  <c r="A29" i="22"/>
  <c r="A30" i="22"/>
  <c r="A28" i="22"/>
</calcChain>
</file>

<file path=xl/sharedStrings.xml><?xml version="1.0" encoding="utf-8"?>
<sst xmlns="http://schemas.openxmlformats.org/spreadsheetml/2006/main" count="10472" uniqueCount="341">
  <si>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</si>
  <si>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</si>
  <si>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</si>
  <si>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</si>
  <si>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</si>
  <si>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</si>
  <si>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</si>
  <si>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</si>
  <si>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</si>
  <si>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</si>
  <si>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</si>
  <si>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</si>
  <si>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</si>
  <si>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</si>
  <si>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</si>
  <si>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</si>
  <si>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</si>
  <si>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</si>
  <si>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</si>
  <si>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</si>
  <si>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</si>
  <si>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</si>
  <si>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</si>
  <si>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</si>
  <si>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</si>
  <si>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</si>
  <si>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</si>
  <si>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</si>
  <si>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</si>
  <si>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</si>
  <si>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</si>
  <si>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</si>
  <si>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</si>
  <si>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</si>
  <si>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</si>
  <si>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</si>
  <si>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</si>
  <si>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</si>
  <si>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</si>
  <si>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</si>
  <si>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</si>
  <si>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</si>
  <si>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</si>
  <si>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</si>
  <si>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</si>
  <si>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</si>
  <si>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</si>
  <si>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</si>
  <si>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</si>
  <si>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</si>
  <si>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</si>
  <si>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</si>
  <si>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</si>
  <si>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</si>
  <si>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</si>
  <si>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</si>
  <si>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</si>
  <si>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</si>
  <si>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</si>
  <si>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</si>
  <si>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</si>
  <si>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</si>
  <si>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</si>
  <si>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</si>
  <si>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</si>
  <si>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</si>
  <si>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</si>
  <si>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</si>
  <si>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</si>
  <si>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</si>
  <si>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</si>
  <si>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</si>
  <si>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</si>
  <si>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</si>
  <si>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</si>
  <si>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</si>
  <si>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</si>
  <si>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</si>
  <si>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</si>
  <si>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</si>
  <si>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</si>
  <si>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</si>
  <si>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</si>
  <si>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</si>
  <si>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</si>
  <si>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</si>
  <si>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</si>
  <si>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</si>
  <si>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</si>
  <si>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</si>
  <si>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</si>
  <si>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</si>
  <si>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</si>
  <si>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</si>
  <si>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</si>
  <si>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</si>
  <si>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</si>
  <si>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</si>
  <si>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</si>
  <si>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</si>
  <si>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</si>
  <si>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</si>
  <si>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</si>
  <si>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</si>
  <si>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</si>
  <si>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</si>
  <si>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</si>
  <si>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</si>
  <si>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</si>
  <si>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</si>
  <si>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</si>
  <si>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</si>
  <si>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</si>
  <si>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</si>
  <si>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</si>
  <si>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CÃ³digo de unidad de medida*</t>
  </si>
  <si>
    <t>PosiciÃ³n</t>
  </si>
  <si>
    <t>Precio base</t>
  </si>
  <si>
    <t>Divisa</t>
  </si>
  <si>
    <t>DescripciÃ³n</t>
  </si>
  <si>
    <t>MercancÃ­a</t>
  </si>
  <si>
    <t>item</t>
  </si>
  <si>
    <t>COP</t>
  </si>
  <si>
    <t>Moneda</t>
  </si>
  <si>
    <t>NA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</si>
  <si>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</si>
  <si>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</si>
  <si>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</si>
  <si>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</si>
  <si>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</si>
  <si>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</si>
  <si>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</si>
  <si>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</si>
  <si>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</si>
  <si>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</si>
  <si>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</si>
  <si>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</si>
  <si>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</si>
  <si>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</si>
  <si>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</si>
  <si>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</si>
  <si>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</si>
  <si>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</si>
  <si>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</si>
  <si>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</si>
  <si>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</si>
  <si>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</si>
  <si>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</si>
  <si>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</si>
  <si>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</si>
  <si>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</si>
  <si>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</si>
  <si>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</si>
  <si>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</si>
  <si>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</si>
  <si>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</si>
  <si>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</si>
  <si>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</si>
  <si>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</si>
  <si>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</si>
  <si>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</si>
  <si>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</si>
  <si>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</si>
  <si>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</si>
  <si>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</si>
  <si>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</si>
  <si>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</si>
  <si>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</si>
  <si>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</si>
  <si>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</si>
  <si>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</si>
  <si>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</si>
  <si>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</si>
  <si>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</si>
  <si>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</si>
  <si>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</si>
  <si>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</si>
  <si>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</si>
  <si>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</si>
  <si>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</si>
  <si>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</si>
  <si>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</si>
  <si>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</si>
  <si>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</si>
  <si>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</si>
  <si>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</si>
  <si>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</si>
  <si>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</si>
  <si>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</si>
  <si>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</si>
  <si>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</si>
  <si>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</si>
  <si>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</si>
  <si>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</si>
  <si>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</si>
  <si>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</si>
  <si>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</si>
  <si>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</si>
  <si>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</si>
  <si>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</si>
  <si>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</si>
  <si>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</si>
  <si>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</si>
  <si>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</si>
  <si>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</si>
  <si>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</si>
  <si>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</si>
  <si>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</si>
  <si>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</si>
  <si>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</si>
  <si>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</si>
  <si>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</si>
  <si>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</si>
  <si>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</si>
  <si>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Soluciones Orión</t>
  </si>
  <si>
    <t>Vr IVA</t>
  </si>
  <si>
    <t>IT-GO-GS-00-01</t>
  </si>
  <si>
    <t>IT-GO-GS-00-02</t>
  </si>
  <si>
    <t>IT-GO-GS-00-03</t>
  </si>
  <si>
    <t>IT-GO-GS-00-04</t>
  </si>
  <si>
    <t>IT-GO-GS-00-05</t>
  </si>
  <si>
    <t>IT-GO-GS-00-06</t>
  </si>
  <si>
    <t>IT-GO-GS-00-07</t>
  </si>
  <si>
    <t>IT-GO-GS-00-08</t>
  </si>
  <si>
    <t>IT-GO-GS-00-09</t>
  </si>
  <si>
    <t>IT-GO-GS-00-10</t>
  </si>
  <si>
    <t>IT-GO-GS-00-11</t>
  </si>
  <si>
    <t>IT-GO-GS-00-12</t>
  </si>
  <si>
    <t>IT-GO-GS-00-13</t>
  </si>
  <si>
    <t>IT-GO-GS-00-14</t>
  </si>
  <si>
    <t>IT-GO-GS-00-15</t>
  </si>
  <si>
    <t>IT-GO-GS-00-16</t>
  </si>
  <si>
    <t>IT-GO-GS-00-17</t>
  </si>
  <si>
    <t>IT-GO-GS-00-18</t>
  </si>
  <si>
    <t>IT-GO-GS-00-19</t>
  </si>
  <si>
    <t>IT-GO-GS-00-20</t>
  </si>
  <si>
    <t>IT-GO-GS-00-21</t>
  </si>
  <si>
    <t>IT-GO-GS-00-22</t>
  </si>
  <si>
    <t>IT-GO-GS-00-23</t>
  </si>
  <si>
    <t>IT-GO-GS-00-24</t>
  </si>
  <si>
    <t>IT-GO-GS-00-25</t>
  </si>
  <si>
    <t>IT-GO-GS-00-26</t>
  </si>
  <si>
    <t>G-Suite</t>
  </si>
  <si>
    <t>Licencia G Suite Basic mensual por usuario</t>
  </si>
  <si>
    <t>Licencia G Suite Basic año por usuario</t>
  </si>
  <si>
    <t>Licencia G Suite Business mensual por usuario</t>
  </si>
  <si>
    <t>Licencia G Suite Business año por usuario</t>
  </si>
  <si>
    <t>Licencia G Suite Enterprise mensual por usuario</t>
  </si>
  <si>
    <t>Licencia G Suite Enterprise anual por usuario</t>
  </si>
  <si>
    <t>Licencia Google Vault mensual por usuario</t>
  </si>
  <si>
    <t>Licencia Google Vault año por usuario</t>
  </si>
  <si>
    <t>Google Drive Storage mensual por usuario 20GB</t>
  </si>
  <si>
    <t>Google Drive Storage anual por usuario 20GB</t>
  </si>
  <si>
    <t>Google Drive Storage mensual por usuario 50GB</t>
  </si>
  <si>
    <t>Google Drive Storage anual por usuario 50GB</t>
  </si>
  <si>
    <t>Google Drive Storage mensual por usuario 200GB</t>
  </si>
  <si>
    <t>Google Drive Storage anual por usuario 200GB</t>
  </si>
  <si>
    <t>Google Drive Storage mensual por usuario 400GB</t>
  </si>
  <si>
    <t>Google Drive Storage anual por usuario 400GB</t>
  </si>
  <si>
    <t>Google Drive Storage mensual por usuario 1TB</t>
  </si>
  <si>
    <t>Google Drive Storage anual por usuario 1T GB</t>
  </si>
  <si>
    <t>Google Drive Storage mensual por usuario 2 TB</t>
  </si>
  <si>
    <t>Google Drive Storage anual por usuario  2 TB</t>
  </si>
  <si>
    <t>Google Drive Storage mensual por usuario 4 TB</t>
  </si>
  <si>
    <t>Google Drive Storage anual por usuario 4TB</t>
  </si>
  <si>
    <t>Google Drive Storage mensual por usuario 8 TB</t>
  </si>
  <si>
    <t>Google Drive Storage anual por usuario 8TB</t>
  </si>
  <si>
    <t>Google Drive Storage mensual por usuario 16 TB</t>
  </si>
  <si>
    <t>Google Drive Storage anual por usuario 16TB</t>
  </si>
  <si>
    <t>Mensual</t>
  </si>
  <si>
    <t>Suscripción anual</t>
  </si>
  <si>
    <t>Servinformación</t>
  </si>
  <si>
    <t>ITO Software</t>
  </si>
  <si>
    <t>Eforcers</t>
  </si>
  <si>
    <t>Solicitud de Cotización
Software Google</t>
  </si>
  <si>
    <t>Tenga en cuenta que esta información es de utilidad para que el Proveedor pueda cotizar de la manera más precisa posible los Productos y Servicios Google solicitados, por lo cual la exactitud y completitud es muy importante.</t>
  </si>
  <si>
    <t>Lugar de entrega de los Productos y Servicios Google. (Especificar dirección y ciudad de entrega).</t>
  </si>
  <si>
    <t>Capacitador</t>
  </si>
  <si>
    <t>Profesional</t>
  </si>
  <si>
    <t>Técnico/Tecnólogo ó Profesional</t>
  </si>
  <si>
    <t>Licencia Workspace Business Starter mensual por usuario</t>
  </si>
  <si>
    <t xml:space="preserve">Licencia Workspace Business Starter anual por usuario </t>
  </si>
  <si>
    <t xml:space="preserve">Licencia Workspace Business Standard mensual por usuario </t>
  </si>
  <si>
    <t xml:space="preserve">Licencia Workspace Business Standard anual por usuario </t>
  </si>
  <si>
    <t xml:space="preserve">Licencia Workspace Business Plus mensual por usuario </t>
  </si>
  <si>
    <t xml:space="preserve">Licencia Workspace Business Plus anual por usuario </t>
  </si>
  <si>
    <t>Licencia Workspace Enterprise Essentials mensual por usuario</t>
  </si>
  <si>
    <t>Licencia Workspace Enterprise Essentials anual por usuario</t>
  </si>
  <si>
    <t xml:space="preserve">Licencia Workspace Enterprise Standard mensual por usuario </t>
  </si>
  <si>
    <t xml:space="preserve">Licencia Workspace Enterprise Standard anual por usuario </t>
  </si>
  <si>
    <t xml:space="preserve">Licencia Workspace Enterprise Plus mensual por usuario </t>
  </si>
  <si>
    <t xml:space="preserve">Licencia Workspace Enterprise Plus anual por usuario </t>
  </si>
  <si>
    <t>Con el objetivo de complementar el entendimiento sobre la solicitud de Productos y Servicios Google , por favor diligencie la totalidad de la información que se pide a continuación.</t>
  </si>
  <si>
    <t>Nuva SAS</t>
  </si>
  <si>
    <t>Workspace</t>
  </si>
  <si>
    <t>GAPPS-STARTER-1USER-1MO</t>
  </si>
  <si>
    <t>GAPPS-STARTER-1USER-12MO</t>
  </si>
  <si>
    <t>GAPPS-BUS-STD-1USER-1MO</t>
  </si>
  <si>
    <t>GAPPS-BUS-STD-1USER-12MO</t>
  </si>
  <si>
    <t>GAPPS-BUS-PLUS-1USER-1MO</t>
  </si>
  <si>
    <t>GAPPS-BUS-PLUS-1USER-12MO</t>
  </si>
  <si>
    <t>GAPPS-ENT-ESSENTIALS-1USER-1MO</t>
  </si>
  <si>
    <t>GAPPS-ENT-ESSENTIALS-1USER-12MO</t>
  </si>
  <si>
    <t>GAPPS-ENT-STD-1USER-1MO</t>
  </si>
  <si>
    <t>GAPPS-ENT-STD-1USER-12MO</t>
  </si>
  <si>
    <t>GAPPS-ENT-PLUS-1USER-1MO</t>
  </si>
  <si>
    <t>GAPPS-ENT-PLUS-1USER-12MO</t>
  </si>
  <si>
    <t>NomCategoria</t>
  </si>
  <si>
    <t>GAPPS-AU-BUS-PLUS-1USER-1MO</t>
  </si>
  <si>
    <t>GAPPS-AU-BUS-PLUS-1USER-12MO</t>
  </si>
  <si>
    <t>GAPPS-AU-ENT-STD-1USER-1MO</t>
  </si>
  <si>
    <t>GAPPS-AU-ENT-STD-1USER-12MO</t>
  </si>
  <si>
    <t>GAPPS-AU-ENT-PLUS-1USER-1MO</t>
  </si>
  <si>
    <t>GAPPS-AU-ENT-PLUS-1USER-12MO</t>
  </si>
  <si>
    <t>GAPPS-FRONTLINE-1USER-12MO</t>
  </si>
  <si>
    <t>GAPPS-FRONTLINE-1USER-1MO</t>
  </si>
  <si>
    <t>Archived User Business Plus Mensual</t>
  </si>
  <si>
    <t>Archived User Business Plus Anual</t>
  </si>
  <si>
    <t>Archived User Enterprise Standard Mensual</t>
  </si>
  <si>
    <t>Archived User Enterprise Standard Anual</t>
  </si>
  <si>
    <t>Archived User Enterprise Plus Mensual</t>
  </si>
  <si>
    <t>Archived User Enterprise Plus Anual</t>
  </si>
  <si>
    <t>Frontline Mensual</t>
  </si>
  <si>
    <t>Frontline Anual</t>
  </si>
  <si>
    <t>Versión: 8</t>
  </si>
  <si>
    <t>Fondo Adaptación</t>
  </si>
  <si>
    <t xml:space="preserve">Carrera 10 #28-49 · Torre A · Pisos 11 y 12 </t>
  </si>
  <si>
    <t>Bogotá</t>
  </si>
  <si>
    <t>kjhbkñ@lñdkbjñl.com</t>
  </si>
  <si>
    <t>Licencia G Suite Business mensual por usuarioN/A</t>
  </si>
  <si>
    <t>Licencia G Suite Enterprise mensual por usuarioN/A</t>
  </si>
  <si>
    <t>Soporte técnico proactivo Sitio</t>
  </si>
  <si>
    <t>wgo01--IT-GO-GS-00-03 Licencia G Suite Business mensual por usuario</t>
  </si>
  <si>
    <t>wgo01--IT-GO-GS-00-05 Licencia G Suite Enterprise mensual por usuario</t>
  </si>
  <si>
    <t xml:space="preserve">wgo01--IT-SW-10-06 Soporte tÃ©cnico proactivo </t>
  </si>
  <si>
    <t>wgo01--IVA</t>
  </si>
  <si>
    <t>"47751,6"</t>
  </si>
  <si>
    <t>"99482,5"</t>
  </si>
  <si>
    <t>"128700"</t>
  </si>
  <si>
    <t>"611325"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</si>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</sst>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  <numFmt numFmtId="176" formatCode="&quot;$&quot;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2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2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4" fontId="6" fillId="0" borderId="0" xfId="24" applyNumberFormat="1" applyFont="1" applyFill="1" applyBorder="1" applyAlignment="1">
      <alignment horizontal="left" vertical="center"/>
    </xf>
    <xf numFmtId="173" fontId="6" fillId="0" borderId="0" xfId="2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169" fontId="18" fillId="12" borderId="0" xfId="0" applyNumberFormat="1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0" fillId="0" borderId="12" xfId="0" applyFont="1" applyBorder="1"/>
    <xf numFmtId="0" fontId="30" fillId="0" borderId="19" xfId="0" applyFont="1" applyFill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76" fontId="6" fillId="0" borderId="0" xfId="24" applyNumberFormat="1" applyFont="1" applyFill="1" applyBorder="1" applyAlignment="1">
      <alignment horizontal="left" vertical="center"/>
    </xf>
    <xf numFmtId="176" fontId="0" fillId="0" borderId="0" xfId="22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31" fillId="0" borderId="12" xfId="0" applyFont="1" applyBorder="1"/>
    <xf numFmtId="172" fontId="6" fillId="0" borderId="0" xfId="24" applyNumberFormat="1" applyFont="1" applyFill="1" applyBorder="1" applyAlignment="1">
      <alignment horizontal="left"/>
    </xf>
    <xf numFmtId="0" fontId="6" fillId="0" borderId="0" xfId="24" applyFont="1" applyFill="1" applyBorder="1" applyAlignment="1">
      <alignment horizontal="left" vertical="center" wrapText="1"/>
    </xf>
    <xf numFmtId="0" fontId="31" fillId="0" borderId="19" xfId="0" applyFont="1" applyFill="1" applyBorder="1"/>
    <xf numFmtId="165" fontId="10" fillId="0" borderId="0" xfId="7" applyNumberFormat="1" applyFo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horizontal="center" vertical="center"/>
    </xf>
    <xf numFmtId="173" fontId="6" fillId="0" borderId="0" xfId="24" applyNumberFormat="1" applyFont="1" applyFill="1" applyBorder="1" applyAlignment="1">
      <alignment horizontal="center" vertical="center"/>
    </xf>
    <xf numFmtId="0" fontId="31" fillId="0" borderId="19" xfId="0" applyFont="1" applyBorder="1"/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3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5" fillId="0" borderId="9" xfId="7" applyFont="1" applyBorder="1" applyAlignment="1" applyProtection="1">
      <alignment horizontal="right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[0]" xfId="22" builtinId="7"/>
    <cellStyle name="Moneda 2" xfId="5" xr:uid="{00000000-0005-0000-0000-000009000000}"/>
    <cellStyle name="Moneda 3" xfId="9" xr:uid="{00000000-0005-0000-0000-00000A000000}"/>
    <cellStyle name="Moneda 3 2" xfId="18" xr:uid="{00000000-0005-0000-0000-00000B000000}"/>
    <cellStyle name="Normal" xfId="0" builtinId="0"/>
    <cellStyle name="Normal 10 2" xfId="23" xr:uid="{00000000-0005-0000-0000-00000D000000}"/>
    <cellStyle name="Normal 12" xfId="24" xr:uid="{00000000-0005-0000-0000-00000E000000}"/>
    <cellStyle name="Normal 2" xfId="7" xr:uid="{00000000-0005-0000-0000-00000F000000}"/>
    <cellStyle name="Normal 3" xfId="11" xr:uid="{00000000-0005-0000-0000-000010000000}"/>
    <cellStyle name="Normal 3 2" xfId="20" xr:uid="{00000000-0005-0000-0000-000011000000}"/>
    <cellStyle name="Normal 4" xfId="12" xr:uid="{00000000-0005-0000-0000-000012000000}"/>
    <cellStyle name="Normal 5" xfId="13" xr:uid="{00000000-0005-0000-0000-000013000000}"/>
    <cellStyle name="Normal 5 3" xfId="15" xr:uid="{00000000-0005-0000-0000-000014000000}"/>
    <cellStyle name="Normal 63" xfId="25" xr:uid="{00000000-0005-0000-0000-000015000000}"/>
    <cellStyle name="Porcentaje" xfId="10" builtinId="5"/>
    <cellStyle name="Porcentaje 2" xfId="8" xr:uid="{00000000-0005-0000-0000-000017000000}"/>
    <cellStyle name="표준 4" xfId="16" xr:uid="{00000000-0005-0000-0000-000018000000}"/>
    <cellStyle name="표준_SEA Price List.(VER1)" xfId="14" xr:uid="{00000000-0005-0000-0000-000019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50</xdr:row>
          <xdr:rowOff>28575</xdr:rowOff>
        </xdr:from>
        <xdr:to>
          <xdr:col>5</xdr:col>
          <xdr:colOff>409575</xdr:colOff>
          <xdr:row>51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50</xdr:row>
          <xdr:rowOff>28575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lamprea" refreshedDate="44742.85232604167" createdVersion="5" refreshedVersion="8" minRefreshableVersion="3" recordCount="346" xr:uid="{00000000-000A-0000-FFFF-FFFF05000000}">
  <cacheSource type="worksheet">
    <worksheetSource ref="A1:Y347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6">
        <s v="Catalogo principal"/>
        <s v="Servinformación"/>
        <s v="ITO Software"/>
        <s v="Soluciones Orión"/>
        <s v="Eforcers"/>
        <s v="Nuva SAS"/>
      </sharedItems>
    </cacheField>
    <cacheField name="Código matriz Colombia Compra Eficiente" numFmtId="0">
      <sharedItems/>
    </cacheField>
    <cacheField name="categoria" numFmtId="0">
      <sharedItems count="3">
        <s v="Workspace"/>
        <s v="G-Suite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173">
      <sharedItems/>
    </cacheField>
    <cacheField name="Número de parte" numFmtId="0">
      <sharedItems/>
    </cacheField>
    <cacheField name="Forma de Pago" numFmtId="0">
      <sharedItems/>
    </cacheField>
    <cacheField name="Precio" numFmtId="176">
      <sharedItems containsSemiMixedTypes="0" containsString="0" containsNumber="1" minValue="4" maxValue="37441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1"/>
    </cacheField>
    <cacheField name="cant" numFmtId="174">
      <sharedItems containsSemiMixedTypes="0" containsString="0" containsNumber="1" containsInteger="1" minValue="0" maxValue="936"/>
    </cacheField>
    <cacheField name="valor base" numFmtId="175">
      <sharedItems containsSemiMixedTypes="0" containsString="0" containsNumber="1" minValue="4" maxValue="37441000"/>
    </cacheField>
    <cacheField name="valor con gravamenes" numFmtId="0">
      <sharedItems containsSemiMixedTypes="0" containsString="0" containsNumber="1" minValue="4" maxValue="37441000"/>
    </cacheField>
    <cacheField name="total" numFmtId="0">
      <sharedItems containsSemiMixedTypes="0" containsString="0" containsNumber="1" containsInteger="1" minValue="0" maxValue="1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s v="Catalogo principalWorkspaceIT-GO-GS-00-09"/>
    <s v="IT-GO-GS-00-09Workspace"/>
    <m/>
    <x v="0"/>
    <s v="IT-GO-GS-00-09"/>
    <x v="0"/>
    <s v="Catalogo principal"/>
    <s v="USD"/>
    <s v="N/A"/>
    <s v="Google Drive Storage mensual por usuario 20GB"/>
    <s v="Unidad"/>
    <s v="Und"/>
    <s v="Producto"/>
    <s v="NA"/>
    <s v="N/A"/>
    <s v="N/A"/>
    <s v="IT-GO-GS-00-09"/>
    <s v="Mensual"/>
    <n v="4"/>
    <n v="1"/>
    <n v="0"/>
    <n v="0"/>
    <n v="4"/>
    <n v="4"/>
    <n v="0"/>
  </r>
  <r>
    <s v="Catalogo principalWorkspaceIT-GO-GS-00-10"/>
    <s v="IT-GO-GS-00-10Workspace"/>
    <m/>
    <x v="0"/>
    <s v="IT-GO-GS-00-10"/>
    <x v="0"/>
    <s v="Catalogo principal"/>
    <s v="USD"/>
    <s v="N/A"/>
    <s v="Google Drive Storage anual por usuario 20GB"/>
    <s v="Unidad"/>
    <s v="Und"/>
    <s v="Producto"/>
    <s v="NA"/>
    <s v="N/A"/>
    <s v="N/A"/>
    <s v="IT-GO-GS-00-10"/>
    <s v="Suscripción anual"/>
    <n v="48"/>
    <n v="1"/>
    <n v="0"/>
    <n v="0"/>
    <n v="48"/>
    <n v="48"/>
    <n v="0"/>
  </r>
  <r>
    <s v="Catalogo principalWorkspaceIT-GO-GS-00-11"/>
    <s v="IT-GO-GS-00-11Workspace"/>
    <m/>
    <x v="0"/>
    <s v="IT-GO-GS-00-11"/>
    <x v="0"/>
    <s v="Catalogo principal"/>
    <s v="USD"/>
    <s v="N/A"/>
    <s v="Google Drive Storage mensual por usuario 50GB"/>
    <s v="Unidad"/>
    <s v="Und"/>
    <s v="Producto"/>
    <s v="NA"/>
    <s v="N/A"/>
    <s v="N/A"/>
    <s v="IT-GO-GS-00-11"/>
    <s v="Mensual"/>
    <n v="7.5"/>
    <n v="1"/>
    <n v="0"/>
    <n v="0"/>
    <n v="7.5"/>
    <n v="7.5"/>
    <n v="0"/>
  </r>
  <r>
    <s v="Catalogo principalWorkspaceIT-GO-GS-00-12"/>
    <s v="IT-GO-GS-00-12Workspace"/>
    <m/>
    <x v="0"/>
    <s v="IT-GO-GS-00-12"/>
    <x v="0"/>
    <s v="Catalogo principal"/>
    <s v="USD"/>
    <s v="N/A"/>
    <s v="Google Drive Storage anual por usuario 50GB"/>
    <s v="Unidad"/>
    <s v="Und"/>
    <s v="Producto"/>
    <s v="NA"/>
    <s v="N/A"/>
    <s v="N/A"/>
    <s v="IT-GO-GS-00-12"/>
    <s v="Suscripción anual"/>
    <n v="90"/>
    <n v="1"/>
    <n v="0"/>
    <n v="0"/>
    <n v="90"/>
    <n v="90"/>
    <n v="0"/>
  </r>
  <r>
    <s v="Catalogo principalWorkspaceIT-GO-GS-00-13"/>
    <s v="IT-GO-GS-00-13Workspace"/>
    <m/>
    <x v="0"/>
    <s v="IT-GO-GS-00-13"/>
    <x v="0"/>
    <s v="Catalogo principal"/>
    <s v="USD"/>
    <s v="N/A"/>
    <s v="Google Drive Storage mensual por usuario 200GB"/>
    <s v="Unidad"/>
    <s v="Und"/>
    <s v="Producto"/>
    <s v="NA"/>
    <s v="N/A"/>
    <s v="N/A"/>
    <s v="IT-GO-GS-00-13"/>
    <s v="Mensual"/>
    <n v="17.5"/>
    <n v="1"/>
    <n v="0"/>
    <n v="0"/>
    <n v="17.5"/>
    <n v="17.5"/>
    <n v="0"/>
  </r>
  <r>
    <s v="Catalogo principalWorkspaceIT-GO-GS-00-14"/>
    <s v="IT-GO-GS-00-14Workspace"/>
    <m/>
    <x v="0"/>
    <s v="IT-GO-GS-00-14"/>
    <x v="0"/>
    <s v="Catalogo principal"/>
    <s v="USD"/>
    <s v="N/A"/>
    <s v="Google Drive Storage anual por usuario 200GB"/>
    <s v="Unidad"/>
    <s v="Und"/>
    <s v="Producto"/>
    <s v="NA"/>
    <s v="N/A"/>
    <s v="N/A"/>
    <s v="IT-GO-GS-00-14"/>
    <s v="Suscripción anual"/>
    <n v="210"/>
    <n v="1"/>
    <n v="0"/>
    <n v="0"/>
    <n v="210"/>
    <n v="210"/>
    <n v="0"/>
  </r>
  <r>
    <s v="Catalogo principalWorkspaceIT-GO-GS-00-15"/>
    <s v="IT-GO-GS-00-15Workspace"/>
    <m/>
    <x v="0"/>
    <s v="IT-GO-GS-00-15"/>
    <x v="0"/>
    <s v="Catalogo principal"/>
    <s v="USD"/>
    <s v="N/A"/>
    <s v="Google Drive Storage mensual por usuario 400GB"/>
    <s v="Unidad"/>
    <s v="Und"/>
    <s v="Producto"/>
    <s v="NA"/>
    <s v="N/A"/>
    <s v="N/A"/>
    <s v="IT-GO-GS-00-15"/>
    <s v="Mensual"/>
    <n v="35"/>
    <n v="1"/>
    <n v="0"/>
    <n v="0"/>
    <n v="35"/>
    <n v="35"/>
    <n v="0"/>
  </r>
  <r>
    <s v="Catalogo principalWorkspaceIT-GO-GS-00-16"/>
    <s v="IT-GO-GS-00-16Workspace"/>
    <m/>
    <x v="0"/>
    <s v="IT-GO-GS-00-16"/>
    <x v="0"/>
    <s v="Catalogo principal"/>
    <s v="USD"/>
    <s v="N/A"/>
    <s v="Google Drive Storage anual por usuario 400GB"/>
    <s v="Unidad"/>
    <s v="Und"/>
    <s v="Producto"/>
    <s v="NA"/>
    <s v="N/A"/>
    <s v="N/A"/>
    <s v="IT-GO-GS-00-16"/>
    <s v="Suscripción anual"/>
    <n v="420"/>
    <n v="1"/>
    <n v="0"/>
    <n v="0"/>
    <n v="420"/>
    <n v="420"/>
    <n v="0"/>
  </r>
  <r>
    <s v="Catalogo principalWorkspaceIT-GO-GS-00-17"/>
    <s v="IT-GO-GS-00-17Workspace"/>
    <m/>
    <x v="0"/>
    <s v="IT-GO-GS-00-17"/>
    <x v="0"/>
    <s v="Catalogo principal"/>
    <s v="USD"/>
    <s v="N/A"/>
    <s v="Google Drive Storage mensual por usuario 1TB"/>
    <s v="Unidad"/>
    <s v="Und"/>
    <s v="Producto"/>
    <s v="NA"/>
    <s v="N/A"/>
    <s v="N/A"/>
    <s v="IT-GO-GS-00-17"/>
    <s v="Mensual"/>
    <n v="89"/>
    <n v="1"/>
    <n v="0"/>
    <n v="0"/>
    <n v="89"/>
    <n v="89"/>
    <n v="0"/>
  </r>
  <r>
    <s v="Catalogo principalWorkspaceIT-GO-GS-00-18"/>
    <s v="IT-GO-GS-00-18Workspace"/>
    <m/>
    <x v="0"/>
    <s v="IT-GO-GS-00-18"/>
    <x v="0"/>
    <s v="Catalogo principal"/>
    <s v="USD"/>
    <s v="N/A"/>
    <s v="Google Drive Storage anual por usuario 1T GB"/>
    <s v="Unidad"/>
    <s v="Und"/>
    <s v="Producto"/>
    <s v="NA"/>
    <s v="N/A"/>
    <s v="N/A"/>
    <s v="IT-GO-GS-00-18"/>
    <s v="Suscripción anual"/>
    <n v="1068"/>
    <n v="1"/>
    <n v="0"/>
    <n v="0"/>
    <n v="1068"/>
    <n v="1068"/>
    <n v="0"/>
  </r>
  <r>
    <s v="Catalogo principalWorkspaceIT-GO-GS-00-19"/>
    <s v="IT-GO-GS-00-19Workspace"/>
    <m/>
    <x v="0"/>
    <s v="IT-GO-GS-00-19"/>
    <x v="0"/>
    <s v="Catalogo principal"/>
    <s v="USD"/>
    <s v="N/A"/>
    <s v="Google Drive Storage mensual por usuario 2 TB"/>
    <s v="Unidad"/>
    <s v="Und"/>
    <s v="Producto"/>
    <s v="NA"/>
    <s v="N/A"/>
    <s v="N/A"/>
    <s v="IT-GO-GS-00-19"/>
    <s v="Mensual"/>
    <n v="179"/>
    <n v="1"/>
    <n v="0"/>
    <n v="0"/>
    <n v="179"/>
    <n v="179"/>
    <n v="0"/>
  </r>
  <r>
    <s v="Catalogo principalWorkspaceIT-GO-GS-00-20"/>
    <s v="IT-GO-GS-00-20Workspace"/>
    <m/>
    <x v="0"/>
    <s v="IT-GO-GS-00-20"/>
    <x v="0"/>
    <s v="Catalogo principal"/>
    <s v="USD"/>
    <s v="N/A"/>
    <s v="Google Drive Storage anual por usuario  2 TB"/>
    <s v="Unidad"/>
    <s v="Und"/>
    <s v="Producto"/>
    <s v="NA"/>
    <s v="N/A"/>
    <s v="N/A"/>
    <s v="IT-GO-GS-00-20"/>
    <s v="Suscripción anual"/>
    <n v="2148"/>
    <n v="1"/>
    <n v="0"/>
    <n v="0"/>
    <n v="2148"/>
    <n v="2148"/>
    <n v="0"/>
  </r>
  <r>
    <s v="Catalogo principalWorkspaceIT-GO-GS-00-21"/>
    <s v="IT-GO-GS-00-21Workspace"/>
    <m/>
    <x v="0"/>
    <s v="IT-GO-GS-00-21"/>
    <x v="0"/>
    <s v="Catalogo principal"/>
    <s v="USD"/>
    <s v="N/A"/>
    <s v="Google Drive Storage mensual por usuario 4 TB"/>
    <s v="Unidad"/>
    <s v="Und"/>
    <s v="Producto"/>
    <s v="NA"/>
    <s v="N/A"/>
    <s v="N/A"/>
    <s v="IT-GO-GS-00-21"/>
    <s v="Mensual"/>
    <n v="358"/>
    <n v="1"/>
    <n v="0"/>
    <n v="0"/>
    <n v="358"/>
    <n v="358"/>
    <n v="0"/>
  </r>
  <r>
    <s v="Catalogo principalWorkspaceIT-GO-GS-00-22"/>
    <s v="IT-GO-GS-00-22Workspace"/>
    <m/>
    <x v="0"/>
    <s v="IT-GO-GS-00-22"/>
    <x v="0"/>
    <s v="Catalogo principal"/>
    <s v="USD"/>
    <s v="N/A"/>
    <s v="Google Drive Storage anual por usuario 4TB"/>
    <s v="Unidad"/>
    <s v="Und"/>
    <s v="Producto"/>
    <s v="NA"/>
    <s v="N/A"/>
    <s v="N/A"/>
    <s v="IT-GO-GS-00-22"/>
    <s v="Suscripción anual"/>
    <n v="4296"/>
    <n v="1"/>
    <n v="0"/>
    <n v="0"/>
    <n v="4296"/>
    <n v="4296"/>
    <n v="0"/>
  </r>
  <r>
    <s v="Catalogo principalWorkspaceIT-GO-GS-00-23"/>
    <s v="IT-GO-GS-00-23Workspace"/>
    <m/>
    <x v="0"/>
    <s v="IT-GO-GS-00-23"/>
    <x v="0"/>
    <s v="Catalogo principal"/>
    <s v="USD"/>
    <s v="N/A"/>
    <s v="Google Drive Storage mensual por usuario 8 TB"/>
    <s v="Unidad"/>
    <s v="Und"/>
    <s v="Producto"/>
    <s v="NA"/>
    <s v="N/A"/>
    <s v="N/A"/>
    <s v="IT-GO-GS-00-23"/>
    <s v="Mensual"/>
    <n v="716"/>
    <n v="1"/>
    <n v="0"/>
    <n v="0"/>
    <n v="716"/>
    <n v="716"/>
    <n v="0"/>
  </r>
  <r>
    <s v="Catalogo principalWorkspaceIT-GO-GS-00-24"/>
    <s v="IT-GO-GS-00-24Workspace"/>
    <m/>
    <x v="0"/>
    <s v="IT-GO-GS-00-24"/>
    <x v="0"/>
    <s v="Catalogo principal"/>
    <s v="USD"/>
    <s v="N/A"/>
    <s v="Google Drive Storage anual por usuario 8TB"/>
    <s v="Unidad"/>
    <s v="Und"/>
    <s v="Producto"/>
    <s v="NA"/>
    <s v="N/A"/>
    <s v="N/A"/>
    <s v="IT-GO-GS-00-24"/>
    <s v="Suscripción anual"/>
    <n v="8592"/>
    <n v="1"/>
    <n v="0"/>
    <n v="0"/>
    <n v="8592"/>
    <n v="8592"/>
    <n v="0"/>
  </r>
  <r>
    <s v="Catalogo principalWorkspaceIT-GO-GS-00-25"/>
    <s v="IT-GO-GS-00-25Workspace"/>
    <m/>
    <x v="0"/>
    <s v="IT-GO-GS-00-25"/>
    <x v="0"/>
    <s v="Catalogo principal"/>
    <s v="USD"/>
    <s v="N/A"/>
    <s v="Google Drive Storage mensual por usuario 16 TB"/>
    <s v="Unidad"/>
    <s v="Und"/>
    <s v="Producto"/>
    <s v="NA"/>
    <s v="N/A"/>
    <s v="N/A"/>
    <s v="IT-GO-GS-00-25"/>
    <s v="Mensual"/>
    <n v="1430"/>
    <n v="1"/>
    <n v="0"/>
    <n v="0"/>
    <n v="1430"/>
    <n v="1430"/>
    <n v="0"/>
  </r>
  <r>
    <s v="Catalogo principalWorkspaceIT-GO-GS-00-26"/>
    <s v="IT-GO-GS-00-26Workspace"/>
    <m/>
    <x v="0"/>
    <s v="IT-GO-GS-00-26"/>
    <x v="0"/>
    <s v="Catalogo principal"/>
    <s v="USD"/>
    <s v="N/A"/>
    <s v="Google Drive Storage anual por usuario 16TB"/>
    <s v="Unidad"/>
    <s v="Und"/>
    <s v="Producto"/>
    <s v="NA"/>
    <s v="N/A"/>
    <s v="N/A"/>
    <s v="IT-GO-GS-00-26"/>
    <s v="Suscripción anual"/>
    <n v="17160"/>
    <n v="1"/>
    <n v="0"/>
    <n v="0"/>
    <n v="17160"/>
    <n v="17160"/>
    <n v="0"/>
  </r>
  <r>
    <s v="Catalogo principalWorkspaceGAPPS-STARTER-1USER-1MO"/>
    <s v="GAPPS-STARTER-1USER-1MOWorkspace"/>
    <m/>
    <x v="0"/>
    <s v="GAPPS-STARTER-1USER-1MO"/>
    <x v="0"/>
    <s v="Catalogo principal"/>
    <s v="USD"/>
    <s v="N/A"/>
    <s v="Licencia Workspace Business Starter mensual por usuario"/>
    <s v="Unidad"/>
    <s v="Und"/>
    <s v="Producto"/>
    <s v="NA"/>
    <s v="N/A"/>
    <s v="N/A"/>
    <s v="GAPPS-STARTER-1USER-1MO"/>
    <s v="Mensual"/>
    <n v="6"/>
    <n v="1"/>
    <n v="0"/>
    <n v="0"/>
    <n v="6"/>
    <n v="6"/>
    <n v="0"/>
  </r>
  <r>
    <s v="Catalogo principalWorkspaceGAPPS-STARTER-1USER-12MO"/>
    <s v="GAPPS-STARTER-1USER-12MOWorkspace"/>
    <m/>
    <x v="0"/>
    <s v="GAPPS-STARTER-1USER-12MO"/>
    <x v="0"/>
    <s v="Catalogo principal"/>
    <s v="USD"/>
    <s v="N/A"/>
    <s v="Licencia Workspace Business Starter anual por usuario "/>
    <s v="Unidad"/>
    <s v="Und"/>
    <s v="Producto"/>
    <s v="NA"/>
    <s v="N/A"/>
    <s v="N/A"/>
    <s v="GAPPS-STARTER-1USER-12MO"/>
    <s v="Suscripción anual"/>
    <n v="72"/>
    <n v="1"/>
    <n v="0"/>
    <n v="0"/>
    <n v="72"/>
    <n v="72"/>
    <n v="0"/>
  </r>
  <r>
    <s v="Catalogo principalWorkspaceGAPPS-BUS-STD-1USER-1MO"/>
    <s v="GAPPS-BUS-STD-1USER-1MOWorkspace"/>
    <m/>
    <x v="0"/>
    <s v="GAPPS-BUS-STD-1USER-1MO"/>
    <x v="0"/>
    <s v="Catalogo principal"/>
    <s v="USD"/>
    <s v="N/A"/>
    <s v="Licencia Workspace Business Standard mensual por usuario "/>
    <s v="Unidad"/>
    <s v="Und"/>
    <s v="Producto"/>
    <s v="NA"/>
    <s v="N/A"/>
    <s v="N/A"/>
    <s v="GAPPS-BUS-STD-1USER-1MO"/>
    <s v="Mensual"/>
    <n v="12"/>
    <n v="1"/>
    <n v="0"/>
    <n v="0"/>
    <n v="12"/>
    <n v="12"/>
    <n v="0"/>
  </r>
  <r>
    <s v="Catalogo principalWorkspaceGAPPS-BUS-STD-1USER-12MO"/>
    <s v="GAPPS-BUS-STD-1USER-12MOWorkspace"/>
    <m/>
    <x v="0"/>
    <s v="GAPPS-BUS-STD-1USER-12MO"/>
    <x v="0"/>
    <s v="Catalogo principal"/>
    <s v="USD"/>
    <s v="N/A"/>
    <s v="Licencia Workspace Business Standard anual por usuario "/>
    <s v="Unidad"/>
    <s v="Und"/>
    <s v="Producto"/>
    <s v="NA"/>
    <s v="N/A"/>
    <s v="N/A"/>
    <s v="GAPPS-BUS-STD-1USER-12MO"/>
    <s v="Suscripción anual"/>
    <n v="144"/>
    <n v="1"/>
    <n v="0"/>
    <n v="0"/>
    <n v="144"/>
    <n v="144"/>
    <n v="0"/>
  </r>
  <r>
    <s v="Catalogo principalWorkspaceGAPPS-BUS-PLUS-1USER-1MO"/>
    <s v="GAPPS-BUS-PLUS-1USER-1MOWorkspace"/>
    <m/>
    <x v="0"/>
    <s v="GAPPS-BUS-PLUS-1USER-1MO"/>
    <x v="0"/>
    <s v="Catalogo principal"/>
    <s v="USD"/>
    <s v="N/A"/>
    <s v="Licencia Workspace Business Plus mensual por usuario "/>
    <s v="Unidad"/>
    <s v="Und"/>
    <s v="Producto"/>
    <s v="NA"/>
    <s v="N/A"/>
    <s v="N/A"/>
    <s v="GAPPS-BUS-PLUS-1USER-1MO"/>
    <s v="Mensual"/>
    <n v="18"/>
    <n v="1"/>
    <n v="0"/>
    <n v="0"/>
    <n v="18"/>
    <n v="18"/>
    <n v="0"/>
  </r>
  <r>
    <s v="Catalogo principalWorkspaceGAPPS-BUS-PLUS-1USER-12MO"/>
    <s v="GAPPS-BUS-PLUS-1USER-12MOWorkspace"/>
    <m/>
    <x v="0"/>
    <s v="GAPPS-BUS-PLUS-1USER-12MO"/>
    <x v="0"/>
    <s v="Catalogo principal"/>
    <s v="USD"/>
    <s v="N/A"/>
    <s v="Licencia Workspace Business Plus anual por usuario "/>
    <s v="Unidad"/>
    <s v="Und"/>
    <s v="Producto"/>
    <s v="NA"/>
    <s v="N/A"/>
    <s v="N/A"/>
    <s v="GAPPS-BUS-PLUS-1USER-12MO"/>
    <s v="Suscripción anual"/>
    <n v="216"/>
    <n v="1"/>
    <n v="0"/>
    <n v="0"/>
    <n v="216"/>
    <n v="216"/>
    <n v="0"/>
  </r>
  <r>
    <s v="Catalogo principalWorkspaceGAPPS-ENT-ESSENTIALS-1USER-1MO"/>
    <s v="GAPPS-ENT-ESSENTIALS-1USER-1MOWorkspace"/>
    <m/>
    <x v="0"/>
    <s v="GAPPS-ENT-ESSENTIALS-1USER-1MO"/>
    <x v="0"/>
    <s v="Catalogo principal"/>
    <s v="USD"/>
    <s v="N/A"/>
    <s v="Licencia Workspace Enterprise Essentials mensual por usuario"/>
    <s v="Unidad"/>
    <s v="Und"/>
    <s v="Producto"/>
    <s v="NA"/>
    <s v="N/A"/>
    <s v="N/A"/>
    <s v="GAPPS-ENT-ESSENTIALS-1USER-1MO"/>
    <s v="Mensual"/>
    <n v="10"/>
    <n v="1"/>
    <n v="0"/>
    <n v="0"/>
    <n v="10"/>
    <n v="10"/>
    <n v="0"/>
  </r>
  <r>
    <s v="Catalogo principalWorkspaceGAPPS-ENT-ESSENTIALS-1USER-12MO"/>
    <s v="GAPPS-ENT-ESSENTIALS-1USER-12MOWorkspace"/>
    <m/>
    <x v="0"/>
    <s v="GAPPS-ENT-ESSENTIALS-1USER-12MO"/>
    <x v="0"/>
    <s v="Catalogo principal"/>
    <s v="USD"/>
    <s v="N/A"/>
    <s v="Licencia Workspace Enterprise Essentials anual por usuario"/>
    <s v="Unidad"/>
    <s v="Und"/>
    <s v="Producto"/>
    <s v="NA"/>
    <s v="N/A"/>
    <s v="N/A"/>
    <s v="GAPPS-ENT-ESSENTIALS-1USER-12MO"/>
    <s v="Suscripción anual"/>
    <n v="120"/>
    <n v="1"/>
    <n v="0"/>
    <n v="0"/>
    <n v="120"/>
    <n v="120"/>
    <n v="0"/>
  </r>
  <r>
    <s v="Catalogo principalWorkspaceGAPPS-ENT-STD-1USER-1MO"/>
    <s v="GAPPS-ENT-STD-1USER-1MOWorkspace"/>
    <m/>
    <x v="0"/>
    <s v="GAPPS-ENT-STD-1USER-1MO"/>
    <x v="0"/>
    <s v="Catalogo principal"/>
    <s v="USD"/>
    <s v="N/A"/>
    <s v="Licencia Workspace Enterprise Standard mensual por usuario "/>
    <s v="Unidad"/>
    <s v="Und"/>
    <s v="Producto"/>
    <s v="NA"/>
    <s v="N/A"/>
    <s v="N/A"/>
    <s v="GAPPS-ENT-STD-1USER-1MO"/>
    <s v="Mensual"/>
    <n v="20"/>
    <n v="1"/>
    <n v="0"/>
    <n v="0"/>
    <n v="20"/>
    <n v="20"/>
    <n v="0"/>
  </r>
  <r>
    <s v="Catalogo principalWorkspaceGAPPS-ENT-STD-1USER-12MO"/>
    <s v="GAPPS-ENT-STD-1USER-12MOWorkspace"/>
    <m/>
    <x v="0"/>
    <s v="GAPPS-ENT-STD-1USER-12MO"/>
    <x v="0"/>
    <s v="Catalogo principal"/>
    <s v="USD"/>
    <s v="N/A"/>
    <s v="Licencia Workspace Enterprise Standard anual por usuario "/>
    <s v="Unidad"/>
    <s v="Und"/>
    <s v="Producto"/>
    <s v="NA"/>
    <s v="N/A"/>
    <s v="N/A"/>
    <s v="GAPPS-ENT-STD-1USER-12MO"/>
    <s v="Suscripción anual"/>
    <n v="240"/>
    <n v="1"/>
    <n v="0"/>
    <n v="0"/>
    <n v="240"/>
    <n v="240"/>
    <n v="0"/>
  </r>
  <r>
    <s v="Catalogo principalWorkspaceGAPPS-ENT-PLUS-1USER-1MO"/>
    <s v="GAPPS-ENT-PLUS-1USER-1MOWorkspace"/>
    <m/>
    <x v="0"/>
    <s v="GAPPS-ENT-PLUS-1USER-1MO"/>
    <x v="0"/>
    <s v="Catalogo principal"/>
    <s v="USD"/>
    <s v="N/A"/>
    <s v="Licencia Workspace Enterprise Plus mensual por usuario "/>
    <s v="Unidad"/>
    <s v="Und"/>
    <s v="Producto"/>
    <s v="NA"/>
    <s v="N/A"/>
    <s v="N/A"/>
    <s v="GAPPS-ENT-PLUS-1USER-1MO"/>
    <s v="Mensual"/>
    <n v="30"/>
    <n v="1"/>
    <n v="0"/>
    <n v="0"/>
    <n v="30"/>
    <n v="30"/>
    <n v="0"/>
  </r>
  <r>
    <s v="Catalogo principalWorkspaceGAPPS-ENT-PLUS-1USER-12MO"/>
    <s v="GAPPS-ENT-PLUS-1USER-12MOWorkspace"/>
    <m/>
    <x v="0"/>
    <s v="GAPPS-ENT-PLUS-1USER-12MO"/>
    <x v="0"/>
    <s v="Catalogo principal"/>
    <s v="USD"/>
    <s v="N/A"/>
    <s v="Licencia Workspace Enterprise Plus anual por usuario "/>
    <s v="Unidad"/>
    <s v="Und"/>
    <s v="Producto"/>
    <s v="NA"/>
    <s v="N/A"/>
    <s v="N/A"/>
    <s v="GAPPS-ENT-PLUS-1USER-12MO"/>
    <s v="Suscripción anual"/>
    <n v="360"/>
    <n v="1"/>
    <n v="0"/>
    <n v="0"/>
    <n v="360"/>
    <n v="360"/>
    <n v="0"/>
  </r>
  <r>
    <s v="Catalogo principalWorkspaceGAPPS-AU-BUS-PLUS-1USER-1MO"/>
    <s v="GAPPS-AU-BUS-PLUS-1USER-1MOWorkspace"/>
    <m/>
    <x v="0"/>
    <s v="GAPPS-AU-BUS-PLUS-1USER-1MO"/>
    <x v="0"/>
    <s v="Catalogo principal"/>
    <s v="USD"/>
    <s v="N/A"/>
    <s v="Archived User Business Plus Mensual"/>
    <s v="Unidad"/>
    <s v="Und"/>
    <s v="Producto"/>
    <s v="NA"/>
    <s v="N/A"/>
    <s v="N/A"/>
    <s v="GAPPS-AU-BUS-PLUS-1USER-1MO"/>
    <s v="Mensual"/>
    <n v="4"/>
    <n v="1"/>
    <n v="0"/>
    <n v="0"/>
    <n v="4"/>
    <n v="4"/>
    <n v="0"/>
  </r>
  <r>
    <s v="Catalogo principalWorkspaceGAPPS-AU-BUS-PLUS-1USER-12MO"/>
    <s v="GAPPS-AU-BUS-PLUS-1USER-12MOWorkspace"/>
    <m/>
    <x v="0"/>
    <s v="GAPPS-AU-BUS-PLUS-1USER-12MO"/>
    <x v="0"/>
    <s v="Catalogo principal"/>
    <s v="USD"/>
    <s v="N/A"/>
    <s v="Archived User Business Plus Anual"/>
    <s v="Unidad"/>
    <s v="Und"/>
    <s v="Producto"/>
    <s v="NA"/>
    <s v="N/A"/>
    <s v="N/A"/>
    <s v="GAPPS-AU-BUS-PLUS-1USER-12MO"/>
    <s v="Suscripción anual"/>
    <n v="48"/>
    <n v="1"/>
    <n v="0"/>
    <n v="0"/>
    <n v="48"/>
    <n v="48"/>
    <n v="0"/>
  </r>
  <r>
    <s v="Catalogo principalWorkspaceGAPPS-AU-ENT-STD-1USER-1MO"/>
    <s v="GAPPS-AU-ENT-STD-1USER-1MOWorkspace"/>
    <m/>
    <x v="0"/>
    <s v="GAPPS-AU-ENT-STD-1USER-1MO"/>
    <x v="0"/>
    <s v="Catalogo principal"/>
    <s v="USD"/>
    <s v="N/A"/>
    <s v="Archived User Enterprise Standard Mensual"/>
    <s v="Unidad"/>
    <s v="Und"/>
    <s v="Producto"/>
    <s v="NA"/>
    <s v="N/A"/>
    <s v="N/A"/>
    <s v="GAPPS-AU-ENT-STD-1USER-1MO"/>
    <s v="Mensual"/>
    <n v="5"/>
    <n v="1"/>
    <n v="0"/>
    <n v="0"/>
    <n v="5"/>
    <n v="5"/>
    <n v="0"/>
  </r>
  <r>
    <s v="Catalogo principalWorkspaceGAPPS-AU-ENT-STD-1USER-12MO"/>
    <s v="GAPPS-AU-ENT-STD-1USER-12MOWorkspace"/>
    <m/>
    <x v="0"/>
    <s v="GAPPS-AU-ENT-STD-1USER-12MO"/>
    <x v="0"/>
    <s v="Catalogo principal"/>
    <s v="USD"/>
    <s v="N/A"/>
    <s v="Archived User Enterprise Standard Anual"/>
    <s v="Unidad"/>
    <s v="Und"/>
    <s v="Producto"/>
    <s v="NA"/>
    <s v="N/A"/>
    <s v="N/A"/>
    <s v="GAPPS-AU-ENT-STD-1USER-12MO"/>
    <s v="Suscripción anual"/>
    <n v="60"/>
    <n v="1"/>
    <n v="0"/>
    <n v="0"/>
    <n v="60"/>
    <n v="60"/>
    <n v="0"/>
  </r>
  <r>
    <s v="Catalogo principalWorkspaceGAPPS-AU-ENT-PLUS-1USER-1MO"/>
    <s v="GAPPS-AU-ENT-PLUS-1USER-1MOWorkspace"/>
    <m/>
    <x v="0"/>
    <s v="GAPPS-AU-ENT-PLUS-1USER-1MO"/>
    <x v="0"/>
    <s v="Catalogo principal"/>
    <s v="USD"/>
    <s v="N/A"/>
    <s v="Archived User Enterprise Plus Mensual"/>
    <s v="Unidad"/>
    <s v="Und"/>
    <s v="Producto"/>
    <s v="NA"/>
    <s v="N/A"/>
    <s v="N/A"/>
    <s v="GAPPS-AU-ENT-PLUS-1USER-1MO"/>
    <s v="Mensual"/>
    <n v="7"/>
    <n v="1"/>
    <n v="0"/>
    <n v="0"/>
    <n v="7"/>
    <n v="7"/>
    <n v="0"/>
  </r>
  <r>
    <s v="Catalogo principalWorkspaceGAPPS-AU-ENT-PLUS-1USER-12MO"/>
    <s v="GAPPS-AU-ENT-PLUS-1USER-12MOWorkspace"/>
    <m/>
    <x v="0"/>
    <s v="GAPPS-AU-ENT-PLUS-1USER-12MO"/>
    <x v="0"/>
    <s v="Catalogo principal"/>
    <s v="USD"/>
    <s v="N/A"/>
    <s v="Archived User Enterprise Plus Anual"/>
    <s v="Unidad"/>
    <s v="Und"/>
    <s v="Producto"/>
    <s v="NA"/>
    <s v="N/A"/>
    <s v="N/A"/>
    <s v="GAPPS-AU-ENT-PLUS-1USER-12MO"/>
    <s v="Suscripción anual"/>
    <n v="85"/>
    <n v="1"/>
    <n v="0"/>
    <n v="0"/>
    <n v="85"/>
    <n v="85"/>
    <n v="0"/>
  </r>
  <r>
    <s v="Catalogo principalWorkspaceGAPPS-FRONTLINE-1USER-12MO"/>
    <s v="GAPPS-FRONTLINE-1USER-12MOWorkspace"/>
    <m/>
    <x v="0"/>
    <s v="GAPPS-FRONTLINE-1USER-12MO"/>
    <x v="0"/>
    <s v="Catalogo principal"/>
    <s v="USD"/>
    <s v="N/A"/>
    <s v="Frontline Mensual"/>
    <s v="Unidad"/>
    <s v="Und"/>
    <s v="Producto"/>
    <s v="NA"/>
    <s v="N/A"/>
    <s v="N/A"/>
    <s v="GAPPS-FRONTLINE-1USER-12MO"/>
    <s v="Mensual"/>
    <n v="5"/>
    <n v="1"/>
    <n v="0"/>
    <n v="0"/>
    <n v="5"/>
    <n v="5"/>
    <n v="0"/>
  </r>
  <r>
    <s v="Catalogo principalWorkspaceGAPPS-FRONTLINE-1USER-1MO"/>
    <s v="GAPPS-FRONTLINE-1USER-1MOWorkspace"/>
    <m/>
    <x v="0"/>
    <s v="GAPPS-FRONTLINE-1USER-1MO"/>
    <x v="0"/>
    <s v="Catalogo principal"/>
    <s v="USD"/>
    <s v="N/A"/>
    <s v="Frontline Anual"/>
    <s v="Unidad"/>
    <s v="Und"/>
    <s v="Producto"/>
    <s v="NA"/>
    <s v="N/A"/>
    <s v="N/A"/>
    <s v="GAPPS-FRONTLINE-1USER-1MO"/>
    <s v="Suscripción anual"/>
    <n v="60"/>
    <n v="1"/>
    <n v="0"/>
    <n v="0"/>
    <n v="60"/>
    <n v="60"/>
    <n v="0"/>
  </r>
  <r>
    <s v="Catalogo principalG-SuiteIT-GO-GS-00-01"/>
    <s v="IT-GO-GS-00-01G-Suite"/>
    <m/>
    <x v="0"/>
    <s v="IT-GO-GS-00-01"/>
    <x v="1"/>
    <s v="Catalogo principal"/>
    <s v="USD"/>
    <s v="N/A"/>
    <s v="Licencia G Suite Basic mensual por usuario"/>
    <s v="Unidad"/>
    <s v="Und"/>
    <s v="Producto"/>
    <s v="NA"/>
    <s v="N/A"/>
    <s v="N/A"/>
    <s v="IT-GO-GS-00-01"/>
    <s v="Mensual"/>
    <n v="6"/>
    <n v="1"/>
    <n v="0"/>
    <n v="0"/>
    <n v="6"/>
    <n v="6"/>
    <n v="0"/>
  </r>
  <r>
    <s v="Catalogo principalG-SuiteIT-GO-GS-00-02"/>
    <s v="IT-GO-GS-00-02G-Suite"/>
    <m/>
    <x v="0"/>
    <s v="IT-GO-GS-00-02"/>
    <x v="1"/>
    <s v="Catalogo principal"/>
    <s v="USD"/>
    <s v="N/A"/>
    <s v="Licencia G Suite Basic año por usuario"/>
    <s v="Unidad"/>
    <s v="Und"/>
    <s v="Producto"/>
    <s v="NA"/>
    <s v="N/A"/>
    <s v="N/A"/>
    <s v="IT-GO-GS-00-02"/>
    <s v="Suscripción anual"/>
    <n v="72"/>
    <n v="1"/>
    <n v="0"/>
    <n v="0"/>
    <n v="72"/>
    <n v="72"/>
    <n v="0"/>
  </r>
  <r>
    <s v="Catalogo principalG-SuiteIT-GO-GS-00-03"/>
    <s v="IT-GO-GS-00-03G-Suite"/>
    <m/>
    <x v="0"/>
    <s v="IT-GO-GS-00-03"/>
    <x v="1"/>
    <s v="Catalogo principal"/>
    <s v="USD"/>
    <s v="N/A"/>
    <s v="Licencia G Suite Business mensual por usuario"/>
    <s v="Unidad"/>
    <s v="Und"/>
    <s v="Producto"/>
    <s v="NA"/>
    <s v="N/A"/>
    <s v="N/A"/>
    <s v="IT-GO-GS-00-03"/>
    <s v="Mensual"/>
    <n v="12"/>
    <n v="1"/>
    <n v="0"/>
    <n v="684"/>
    <n v="12"/>
    <n v="12"/>
    <n v="8208"/>
  </r>
  <r>
    <s v="Catalogo principalG-SuiteIT-GO-GS-00-04"/>
    <s v="IT-GO-GS-00-04G-Suite"/>
    <m/>
    <x v="0"/>
    <s v="IT-GO-GS-00-04"/>
    <x v="1"/>
    <s v="Catalogo principal"/>
    <s v="USD"/>
    <s v="N/A"/>
    <s v="Licencia G Suite Business año por usuario"/>
    <s v="Unidad"/>
    <s v="Und"/>
    <s v="Producto"/>
    <s v="NA"/>
    <s v="N/A"/>
    <s v="N/A"/>
    <s v="IT-GO-GS-00-04"/>
    <s v="Suscripción anual"/>
    <n v="144"/>
    <n v="1"/>
    <n v="0"/>
    <n v="0"/>
    <n v="144"/>
    <n v="144"/>
    <n v="0"/>
  </r>
  <r>
    <s v="Catalogo principalG-SuiteIT-GO-GS-00-05"/>
    <s v="IT-GO-GS-00-05G-Suite"/>
    <m/>
    <x v="0"/>
    <s v="IT-GO-GS-00-05"/>
    <x v="1"/>
    <s v="Catalogo principal"/>
    <s v="USD"/>
    <s v="N/A"/>
    <s v="Licencia G Suite Enterprise mensual por usuario"/>
    <s v="Unidad"/>
    <s v="Und"/>
    <s v="Producto"/>
    <s v="NA"/>
    <s v="N/A"/>
    <s v="N/A"/>
    <s v="IT-GO-GS-00-05"/>
    <s v="Mensual"/>
    <n v="25"/>
    <n v="1"/>
    <n v="0"/>
    <n v="936"/>
    <n v="25"/>
    <n v="25"/>
    <n v="23400"/>
  </r>
  <r>
    <s v="Catalogo principalG-SuiteIT-GO-GS-00-06"/>
    <s v="IT-GO-GS-00-06G-Suite"/>
    <m/>
    <x v="0"/>
    <s v="IT-GO-GS-00-06"/>
    <x v="1"/>
    <s v="Catalogo principal"/>
    <s v="USD"/>
    <s v="N/A"/>
    <s v="Licencia G Suite Enterprise anual por usuario"/>
    <s v="Unidad"/>
    <s v="Und"/>
    <s v="Producto"/>
    <s v="NA"/>
    <s v="N/A"/>
    <s v="N/A"/>
    <s v="IT-GO-GS-00-06"/>
    <s v="Suscripción anual"/>
    <n v="300"/>
    <n v="1"/>
    <n v="0"/>
    <n v="0"/>
    <n v="300"/>
    <n v="300"/>
    <n v="0"/>
  </r>
  <r>
    <s v="Catalogo principalG-SuiteIT-GO-GS-00-07"/>
    <s v="IT-GO-GS-00-07G-Suite"/>
    <m/>
    <x v="0"/>
    <s v="IT-GO-GS-00-07"/>
    <x v="1"/>
    <s v="Catalogo principal"/>
    <s v="USD"/>
    <s v="N/A"/>
    <s v="Licencia Google Vault mensual por usuario"/>
    <s v="Unidad"/>
    <s v="Und"/>
    <s v="Producto"/>
    <s v="NA"/>
    <s v="N/A"/>
    <s v="N/A"/>
    <s v="IT-GO-GS-00-07"/>
    <s v="Mensual"/>
    <n v="5"/>
    <n v="1"/>
    <n v="0"/>
    <n v="0"/>
    <n v="5"/>
    <n v="5"/>
    <n v="0"/>
  </r>
  <r>
    <s v="Catalogo principalG-SuiteIT-GO-GS-00-08"/>
    <s v="IT-GO-GS-00-08G-Suite"/>
    <m/>
    <x v="0"/>
    <s v="IT-GO-GS-00-08"/>
    <x v="1"/>
    <s v="Catalogo principal"/>
    <s v="USD"/>
    <s v="N/A"/>
    <s v="Licencia Google Vault año por usuario"/>
    <s v="Unidad"/>
    <s v="Und"/>
    <s v="Producto"/>
    <s v="NA"/>
    <s v="N/A"/>
    <s v="N/A"/>
    <s v="IT-GO-GS-00-08"/>
    <s v="Suscripción anual"/>
    <n v="50"/>
    <n v="1"/>
    <n v="0"/>
    <n v="0"/>
    <n v="50"/>
    <n v="50"/>
    <n v="0"/>
  </r>
  <r>
    <s v="ServinformaciónCanalIT-SW-01-01"/>
    <s v="IT-SW-01-01Canal"/>
    <m/>
    <x v="1"/>
    <s v="IT-SW-01-01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571200"/>
    <n v="1"/>
    <n v="1"/>
    <n v="0"/>
    <n v="1571200"/>
    <n v="1571200"/>
    <n v="0"/>
  </r>
  <r>
    <s v="ServinformaciónCanalIT-SW-01-02"/>
    <s v="IT-SW-01-02Canal"/>
    <m/>
    <x v="1"/>
    <s v="IT-SW-01-02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3928000"/>
    <n v="1"/>
    <n v="1"/>
    <n v="0"/>
    <n v="3928000"/>
    <n v="3928000"/>
    <n v="0"/>
  </r>
  <r>
    <s v="ServinformaciónCanalIT-SW-01-03"/>
    <s v="IT-SW-01-03Canal"/>
    <m/>
    <x v="1"/>
    <s v="IT-SW-01-03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571200"/>
    <n v="1"/>
    <n v="1"/>
    <n v="0"/>
    <n v="1571200"/>
    <n v="1571200"/>
    <n v="0"/>
  </r>
  <r>
    <s v="ServinformaciónCanalIT-SW-01-04"/>
    <s v="IT-SW-01-04Canal"/>
    <m/>
    <x v="1"/>
    <s v="IT-SW-01-04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080000"/>
    <n v="1"/>
    <n v="1"/>
    <n v="0"/>
    <n v="4080000"/>
    <n v="4080000"/>
    <n v="0"/>
  </r>
  <r>
    <s v="ServinformaciónCanalIT-SW-01-05"/>
    <s v="IT-SW-01-05Canal"/>
    <m/>
    <x v="1"/>
    <s v="IT-SW-01-05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571200"/>
    <n v="1"/>
    <n v="1"/>
    <n v="0"/>
    <n v="1571200"/>
    <n v="1571200"/>
    <n v="0"/>
  </r>
  <r>
    <s v="ServinformaciónCanalIT-SW-01-06"/>
    <s v="IT-SW-01-06Canal"/>
    <m/>
    <x v="1"/>
    <s v="IT-SW-01-06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100000"/>
    <n v="1"/>
    <n v="1"/>
    <n v="0"/>
    <n v="5100000"/>
    <n v="5100000"/>
    <n v="0"/>
  </r>
  <r>
    <s v="ServinformaciónCanalIT-SW-02-01"/>
    <s v="IT-SW-02-01Canal"/>
    <m/>
    <x v="1"/>
    <s v="IT-SW-02-01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571200"/>
    <n v="1"/>
    <n v="1"/>
    <n v="0"/>
    <n v="1571200"/>
    <n v="1571200"/>
    <n v="0"/>
  </r>
  <r>
    <s v="ServinformaciónCanalIT-SW-02-02"/>
    <s v="IT-SW-02-02Canal"/>
    <m/>
    <x v="1"/>
    <s v="IT-SW-02-02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320800"/>
    <n v="1"/>
    <n v="1"/>
    <n v="0"/>
    <n v="4320800"/>
    <n v="4320800"/>
    <n v="0"/>
  </r>
  <r>
    <s v="ServinformaciónCanalIT-SW-02-03"/>
    <s v="IT-SW-02-03Canal"/>
    <m/>
    <x v="1"/>
    <s v="IT-SW-02-03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571200"/>
    <n v="1"/>
    <n v="1"/>
    <n v="0"/>
    <n v="1571200"/>
    <n v="1571200"/>
    <n v="0"/>
  </r>
  <r>
    <s v="ServinformaciónCanalIT-SW-02-04"/>
    <s v="IT-SW-02-04Canal"/>
    <m/>
    <x v="1"/>
    <s v="IT-SW-02-04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488000"/>
    <n v="1"/>
    <n v="1"/>
    <n v="0"/>
    <n v="4488000"/>
    <n v="4488000"/>
    <n v="0"/>
  </r>
  <r>
    <s v="ServinformaciónCanalIT-SW-02-05"/>
    <s v="IT-SW-02-05Canal"/>
    <m/>
    <x v="1"/>
    <s v="IT-SW-02-05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571200"/>
    <n v="1"/>
    <n v="1"/>
    <n v="0"/>
    <n v="1571200"/>
    <n v="1571200"/>
    <n v="0"/>
  </r>
  <r>
    <s v="ServinformaciónCanalIT-SW-02-06"/>
    <s v="IT-SW-02-06Canal"/>
    <m/>
    <x v="1"/>
    <s v="IT-SW-02-06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10000"/>
    <n v="1"/>
    <n v="1"/>
    <n v="0"/>
    <n v="5610000"/>
    <n v="5610000"/>
    <n v="0"/>
  </r>
  <r>
    <s v="ServinformaciónCanalIT-SW-03-01"/>
    <s v="IT-SW-03-01Canal"/>
    <m/>
    <x v="1"/>
    <s v="IT-SW-03-01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571200"/>
    <n v="1"/>
    <n v="1"/>
    <n v="0"/>
    <n v="1571200"/>
    <n v="1571200"/>
    <n v="0"/>
  </r>
  <r>
    <s v="ServinformaciónCanalIT-SW-03-02"/>
    <s v="IT-SW-03-02Canal"/>
    <m/>
    <x v="1"/>
    <s v="IT-SW-03-02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320800"/>
    <n v="1"/>
    <n v="1"/>
    <n v="0"/>
    <n v="4320800"/>
    <n v="4320800"/>
    <n v="0"/>
  </r>
  <r>
    <s v="ServinformaciónCanalIT-SW-03-03"/>
    <s v="IT-SW-03-03Canal"/>
    <m/>
    <x v="1"/>
    <s v="IT-SW-03-03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571200"/>
    <n v="1"/>
    <n v="1"/>
    <n v="0"/>
    <n v="1571200"/>
    <n v="1571200"/>
    <n v="0"/>
  </r>
  <r>
    <s v="ServinformaciónCanalIT-SW-03-04"/>
    <s v="IT-SW-03-04Canal"/>
    <m/>
    <x v="1"/>
    <s v="IT-SW-03-04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488000"/>
    <n v="1"/>
    <n v="1"/>
    <n v="0"/>
    <n v="4488000"/>
    <n v="4488000"/>
    <n v="0"/>
  </r>
  <r>
    <s v="ServinformaciónCanalIT-SW-03-05"/>
    <s v="IT-SW-03-05Canal"/>
    <m/>
    <x v="1"/>
    <s v="IT-SW-03-05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571200"/>
    <n v="1"/>
    <n v="1"/>
    <n v="0"/>
    <n v="1571200"/>
    <n v="1571200"/>
    <n v="0"/>
  </r>
  <r>
    <s v="ServinformaciónCanalIT-SW-03-06"/>
    <s v="IT-SW-03-06Canal"/>
    <m/>
    <x v="1"/>
    <s v="IT-SW-03-06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5610000"/>
    <n v="1"/>
    <n v="1"/>
    <n v="0"/>
    <n v="5610000"/>
    <n v="5610000"/>
    <n v="0"/>
  </r>
  <r>
    <s v="ServinformaciónCanalIT-SW-04-01"/>
    <s v="IT-SW-04-01Canal"/>
    <m/>
    <x v="1"/>
    <s v="IT-SW-04-01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71200"/>
    <n v="1"/>
    <n v="1"/>
    <n v="0"/>
    <n v="1571200"/>
    <n v="1571200"/>
    <n v="0"/>
  </r>
  <r>
    <s v="ServinformaciónCanalIT-SW-04-02"/>
    <s v="IT-SW-04-02Canal"/>
    <m/>
    <x v="1"/>
    <s v="IT-SW-04-02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752880"/>
    <n v="1"/>
    <n v="1"/>
    <n v="0"/>
    <n v="4752880"/>
    <n v="4752880"/>
    <n v="0"/>
  </r>
  <r>
    <s v="ServinformaciónCanalIT-SW-04-03"/>
    <s v="IT-SW-04-03Canal"/>
    <m/>
    <x v="1"/>
    <s v="IT-SW-04-03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571200"/>
    <n v="1"/>
    <n v="1"/>
    <n v="0"/>
    <n v="1571200"/>
    <n v="1571200"/>
    <n v="0"/>
  </r>
  <r>
    <s v="ServinformaciónCanalIT-SW-04-04"/>
    <s v="IT-SW-04-04Canal"/>
    <m/>
    <x v="1"/>
    <s v="IT-SW-04-04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4936800"/>
    <n v="1"/>
    <n v="1"/>
    <n v="0"/>
    <n v="4936800"/>
    <n v="4936800"/>
    <n v="0"/>
  </r>
  <r>
    <s v="ServinformaciónCanalIT-SW-04-05"/>
    <s v="IT-SW-04-05Canal"/>
    <m/>
    <x v="1"/>
    <s v="IT-SW-04-05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571200"/>
    <n v="1"/>
    <n v="1"/>
    <n v="0"/>
    <n v="1571200"/>
    <n v="1571200"/>
    <n v="0"/>
  </r>
  <r>
    <s v="ServinformaciónCanalIT-SW-04-06"/>
    <s v="IT-SW-04-06Canal"/>
    <m/>
    <x v="1"/>
    <s v="IT-SW-04-06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171000"/>
    <n v="1"/>
    <n v="1"/>
    <n v="0"/>
    <n v="6171000"/>
    <n v="6171000"/>
    <n v="0"/>
  </r>
  <r>
    <s v="ServinformaciónCanalIT-SW-05-01"/>
    <s v="IT-SW-05-01Canal"/>
    <m/>
    <x v="1"/>
    <s v="IT-SW-05-01"/>
    <x v="2"/>
    <s v="Servinformac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4000"/>
    <n v="1"/>
    <n v="1"/>
    <n v="0"/>
    <n v="184000"/>
    <n v="184000"/>
    <n v="0"/>
  </r>
  <r>
    <s v="ServinformaciónCanalIT-SW-05-02"/>
    <s v="IT-SW-05-02Canal"/>
    <m/>
    <x v="1"/>
    <s v="IT-SW-05-02"/>
    <x v="2"/>
    <s v="Servinformac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30000"/>
    <n v="1"/>
    <n v="1"/>
    <n v="0"/>
    <n v="230000"/>
    <n v="230000"/>
    <n v="0"/>
  </r>
  <r>
    <s v="ServinformaciónCanalIT-SW-05-03"/>
    <s v="IT-SW-05-03Canal"/>
    <m/>
    <x v="1"/>
    <s v="IT-SW-05-03"/>
    <x v="2"/>
    <s v="Servinformac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0000"/>
    <n v="1"/>
    <n v="1"/>
    <n v="0"/>
    <n v="130000"/>
    <n v="130000"/>
    <n v="0"/>
  </r>
  <r>
    <s v="ServinformaciónCanalIT-SW-05-04"/>
    <s v="IT-SW-05-04Canal"/>
    <m/>
    <x v="1"/>
    <s v="IT-SW-05-04"/>
    <x v="2"/>
    <s v="Servinformac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37500"/>
    <n v="1"/>
    <n v="1"/>
    <n v="0"/>
    <n v="337500"/>
    <n v="337500"/>
    <n v="0"/>
  </r>
  <r>
    <s v="ServinformaciónCanalIT-SW-05-05"/>
    <s v="IT-SW-05-05Canal"/>
    <m/>
    <x v="1"/>
    <s v="IT-SW-05-05"/>
    <x v="2"/>
    <s v="Servinformac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0000"/>
    <n v="1"/>
    <n v="1"/>
    <n v="0"/>
    <n v="130000"/>
    <n v="130000"/>
    <n v="0"/>
  </r>
  <r>
    <s v="ServinformaciónCanalIT-SW-05-06"/>
    <s v="IT-SW-05-06Canal"/>
    <m/>
    <x v="1"/>
    <s v="IT-SW-05-06"/>
    <x v="2"/>
    <s v="Servinformac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337500"/>
    <n v="1"/>
    <n v="1"/>
    <n v="0"/>
    <n v="337500"/>
    <n v="337500"/>
    <n v="0"/>
  </r>
  <r>
    <s v="ServinformaciónCanalIT-SW-06-01"/>
    <s v="IT-SW-06-01Canal"/>
    <m/>
    <x v="1"/>
    <s v="IT-SW-06-01"/>
    <x v="2"/>
    <s v="Servinformac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000000"/>
    <n v="1"/>
    <n v="1"/>
    <n v="0"/>
    <n v="18000000"/>
    <n v="18000000"/>
    <n v="0"/>
  </r>
  <r>
    <s v="ServinformaciónCanalIT-SW-06-02"/>
    <s v="IT-SW-06-02Canal"/>
    <m/>
    <x v="1"/>
    <s v="IT-SW-06-02"/>
    <x v="2"/>
    <s v="Servinformac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000000"/>
    <n v="1"/>
    <n v="1"/>
    <n v="0"/>
    <n v="18000000"/>
    <n v="18000000"/>
    <n v="0"/>
  </r>
  <r>
    <s v="ServinformaciónCanalIT-SW-06-03"/>
    <s v="IT-SW-06-03Canal"/>
    <m/>
    <x v="1"/>
    <s v="IT-SW-06-03"/>
    <x v="2"/>
    <s v="Servinformac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8000000"/>
    <n v="1"/>
    <n v="1"/>
    <n v="0"/>
    <n v="18000000"/>
    <n v="18000000"/>
    <n v="0"/>
  </r>
  <r>
    <s v="ServinformaciónCanalIT-SW-07-01"/>
    <s v="IT-SW-07-01Canal"/>
    <m/>
    <x v="1"/>
    <s v="IT-SW-07-01"/>
    <x v="2"/>
    <s v="Servinformac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8000"/>
    <n v="1"/>
    <n v="1"/>
    <n v="0"/>
    <n v="368000"/>
    <n v="368000"/>
    <n v="0"/>
  </r>
  <r>
    <s v="ServinformaciónCanalIT-SW-07-02"/>
    <s v="IT-SW-07-02Canal"/>
    <m/>
    <x v="1"/>
    <s v="IT-SW-07-02"/>
    <x v="2"/>
    <s v="Servinformac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460000"/>
    <n v="1"/>
    <n v="1"/>
    <n v="0"/>
    <n v="460000"/>
    <n v="460000"/>
    <n v="0"/>
  </r>
  <r>
    <s v="ServinformaciónCanalIT-SW-07-03"/>
    <s v="IT-SW-07-03Canal"/>
    <m/>
    <x v="1"/>
    <s v="IT-SW-07-03"/>
    <x v="2"/>
    <s v="Servinformac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60000"/>
    <n v="1"/>
    <n v="1"/>
    <n v="0"/>
    <n v="260000"/>
    <n v="260000"/>
    <n v="0"/>
  </r>
  <r>
    <s v="ServinformaciónCanalIT-SW-07-04"/>
    <s v="IT-SW-07-04Canal"/>
    <m/>
    <x v="1"/>
    <s v="IT-SW-07-04"/>
    <x v="2"/>
    <s v="Servinformac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675000"/>
    <n v="1"/>
    <n v="1"/>
    <n v="0"/>
    <n v="675000"/>
    <n v="675000"/>
    <n v="0"/>
  </r>
  <r>
    <s v="ServinformaciónCanalIT-SW-07-05"/>
    <s v="IT-SW-07-05Canal"/>
    <m/>
    <x v="1"/>
    <s v="IT-SW-07-05"/>
    <x v="2"/>
    <s v="Servinformac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60000"/>
    <n v="1"/>
    <n v="1"/>
    <n v="0"/>
    <n v="260000"/>
    <n v="260000"/>
    <n v="0"/>
  </r>
  <r>
    <s v="ServinformaciónCanalIT-SW-07-06"/>
    <s v="IT-SW-07-06Canal"/>
    <m/>
    <x v="1"/>
    <s v="IT-SW-07-06"/>
    <x v="2"/>
    <s v="Servinformac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675000"/>
    <n v="1"/>
    <n v="1"/>
    <n v="0"/>
    <n v="675000"/>
    <n v="675000"/>
    <n v="0"/>
  </r>
  <r>
    <s v="ServinformaciónCanalIT-SW-08-01"/>
    <s v="IT-SW-08-01Canal"/>
    <m/>
    <x v="1"/>
    <s v="IT-SW-08-01"/>
    <x v="2"/>
    <s v="Servinformac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8133.333333333299"/>
    <n v="1"/>
    <n v="1"/>
    <n v="0"/>
    <n v="18133.333333333299"/>
    <n v="18133.330000000002"/>
    <n v="0"/>
  </r>
  <r>
    <s v="ServinformaciónCanalIT-SW-08-02"/>
    <s v="IT-SW-08-02Canal"/>
    <m/>
    <x v="1"/>
    <s v="IT-SW-08-02"/>
    <x v="2"/>
    <s v="Servinformac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8333.333333333299"/>
    <n v="1"/>
    <n v="1"/>
    <n v="0"/>
    <n v="38333.333333333299"/>
    <n v="38333.33"/>
    <n v="0"/>
  </r>
  <r>
    <s v="ServinformaciónCanalIT-SW-08-03"/>
    <s v="IT-SW-08-03Canal"/>
    <m/>
    <x v="1"/>
    <s v="IT-SW-08-03"/>
    <x v="2"/>
    <s v="Servinformac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8133.333333333299"/>
    <n v="1"/>
    <n v="1"/>
    <n v="0"/>
    <n v="18133.333333333299"/>
    <n v="18133.330000000002"/>
    <n v="0"/>
  </r>
  <r>
    <s v="ServinformaciónCanalIT-SW-08-04"/>
    <s v="IT-SW-08-04Canal"/>
    <m/>
    <x v="1"/>
    <s v="IT-SW-08-04"/>
    <x v="2"/>
    <s v="Servinformac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6250"/>
    <n v="1"/>
    <n v="1"/>
    <n v="0"/>
    <n v="56250"/>
    <n v="56250"/>
    <n v="0"/>
  </r>
  <r>
    <s v="ServinformaciónCanalIT-SW-08-05"/>
    <s v="IT-SW-08-05Canal"/>
    <m/>
    <x v="1"/>
    <s v="IT-SW-08-05"/>
    <x v="2"/>
    <s v="Servinformac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8133.333333333299"/>
    <n v="1"/>
    <n v="1"/>
    <n v="0"/>
    <n v="18133.333333333299"/>
    <n v="18133.330000000002"/>
    <n v="0"/>
  </r>
  <r>
    <s v="ServinformaciónCanalIT-SW-08-06"/>
    <s v="IT-SW-08-06Canal"/>
    <m/>
    <x v="1"/>
    <s v="IT-SW-08-06"/>
    <x v="2"/>
    <s v="Servinformac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56250"/>
    <n v="1"/>
    <n v="1"/>
    <n v="0"/>
    <n v="56250"/>
    <n v="56250"/>
    <n v="0"/>
  </r>
  <r>
    <s v="ServinformaciónCanalIT-SW-09-01"/>
    <s v="IT-SW-09-01Canal"/>
    <m/>
    <x v="1"/>
    <s v="IT-SW-09-01"/>
    <x v="2"/>
    <s v="Servinformac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594000"/>
    <n v="1"/>
    <n v="1"/>
    <n v="0"/>
    <n v="13594000"/>
    <n v="13594000"/>
    <n v="0"/>
  </r>
  <r>
    <s v="ServinformaciónCanalIT-SW-09-02"/>
    <s v="IT-SW-09-02Canal"/>
    <m/>
    <x v="1"/>
    <s v="IT-SW-09-02"/>
    <x v="2"/>
    <s v="Servinformac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594000"/>
    <n v="1"/>
    <n v="1"/>
    <n v="0"/>
    <n v="13594000"/>
    <n v="13594000"/>
    <n v="0"/>
  </r>
  <r>
    <s v="ServinformaciónCanalIT-SW-09-03"/>
    <s v="IT-SW-09-03Canal"/>
    <m/>
    <x v="1"/>
    <s v="IT-SW-09-03"/>
    <x v="2"/>
    <s v="Servinformac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3594000"/>
    <n v="1"/>
    <n v="1"/>
    <n v="0"/>
    <n v="13594000"/>
    <n v="13594000"/>
    <n v="0"/>
  </r>
  <r>
    <s v="ServinformaciónCanalIT-SW-10-01"/>
    <s v="IT-SW-10-01Canal"/>
    <m/>
    <x v="1"/>
    <s v="IT-SW-10-01"/>
    <x v="2"/>
    <s v="Servinformac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08800"/>
    <n v="1"/>
    <n v="1"/>
    <n v="0"/>
    <n v="108800"/>
    <n v="108800"/>
    <n v="0"/>
  </r>
  <r>
    <s v="ServinformaciónCanalIT-SW-10-02"/>
    <s v="IT-SW-10-02Canal"/>
    <m/>
    <x v="1"/>
    <s v="IT-SW-10-02"/>
    <x v="2"/>
    <s v="Servinformac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4000"/>
    <n v="1"/>
    <n v="1"/>
    <n v="0"/>
    <n v="204000"/>
    <n v="204000"/>
    <n v="0"/>
  </r>
  <r>
    <s v="ServinformaciónCanalIT-SW-10-03"/>
    <s v="IT-SW-10-03Canal"/>
    <m/>
    <x v="1"/>
    <s v="IT-SW-10-03"/>
    <x v="2"/>
    <s v="Servinformac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08800"/>
    <n v="1"/>
    <n v="1"/>
    <n v="0"/>
    <n v="108800"/>
    <n v="108800"/>
    <n v="0"/>
  </r>
  <r>
    <s v="ServinformaciónCanalIT-SW-10-04"/>
    <s v="IT-SW-10-04Canal"/>
    <m/>
    <x v="1"/>
    <s v="IT-SW-10-04"/>
    <x v="2"/>
    <s v="Servinformac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08800"/>
    <n v="1"/>
    <n v="1"/>
    <n v="0"/>
    <n v="108800"/>
    <n v="108800"/>
    <n v="0"/>
  </r>
  <r>
    <s v="ServinformaciónCanalIT-SW-10-05"/>
    <s v="IT-SW-10-05Canal"/>
    <m/>
    <x v="1"/>
    <s v="IT-SW-10-05"/>
    <x v="2"/>
    <s v="Servinformac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000"/>
    <n v="1"/>
    <n v="1"/>
    <n v="0"/>
    <n v="204000"/>
    <n v="204000"/>
    <n v="0"/>
  </r>
  <r>
    <s v="ServinformaciónCanalIT-SW-10-06"/>
    <s v="IT-SW-10-06Canal"/>
    <m/>
    <x v="1"/>
    <s v="IT-SW-10-06"/>
    <x v="2"/>
    <s v="Servinformac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36000"/>
    <n v="1"/>
    <n v="1"/>
    <n v="25"/>
    <n v="136000"/>
    <n v="136000"/>
    <n v="3400000"/>
  </r>
  <r>
    <s v="ServinformaciónCanalIT-SW-11-01"/>
    <s v="IT-SW-11-01Canal"/>
    <m/>
    <x v="1"/>
    <s v="IT-SW-11-01"/>
    <x v="2"/>
    <s v="Servinformac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68000"/>
    <n v="1"/>
    <n v="1"/>
    <n v="0"/>
    <n v="168000"/>
    <n v="168000"/>
    <n v="0"/>
  </r>
  <r>
    <s v="ServinformaciónCanalIT-SW-11-02"/>
    <s v="IT-SW-11-02Canal"/>
    <m/>
    <x v="1"/>
    <s v="IT-SW-11-02"/>
    <x v="2"/>
    <s v="Servinformac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4400"/>
    <n v="1"/>
    <n v="1"/>
    <n v="0"/>
    <n v="134400"/>
    <n v="134400"/>
    <n v="0"/>
  </r>
  <r>
    <s v="ServinformaciónCanalIT-SW-11-03"/>
    <s v="IT-SW-11-03Canal"/>
    <m/>
    <x v="1"/>
    <s v="IT-SW-11-03"/>
    <x v="2"/>
    <s v="Servinformac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52000"/>
    <n v="1"/>
    <n v="1"/>
    <n v="0"/>
    <n v="252000"/>
    <n v="252000"/>
    <n v="0"/>
  </r>
  <r>
    <s v="ServinformaciónCanalIT-SW-11-04"/>
    <s v="IT-SW-11-04Canal"/>
    <m/>
    <x v="1"/>
    <s v="IT-SW-11-04"/>
    <x v="2"/>
    <s v="Servinformac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4400"/>
    <n v="1"/>
    <n v="1"/>
    <n v="0"/>
    <n v="134400"/>
    <n v="134400"/>
    <n v="0"/>
  </r>
  <r>
    <s v="ServinformaciónCanalIT-SW-11-05"/>
    <s v="IT-SW-11-05Canal"/>
    <m/>
    <x v="1"/>
    <s v="IT-SW-11-05"/>
    <x v="2"/>
    <s v="Servinformac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2000"/>
    <n v="1"/>
    <n v="1"/>
    <n v="0"/>
    <n v="252000"/>
    <n v="252000"/>
    <n v="0"/>
  </r>
  <r>
    <s v="ServinformaciónCanalIT-SW-11-06"/>
    <s v="IT-SW-11-06Canal"/>
    <m/>
    <x v="1"/>
    <s v="IT-SW-11-06"/>
    <x v="2"/>
    <s v="Servinformac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4400"/>
    <n v="1"/>
    <n v="1"/>
    <n v="0"/>
    <n v="134400"/>
    <n v="134400"/>
    <n v="0"/>
  </r>
  <r>
    <s v="ITO SoftwareCanalIT-SW-01-01"/>
    <s v="IT-SW-01-01Canal"/>
    <m/>
    <x v="2"/>
    <s v="IT-SW-01-01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21000"/>
    <n v="1"/>
    <n v="1"/>
    <n v="0"/>
    <n v="521000"/>
    <n v="521000"/>
    <n v="0"/>
  </r>
  <r>
    <s v="ITO SoftwareCanalIT-SW-01-02"/>
    <s v="IT-SW-01-02Canal"/>
    <m/>
    <x v="2"/>
    <s v="IT-SW-01-02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4000"/>
    <n v="1"/>
    <n v="1"/>
    <n v="0"/>
    <n v="754000"/>
    <n v="754000"/>
    <n v="0"/>
  </r>
  <r>
    <s v="ITO SoftwareCanalIT-SW-01-03"/>
    <s v="IT-SW-01-03Canal"/>
    <m/>
    <x v="2"/>
    <s v="IT-SW-01-03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484000"/>
    <n v="1"/>
    <n v="1"/>
    <n v="0"/>
    <n v="484000"/>
    <n v="484000"/>
    <n v="0"/>
  </r>
  <r>
    <s v="ITO SoftwareCanalIT-SW-01-04"/>
    <s v="IT-SW-01-04Canal"/>
    <m/>
    <x v="2"/>
    <s v="IT-SW-01-04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687000"/>
    <n v="1"/>
    <n v="1"/>
    <n v="0"/>
    <n v="1687000"/>
    <n v="1687000"/>
    <n v="0"/>
  </r>
  <r>
    <s v="ITO SoftwareCanalIT-SW-01-05"/>
    <s v="IT-SW-01-05Canal"/>
    <m/>
    <x v="2"/>
    <s v="IT-SW-01-05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35000"/>
    <n v="1"/>
    <n v="1"/>
    <n v="0"/>
    <n v="535000"/>
    <n v="535000"/>
    <n v="0"/>
  </r>
  <r>
    <s v="ITO SoftwareCanalIT-SW-01-06"/>
    <s v="IT-SW-01-06Canal"/>
    <m/>
    <x v="2"/>
    <s v="IT-SW-01-06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056000"/>
    <n v="1"/>
    <n v="1"/>
    <n v="0"/>
    <n v="2056000"/>
    <n v="2056000"/>
    <n v="0"/>
  </r>
  <r>
    <s v="ITO SoftwareCanalIT-SW-02-01"/>
    <s v="IT-SW-02-01Canal"/>
    <m/>
    <x v="2"/>
    <s v="IT-SW-02-01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18000"/>
    <n v="1"/>
    <n v="1"/>
    <n v="0"/>
    <n v="518000"/>
    <n v="518000"/>
    <n v="0"/>
  </r>
  <r>
    <s v="ITO SoftwareCanalIT-SW-02-02"/>
    <s v="IT-SW-02-02Canal"/>
    <m/>
    <x v="2"/>
    <s v="IT-SW-02-02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08000"/>
    <n v="1"/>
    <n v="1"/>
    <n v="0"/>
    <n v="708000"/>
    <n v="708000"/>
    <n v="0"/>
  </r>
  <r>
    <s v="ITO SoftwareCanalIT-SW-02-03"/>
    <s v="IT-SW-02-03Canal"/>
    <m/>
    <x v="2"/>
    <s v="IT-SW-02-03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44000"/>
    <n v="1"/>
    <n v="1"/>
    <n v="0"/>
    <n v="544000"/>
    <n v="544000"/>
    <n v="0"/>
  </r>
  <r>
    <s v="ITO SoftwareCanalIT-SW-02-04"/>
    <s v="IT-SW-02-04Canal"/>
    <m/>
    <x v="2"/>
    <s v="IT-SW-02-04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656000"/>
    <n v="1"/>
    <n v="1"/>
    <n v="0"/>
    <n v="1656000"/>
    <n v="1656000"/>
    <n v="0"/>
  </r>
  <r>
    <s v="ITO SoftwareCanalIT-SW-02-05"/>
    <s v="IT-SW-02-05Canal"/>
    <m/>
    <x v="2"/>
    <s v="IT-SW-02-05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498000"/>
    <n v="1"/>
    <n v="1"/>
    <n v="0"/>
    <n v="498000"/>
    <n v="498000"/>
    <n v="0"/>
  </r>
  <r>
    <s v="ITO SoftwareCanalIT-SW-02-06"/>
    <s v="IT-SW-02-06Canal"/>
    <m/>
    <x v="2"/>
    <s v="IT-SW-02-06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06000"/>
    <n v="1"/>
    <n v="1"/>
    <n v="0"/>
    <n v="2206000"/>
    <n v="2206000"/>
    <n v="0"/>
  </r>
  <r>
    <s v="ITO SoftwareCanalIT-SW-03-01"/>
    <s v="IT-SW-03-01Canal"/>
    <m/>
    <x v="2"/>
    <s v="IT-SW-03-01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18000"/>
    <n v="1"/>
    <n v="1"/>
    <n v="0"/>
    <n v="518000"/>
    <n v="518000"/>
    <n v="0"/>
  </r>
  <r>
    <s v="ITO SoftwareCanalIT-SW-03-02"/>
    <s v="IT-SW-03-02Canal"/>
    <m/>
    <x v="2"/>
    <s v="IT-SW-03-02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1000"/>
    <n v="1"/>
    <n v="1"/>
    <n v="0"/>
    <n v="751000"/>
    <n v="751000"/>
    <n v="0"/>
  </r>
  <r>
    <s v="ITO SoftwareCanalIT-SW-03-03"/>
    <s v="IT-SW-03-03Canal"/>
    <m/>
    <x v="2"/>
    <s v="IT-SW-03-03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18000"/>
    <n v="1"/>
    <n v="1"/>
    <n v="0"/>
    <n v="518000"/>
    <n v="518000"/>
    <n v="0"/>
  </r>
  <r>
    <s v="ITO SoftwareCanalIT-SW-03-04"/>
    <s v="IT-SW-03-04Canal"/>
    <m/>
    <x v="2"/>
    <s v="IT-SW-03-04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801000"/>
    <n v="1"/>
    <n v="1"/>
    <n v="0"/>
    <n v="1801000"/>
    <n v="1801000"/>
    <n v="0"/>
  </r>
  <r>
    <s v="ITO SoftwareCanalIT-SW-03-05"/>
    <s v="IT-SW-03-05Canal"/>
    <m/>
    <x v="2"/>
    <s v="IT-SW-03-05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33000"/>
    <n v="1"/>
    <n v="1"/>
    <n v="0"/>
    <n v="533000"/>
    <n v="533000"/>
    <n v="0"/>
  </r>
  <r>
    <s v="ITO SoftwareCanalIT-SW-03-06"/>
    <s v="IT-SW-03-06Canal"/>
    <m/>
    <x v="2"/>
    <s v="IT-SW-03-06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363000"/>
    <n v="1"/>
    <n v="1"/>
    <n v="0"/>
    <n v="2363000"/>
    <n v="2363000"/>
    <n v="0"/>
  </r>
  <r>
    <s v="ITO SoftwareCanalIT-SW-04-01"/>
    <s v="IT-SW-04-01Canal"/>
    <m/>
    <x v="2"/>
    <s v="IT-SW-04-01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0000"/>
    <n v="1"/>
    <n v="1"/>
    <n v="0"/>
    <n v="500000"/>
    <n v="500000"/>
    <n v="0"/>
  </r>
  <r>
    <s v="ITO SoftwareCanalIT-SW-04-02"/>
    <s v="IT-SW-04-02Canal"/>
    <m/>
    <x v="2"/>
    <s v="IT-SW-04-02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817000"/>
    <n v="1"/>
    <n v="1"/>
    <n v="0"/>
    <n v="817000"/>
    <n v="817000"/>
    <n v="0"/>
  </r>
  <r>
    <s v="ITO SoftwareCanalIT-SW-04-03"/>
    <s v="IT-SW-04-03Canal"/>
    <m/>
    <x v="2"/>
    <s v="IT-SW-04-03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92000"/>
    <n v="1"/>
    <n v="1"/>
    <n v="0"/>
    <n v="492000"/>
    <n v="492000"/>
    <n v="0"/>
  </r>
  <r>
    <s v="ITO SoftwareCanalIT-SW-04-04"/>
    <s v="IT-SW-04-04Canal"/>
    <m/>
    <x v="2"/>
    <s v="IT-SW-04-04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78000"/>
    <n v="1"/>
    <n v="1"/>
    <n v="0"/>
    <n v="1778000"/>
    <n v="1778000"/>
    <n v="0"/>
  </r>
  <r>
    <s v="ITO SoftwareCanalIT-SW-04-05"/>
    <s v="IT-SW-04-05Canal"/>
    <m/>
    <x v="2"/>
    <s v="IT-SW-04-05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46000"/>
    <n v="1"/>
    <n v="1"/>
    <n v="0"/>
    <n v="546000"/>
    <n v="546000"/>
    <n v="0"/>
  </r>
  <r>
    <s v="ITO SoftwareCanalIT-SW-04-06"/>
    <s v="IT-SW-04-06Canal"/>
    <m/>
    <x v="2"/>
    <s v="IT-SW-04-06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267000"/>
    <n v="1"/>
    <n v="1"/>
    <n v="0"/>
    <n v="2267000"/>
    <n v="2267000"/>
    <n v="0"/>
  </r>
  <r>
    <s v="ITO SoftwareCanalIT-SW-05-01"/>
    <s v="IT-SW-05-01Canal"/>
    <m/>
    <x v="2"/>
    <s v="IT-SW-05-01"/>
    <x v="2"/>
    <s v="ITO Softwar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6000"/>
    <n v="1"/>
    <n v="1"/>
    <n v="0"/>
    <n v="106000"/>
    <n v="106000"/>
    <n v="0"/>
  </r>
  <r>
    <s v="ITO SoftwareCanalIT-SW-05-02"/>
    <s v="IT-SW-05-02Canal"/>
    <m/>
    <x v="2"/>
    <s v="IT-SW-05-02"/>
    <x v="2"/>
    <s v="ITO Softwar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0000"/>
    <n v="1"/>
    <n v="1"/>
    <n v="0"/>
    <n v="160000"/>
    <n v="160000"/>
    <n v="0"/>
  </r>
  <r>
    <s v="ITO SoftwareCanalIT-SW-05-03"/>
    <s v="IT-SW-05-03Canal"/>
    <m/>
    <x v="2"/>
    <s v="IT-SW-05-03"/>
    <x v="2"/>
    <s v="ITO Softwar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3000"/>
    <n v="1"/>
    <n v="1"/>
    <n v="0"/>
    <n v="93000"/>
    <n v="93000"/>
    <n v="0"/>
  </r>
  <r>
    <s v="ITO SoftwareCanalIT-SW-05-04"/>
    <s v="IT-SW-05-04Canal"/>
    <m/>
    <x v="2"/>
    <s v="IT-SW-05-04"/>
    <x v="2"/>
    <s v="ITO Softwar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55000"/>
    <n v="1"/>
    <n v="1"/>
    <n v="0"/>
    <n v="155000"/>
    <n v="155000"/>
    <n v="0"/>
  </r>
  <r>
    <s v="ITO SoftwareCanalIT-SW-05-05"/>
    <s v="IT-SW-05-05Canal"/>
    <m/>
    <x v="2"/>
    <s v="IT-SW-05-05"/>
    <x v="2"/>
    <s v="ITO Softwar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94000"/>
    <n v="1"/>
    <n v="1"/>
    <n v="0"/>
    <n v="94000"/>
    <n v="94000"/>
    <n v="0"/>
  </r>
  <r>
    <s v="ITO SoftwareCanalIT-SW-05-06"/>
    <s v="IT-SW-05-06Canal"/>
    <m/>
    <x v="2"/>
    <s v="IT-SW-05-06"/>
    <x v="2"/>
    <s v="ITO Softwar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52000"/>
    <n v="1"/>
    <n v="1"/>
    <n v="0"/>
    <n v="152000"/>
    <n v="152000"/>
    <n v="0"/>
  </r>
  <r>
    <s v="ITO SoftwareCanalIT-SW-06-01"/>
    <s v="IT-SW-06-01Canal"/>
    <m/>
    <x v="2"/>
    <s v="IT-SW-06-01"/>
    <x v="2"/>
    <s v="ITO Softwar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5560000"/>
    <n v="1"/>
    <n v="1"/>
    <n v="0"/>
    <n v="25560000"/>
    <n v="25560000"/>
    <n v="0"/>
  </r>
  <r>
    <s v="ITO SoftwareCanalIT-SW-06-02"/>
    <s v="IT-SW-06-02Canal"/>
    <m/>
    <x v="2"/>
    <s v="IT-SW-06-02"/>
    <x v="2"/>
    <s v="ITO Softwar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3760000"/>
    <n v="1"/>
    <n v="1"/>
    <n v="0"/>
    <n v="23760000"/>
    <n v="23760000"/>
    <n v="0"/>
  </r>
  <r>
    <s v="ITO SoftwareCanalIT-SW-06-03"/>
    <s v="IT-SW-06-03Canal"/>
    <m/>
    <x v="2"/>
    <s v="IT-SW-06-03"/>
    <x v="2"/>
    <s v="ITO Softwar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776000"/>
    <n v="1"/>
    <n v="1"/>
    <n v="0"/>
    <n v="22776000"/>
    <n v="22776000"/>
    <n v="0"/>
  </r>
  <r>
    <s v="ITO SoftwareCanalIT-SW-07-01"/>
    <s v="IT-SW-07-01Canal"/>
    <m/>
    <x v="2"/>
    <s v="IT-SW-07-01"/>
    <x v="2"/>
    <s v="ITO Softwar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ITO SoftwareCanalIT-SW-07-02"/>
    <s v="IT-SW-07-02Canal"/>
    <m/>
    <x v="2"/>
    <s v="IT-SW-07-02"/>
    <x v="2"/>
    <s v="ITO Softwar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2000"/>
    <n v="1"/>
    <n v="1"/>
    <n v="0"/>
    <n v="22000"/>
    <n v="22000"/>
    <n v="0"/>
  </r>
  <r>
    <s v="ITO SoftwareCanalIT-SW-07-03"/>
    <s v="IT-SW-07-03Canal"/>
    <m/>
    <x v="2"/>
    <s v="IT-SW-07-03"/>
    <x v="2"/>
    <s v="ITO Softwar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2000"/>
    <n v="1"/>
    <n v="1"/>
    <n v="0"/>
    <n v="22000"/>
    <n v="22000"/>
    <n v="0"/>
  </r>
  <r>
    <s v="ITO SoftwareCanalIT-SW-07-04"/>
    <s v="IT-SW-07-04Canal"/>
    <m/>
    <x v="2"/>
    <s v="IT-SW-07-04"/>
    <x v="2"/>
    <s v="ITO Softwar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1000"/>
    <n v="1"/>
    <n v="1"/>
    <n v="0"/>
    <n v="21000"/>
    <n v="21000"/>
    <n v="0"/>
  </r>
  <r>
    <s v="ITO SoftwareCanalIT-SW-07-05"/>
    <s v="IT-SW-07-05Canal"/>
    <m/>
    <x v="2"/>
    <s v="IT-SW-07-05"/>
    <x v="2"/>
    <s v="ITO Softwar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2000"/>
    <n v="1"/>
    <n v="1"/>
    <n v="0"/>
    <n v="22000"/>
    <n v="22000"/>
    <n v="0"/>
  </r>
  <r>
    <s v="ITO SoftwareCanalIT-SW-07-06"/>
    <s v="IT-SW-07-06Canal"/>
    <m/>
    <x v="2"/>
    <s v="IT-SW-07-06"/>
    <x v="2"/>
    <s v="ITO Softwar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9000"/>
    <n v="1"/>
    <n v="1"/>
    <n v="0"/>
    <n v="19000"/>
    <n v="19000"/>
    <n v="0"/>
  </r>
  <r>
    <s v="ITO SoftwareCanalIT-SW-08-01"/>
    <s v="IT-SW-08-01Canal"/>
    <m/>
    <x v="2"/>
    <s v="IT-SW-08-01"/>
    <x v="2"/>
    <s v="ITO Softwar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9000"/>
    <n v="1"/>
    <n v="1"/>
    <n v="0"/>
    <n v="29000"/>
    <n v="29000"/>
    <n v="0"/>
  </r>
  <r>
    <s v="ITO SoftwareCanalIT-SW-08-02"/>
    <s v="IT-SW-08-02Canal"/>
    <m/>
    <x v="2"/>
    <s v="IT-SW-08-02"/>
    <x v="2"/>
    <s v="ITO Softwar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3000"/>
    <n v="1"/>
    <n v="1"/>
    <n v="0"/>
    <n v="43000"/>
    <n v="43000"/>
    <n v="0"/>
  </r>
  <r>
    <s v="ITO SoftwareCanalIT-SW-08-03"/>
    <s v="IT-SW-08-03Canal"/>
    <m/>
    <x v="2"/>
    <s v="IT-SW-08-03"/>
    <x v="2"/>
    <s v="ITO Softwar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1000"/>
    <n v="1"/>
    <n v="1"/>
    <n v="0"/>
    <n v="31000"/>
    <n v="31000"/>
    <n v="0"/>
  </r>
  <r>
    <s v="ITO SoftwareCanalIT-SW-08-04"/>
    <s v="IT-SW-08-04Canal"/>
    <m/>
    <x v="2"/>
    <s v="IT-SW-08-04"/>
    <x v="2"/>
    <s v="ITO Softwar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000"/>
    <n v="1"/>
    <n v="1"/>
    <n v="0"/>
    <n v="39000"/>
    <n v="39000"/>
    <n v="0"/>
  </r>
  <r>
    <s v="ITO SoftwareCanalIT-SW-08-05"/>
    <s v="IT-SW-08-05Canal"/>
    <m/>
    <x v="2"/>
    <s v="IT-SW-08-05"/>
    <x v="2"/>
    <s v="ITO Softwar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1000"/>
    <n v="1"/>
    <n v="1"/>
    <n v="0"/>
    <n v="31000"/>
    <n v="31000"/>
    <n v="0"/>
  </r>
  <r>
    <s v="ITO SoftwareCanalIT-SW-08-06"/>
    <s v="IT-SW-08-06Canal"/>
    <m/>
    <x v="2"/>
    <s v="IT-SW-08-06"/>
    <x v="2"/>
    <s v="ITO Softwar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ITO SoftwareCanalIT-SW-09-01"/>
    <s v="IT-SW-09-01Canal"/>
    <m/>
    <x v="2"/>
    <s v="IT-SW-09-01"/>
    <x v="2"/>
    <s v="ITO Softwar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2013000"/>
    <n v="1"/>
    <n v="1"/>
    <n v="0"/>
    <n v="22013000"/>
    <n v="22013000"/>
    <n v="0"/>
  </r>
  <r>
    <s v="ITO SoftwareCanalIT-SW-09-02"/>
    <s v="IT-SW-09-02Canal"/>
    <m/>
    <x v="2"/>
    <s v="IT-SW-09-02"/>
    <x v="2"/>
    <s v="ITO Softwar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9096000"/>
    <n v="1"/>
    <n v="1"/>
    <n v="0"/>
    <n v="29096000"/>
    <n v="29096000"/>
    <n v="0"/>
  </r>
  <r>
    <s v="ITO SoftwareCanalIT-SW-09-03"/>
    <s v="IT-SW-09-03Canal"/>
    <m/>
    <x v="2"/>
    <s v="IT-SW-09-03"/>
    <x v="2"/>
    <s v="ITO Softwar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7441000"/>
    <n v="1"/>
    <n v="1"/>
    <n v="0"/>
    <n v="37441000"/>
    <n v="37441000"/>
    <n v="0"/>
  </r>
  <r>
    <s v="ITO SoftwareCanalIT-SW-10-01"/>
    <s v="IT-SW-10-01Canal"/>
    <m/>
    <x v="2"/>
    <s v="IT-SW-10-01"/>
    <x v="2"/>
    <s v="ITO Softwar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3000"/>
    <n v="1"/>
    <n v="1"/>
    <n v="0"/>
    <n v="123000"/>
    <n v="123000"/>
    <n v="0"/>
  </r>
  <r>
    <s v="ITO SoftwareCanalIT-SW-10-02"/>
    <s v="IT-SW-10-02Canal"/>
    <m/>
    <x v="2"/>
    <s v="IT-SW-10-02"/>
    <x v="2"/>
    <s v="ITO Softwar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82000"/>
    <n v="1"/>
    <n v="1"/>
    <n v="0"/>
    <n v="182000"/>
    <n v="182000"/>
    <n v="0"/>
  </r>
  <r>
    <s v="ITO SoftwareCanalIT-SW-10-03"/>
    <s v="IT-SW-10-03Canal"/>
    <m/>
    <x v="2"/>
    <s v="IT-SW-10-03"/>
    <x v="2"/>
    <s v="ITO Softwar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30000"/>
    <n v="1"/>
    <n v="1"/>
    <n v="0"/>
    <n v="130000"/>
    <n v="130000"/>
    <n v="0"/>
  </r>
  <r>
    <s v="ITO SoftwareCanalIT-SW-10-04"/>
    <s v="IT-SW-10-04Canal"/>
    <m/>
    <x v="2"/>
    <s v="IT-SW-10-04"/>
    <x v="2"/>
    <s v="ITO Softwar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1000"/>
    <n v="1"/>
    <n v="1"/>
    <n v="0"/>
    <n v="121000"/>
    <n v="121000"/>
    <n v="0"/>
  </r>
  <r>
    <s v="ITO SoftwareCanalIT-SW-10-05"/>
    <s v="IT-SW-10-05Canal"/>
    <m/>
    <x v="2"/>
    <s v="IT-SW-10-05"/>
    <x v="2"/>
    <s v="ITO Softwar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22000"/>
    <n v="1"/>
    <n v="1"/>
    <n v="0"/>
    <n v="222000"/>
    <n v="222000"/>
    <n v="0"/>
  </r>
  <r>
    <s v="ITO SoftwareCanalIT-SW-10-06"/>
    <s v="IT-SW-10-06Canal"/>
    <m/>
    <x v="2"/>
    <s v="IT-SW-10-06"/>
    <x v="2"/>
    <s v="ITO Softwar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42000"/>
    <n v="1"/>
    <n v="1"/>
    <n v="25"/>
    <n v="142000"/>
    <n v="142000"/>
    <n v="3550000"/>
  </r>
  <r>
    <s v="ITO SoftwareCanalIT-SW-11-01"/>
    <s v="IT-SW-11-01Canal"/>
    <m/>
    <x v="2"/>
    <s v="IT-SW-11-01"/>
    <x v="2"/>
    <s v="ITO Softwar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19000"/>
    <n v="1"/>
    <n v="1"/>
    <n v="0"/>
    <n v="119000"/>
    <n v="119000"/>
    <n v="0"/>
  </r>
  <r>
    <s v="ITO SoftwareCanalIT-SW-11-02"/>
    <s v="IT-SW-11-02Canal"/>
    <m/>
    <x v="2"/>
    <s v="IT-SW-11-02"/>
    <x v="2"/>
    <s v="ITO Softwar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6000"/>
    <n v="1"/>
    <n v="1"/>
    <n v="0"/>
    <n v="136000"/>
    <n v="136000"/>
    <n v="0"/>
  </r>
  <r>
    <s v="ITO SoftwareCanalIT-SW-11-03"/>
    <s v="IT-SW-11-03Canal"/>
    <m/>
    <x v="2"/>
    <s v="IT-SW-11-03"/>
    <x v="2"/>
    <s v="ITO Softwar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13000"/>
    <n v="1"/>
    <n v="1"/>
    <n v="0"/>
    <n v="213000"/>
    <n v="213000"/>
    <n v="0"/>
  </r>
  <r>
    <s v="ITO SoftwareCanalIT-SW-11-04"/>
    <s v="IT-SW-11-04Canal"/>
    <m/>
    <x v="2"/>
    <s v="IT-SW-11-04"/>
    <x v="2"/>
    <s v="ITO Softwar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3000"/>
    <n v="1"/>
    <n v="1"/>
    <n v="0"/>
    <n v="123000"/>
    <n v="123000"/>
    <n v="0"/>
  </r>
  <r>
    <s v="ITO SoftwareCanalIT-SW-11-05"/>
    <s v="IT-SW-11-05Canal"/>
    <m/>
    <x v="2"/>
    <s v="IT-SW-11-05"/>
    <x v="2"/>
    <s v="ITO Softwar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42000"/>
    <n v="1"/>
    <n v="1"/>
    <n v="0"/>
    <n v="242000"/>
    <n v="242000"/>
    <n v="0"/>
  </r>
  <r>
    <s v="ITO SoftwareCanalIT-SW-11-06"/>
    <s v="IT-SW-11-06Canal"/>
    <m/>
    <x v="2"/>
    <s v="IT-SW-11-06"/>
    <x v="2"/>
    <s v="ITO Softwar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9000"/>
    <n v="1"/>
    <n v="1"/>
    <n v="0"/>
    <n v="129000"/>
    <n v="129000"/>
    <n v="0"/>
  </r>
  <r>
    <s v="Soluciones OriónCanalIT-SW-01-01"/>
    <s v="IT-SW-01-01Canal"/>
    <m/>
    <x v="3"/>
    <s v="IT-SW-01-01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2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2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2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2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2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2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2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2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2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2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2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2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2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2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2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2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2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2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2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2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2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2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2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2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2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2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2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2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2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2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25"/>
    <n v="500000"/>
    <n v="500000"/>
    <n v="12500000"/>
  </r>
  <r>
    <s v="Soluciones OriónCanalIT-SW-11-01"/>
    <s v="IT-SW-11-01Canal"/>
    <m/>
    <x v="3"/>
    <s v="IT-SW-11-01"/>
    <x v="2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2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2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2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2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2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EforcersCanalIT-SW-01-01"/>
    <s v="IT-SW-01-01Canal"/>
    <m/>
    <x v="4"/>
    <s v="IT-SW-01-01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02000"/>
    <n v="1"/>
    <n v="1"/>
    <n v="0"/>
    <n v="502000"/>
    <n v="502000"/>
    <n v="0"/>
  </r>
  <r>
    <s v="EforcersCanalIT-SW-01-02"/>
    <s v="IT-SW-01-02Canal"/>
    <m/>
    <x v="4"/>
    <s v="IT-SW-01-02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0000"/>
    <n v="1"/>
    <n v="1"/>
    <n v="0"/>
    <n v="750000"/>
    <n v="750000"/>
    <n v="0"/>
  </r>
  <r>
    <s v="EforcersCanalIT-SW-01-03"/>
    <s v="IT-SW-01-03Canal"/>
    <m/>
    <x v="4"/>
    <s v="IT-SW-01-03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502000"/>
    <n v="1"/>
    <n v="1"/>
    <n v="0"/>
    <n v="502000"/>
    <n v="502000"/>
    <n v="0"/>
  </r>
  <r>
    <s v="EforcersCanalIT-SW-01-04"/>
    <s v="IT-SW-01-04Canal"/>
    <m/>
    <x v="4"/>
    <s v="IT-SW-01-04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790000"/>
    <n v="1"/>
    <n v="1"/>
    <n v="0"/>
    <n v="1790000"/>
    <n v="1790000"/>
    <n v="0"/>
  </r>
  <r>
    <s v="EforcersCanalIT-SW-01-05"/>
    <s v="IT-SW-01-05Canal"/>
    <m/>
    <x v="4"/>
    <s v="IT-SW-01-05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02000"/>
    <n v="1"/>
    <n v="1"/>
    <n v="0"/>
    <n v="502000"/>
    <n v="502000"/>
    <n v="0"/>
  </r>
  <r>
    <s v="EforcersCanalIT-SW-01-06"/>
    <s v="IT-SW-01-06Canal"/>
    <m/>
    <x v="4"/>
    <s v="IT-SW-01-06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50000"/>
    <n v="1"/>
    <n v="1"/>
    <n v="0"/>
    <n v="2150000"/>
    <n v="2150000"/>
    <n v="0"/>
  </r>
  <r>
    <s v="EforcersCanalIT-SW-02-01"/>
    <s v="IT-SW-02-01Canal"/>
    <m/>
    <x v="4"/>
    <s v="IT-SW-02-01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02000"/>
    <n v="1"/>
    <n v="1"/>
    <n v="0"/>
    <n v="502000"/>
    <n v="502000"/>
    <n v="0"/>
  </r>
  <r>
    <s v="EforcersCanalIT-SW-02-02"/>
    <s v="IT-SW-02-02Canal"/>
    <m/>
    <x v="4"/>
    <s v="IT-SW-02-02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50000"/>
    <n v="1"/>
    <n v="1"/>
    <n v="0"/>
    <n v="750000"/>
    <n v="750000"/>
    <n v="0"/>
  </r>
  <r>
    <s v="EforcersCanalIT-SW-02-03"/>
    <s v="IT-SW-02-03Canal"/>
    <m/>
    <x v="4"/>
    <s v="IT-SW-02-03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02000"/>
    <n v="1"/>
    <n v="1"/>
    <n v="0"/>
    <n v="502000"/>
    <n v="502000"/>
    <n v="0"/>
  </r>
  <r>
    <s v="EforcersCanalIT-SW-02-04"/>
    <s v="IT-SW-02-04Canal"/>
    <m/>
    <x v="4"/>
    <s v="IT-SW-02-04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790000"/>
    <n v="1"/>
    <n v="1"/>
    <n v="0"/>
    <n v="1790000"/>
    <n v="1790000"/>
    <n v="0"/>
  </r>
  <r>
    <s v="EforcersCanalIT-SW-02-05"/>
    <s v="IT-SW-02-05Canal"/>
    <m/>
    <x v="4"/>
    <s v="IT-SW-02-05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502000"/>
    <n v="1"/>
    <n v="1"/>
    <n v="0"/>
    <n v="502000"/>
    <n v="502000"/>
    <n v="0"/>
  </r>
  <r>
    <s v="EforcersCanalIT-SW-02-06"/>
    <s v="IT-SW-02-06Canal"/>
    <m/>
    <x v="4"/>
    <s v="IT-SW-02-06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150000"/>
    <n v="1"/>
    <n v="1"/>
    <n v="0"/>
    <n v="2150000"/>
    <n v="2150000"/>
    <n v="0"/>
  </r>
  <r>
    <s v="EforcersCanalIT-SW-03-01"/>
    <s v="IT-SW-03-01Canal"/>
    <m/>
    <x v="4"/>
    <s v="IT-SW-03-01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02000"/>
    <n v="1"/>
    <n v="1"/>
    <n v="0"/>
    <n v="502000"/>
    <n v="502000"/>
    <n v="0"/>
  </r>
  <r>
    <s v="EforcersCanalIT-SW-03-02"/>
    <s v="IT-SW-03-02Canal"/>
    <m/>
    <x v="4"/>
    <s v="IT-SW-03-02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0000"/>
    <n v="1"/>
    <n v="1"/>
    <n v="0"/>
    <n v="750000"/>
    <n v="750000"/>
    <n v="0"/>
  </r>
  <r>
    <s v="EforcersCanalIT-SW-03-03"/>
    <s v="IT-SW-03-03Canal"/>
    <m/>
    <x v="4"/>
    <s v="IT-SW-03-03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02000"/>
    <n v="1"/>
    <n v="1"/>
    <n v="0"/>
    <n v="502000"/>
    <n v="502000"/>
    <n v="0"/>
  </r>
  <r>
    <s v="EforcersCanalIT-SW-03-04"/>
    <s v="IT-SW-03-04Canal"/>
    <m/>
    <x v="4"/>
    <s v="IT-SW-03-04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790000"/>
    <n v="1"/>
    <n v="1"/>
    <n v="0"/>
    <n v="1790000"/>
    <n v="1790000"/>
    <n v="0"/>
  </r>
  <r>
    <s v="EforcersCanalIT-SW-03-05"/>
    <s v="IT-SW-03-05Canal"/>
    <m/>
    <x v="4"/>
    <s v="IT-SW-03-05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02000"/>
    <n v="1"/>
    <n v="1"/>
    <n v="0"/>
    <n v="502000"/>
    <n v="502000"/>
    <n v="0"/>
  </r>
  <r>
    <s v="EforcersCanalIT-SW-03-06"/>
    <s v="IT-SW-03-06Canal"/>
    <m/>
    <x v="4"/>
    <s v="IT-SW-03-06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50000"/>
    <n v="1"/>
    <n v="1"/>
    <n v="0"/>
    <n v="2150000"/>
    <n v="2150000"/>
    <n v="0"/>
  </r>
  <r>
    <s v="EforcersCanalIT-SW-04-01"/>
    <s v="IT-SW-04-01Canal"/>
    <m/>
    <x v="4"/>
    <s v="IT-SW-04-01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2000"/>
    <n v="1"/>
    <n v="1"/>
    <n v="0"/>
    <n v="502000"/>
    <n v="502000"/>
    <n v="0"/>
  </r>
  <r>
    <s v="EforcersCanalIT-SW-04-02"/>
    <s v="IT-SW-04-02Canal"/>
    <m/>
    <x v="4"/>
    <s v="IT-SW-04-02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50000"/>
    <n v="1"/>
    <n v="1"/>
    <n v="0"/>
    <n v="750000"/>
    <n v="750000"/>
    <n v="0"/>
  </r>
  <r>
    <s v="EforcersCanalIT-SW-04-03"/>
    <s v="IT-SW-04-03Canal"/>
    <m/>
    <x v="4"/>
    <s v="IT-SW-04-03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502000"/>
    <n v="1"/>
    <n v="1"/>
    <n v="0"/>
    <n v="502000"/>
    <n v="502000"/>
    <n v="0"/>
  </r>
  <r>
    <s v="EforcersCanalIT-SW-04-04"/>
    <s v="IT-SW-04-04Canal"/>
    <m/>
    <x v="4"/>
    <s v="IT-SW-04-04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90000"/>
    <n v="1"/>
    <n v="1"/>
    <n v="0"/>
    <n v="1790000"/>
    <n v="1790000"/>
    <n v="0"/>
  </r>
  <r>
    <s v="EforcersCanalIT-SW-04-05"/>
    <s v="IT-SW-04-05Canal"/>
    <m/>
    <x v="4"/>
    <s v="IT-SW-04-05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02000"/>
    <n v="1"/>
    <n v="1"/>
    <n v="0"/>
    <n v="502000"/>
    <n v="502000"/>
    <n v="0"/>
  </r>
  <r>
    <s v="EforcersCanalIT-SW-04-06"/>
    <s v="IT-SW-04-06Canal"/>
    <m/>
    <x v="4"/>
    <s v="IT-SW-04-06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150000"/>
    <n v="1"/>
    <n v="1"/>
    <n v="0"/>
    <n v="2150000"/>
    <n v="2150000"/>
    <n v="0"/>
  </r>
  <r>
    <s v="EforcersCanalIT-SW-05-01"/>
    <s v="IT-SW-05-01Canal"/>
    <m/>
    <x v="4"/>
    <s v="IT-SW-05-01"/>
    <x v="2"/>
    <s v="Eforcer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0000"/>
    <n v="1"/>
    <n v="1"/>
    <n v="0"/>
    <n v="100000"/>
    <n v="100000"/>
    <n v="0"/>
  </r>
  <r>
    <s v="EforcersCanalIT-SW-05-02"/>
    <s v="IT-SW-05-02Canal"/>
    <m/>
    <x v="4"/>
    <s v="IT-SW-05-02"/>
    <x v="2"/>
    <s v="Eforcer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5000"/>
    <n v="1"/>
    <n v="1"/>
    <n v="0"/>
    <n v="165000"/>
    <n v="165000"/>
    <n v="0"/>
  </r>
  <r>
    <s v="EforcersCanalIT-SW-05-03"/>
    <s v="IT-SW-05-03Canal"/>
    <m/>
    <x v="4"/>
    <s v="IT-SW-05-03"/>
    <x v="2"/>
    <s v="Eforcer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00000"/>
    <n v="1"/>
    <n v="1"/>
    <n v="0"/>
    <n v="100000"/>
    <n v="100000"/>
    <n v="0"/>
  </r>
  <r>
    <s v="EforcersCanalIT-SW-05-04"/>
    <s v="IT-SW-05-04Canal"/>
    <m/>
    <x v="4"/>
    <s v="IT-SW-05-04"/>
    <x v="2"/>
    <s v="Eforcer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65000"/>
    <n v="1"/>
    <n v="1"/>
    <n v="0"/>
    <n v="165000"/>
    <n v="165000"/>
    <n v="0"/>
  </r>
  <r>
    <s v="EforcersCanalIT-SW-05-05"/>
    <s v="IT-SW-05-05Canal"/>
    <m/>
    <x v="4"/>
    <s v="IT-SW-05-05"/>
    <x v="2"/>
    <s v="Eforcer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00000"/>
    <n v="1"/>
    <n v="1"/>
    <n v="0"/>
    <n v="100000"/>
    <n v="100000"/>
    <n v="0"/>
  </r>
  <r>
    <s v="EforcersCanalIT-SW-05-06"/>
    <s v="IT-SW-05-06Canal"/>
    <m/>
    <x v="4"/>
    <s v="IT-SW-05-06"/>
    <x v="2"/>
    <s v="Eforcer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65000"/>
    <n v="1"/>
    <n v="1"/>
    <n v="0"/>
    <n v="165000"/>
    <n v="165000"/>
    <n v="0"/>
  </r>
  <r>
    <s v="EforcersCanalIT-SW-06-01"/>
    <s v="IT-SW-06-01Canal"/>
    <m/>
    <x v="4"/>
    <s v="IT-SW-06-01"/>
    <x v="2"/>
    <s v="Eforcer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4000000"/>
    <n v="1"/>
    <n v="1"/>
    <n v="0"/>
    <n v="24000000"/>
    <n v="24000000"/>
    <n v="0"/>
  </r>
  <r>
    <s v="EforcersCanalIT-SW-06-02"/>
    <s v="IT-SW-06-02Canal"/>
    <m/>
    <x v="4"/>
    <s v="IT-SW-06-02"/>
    <x v="2"/>
    <s v="Eforcer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000000"/>
    <n v="1"/>
    <n v="1"/>
    <n v="0"/>
    <n v="24000000"/>
    <n v="24000000"/>
    <n v="0"/>
  </r>
  <r>
    <s v="EforcersCanalIT-SW-06-03"/>
    <s v="IT-SW-06-03Canal"/>
    <m/>
    <x v="4"/>
    <s v="IT-SW-06-03"/>
    <x v="2"/>
    <s v="Eforcer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4000000"/>
    <n v="1"/>
    <n v="1"/>
    <n v="0"/>
    <n v="24000000"/>
    <n v="24000000"/>
    <n v="0"/>
  </r>
  <r>
    <s v="EforcersCanalIT-SW-07-01"/>
    <s v="IT-SW-07-01Canal"/>
    <m/>
    <x v="4"/>
    <s v="IT-SW-07-01"/>
    <x v="2"/>
    <s v="Eforcer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0000"/>
    <n v="1"/>
    <n v="1"/>
    <n v="0"/>
    <n v="20000"/>
    <n v="20000"/>
    <n v="0"/>
  </r>
  <r>
    <s v="EforcersCanalIT-SW-07-02"/>
    <s v="IT-SW-07-02Canal"/>
    <m/>
    <x v="4"/>
    <s v="IT-SW-07-02"/>
    <x v="2"/>
    <s v="Eforcer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0000"/>
    <n v="1"/>
    <n v="1"/>
    <n v="0"/>
    <n v="20000"/>
    <n v="20000"/>
    <n v="0"/>
  </r>
  <r>
    <s v="EforcersCanalIT-SW-07-03"/>
    <s v="IT-SW-07-03Canal"/>
    <m/>
    <x v="4"/>
    <s v="IT-SW-07-03"/>
    <x v="2"/>
    <s v="Eforcer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0000"/>
    <n v="1"/>
    <n v="1"/>
    <n v="0"/>
    <n v="20000"/>
    <n v="20000"/>
    <n v="0"/>
  </r>
  <r>
    <s v="EforcersCanalIT-SW-07-04"/>
    <s v="IT-SW-07-04Canal"/>
    <m/>
    <x v="4"/>
    <s v="IT-SW-07-04"/>
    <x v="2"/>
    <s v="Eforcer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0000"/>
    <n v="1"/>
    <n v="1"/>
    <n v="0"/>
    <n v="20000"/>
    <n v="20000"/>
    <n v="0"/>
  </r>
  <r>
    <s v="EforcersCanalIT-SW-07-05"/>
    <s v="IT-SW-07-05Canal"/>
    <m/>
    <x v="4"/>
    <s v="IT-SW-07-05"/>
    <x v="2"/>
    <s v="Eforcer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0000"/>
    <n v="1"/>
    <n v="1"/>
    <n v="0"/>
    <n v="20000"/>
    <n v="20000"/>
    <n v="0"/>
  </r>
  <r>
    <s v="EforcersCanalIT-SW-07-06"/>
    <s v="IT-SW-07-06Canal"/>
    <m/>
    <x v="4"/>
    <s v="IT-SW-07-06"/>
    <x v="2"/>
    <s v="Eforcer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0000"/>
    <n v="1"/>
    <n v="1"/>
    <n v="0"/>
    <n v="20000"/>
    <n v="20000"/>
    <n v="0"/>
  </r>
  <r>
    <s v="EforcersCanalIT-SW-08-01"/>
    <s v="IT-SW-08-01Canal"/>
    <m/>
    <x v="4"/>
    <s v="IT-SW-08-01"/>
    <x v="2"/>
    <s v="Eforcer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EforcersCanalIT-SW-08-02"/>
    <s v="IT-SW-08-02Canal"/>
    <m/>
    <x v="4"/>
    <s v="IT-SW-08-02"/>
    <x v="2"/>
    <s v="Eforcer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EforcersCanalIT-SW-08-03"/>
    <s v="IT-SW-08-03Canal"/>
    <m/>
    <x v="4"/>
    <s v="IT-SW-08-03"/>
    <x v="2"/>
    <s v="Eforcer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EforcersCanalIT-SW-08-04"/>
    <s v="IT-SW-08-04Canal"/>
    <m/>
    <x v="4"/>
    <s v="IT-SW-08-04"/>
    <x v="2"/>
    <s v="Eforcer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0000"/>
    <n v="1"/>
    <n v="1"/>
    <n v="0"/>
    <n v="40000"/>
    <n v="40000"/>
    <n v="0"/>
  </r>
  <r>
    <s v="EforcersCanalIT-SW-08-05"/>
    <s v="IT-SW-08-05Canal"/>
    <m/>
    <x v="4"/>
    <s v="IT-SW-08-05"/>
    <x v="2"/>
    <s v="Eforcer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EforcersCanalIT-SW-08-06"/>
    <s v="IT-SW-08-06Canal"/>
    <m/>
    <x v="4"/>
    <s v="IT-SW-08-06"/>
    <x v="2"/>
    <s v="Eforcer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EforcersCanalIT-SW-09-01"/>
    <s v="IT-SW-09-01Canal"/>
    <m/>
    <x v="4"/>
    <s v="IT-SW-09-01"/>
    <x v="2"/>
    <s v="Eforcer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0592000"/>
    <n v="1"/>
    <n v="1"/>
    <n v="0"/>
    <n v="20592000"/>
    <n v="20592000"/>
    <n v="0"/>
  </r>
  <r>
    <s v="EforcersCanalIT-SW-09-02"/>
    <s v="IT-SW-09-02Canal"/>
    <m/>
    <x v="4"/>
    <s v="IT-SW-09-02"/>
    <x v="2"/>
    <s v="Eforcer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31152000"/>
    <n v="1"/>
    <n v="1"/>
    <n v="0"/>
    <n v="31152000"/>
    <n v="31152000"/>
    <n v="0"/>
  </r>
  <r>
    <s v="EforcersCanalIT-SW-09-03"/>
    <s v="IT-SW-09-03Canal"/>
    <m/>
    <x v="4"/>
    <s v="IT-SW-09-03"/>
    <x v="2"/>
    <s v="Eforcer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6960000"/>
    <n v="1"/>
    <n v="1"/>
    <n v="0"/>
    <n v="36960000"/>
    <n v="36960000"/>
    <n v="0"/>
  </r>
  <r>
    <s v="EforcersCanalIT-SW-10-01"/>
    <s v="IT-SW-10-01Canal"/>
    <m/>
    <x v="4"/>
    <s v="IT-SW-10-01"/>
    <x v="2"/>
    <s v="Eforcer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8700"/>
    <n v="1"/>
    <n v="1"/>
    <n v="0"/>
    <n v="128700"/>
    <n v="128700"/>
    <n v="0"/>
  </r>
  <r>
    <s v="EforcersCanalIT-SW-10-02"/>
    <s v="IT-SW-10-02Canal"/>
    <m/>
    <x v="4"/>
    <s v="IT-SW-10-02"/>
    <x v="2"/>
    <s v="Eforcer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700"/>
    <n v="1"/>
    <n v="1"/>
    <n v="0"/>
    <n v="194700"/>
    <n v="194700"/>
    <n v="0"/>
  </r>
  <r>
    <s v="EforcersCanalIT-SW-10-03"/>
    <s v="IT-SW-10-03Canal"/>
    <m/>
    <x v="4"/>
    <s v="IT-SW-10-03"/>
    <x v="2"/>
    <s v="Eforcer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8700"/>
    <n v="1"/>
    <n v="1"/>
    <n v="0"/>
    <n v="128700"/>
    <n v="128700"/>
    <n v="0"/>
  </r>
  <r>
    <s v="EforcersCanalIT-SW-10-04"/>
    <s v="IT-SW-10-04Canal"/>
    <m/>
    <x v="4"/>
    <s v="IT-SW-10-04"/>
    <x v="2"/>
    <s v="Eforcer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8700"/>
    <n v="1"/>
    <n v="1"/>
    <n v="0"/>
    <n v="128700"/>
    <n v="128700"/>
    <n v="0"/>
  </r>
  <r>
    <s v="EforcersCanalIT-SW-10-05"/>
    <s v="IT-SW-10-05Canal"/>
    <m/>
    <x v="4"/>
    <s v="IT-SW-10-05"/>
    <x v="2"/>
    <s v="Eforcer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1000"/>
    <n v="1"/>
    <n v="1"/>
    <n v="0"/>
    <n v="231000"/>
    <n v="231000"/>
    <n v="0"/>
  </r>
  <r>
    <s v="EforcersCanalIT-SW-10-06"/>
    <s v="IT-SW-10-06Canal"/>
    <m/>
    <x v="4"/>
    <s v="IT-SW-10-06"/>
    <x v="2"/>
    <s v="Eforcer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28700"/>
    <n v="1"/>
    <n v="1"/>
    <n v="25"/>
    <n v="128700"/>
    <n v="128700"/>
    <n v="3217500"/>
  </r>
  <r>
    <s v="EforcersCanalIT-SW-11-01"/>
    <s v="IT-SW-11-01Canal"/>
    <m/>
    <x v="4"/>
    <s v="IT-SW-11-01"/>
    <x v="2"/>
    <s v="Eforcer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28700"/>
    <n v="1"/>
    <n v="1"/>
    <n v="0"/>
    <n v="128700"/>
    <n v="128700"/>
    <n v="0"/>
  </r>
  <r>
    <s v="EforcersCanalIT-SW-11-02"/>
    <s v="IT-SW-11-02Canal"/>
    <m/>
    <x v="4"/>
    <s v="IT-SW-11-02"/>
    <x v="2"/>
    <s v="Eforcer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28700"/>
    <n v="1"/>
    <n v="1"/>
    <n v="0"/>
    <n v="128700"/>
    <n v="128700"/>
    <n v="0"/>
  </r>
  <r>
    <s v="EforcersCanalIT-SW-11-03"/>
    <s v="IT-SW-11-03Canal"/>
    <m/>
    <x v="4"/>
    <s v="IT-SW-11-03"/>
    <x v="2"/>
    <s v="Eforcer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700"/>
    <n v="1"/>
    <n v="1"/>
    <n v="0"/>
    <n v="194700"/>
    <n v="194700"/>
    <n v="0"/>
  </r>
  <r>
    <s v="EforcersCanalIT-SW-11-04"/>
    <s v="IT-SW-11-04Canal"/>
    <m/>
    <x v="4"/>
    <s v="IT-SW-11-04"/>
    <x v="2"/>
    <s v="Eforcer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8700"/>
    <n v="1"/>
    <n v="1"/>
    <n v="0"/>
    <n v="128700"/>
    <n v="128700"/>
    <n v="0"/>
  </r>
  <r>
    <s v="EforcersCanalIT-SW-11-05"/>
    <s v="IT-SW-11-05Canal"/>
    <m/>
    <x v="4"/>
    <s v="IT-SW-11-05"/>
    <x v="2"/>
    <s v="Eforcer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31000"/>
    <n v="1"/>
    <n v="1"/>
    <n v="0"/>
    <n v="231000"/>
    <n v="231000"/>
    <n v="0"/>
  </r>
  <r>
    <s v="EforcersCanalIT-SW-11-06"/>
    <s v="IT-SW-11-06Canal"/>
    <m/>
    <x v="4"/>
    <s v="IT-SW-11-06"/>
    <x v="2"/>
    <s v="Eforcer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8700"/>
    <n v="1"/>
    <n v="1"/>
    <n v="0"/>
    <n v="128700"/>
    <n v="128700"/>
    <n v="0"/>
  </r>
  <r>
    <s v="Nuva SASCanalIT-SW-01-01"/>
    <s v="IT-SW-01-01Canal"/>
    <m/>
    <x v="5"/>
    <s v="IT-SW-01-01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90000"/>
    <n v="1"/>
    <n v="1"/>
    <n v="0"/>
    <n v="690000"/>
    <n v="690000"/>
    <n v="0"/>
  </r>
  <r>
    <s v="Nuva SASCanalIT-SW-01-02"/>
    <s v="IT-SW-01-02Canal"/>
    <m/>
    <x v="5"/>
    <s v="IT-SW-01-02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870000"/>
    <n v="1"/>
    <n v="1"/>
    <n v="0"/>
    <n v="870000"/>
    <n v="870000"/>
    <n v="0"/>
  </r>
  <r>
    <s v="Nuva SASCanalIT-SW-01-03"/>
    <s v="IT-SW-01-03Canal"/>
    <m/>
    <x v="5"/>
    <s v="IT-SW-01-03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90000"/>
    <n v="1"/>
    <n v="1"/>
    <n v="0"/>
    <n v="690000"/>
    <n v="690000"/>
    <n v="0"/>
  </r>
  <r>
    <s v="Nuva SASCanalIT-SW-01-04"/>
    <s v="IT-SW-01-04Canal"/>
    <m/>
    <x v="5"/>
    <s v="IT-SW-01-04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50000"/>
    <n v="1"/>
    <n v="1"/>
    <n v="0"/>
    <n v="2550000"/>
    <n v="2550000"/>
    <n v="0"/>
  </r>
  <r>
    <s v="Nuva SASCanalIT-SW-01-05"/>
    <s v="IT-SW-01-05Canal"/>
    <m/>
    <x v="5"/>
    <s v="IT-SW-01-05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90000"/>
    <n v="1"/>
    <n v="1"/>
    <n v="0"/>
    <n v="690000"/>
    <n v="690000"/>
    <n v="0"/>
  </r>
  <r>
    <s v="Nuva SASCanalIT-SW-01-06"/>
    <s v="IT-SW-01-06Canal"/>
    <m/>
    <x v="5"/>
    <s v="IT-SW-01-06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550000"/>
    <n v="1"/>
    <n v="1"/>
    <n v="0"/>
    <n v="2550000"/>
    <n v="2550000"/>
    <n v="0"/>
  </r>
  <r>
    <s v="Nuva SASCanalIT-SW-02-01"/>
    <s v="IT-SW-02-01Canal"/>
    <m/>
    <x v="5"/>
    <s v="IT-SW-02-01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90000"/>
    <n v="1"/>
    <n v="1"/>
    <n v="0"/>
    <n v="690000"/>
    <n v="690000"/>
    <n v="0"/>
  </r>
  <r>
    <s v="Nuva SASCanalIT-SW-02-02"/>
    <s v="IT-SW-02-02Canal"/>
    <m/>
    <x v="5"/>
    <s v="IT-SW-02-02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10000"/>
    <n v="1"/>
    <n v="1"/>
    <n v="0"/>
    <n v="2210000"/>
    <n v="2210000"/>
    <n v="0"/>
  </r>
  <r>
    <s v="Nuva SASCanalIT-SW-02-03"/>
    <s v="IT-SW-02-03Canal"/>
    <m/>
    <x v="5"/>
    <s v="IT-SW-02-03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90000"/>
    <n v="1"/>
    <n v="1"/>
    <n v="0"/>
    <n v="690000"/>
    <n v="690000"/>
    <n v="0"/>
  </r>
  <r>
    <s v="Nuva SASCanalIT-SW-02-04"/>
    <s v="IT-SW-02-04Canal"/>
    <m/>
    <x v="5"/>
    <s v="IT-SW-02-04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550000"/>
    <n v="1"/>
    <n v="1"/>
    <n v="0"/>
    <n v="2550000"/>
    <n v="2550000"/>
    <n v="0"/>
  </r>
  <r>
    <s v="Nuva SASCanalIT-SW-02-05"/>
    <s v="IT-SW-02-05Canal"/>
    <m/>
    <x v="5"/>
    <s v="IT-SW-02-05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90000"/>
    <n v="1"/>
    <n v="1"/>
    <n v="0"/>
    <n v="690000"/>
    <n v="690000"/>
    <n v="0"/>
  </r>
  <r>
    <s v="Nuva SASCanalIT-SW-02-06"/>
    <s v="IT-SW-02-06Canal"/>
    <m/>
    <x v="5"/>
    <s v="IT-SW-02-06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550000"/>
    <n v="1"/>
    <n v="1"/>
    <n v="0"/>
    <n v="2550000"/>
    <n v="2550000"/>
    <n v="0"/>
  </r>
  <r>
    <s v="Nuva SASCanalIT-SW-03-01"/>
    <s v="IT-SW-03-01Canal"/>
    <m/>
    <x v="5"/>
    <s v="IT-SW-03-01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10000"/>
    <n v="1"/>
    <n v="1"/>
    <n v="0"/>
    <n v="710000"/>
    <n v="710000"/>
    <n v="0"/>
  </r>
  <r>
    <s v="Nuva SASCanalIT-SW-03-02"/>
    <s v="IT-SW-03-02Canal"/>
    <m/>
    <x v="5"/>
    <s v="IT-SW-03-02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040000"/>
    <n v="1"/>
    <n v="1"/>
    <n v="0"/>
    <n v="2040000"/>
    <n v="2040000"/>
    <n v="0"/>
  </r>
  <r>
    <s v="Nuva SASCanalIT-SW-03-03"/>
    <s v="IT-SW-03-03Canal"/>
    <m/>
    <x v="5"/>
    <s v="IT-SW-03-03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10000"/>
    <n v="1"/>
    <n v="1"/>
    <n v="0"/>
    <n v="710000"/>
    <n v="710000"/>
    <n v="0"/>
  </r>
  <r>
    <s v="Nuva SASCanalIT-SW-03-04"/>
    <s v="IT-SW-03-04Canal"/>
    <m/>
    <x v="5"/>
    <s v="IT-SW-03-04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550000"/>
    <n v="1"/>
    <n v="1"/>
    <n v="0"/>
    <n v="2550000"/>
    <n v="2550000"/>
    <n v="0"/>
  </r>
  <r>
    <s v="Nuva SASCanalIT-SW-03-05"/>
    <s v="IT-SW-03-05Canal"/>
    <m/>
    <x v="5"/>
    <s v="IT-SW-03-05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10000"/>
    <n v="1"/>
    <n v="1"/>
    <n v="0"/>
    <n v="710000"/>
    <n v="710000"/>
    <n v="0"/>
  </r>
  <r>
    <s v="Nuva SASCanalIT-SW-03-06"/>
    <s v="IT-SW-03-06Canal"/>
    <m/>
    <x v="5"/>
    <s v="IT-SW-03-06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900000"/>
    <n v="1"/>
    <n v="1"/>
    <n v="0"/>
    <n v="2900000"/>
    <n v="2900000"/>
    <n v="0"/>
  </r>
  <r>
    <s v="Nuva SASCanalIT-SW-04-01"/>
    <s v="IT-SW-04-01Canal"/>
    <m/>
    <x v="5"/>
    <s v="IT-SW-04-01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30000"/>
    <n v="1"/>
    <n v="1"/>
    <n v="0"/>
    <n v="1530000"/>
    <n v="1530000"/>
    <n v="0"/>
  </r>
  <r>
    <s v="Nuva SASCanalIT-SW-04-02"/>
    <s v="IT-SW-04-02Canal"/>
    <m/>
    <x v="5"/>
    <s v="IT-SW-04-02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720000"/>
    <n v="1"/>
    <n v="1"/>
    <n v="0"/>
    <n v="2720000"/>
    <n v="2720000"/>
    <n v="0"/>
  </r>
  <r>
    <s v="Nuva SASCanalIT-SW-04-03"/>
    <s v="IT-SW-04-03Canal"/>
    <m/>
    <x v="5"/>
    <s v="IT-SW-04-03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0000"/>
    <n v="1"/>
    <n v="1"/>
    <n v="0"/>
    <n v="1360000"/>
    <n v="1360000"/>
    <n v="0"/>
  </r>
  <r>
    <s v="Nuva SASCanalIT-SW-04-04"/>
    <s v="IT-SW-04-04Canal"/>
    <m/>
    <x v="5"/>
    <s v="IT-SW-04-04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50000"/>
    <n v="1"/>
    <n v="1"/>
    <n v="0"/>
    <n v="2550000"/>
    <n v="2550000"/>
    <n v="0"/>
  </r>
  <r>
    <s v="Nuva SASCanalIT-SW-04-05"/>
    <s v="IT-SW-04-05Canal"/>
    <m/>
    <x v="5"/>
    <s v="IT-SW-04-05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10000"/>
    <n v="1"/>
    <n v="1"/>
    <n v="0"/>
    <n v="710000"/>
    <n v="710000"/>
    <n v="0"/>
  </r>
  <r>
    <s v="Nuva SASCanalIT-SW-04-06"/>
    <s v="IT-SW-04-06Canal"/>
    <m/>
    <x v="5"/>
    <s v="IT-SW-04-06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00000"/>
    <n v="1"/>
    <n v="1"/>
    <n v="0"/>
    <n v="2900000"/>
    <n v="2900000"/>
    <n v="0"/>
  </r>
  <r>
    <s v="Nuva SASCanalIT-SW-05-01"/>
    <s v="IT-SW-05-01Canal"/>
    <m/>
    <x v="5"/>
    <s v="IT-SW-05-01"/>
    <x v="2"/>
    <s v="Nuva SA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Nuva SASCanalIT-SW-05-02"/>
    <s v="IT-SW-05-02Canal"/>
    <m/>
    <x v="5"/>
    <s v="IT-SW-05-02"/>
    <x v="2"/>
    <s v="Nuva SA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0000"/>
    <n v="1"/>
    <n v="1"/>
    <n v="0"/>
    <n v="180000"/>
    <n v="180000"/>
    <n v="0"/>
  </r>
  <r>
    <s v="Nuva SASCanalIT-SW-05-03"/>
    <s v="IT-SW-05-03Canal"/>
    <m/>
    <x v="5"/>
    <s v="IT-SW-05-03"/>
    <x v="2"/>
    <s v="Nuva SA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0000"/>
    <n v="1"/>
    <n v="1"/>
    <n v="0"/>
    <n v="180000"/>
    <n v="180000"/>
    <n v="0"/>
  </r>
  <r>
    <s v="Nuva SASCanalIT-SW-05-04"/>
    <s v="IT-SW-05-04Canal"/>
    <m/>
    <x v="5"/>
    <s v="IT-SW-05-04"/>
    <x v="2"/>
    <s v="Nuva SA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00000"/>
    <n v="1"/>
    <n v="1"/>
    <n v="0"/>
    <n v="200000"/>
    <n v="200000"/>
    <n v="0"/>
  </r>
  <r>
    <s v="Nuva SASCanalIT-SW-05-05"/>
    <s v="IT-SW-05-05Canal"/>
    <m/>
    <x v="5"/>
    <s v="IT-SW-05-05"/>
    <x v="2"/>
    <s v="Nuva SA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0000"/>
    <n v="1"/>
    <n v="1"/>
    <n v="0"/>
    <n v="180000"/>
    <n v="180000"/>
    <n v="0"/>
  </r>
  <r>
    <s v="Nuva SASCanalIT-SW-05-06"/>
    <s v="IT-SW-05-06Canal"/>
    <m/>
    <x v="5"/>
    <s v="IT-SW-05-06"/>
    <x v="2"/>
    <s v="Nuva SA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550000"/>
    <n v="1"/>
    <n v="1"/>
    <n v="0"/>
    <n v="550000"/>
    <n v="550000"/>
    <n v="0"/>
  </r>
  <r>
    <s v="Nuva SASCanalIT-SW-06-01"/>
    <s v="IT-SW-06-01Canal"/>
    <m/>
    <x v="5"/>
    <s v="IT-SW-06-01"/>
    <x v="2"/>
    <s v="Nuva SA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2000000"/>
    <n v="1"/>
    <n v="1"/>
    <n v="0"/>
    <n v="22000000"/>
    <n v="22000000"/>
    <n v="0"/>
  </r>
  <r>
    <s v="Nuva SASCanalIT-SW-06-02"/>
    <s v="IT-SW-06-02Canal"/>
    <m/>
    <x v="5"/>
    <s v="IT-SW-06-02"/>
    <x v="2"/>
    <s v="Nuva SA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2000000"/>
    <n v="1"/>
    <n v="1"/>
    <n v="0"/>
    <n v="22000000"/>
    <n v="22000000"/>
    <n v="0"/>
  </r>
  <r>
    <s v="Nuva SASCanalIT-SW-06-03"/>
    <s v="IT-SW-06-03Canal"/>
    <m/>
    <x v="5"/>
    <s v="IT-SW-06-03"/>
    <x v="2"/>
    <s v="Nuva SA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3500000"/>
    <n v="1"/>
    <n v="1"/>
    <n v="0"/>
    <n v="23500000"/>
    <n v="23500000"/>
    <n v="0"/>
  </r>
  <r>
    <s v="Nuva SASCanalIT-SW-07-01"/>
    <s v="IT-SW-07-01Canal"/>
    <m/>
    <x v="5"/>
    <s v="IT-SW-07-01"/>
    <x v="2"/>
    <s v="Nuva SA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Nuva SASCanalIT-SW-07-02"/>
    <s v="IT-SW-07-02Canal"/>
    <m/>
    <x v="5"/>
    <s v="IT-SW-07-02"/>
    <x v="2"/>
    <s v="Nuva SA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"/>
    <n v="1"/>
    <n v="1"/>
    <n v="0"/>
    <n v="100000"/>
    <n v="100000"/>
    <n v="0"/>
  </r>
  <r>
    <s v="Nuva SASCanalIT-SW-07-03"/>
    <s v="IT-SW-07-03Canal"/>
    <m/>
    <x v="5"/>
    <s v="IT-SW-07-03"/>
    <x v="2"/>
    <s v="Nuva SA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1000"/>
    <n v="1"/>
    <n v="1"/>
    <n v="0"/>
    <n v="21000"/>
    <n v="21000"/>
    <n v="0"/>
  </r>
  <r>
    <s v="Nuva SASCanalIT-SW-07-04"/>
    <s v="IT-SW-07-04Canal"/>
    <m/>
    <x v="5"/>
    <s v="IT-SW-07-04"/>
    <x v="2"/>
    <s v="Nuva SA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"/>
    <n v="1"/>
    <n v="1"/>
    <n v="0"/>
    <n v="120000"/>
    <n v="120000"/>
    <n v="0"/>
  </r>
  <r>
    <s v="Nuva SASCanalIT-SW-07-05"/>
    <s v="IT-SW-07-05Canal"/>
    <m/>
    <x v="5"/>
    <s v="IT-SW-07-05"/>
    <x v="2"/>
    <s v="Nuva SA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1000"/>
    <n v="1"/>
    <n v="1"/>
    <n v="0"/>
    <n v="21000"/>
    <n v="21000"/>
    <n v="0"/>
  </r>
  <r>
    <s v="Nuva SASCanalIT-SW-07-06"/>
    <s v="IT-SW-07-06Canal"/>
    <m/>
    <x v="5"/>
    <s v="IT-SW-07-06"/>
    <x v="2"/>
    <s v="Nuva SA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30000"/>
    <n v="1"/>
    <n v="1"/>
    <n v="0"/>
    <n v="130000"/>
    <n v="130000"/>
    <n v="0"/>
  </r>
  <r>
    <s v="Nuva SASCanalIT-SW-08-01"/>
    <s v="IT-SW-08-01Canal"/>
    <m/>
    <x v="5"/>
    <s v="IT-SW-08-01"/>
    <x v="2"/>
    <s v="Nuva SA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Nuva SASCanalIT-SW-08-02"/>
    <s v="IT-SW-08-02Canal"/>
    <m/>
    <x v="5"/>
    <s v="IT-SW-08-02"/>
    <x v="2"/>
    <s v="Nuva SA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Nuva SASCanalIT-SW-08-03"/>
    <s v="IT-SW-08-03Canal"/>
    <m/>
    <x v="5"/>
    <s v="IT-SW-08-03"/>
    <x v="2"/>
    <s v="Nuva SA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Nuva SASCanalIT-SW-08-04"/>
    <s v="IT-SW-08-04Canal"/>
    <m/>
    <x v="5"/>
    <s v="IT-SW-08-04"/>
    <x v="2"/>
    <s v="Nuva SA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5000"/>
    <n v="1"/>
    <n v="1"/>
    <n v="0"/>
    <n v="45000"/>
    <n v="45000"/>
    <n v="0"/>
  </r>
  <r>
    <s v="Nuva SASCanalIT-SW-08-05"/>
    <s v="IT-SW-08-05Canal"/>
    <m/>
    <x v="5"/>
    <s v="IT-SW-08-05"/>
    <x v="2"/>
    <s v="Nuva SA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Nuva SASCanalIT-SW-08-06"/>
    <s v="IT-SW-08-06Canal"/>
    <m/>
    <x v="5"/>
    <s v="IT-SW-08-06"/>
    <x v="2"/>
    <s v="Nuva SA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5000"/>
    <n v="1"/>
    <n v="1"/>
    <n v="0"/>
    <n v="45000"/>
    <n v="45000"/>
    <n v="0"/>
  </r>
  <r>
    <s v="Nuva SASCanalIT-SW-09-01"/>
    <s v="IT-SW-09-01Canal"/>
    <m/>
    <x v="5"/>
    <s v="IT-SW-09-01"/>
    <x v="2"/>
    <s v="Nuva SA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9000000"/>
    <n v="1"/>
    <n v="1"/>
    <n v="0"/>
    <n v="19000000"/>
    <n v="19000000"/>
    <n v="0"/>
  </r>
  <r>
    <s v="Nuva SASCanalIT-SW-09-02"/>
    <s v="IT-SW-09-02Canal"/>
    <m/>
    <x v="5"/>
    <s v="IT-SW-09-02"/>
    <x v="2"/>
    <s v="Nuva SA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000000"/>
    <n v="1"/>
    <n v="1"/>
    <n v="0"/>
    <n v="24000000"/>
    <n v="24000000"/>
    <n v="0"/>
  </r>
  <r>
    <s v="Nuva SASCanalIT-SW-09-03"/>
    <s v="IT-SW-09-03Canal"/>
    <m/>
    <x v="5"/>
    <s v="IT-SW-09-03"/>
    <x v="2"/>
    <s v="Nuva SA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5000000"/>
    <n v="1"/>
    <n v="1"/>
    <n v="0"/>
    <n v="35000000"/>
    <n v="35000000"/>
    <n v="0"/>
  </r>
  <r>
    <s v="Nuva SASCanalIT-SW-10-01"/>
    <s v="IT-SW-10-01Canal"/>
    <m/>
    <x v="5"/>
    <s v="IT-SW-10-01"/>
    <x v="2"/>
    <s v="Nuva SA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0000"/>
    <n v="1"/>
    <n v="1"/>
    <n v="0"/>
    <n v="120000"/>
    <n v="120000"/>
    <n v="0"/>
  </r>
  <r>
    <s v="Nuva SASCanalIT-SW-10-02"/>
    <s v="IT-SW-10-02Canal"/>
    <m/>
    <x v="5"/>
    <s v="IT-SW-10-02"/>
    <x v="2"/>
    <s v="Nuva SA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30000"/>
    <n v="1"/>
    <n v="1"/>
    <n v="0"/>
    <n v="230000"/>
    <n v="230000"/>
    <n v="0"/>
  </r>
  <r>
    <s v="Nuva SASCanalIT-SW-10-03"/>
    <s v="IT-SW-10-03Canal"/>
    <m/>
    <x v="5"/>
    <s v="IT-SW-10-03"/>
    <x v="2"/>
    <s v="Nuva SA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0000"/>
    <n v="1"/>
    <n v="1"/>
    <n v="0"/>
    <n v="120000"/>
    <n v="120000"/>
    <n v="0"/>
  </r>
  <r>
    <s v="Nuva SASCanalIT-SW-10-04"/>
    <s v="IT-SW-10-04Canal"/>
    <m/>
    <x v="5"/>
    <s v="IT-SW-10-04"/>
    <x v="2"/>
    <s v="Nuva SA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0000"/>
    <n v="1"/>
    <n v="1"/>
    <n v="0"/>
    <n v="120000"/>
    <n v="120000"/>
    <n v="0"/>
  </r>
  <r>
    <s v="Nuva SASCanalIT-SW-10-05"/>
    <s v="IT-SW-10-05Canal"/>
    <m/>
    <x v="5"/>
    <s v="IT-SW-10-05"/>
    <x v="2"/>
    <s v="Nuva SA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0000"/>
    <n v="1"/>
    <n v="1"/>
    <n v="0"/>
    <n v="230000"/>
    <n v="230000"/>
    <n v="0"/>
  </r>
  <r>
    <s v="Nuva SASCanalIT-SW-10-06"/>
    <s v="IT-SW-10-06Canal"/>
    <m/>
    <x v="5"/>
    <s v="IT-SW-10-06"/>
    <x v="2"/>
    <s v="Nuva SA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30000"/>
    <n v="1"/>
    <n v="1"/>
    <n v="25"/>
    <n v="230000"/>
    <n v="230000"/>
    <n v="5750000"/>
  </r>
  <r>
    <s v="Nuva SASCanalIT-SW-11-01"/>
    <s v="IT-SW-11-01Canal"/>
    <m/>
    <x v="5"/>
    <s v="IT-SW-11-01"/>
    <x v="2"/>
    <s v="Nuva SA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30000"/>
    <n v="1"/>
    <n v="1"/>
    <n v="0"/>
    <n v="230000"/>
    <n v="230000"/>
    <n v="0"/>
  </r>
  <r>
    <s v="Nuva SASCanalIT-SW-11-02"/>
    <s v="IT-SW-11-02Canal"/>
    <m/>
    <x v="5"/>
    <s v="IT-SW-11-02"/>
    <x v="2"/>
    <s v="Nuva SA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0000"/>
    <n v="1"/>
    <n v="1"/>
    <n v="0"/>
    <n v="130000"/>
    <n v="130000"/>
    <n v="0"/>
  </r>
  <r>
    <s v="Nuva SASCanalIT-SW-11-03"/>
    <s v="IT-SW-11-03Canal"/>
    <m/>
    <x v="5"/>
    <s v="IT-SW-11-03"/>
    <x v="2"/>
    <s v="Nuva SA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30000"/>
    <n v="1"/>
    <n v="1"/>
    <n v="0"/>
    <n v="230000"/>
    <n v="230000"/>
    <n v="0"/>
  </r>
  <r>
    <s v="Nuva SASCanalIT-SW-11-04"/>
    <s v="IT-SW-11-04Canal"/>
    <m/>
    <x v="5"/>
    <s v="IT-SW-11-04"/>
    <x v="2"/>
    <s v="Nuva SA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0000"/>
    <n v="1"/>
    <n v="1"/>
    <n v="0"/>
    <n v="130000"/>
    <n v="130000"/>
    <n v="0"/>
  </r>
  <r>
    <s v="Nuva SASCanalIT-SW-11-05"/>
    <s v="IT-SW-11-05Canal"/>
    <m/>
    <x v="5"/>
    <s v="IT-SW-11-05"/>
    <x v="2"/>
    <s v="Nuva SA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0000"/>
    <n v="1"/>
    <n v="1"/>
    <n v="0"/>
    <n v="250000"/>
    <n v="250000"/>
    <n v="0"/>
  </r>
  <r>
    <s v="Nuva SASCanalIT-SW-11-06"/>
    <s v="IT-SW-11-06Canal"/>
    <m/>
    <x v="5"/>
    <s v="IT-SW-11-06"/>
    <x v="2"/>
    <s v="Nuva SA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0000"/>
    <n v="1"/>
    <n v="1"/>
    <n v="0"/>
    <n v="13000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C3:D9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6" showAll="0"/>
    <pivotField showAll="0"/>
    <pivotField showAll="0"/>
    <pivotField numFmtId="174" showAll="0"/>
    <pivotField numFmtId="175" showAll="0"/>
    <pivotField showAll="0"/>
    <pivotField dataField="1" showAll="0"/>
  </pivotFields>
  <rowFields count="1">
    <field x="3"/>
  </rowFields>
  <rowItems count="6">
    <i>
      <x v="1"/>
    </i>
    <i>
      <x v="4"/>
    </i>
    <i>
      <x v="2"/>
    </i>
    <i>
      <x v="3"/>
    </i>
    <i>
      <x v="5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51"/>
  <sheetViews>
    <sheetView showGridLines="0" topLeftCell="A7" zoomScale="70" zoomScaleNormal="70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73" customWidth="1"/>
    <col min="2" max="2" width="16.25" style="73" customWidth="1"/>
    <col min="3" max="3" width="17.5" style="73" customWidth="1"/>
    <col min="4" max="4" width="12" style="73" customWidth="1"/>
    <col min="5" max="8" width="16" style="73" customWidth="1"/>
    <col min="9" max="9" width="19.125" style="73" customWidth="1"/>
    <col min="10" max="10" width="17.375" style="73" customWidth="1"/>
    <col min="11" max="11" width="12.25" style="73" customWidth="1"/>
    <col min="12" max="12" width="41.125" style="73" customWidth="1"/>
    <col min="13" max="13" width="30.25" style="73" customWidth="1"/>
    <col min="14" max="14" width="46.625" style="73" customWidth="1"/>
    <col min="15" max="15" width="24.875" style="73" customWidth="1"/>
    <col min="16" max="16" width="27.625" style="73" customWidth="1"/>
    <col min="17" max="17" width="0" style="73" hidden="1" customWidth="1"/>
    <col min="18" max="16384" width="11.375" style="73"/>
  </cols>
  <sheetData>
    <row r="1" spans="2:16" ht="18" customHeight="1" x14ac:dyDescent="0.2">
      <c r="B1" s="126" t="s">
        <v>274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ht="18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16" ht="18" customHeight="1" x14ac:dyDescent="0.2">
      <c r="B3" s="73" t="s">
        <v>324</v>
      </c>
      <c r="C3" s="74">
        <v>44302</v>
      </c>
      <c r="D3" s="74"/>
    </row>
    <row r="4" spans="2:16" ht="18" customHeight="1" x14ac:dyDescent="0.2">
      <c r="B4" s="127" t="s">
        <v>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6" ht="6" customHeight="1" x14ac:dyDescent="0.2"/>
    <row r="6" spans="2:16" ht="15" customHeight="1" x14ac:dyDescent="0.25">
      <c r="B6" s="130" t="s">
        <v>5</v>
      </c>
      <c r="C6" s="130"/>
      <c r="D6" s="130"/>
      <c r="E6" s="131" t="s">
        <v>325</v>
      </c>
      <c r="F6" s="132"/>
      <c r="G6" s="132"/>
      <c r="H6" s="132"/>
      <c r="I6" s="133"/>
      <c r="K6" s="134" t="s">
        <v>6</v>
      </c>
      <c r="L6" s="134"/>
      <c r="M6" s="131">
        <v>321654987</v>
      </c>
      <c r="N6" s="132"/>
      <c r="O6" s="132"/>
      <c r="P6" s="133"/>
    </row>
    <row r="7" spans="2:16" ht="6" customHeight="1" x14ac:dyDescent="0.25">
      <c r="B7" s="75"/>
      <c r="C7" s="75"/>
      <c r="D7" s="75"/>
      <c r="K7" s="76"/>
      <c r="L7" s="77"/>
    </row>
    <row r="8" spans="2:16" ht="18" customHeight="1" x14ac:dyDescent="0.25">
      <c r="B8" s="130" t="s">
        <v>7</v>
      </c>
      <c r="C8" s="130"/>
      <c r="D8" s="130"/>
      <c r="E8" s="131" t="s">
        <v>326</v>
      </c>
      <c r="F8" s="132"/>
      <c r="G8" s="132"/>
      <c r="H8" s="132"/>
      <c r="I8" s="133"/>
      <c r="K8" s="134" t="s">
        <v>8</v>
      </c>
      <c r="L8" s="134"/>
      <c r="M8" s="131" t="s">
        <v>328</v>
      </c>
      <c r="N8" s="132"/>
      <c r="O8" s="132"/>
      <c r="P8" s="133"/>
    </row>
    <row r="9" spans="2:16" ht="6" customHeight="1" x14ac:dyDescent="0.25">
      <c r="B9" s="75"/>
      <c r="C9" s="75"/>
      <c r="D9" s="75"/>
      <c r="K9" s="76"/>
      <c r="L9" s="77"/>
    </row>
    <row r="10" spans="2:16" ht="18" customHeight="1" x14ac:dyDescent="0.25">
      <c r="B10" s="130" t="s">
        <v>9</v>
      </c>
      <c r="C10" s="130"/>
      <c r="D10" s="130"/>
      <c r="E10" s="131" t="s">
        <v>327</v>
      </c>
      <c r="F10" s="132"/>
      <c r="G10" s="132"/>
      <c r="H10" s="132"/>
      <c r="I10" s="133"/>
      <c r="K10" s="134" t="s">
        <v>10</v>
      </c>
      <c r="L10" s="134"/>
      <c r="M10" s="131">
        <v>321654987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30" t="s">
        <v>11</v>
      </c>
      <c r="C12" s="130"/>
      <c r="D12" s="130"/>
      <c r="E12" s="131" t="s">
        <v>325</v>
      </c>
      <c r="F12" s="132"/>
      <c r="G12" s="132"/>
      <c r="H12" s="132"/>
      <c r="I12" s="133"/>
    </row>
    <row r="13" spans="2:16" ht="4.5" customHeight="1" x14ac:dyDescent="0.2"/>
    <row r="14" spans="2:16" s="78" customFormat="1" ht="4.5" customHeight="1" x14ac:dyDescent="0.2">
      <c r="B14" s="135"/>
      <c r="C14" s="135"/>
      <c r="D14" s="135"/>
      <c r="E14" s="136"/>
      <c r="F14" s="136"/>
      <c r="G14" s="136"/>
      <c r="H14" s="136"/>
      <c r="I14" s="136"/>
      <c r="L14" s="79"/>
      <c r="M14" s="79"/>
    </row>
    <row r="15" spans="2:16" ht="4.5" customHeight="1" x14ac:dyDescent="0.2"/>
    <row r="16" spans="2:16" ht="30.75" customHeight="1" x14ac:dyDescent="0.2">
      <c r="B16" s="127" t="s">
        <v>12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7" ht="8.25" customHeight="1" x14ac:dyDescent="0.25">
      <c r="J17" s="80"/>
      <c r="K17" s="80"/>
      <c r="L17" s="80"/>
    </row>
    <row r="18" spans="1:17" ht="30.75" customHeight="1" x14ac:dyDescent="0.2">
      <c r="B18" s="138" t="s">
        <v>47</v>
      </c>
      <c r="C18" s="138"/>
      <c r="D18" s="138"/>
      <c r="E18" s="142" t="s">
        <v>242</v>
      </c>
      <c r="F18" s="142"/>
      <c r="G18" s="142"/>
      <c r="I18" s="81" t="s">
        <v>102</v>
      </c>
      <c r="J18" s="146">
        <v>3979.3</v>
      </c>
      <c r="K18" s="146"/>
      <c r="M18" s="81" t="s">
        <v>111</v>
      </c>
      <c r="N18" s="92">
        <f ca="1">+TODAY()</f>
        <v>44776</v>
      </c>
    </row>
    <row r="19" spans="1:17" ht="31.5" customHeight="1" x14ac:dyDescent="0.2">
      <c r="I19" s="147" t="s">
        <v>112</v>
      </c>
      <c r="J19" s="147"/>
      <c r="K19" s="147"/>
      <c r="L19" s="147"/>
      <c r="M19" s="82"/>
      <c r="N19" s="82"/>
    </row>
    <row r="20" spans="1:17" ht="29.25" customHeight="1" x14ac:dyDescent="0.2">
      <c r="B20" s="143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1:17" ht="9" customHeight="1" x14ac:dyDescent="0.2">
      <c r="A21" s="83"/>
    </row>
    <row r="22" spans="1:17" ht="33.75" customHeight="1" x14ac:dyDescent="0.2">
      <c r="A22" s="83" t="s">
        <v>22</v>
      </c>
      <c r="B22" s="84" t="str">
        <f>E18</f>
        <v>G-Suite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</row>
    <row r="23" spans="1:17" ht="5.25" customHeight="1" x14ac:dyDescent="0.2">
      <c r="A23" s="83"/>
    </row>
    <row r="24" spans="1:17" ht="23.25" customHeight="1" x14ac:dyDescent="0.25">
      <c r="A24" s="83"/>
      <c r="B24" s="85" t="s">
        <v>24</v>
      </c>
      <c r="F24" s="86"/>
    </row>
    <row r="25" spans="1:17" ht="25.5" customHeight="1" x14ac:dyDescent="0.2">
      <c r="A25" s="83"/>
      <c r="B25" s="95">
        <v>1</v>
      </c>
    </row>
    <row r="26" spans="1:17" ht="9" customHeight="1" x14ac:dyDescent="0.2">
      <c r="A26" s="83"/>
    </row>
    <row r="27" spans="1:17" ht="33.75" customHeight="1" x14ac:dyDescent="0.2">
      <c r="A27" s="83"/>
      <c r="B27" s="87" t="s">
        <v>26</v>
      </c>
      <c r="C27" s="143" t="s">
        <v>41</v>
      </c>
      <c r="D27" s="145"/>
      <c r="E27" s="143" t="s">
        <v>93</v>
      </c>
      <c r="F27" s="144"/>
      <c r="G27" s="144"/>
      <c r="H27" s="144"/>
      <c r="I27" s="87" t="s">
        <v>58</v>
      </c>
      <c r="J27" s="87" t="s">
        <v>40</v>
      </c>
      <c r="K27" s="87" t="s">
        <v>48</v>
      </c>
      <c r="L27" s="87" t="s">
        <v>59</v>
      </c>
      <c r="M27" s="87" t="s">
        <v>60</v>
      </c>
      <c r="N27" s="87" t="s">
        <v>61</v>
      </c>
      <c r="O27" s="87" t="s">
        <v>62</v>
      </c>
      <c r="P27" s="87" t="s">
        <v>42</v>
      </c>
    </row>
    <row r="28" spans="1:17" ht="33.75" customHeight="1" x14ac:dyDescent="0.2">
      <c r="A28" s="83" t="str">
        <f t="shared" ref="A28:A40" si="0">E28&amp;L28</f>
        <v>Licencia G Suite Business mensual por usuarioN/A</v>
      </c>
      <c r="B28" s="88">
        <v>1</v>
      </c>
      <c r="C28" s="121" t="s">
        <v>218</v>
      </c>
      <c r="D28" s="122"/>
      <c r="E28" s="123" t="str">
        <f>IFERROR(VLOOKUP($C28&amp;$E$18,Consolidado!$B:$U,9,0),VLOOKUP($C28&amp;"Canal",Consolidado!$B:$U,9,0))</f>
        <v>Licencia G Suite Business mensual por usuario</v>
      </c>
      <c r="F28" s="124"/>
      <c r="G28" s="124"/>
      <c r="H28" s="125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IT-GO-GS-00-03</v>
      </c>
      <c r="O28" s="30" t="str">
        <f>IFERROR(VLOOKUP($C28&amp;$E$18,Consolidado!$B:$U,17,0),VLOOKUP($C28&amp;"Canal",Consolidado!$B:$U,17,0))</f>
        <v>Mensual</v>
      </c>
      <c r="P28" s="93">
        <v>114</v>
      </c>
      <c r="Q28" s="73" t="str">
        <f>IFERROR(VLOOKUP($C28&amp;$E$18,Consolidado!$B:$U,5,0),VLOOKUP($C28&amp;"Canal",Consolidado!$B:$U,5,0))</f>
        <v>G-Suite</v>
      </c>
    </row>
    <row r="29" spans="1:17" ht="33.75" customHeight="1" x14ac:dyDescent="0.2">
      <c r="A29" s="83" t="str">
        <f t="shared" si="0"/>
        <v>Licencia G Suite Business mensual por usuarioN/A</v>
      </c>
      <c r="B29" s="88">
        <v>2</v>
      </c>
      <c r="C29" s="121" t="s">
        <v>218</v>
      </c>
      <c r="D29" s="122"/>
      <c r="E29" s="123" t="str">
        <f>IFERROR(VLOOKUP($C29&amp;$E$18,Consolidado!$B:$U,9,0),VLOOKUP($C29&amp;"Canal",Consolidado!$B:$U,9,0))</f>
        <v>Licencia G Suite Business mensual por usuario</v>
      </c>
      <c r="F29" s="124"/>
      <c r="G29" s="124"/>
      <c r="H29" s="125"/>
      <c r="I29" s="30" t="str">
        <f>IFERROR(VLOOKUP($C29&amp;$E$18,Consolidado!$B:$U,12,0),VLOOKUP($C29&amp;"Canal",Consolidado!$B:$U,12,0))</f>
        <v>Producto</v>
      </c>
      <c r="J29" s="30" t="str">
        <f>IFERROR(VLOOKUP($C29&amp;$E$18,Consolidado!$B:$U,10,0),VLOOKUP($C29&amp;"Canal",Consolidado!$B:$U,10,0))</f>
        <v>Unidad</v>
      </c>
      <c r="K29" s="30" t="str">
        <f>IFERROR(VLOOKUP($C29&amp;$E$18,Consolidado!$B:$U,13,0),VLOOKUP($C29&amp;"Canal",Consolidado!$B:$U,13,0))</f>
        <v>NA</v>
      </c>
      <c r="L29" s="30" t="str">
        <f>IFERROR(VLOOKUP($C29&amp;$E$18,Consolidado!$B:$U,14,0),VLOOKUP($C29&amp;"Canal",Consolidado!$B:$U,14,0))</f>
        <v>N/A</v>
      </c>
      <c r="M29" s="30" t="str">
        <f>IFERROR(VLOOKUP($C29&amp;$E$18,Consolidado!$B:$U,15,0),VLOOKUP($C29&amp;"Canal",Consolidado!$B:$U,15,0))</f>
        <v>N/A</v>
      </c>
      <c r="N29" s="30" t="str">
        <f>IFERROR(VLOOKUP($C29&amp;$E$18,Consolidado!$B:$U,16,0),VLOOKUP($C29&amp;"Canal",Consolidado!$B:$U,16,0))</f>
        <v>IT-GO-GS-00-03</v>
      </c>
      <c r="O29" s="30" t="str">
        <f>IFERROR(VLOOKUP($C29&amp;$E$18,Consolidado!$B:$U,17,0),VLOOKUP($C29&amp;"Canal",Consolidado!$B:$U,17,0))</f>
        <v>Mensual</v>
      </c>
      <c r="P29" s="93">
        <v>114</v>
      </c>
      <c r="Q29" s="73" t="str">
        <f>IFERROR(VLOOKUP($C29&amp;$E$18,Consolidado!$B:$U,5,0),VLOOKUP($C29&amp;"Canal",Consolidado!$B:$U,5,0))</f>
        <v>G-Suite</v>
      </c>
    </row>
    <row r="30" spans="1:17" ht="33.75" customHeight="1" x14ac:dyDescent="0.2">
      <c r="A30" s="83" t="str">
        <f t="shared" si="0"/>
        <v>Licencia G Suite Business mensual por usuarioN/A</v>
      </c>
      <c r="B30" s="88">
        <v>3</v>
      </c>
      <c r="C30" s="121" t="s">
        <v>218</v>
      </c>
      <c r="D30" s="122"/>
      <c r="E30" s="123" t="str">
        <f>IFERROR(VLOOKUP($C30&amp;$E$18,Consolidado!$B:$U,9,0),VLOOKUP($C30&amp;"Canal",Consolidado!$B:$U,9,0))</f>
        <v>Licencia G Suite Business mensual por usuario</v>
      </c>
      <c r="F30" s="124"/>
      <c r="G30" s="124"/>
      <c r="H30" s="125"/>
      <c r="I30" s="30" t="str">
        <f>IFERROR(VLOOKUP($C30&amp;$E$18,Consolidado!$B:$U,12,0),VLOOKUP($C30&amp;"Canal",Consolidado!$B:$U,12,0))</f>
        <v>Producto</v>
      </c>
      <c r="J30" s="30" t="str">
        <f>IFERROR(VLOOKUP($C30&amp;$E$18,Consolidado!$B:$U,10,0),VLOOKUP($C30&amp;"Canal",Consolidado!$B:$U,10,0))</f>
        <v>Unidad</v>
      </c>
      <c r="K30" s="30" t="str">
        <f>IFERROR(VLOOKUP($C30&amp;$E$18,Consolidado!$B:$U,13,0),VLOOKUP($C30&amp;"Canal",Consolidado!$B:$U,13,0))</f>
        <v>NA</v>
      </c>
      <c r="L30" s="30" t="str">
        <f>IFERROR(VLOOKUP($C30&amp;$E$18,Consolidado!$B:$U,14,0),VLOOKUP($C30&amp;"Canal",Consolidado!$B:$U,14,0))</f>
        <v>N/A</v>
      </c>
      <c r="M30" s="30" t="str">
        <f>IFERROR(VLOOKUP($C30&amp;$E$18,Consolidado!$B:$U,15,0),VLOOKUP($C30&amp;"Canal",Consolidado!$B:$U,15,0))</f>
        <v>N/A</v>
      </c>
      <c r="N30" s="30" t="str">
        <f>IFERROR(VLOOKUP($C30&amp;$E$18,Consolidado!$B:$U,16,0),VLOOKUP($C30&amp;"Canal",Consolidado!$B:$U,16,0))</f>
        <v>IT-GO-GS-00-03</v>
      </c>
      <c r="O30" s="30" t="str">
        <f>IFERROR(VLOOKUP($C30&amp;$E$18,Consolidado!$B:$U,17,0),VLOOKUP($C30&amp;"Canal",Consolidado!$B:$U,17,0))</f>
        <v>Mensual</v>
      </c>
      <c r="P30" s="93">
        <v>114</v>
      </c>
      <c r="Q30" s="73" t="str">
        <f>IFERROR(VLOOKUP($C30&amp;$E$18,Consolidado!$B:$U,5,0),VLOOKUP($C30&amp;"Canal",Consolidado!$B:$U,5,0))</f>
        <v>G-Suite</v>
      </c>
    </row>
    <row r="31" spans="1:17" ht="33.75" customHeight="1" x14ac:dyDescent="0.2">
      <c r="A31" s="83" t="str">
        <f t="shared" si="0"/>
        <v>Licencia G Suite Business mensual por usuarioN/A</v>
      </c>
      <c r="B31" s="88">
        <v>4</v>
      </c>
      <c r="C31" s="121" t="s">
        <v>218</v>
      </c>
      <c r="D31" s="122"/>
      <c r="E31" s="123" t="str">
        <f>IFERROR(VLOOKUP($C31&amp;$E$18,Consolidado!$B:$U,9,0),VLOOKUP($C31&amp;"Canal",Consolidado!$B:$U,9,0))</f>
        <v>Licencia G Suite Business mensual por usuario</v>
      </c>
      <c r="F31" s="124"/>
      <c r="G31" s="124"/>
      <c r="H31" s="125"/>
      <c r="I31" s="30" t="str">
        <f>IFERROR(VLOOKUP($C31&amp;$E$18,Consolidado!$B:$U,12,0),VLOOKUP($C31&amp;"Canal",Consolidado!$B:$U,12,0))</f>
        <v>Producto</v>
      </c>
      <c r="J31" s="30" t="str">
        <f>IFERROR(VLOOKUP($C31&amp;$E$18,Consolidado!$B:$U,10,0),VLOOKUP($C31&amp;"Canal",Consolidado!$B:$U,10,0))</f>
        <v>Unidad</v>
      </c>
      <c r="K31" s="30" t="str">
        <f>IFERROR(VLOOKUP($C31&amp;$E$18,Consolidado!$B:$U,13,0),VLOOKUP($C31&amp;"Canal",Consolidado!$B:$U,13,0))</f>
        <v>NA</v>
      </c>
      <c r="L31" s="30" t="str">
        <f>IFERROR(VLOOKUP($C31&amp;$E$18,Consolidado!$B:$U,14,0),VLOOKUP($C31&amp;"Canal",Consolidado!$B:$U,14,0))</f>
        <v>N/A</v>
      </c>
      <c r="M31" s="30" t="str">
        <f>IFERROR(VLOOKUP($C31&amp;$E$18,Consolidado!$B:$U,15,0),VLOOKUP($C31&amp;"Canal",Consolidado!$B:$U,15,0))</f>
        <v>N/A</v>
      </c>
      <c r="N31" s="30" t="str">
        <f>IFERROR(VLOOKUP($C31&amp;$E$18,Consolidado!$B:$U,16,0),VLOOKUP($C31&amp;"Canal",Consolidado!$B:$U,16,0))</f>
        <v>IT-GO-GS-00-03</v>
      </c>
      <c r="O31" s="30" t="str">
        <f>IFERROR(VLOOKUP($C31&amp;$E$18,Consolidado!$B:$U,17,0),VLOOKUP($C31&amp;"Canal",Consolidado!$B:$U,17,0))</f>
        <v>Mensual</v>
      </c>
      <c r="P31" s="93">
        <v>114</v>
      </c>
      <c r="Q31" s="73" t="str">
        <f>IFERROR(VLOOKUP($C31&amp;$E$18,Consolidado!$B:$U,5,0),VLOOKUP($C31&amp;"Canal",Consolidado!$B:$U,5,0))</f>
        <v>G-Suite</v>
      </c>
    </row>
    <row r="32" spans="1:17" ht="33.75" customHeight="1" x14ac:dyDescent="0.2">
      <c r="A32" s="83" t="str">
        <f t="shared" si="0"/>
        <v>Licencia G Suite Business mensual por usuarioN/A</v>
      </c>
      <c r="B32" s="88">
        <v>5</v>
      </c>
      <c r="C32" s="121" t="s">
        <v>218</v>
      </c>
      <c r="D32" s="122"/>
      <c r="E32" s="123" t="str">
        <f>IFERROR(VLOOKUP($C32&amp;$E$18,Consolidado!$B:$U,9,0),VLOOKUP($C32&amp;"Canal",Consolidado!$B:$U,9,0))</f>
        <v>Licencia G Suite Business mensual por usuario</v>
      </c>
      <c r="F32" s="124"/>
      <c r="G32" s="124"/>
      <c r="H32" s="125"/>
      <c r="I32" s="30" t="str">
        <f>IFERROR(VLOOKUP($C32&amp;$E$18,Consolidado!$B:$U,12,0),VLOOKUP($C32&amp;"Canal",Consolidado!$B:$U,12,0))</f>
        <v>Producto</v>
      </c>
      <c r="J32" s="30" t="str">
        <f>IFERROR(VLOOKUP($C32&amp;$E$18,Consolidado!$B:$U,10,0),VLOOKUP($C32&amp;"Canal",Consolidado!$B:$U,10,0))</f>
        <v>Unidad</v>
      </c>
      <c r="K32" s="30" t="str">
        <f>IFERROR(VLOOKUP($C32&amp;$E$18,Consolidado!$B:$U,13,0),VLOOKUP($C32&amp;"Canal",Consolidado!$B:$U,13,0))</f>
        <v>NA</v>
      </c>
      <c r="L32" s="30" t="str">
        <f>IFERROR(VLOOKUP($C32&amp;$E$18,Consolidado!$B:$U,14,0),VLOOKUP($C32&amp;"Canal",Consolidado!$B:$U,14,0))</f>
        <v>N/A</v>
      </c>
      <c r="M32" s="30" t="str">
        <f>IFERROR(VLOOKUP($C32&amp;$E$18,Consolidado!$B:$U,15,0),VLOOKUP($C32&amp;"Canal",Consolidado!$B:$U,15,0))</f>
        <v>N/A</v>
      </c>
      <c r="N32" s="30" t="str">
        <f>IFERROR(VLOOKUP($C32&amp;$E$18,Consolidado!$B:$U,16,0),VLOOKUP($C32&amp;"Canal",Consolidado!$B:$U,16,0))</f>
        <v>IT-GO-GS-00-03</v>
      </c>
      <c r="O32" s="30" t="str">
        <f>IFERROR(VLOOKUP($C32&amp;$E$18,Consolidado!$B:$U,17,0),VLOOKUP($C32&amp;"Canal",Consolidado!$B:$U,17,0))</f>
        <v>Mensual</v>
      </c>
      <c r="P32" s="93">
        <v>114</v>
      </c>
      <c r="Q32" s="73" t="str">
        <f>IFERROR(VLOOKUP($C32&amp;$E$18,Consolidado!$B:$U,5,0),VLOOKUP($C32&amp;"Canal",Consolidado!$B:$U,5,0))</f>
        <v>G-Suite</v>
      </c>
    </row>
    <row r="33" spans="1:17" ht="33.75" customHeight="1" x14ac:dyDescent="0.2">
      <c r="A33" s="83" t="str">
        <f t="shared" si="0"/>
        <v>Licencia G Suite Business mensual por usuarioN/A</v>
      </c>
      <c r="B33" s="88">
        <v>6</v>
      </c>
      <c r="C33" s="121" t="s">
        <v>218</v>
      </c>
      <c r="D33" s="122"/>
      <c r="E33" s="123" t="str">
        <f>IFERROR(VLOOKUP($C33&amp;$E$18,Consolidado!$B:$U,9,0),VLOOKUP($C33&amp;"Canal",Consolidado!$B:$U,9,0))</f>
        <v>Licencia G Suite Business mensual por usuario</v>
      </c>
      <c r="F33" s="124"/>
      <c r="G33" s="124"/>
      <c r="H33" s="125"/>
      <c r="I33" s="30" t="str">
        <f>IFERROR(VLOOKUP($C33&amp;$E$18,Consolidado!$B:$U,12,0),VLOOKUP($C33&amp;"Canal",Consolidado!$B:$U,12,0))</f>
        <v>Producto</v>
      </c>
      <c r="J33" s="30" t="str">
        <f>IFERROR(VLOOKUP($C33&amp;$E$18,Consolidado!$B:$U,10,0),VLOOKUP($C33&amp;"Canal",Consolidado!$B:$U,10,0))</f>
        <v>Unidad</v>
      </c>
      <c r="K33" s="30" t="str">
        <f>IFERROR(VLOOKUP($C33&amp;$E$18,Consolidado!$B:$U,13,0),VLOOKUP($C33&amp;"Canal",Consolidado!$B:$U,13,0))</f>
        <v>NA</v>
      </c>
      <c r="L33" s="30" t="str">
        <f>IFERROR(VLOOKUP($C33&amp;$E$18,Consolidado!$B:$U,14,0),VLOOKUP($C33&amp;"Canal",Consolidado!$B:$U,14,0))</f>
        <v>N/A</v>
      </c>
      <c r="M33" s="30" t="str">
        <f>IFERROR(VLOOKUP($C33&amp;$E$18,Consolidado!$B:$U,15,0),VLOOKUP($C33&amp;"Canal",Consolidado!$B:$U,15,0))</f>
        <v>N/A</v>
      </c>
      <c r="N33" s="30" t="str">
        <f>IFERROR(VLOOKUP($C33&amp;$E$18,Consolidado!$B:$U,16,0),VLOOKUP($C33&amp;"Canal",Consolidado!$B:$U,16,0))</f>
        <v>IT-GO-GS-00-03</v>
      </c>
      <c r="O33" s="30" t="str">
        <f>IFERROR(VLOOKUP($C33&amp;$E$18,Consolidado!$B:$U,17,0),VLOOKUP($C33&amp;"Canal",Consolidado!$B:$U,17,0))</f>
        <v>Mensual</v>
      </c>
      <c r="P33" s="93">
        <v>114</v>
      </c>
      <c r="Q33" s="73" t="str">
        <f>IFERROR(VLOOKUP($C33&amp;$E$18,Consolidado!$B:$U,5,0),VLOOKUP($C33&amp;"Canal",Consolidado!$B:$U,5,0))</f>
        <v>G-Suite</v>
      </c>
    </row>
    <row r="34" spans="1:17" ht="33.75" customHeight="1" x14ac:dyDescent="0.2">
      <c r="A34" s="83" t="str">
        <f t="shared" si="0"/>
        <v>Licencia G Suite Enterprise mensual por usuarioN/A</v>
      </c>
      <c r="B34" s="88">
        <v>7</v>
      </c>
      <c r="C34" s="121" t="s">
        <v>220</v>
      </c>
      <c r="D34" s="122"/>
      <c r="E34" s="123" t="str">
        <f>IFERROR(VLOOKUP($C34&amp;$E$18,Consolidado!$B:$U,9,0),VLOOKUP($C34&amp;"Canal",Consolidado!$B:$U,9,0))</f>
        <v>Licencia G Suite Enterprise mensual por usuario</v>
      </c>
      <c r="F34" s="124"/>
      <c r="G34" s="124"/>
      <c r="H34" s="125"/>
      <c r="I34" s="30" t="str">
        <f>IFERROR(VLOOKUP($C34&amp;$E$18,Consolidado!$B:$U,12,0),VLOOKUP($C34&amp;"Canal",Consolidado!$B:$U,12,0))</f>
        <v>Producto</v>
      </c>
      <c r="J34" s="30" t="str">
        <f>IFERROR(VLOOKUP($C34&amp;$E$18,Consolidado!$B:$U,10,0),VLOOKUP($C34&amp;"Canal",Consolidado!$B:$U,10,0))</f>
        <v>Unidad</v>
      </c>
      <c r="K34" s="30" t="str">
        <f>IFERROR(VLOOKUP($C34&amp;$E$18,Consolidado!$B:$U,13,0),VLOOKUP($C34&amp;"Canal",Consolidado!$B:$U,13,0))</f>
        <v>NA</v>
      </c>
      <c r="L34" s="30" t="str">
        <f>IFERROR(VLOOKUP($C34&amp;$E$18,Consolidado!$B:$U,14,0),VLOOKUP($C34&amp;"Canal",Consolidado!$B:$U,14,0))</f>
        <v>N/A</v>
      </c>
      <c r="M34" s="30" t="str">
        <f>IFERROR(VLOOKUP($C34&amp;$E$18,Consolidado!$B:$U,15,0),VLOOKUP($C34&amp;"Canal",Consolidado!$B:$U,15,0))</f>
        <v>N/A</v>
      </c>
      <c r="N34" s="30" t="str">
        <f>IFERROR(VLOOKUP($C34&amp;$E$18,Consolidado!$B:$U,16,0),VLOOKUP($C34&amp;"Canal",Consolidado!$B:$U,16,0))</f>
        <v>IT-GO-GS-00-05</v>
      </c>
      <c r="O34" s="30" t="str">
        <f>IFERROR(VLOOKUP($C34&amp;$E$18,Consolidado!$B:$U,17,0),VLOOKUP($C34&amp;"Canal",Consolidado!$B:$U,17,0))</f>
        <v>Mensual</v>
      </c>
      <c r="P34" s="93">
        <v>156</v>
      </c>
      <c r="Q34" s="73" t="str">
        <f>IFERROR(VLOOKUP($C34&amp;$E$18,Consolidado!$B:$U,5,0),VLOOKUP($C34&amp;"Canal",Consolidado!$B:$U,5,0))</f>
        <v>G-Suite</v>
      </c>
    </row>
    <row r="35" spans="1:17" ht="33.75" customHeight="1" x14ac:dyDescent="0.2">
      <c r="A35" s="83" t="str">
        <f t="shared" si="0"/>
        <v>Licencia G Suite Enterprise mensual por usuarioN/A</v>
      </c>
      <c r="B35" s="88">
        <v>8</v>
      </c>
      <c r="C35" s="121" t="s">
        <v>220</v>
      </c>
      <c r="D35" s="122"/>
      <c r="E35" s="123" t="str">
        <f>IFERROR(VLOOKUP($C35&amp;$E$18,Consolidado!$B:$U,9,0),VLOOKUP($C35&amp;"Canal",Consolidado!$B:$U,9,0))</f>
        <v>Licencia G Suite Enterprise mensual por usuario</v>
      </c>
      <c r="F35" s="124"/>
      <c r="G35" s="124"/>
      <c r="H35" s="125"/>
      <c r="I35" s="30" t="str">
        <f>IFERROR(VLOOKUP($C35&amp;$E$18,Consolidado!$B:$U,12,0),VLOOKUP($C35&amp;"Canal",Consolidado!$B:$U,12,0))</f>
        <v>Producto</v>
      </c>
      <c r="J35" s="30" t="str">
        <f>IFERROR(VLOOKUP($C35&amp;$E$18,Consolidado!$B:$U,10,0),VLOOKUP($C35&amp;"Canal",Consolidado!$B:$U,10,0))</f>
        <v>Unidad</v>
      </c>
      <c r="K35" s="30" t="str">
        <f>IFERROR(VLOOKUP($C35&amp;$E$18,Consolidado!$B:$U,13,0),VLOOKUP($C35&amp;"Canal",Consolidado!$B:$U,13,0))</f>
        <v>NA</v>
      </c>
      <c r="L35" s="30" t="str">
        <f>IFERROR(VLOOKUP($C35&amp;$E$18,Consolidado!$B:$U,14,0),VLOOKUP($C35&amp;"Canal",Consolidado!$B:$U,14,0))</f>
        <v>N/A</v>
      </c>
      <c r="M35" s="30" t="str">
        <f>IFERROR(VLOOKUP($C35&amp;$E$18,Consolidado!$B:$U,15,0),VLOOKUP($C35&amp;"Canal",Consolidado!$B:$U,15,0))</f>
        <v>N/A</v>
      </c>
      <c r="N35" s="30" t="str">
        <f>IFERROR(VLOOKUP($C35&amp;$E$18,Consolidado!$B:$U,16,0),VLOOKUP($C35&amp;"Canal",Consolidado!$B:$U,16,0))</f>
        <v>IT-GO-GS-00-05</v>
      </c>
      <c r="O35" s="30" t="str">
        <f>IFERROR(VLOOKUP($C35&amp;$E$18,Consolidado!$B:$U,17,0),VLOOKUP($C35&amp;"Canal",Consolidado!$B:$U,17,0))</f>
        <v>Mensual</v>
      </c>
      <c r="P35" s="93">
        <v>156</v>
      </c>
      <c r="Q35" s="73" t="str">
        <f>IFERROR(VLOOKUP($C35&amp;$E$18,Consolidado!$B:$U,5,0),VLOOKUP($C35&amp;"Canal",Consolidado!$B:$U,5,0))</f>
        <v>G-Suite</v>
      </c>
    </row>
    <row r="36" spans="1:17" ht="33.75" customHeight="1" x14ac:dyDescent="0.2">
      <c r="A36" s="83" t="str">
        <f t="shared" si="0"/>
        <v>Licencia G Suite Enterprise mensual por usuarioN/A</v>
      </c>
      <c r="B36" s="88">
        <v>9</v>
      </c>
      <c r="C36" s="121" t="s">
        <v>220</v>
      </c>
      <c r="D36" s="122"/>
      <c r="E36" s="123" t="str">
        <f>IFERROR(VLOOKUP($C36&amp;$E$18,Consolidado!$B:$U,9,0),VLOOKUP($C36&amp;"Canal",Consolidado!$B:$U,9,0))</f>
        <v>Licencia G Suite Enterprise mensual por usuario</v>
      </c>
      <c r="F36" s="124"/>
      <c r="G36" s="124"/>
      <c r="H36" s="125"/>
      <c r="I36" s="30" t="str">
        <f>IFERROR(VLOOKUP($C36&amp;$E$18,Consolidado!$B:$U,12,0),VLOOKUP($C36&amp;"Canal",Consolidado!$B:$U,12,0))</f>
        <v>Producto</v>
      </c>
      <c r="J36" s="30" t="str">
        <f>IFERROR(VLOOKUP($C36&amp;$E$18,Consolidado!$B:$U,10,0),VLOOKUP($C36&amp;"Canal",Consolidado!$B:$U,10,0))</f>
        <v>Unidad</v>
      </c>
      <c r="K36" s="30" t="str">
        <f>IFERROR(VLOOKUP($C36&amp;$E$18,Consolidado!$B:$U,13,0),VLOOKUP($C36&amp;"Canal",Consolidado!$B:$U,13,0))</f>
        <v>NA</v>
      </c>
      <c r="L36" s="30" t="str">
        <f>IFERROR(VLOOKUP($C36&amp;$E$18,Consolidado!$B:$U,14,0),VLOOKUP($C36&amp;"Canal",Consolidado!$B:$U,14,0))</f>
        <v>N/A</v>
      </c>
      <c r="M36" s="30" t="str">
        <f>IFERROR(VLOOKUP($C36&amp;$E$18,Consolidado!$B:$U,15,0),VLOOKUP($C36&amp;"Canal",Consolidado!$B:$U,15,0))</f>
        <v>N/A</v>
      </c>
      <c r="N36" s="30" t="str">
        <f>IFERROR(VLOOKUP($C36&amp;$E$18,Consolidado!$B:$U,16,0),VLOOKUP($C36&amp;"Canal",Consolidado!$B:$U,16,0))</f>
        <v>IT-GO-GS-00-05</v>
      </c>
      <c r="O36" s="30" t="str">
        <f>IFERROR(VLOOKUP($C36&amp;$E$18,Consolidado!$B:$U,17,0),VLOOKUP($C36&amp;"Canal",Consolidado!$B:$U,17,0))</f>
        <v>Mensual</v>
      </c>
      <c r="P36" s="93">
        <v>156</v>
      </c>
      <c r="Q36" s="73" t="str">
        <f>IFERROR(VLOOKUP($C36&amp;$E$18,Consolidado!$B:$U,5,0),VLOOKUP($C36&amp;"Canal",Consolidado!$B:$U,5,0))</f>
        <v>G-Suite</v>
      </c>
    </row>
    <row r="37" spans="1:17" ht="33.75" customHeight="1" x14ac:dyDescent="0.2">
      <c r="A37" s="83" t="str">
        <f t="shared" si="0"/>
        <v>Licencia G Suite Enterprise mensual por usuarioN/A</v>
      </c>
      <c r="B37" s="88">
        <v>10</v>
      </c>
      <c r="C37" s="121" t="s">
        <v>220</v>
      </c>
      <c r="D37" s="122"/>
      <c r="E37" s="123" t="str">
        <f>IFERROR(VLOOKUP($C37&amp;$E$18,Consolidado!$B:$U,9,0),VLOOKUP($C37&amp;"Canal",Consolidado!$B:$U,9,0))</f>
        <v>Licencia G Suite Enterprise mensual por usuario</v>
      </c>
      <c r="F37" s="124"/>
      <c r="G37" s="124"/>
      <c r="H37" s="125"/>
      <c r="I37" s="30" t="str">
        <f>IFERROR(VLOOKUP($C37&amp;$E$18,Consolidado!$B:$U,12,0),VLOOKUP($C37&amp;"Canal",Consolidado!$B:$U,12,0))</f>
        <v>Producto</v>
      </c>
      <c r="J37" s="30" t="str">
        <f>IFERROR(VLOOKUP($C37&amp;$E$18,Consolidado!$B:$U,10,0),VLOOKUP($C37&amp;"Canal",Consolidado!$B:$U,10,0))</f>
        <v>Unidad</v>
      </c>
      <c r="K37" s="30" t="str">
        <f>IFERROR(VLOOKUP($C37&amp;$E$18,Consolidado!$B:$U,13,0),VLOOKUP($C37&amp;"Canal",Consolidado!$B:$U,13,0))</f>
        <v>NA</v>
      </c>
      <c r="L37" s="30" t="str">
        <f>IFERROR(VLOOKUP($C37&amp;$E$18,Consolidado!$B:$U,14,0),VLOOKUP($C37&amp;"Canal",Consolidado!$B:$U,14,0))</f>
        <v>N/A</v>
      </c>
      <c r="M37" s="30" t="str">
        <f>IFERROR(VLOOKUP($C37&amp;$E$18,Consolidado!$B:$U,15,0),VLOOKUP($C37&amp;"Canal",Consolidado!$B:$U,15,0))</f>
        <v>N/A</v>
      </c>
      <c r="N37" s="30" t="str">
        <f>IFERROR(VLOOKUP($C37&amp;$E$18,Consolidado!$B:$U,16,0),VLOOKUP($C37&amp;"Canal",Consolidado!$B:$U,16,0))</f>
        <v>IT-GO-GS-00-05</v>
      </c>
      <c r="O37" s="30" t="str">
        <f>IFERROR(VLOOKUP($C37&amp;$E$18,Consolidado!$B:$U,17,0),VLOOKUP($C37&amp;"Canal",Consolidado!$B:$U,17,0))</f>
        <v>Mensual</v>
      </c>
      <c r="P37" s="93">
        <v>156</v>
      </c>
      <c r="Q37" s="73" t="str">
        <f>IFERROR(VLOOKUP($C37&amp;$E$18,Consolidado!$B:$U,5,0),VLOOKUP($C37&amp;"Canal",Consolidado!$B:$U,5,0))</f>
        <v>G-Suite</v>
      </c>
    </row>
    <row r="38" spans="1:17" ht="33.75" customHeight="1" x14ac:dyDescent="0.2">
      <c r="A38" s="83" t="str">
        <f t="shared" si="0"/>
        <v>Licencia G Suite Enterprise mensual por usuarioN/A</v>
      </c>
      <c r="B38" s="88">
        <v>11</v>
      </c>
      <c r="C38" s="121" t="s">
        <v>220</v>
      </c>
      <c r="D38" s="122"/>
      <c r="E38" s="123" t="str">
        <f>IFERROR(VLOOKUP($C38&amp;$E$18,Consolidado!$B:$U,9,0),VLOOKUP($C38&amp;"Canal",Consolidado!$B:$U,9,0))</f>
        <v>Licencia G Suite Enterprise mensual por usuario</v>
      </c>
      <c r="F38" s="124"/>
      <c r="G38" s="124"/>
      <c r="H38" s="125"/>
      <c r="I38" s="30" t="str">
        <f>IFERROR(VLOOKUP($C38&amp;$E$18,Consolidado!$B:$U,12,0),VLOOKUP($C38&amp;"Canal",Consolidado!$B:$U,12,0))</f>
        <v>Producto</v>
      </c>
      <c r="J38" s="30" t="str">
        <f>IFERROR(VLOOKUP($C38&amp;$E$18,Consolidado!$B:$U,10,0),VLOOKUP($C38&amp;"Canal",Consolidado!$B:$U,10,0))</f>
        <v>Unidad</v>
      </c>
      <c r="K38" s="30" t="str">
        <f>IFERROR(VLOOKUP($C38&amp;$E$18,Consolidado!$B:$U,13,0),VLOOKUP($C38&amp;"Canal",Consolidado!$B:$U,13,0))</f>
        <v>NA</v>
      </c>
      <c r="L38" s="30" t="str">
        <f>IFERROR(VLOOKUP($C38&amp;$E$18,Consolidado!$B:$U,14,0),VLOOKUP($C38&amp;"Canal",Consolidado!$B:$U,14,0))</f>
        <v>N/A</v>
      </c>
      <c r="M38" s="30" t="str">
        <f>IFERROR(VLOOKUP($C38&amp;$E$18,Consolidado!$B:$U,15,0),VLOOKUP($C38&amp;"Canal",Consolidado!$B:$U,15,0))</f>
        <v>N/A</v>
      </c>
      <c r="N38" s="30" t="str">
        <f>IFERROR(VLOOKUP($C38&amp;$E$18,Consolidado!$B:$U,16,0),VLOOKUP($C38&amp;"Canal",Consolidado!$B:$U,16,0))</f>
        <v>IT-GO-GS-00-05</v>
      </c>
      <c r="O38" s="30" t="str">
        <f>IFERROR(VLOOKUP($C38&amp;$E$18,Consolidado!$B:$U,17,0),VLOOKUP($C38&amp;"Canal",Consolidado!$B:$U,17,0))</f>
        <v>Mensual</v>
      </c>
      <c r="P38" s="93">
        <v>156</v>
      </c>
      <c r="Q38" s="73" t="str">
        <f>IFERROR(VLOOKUP($C38&amp;$E$18,Consolidado!$B:$U,5,0),VLOOKUP($C38&amp;"Canal",Consolidado!$B:$U,5,0))</f>
        <v>G-Suite</v>
      </c>
    </row>
    <row r="39" spans="1:17" ht="33.75" customHeight="1" x14ac:dyDescent="0.2">
      <c r="A39" s="83" t="str">
        <f t="shared" si="0"/>
        <v>Licencia G Suite Enterprise mensual por usuarioN/A</v>
      </c>
      <c r="B39" s="88">
        <v>12</v>
      </c>
      <c r="C39" s="121" t="s">
        <v>220</v>
      </c>
      <c r="D39" s="122"/>
      <c r="E39" s="123" t="str">
        <f>IFERROR(VLOOKUP($C39&amp;$E$18,Consolidado!$B:$U,9,0),VLOOKUP($C39&amp;"Canal",Consolidado!$B:$U,9,0))</f>
        <v>Licencia G Suite Enterprise mensual por usuario</v>
      </c>
      <c r="F39" s="124"/>
      <c r="G39" s="124"/>
      <c r="H39" s="125"/>
      <c r="I39" s="30" t="str">
        <f>IFERROR(VLOOKUP($C39&amp;$E$18,Consolidado!$B:$U,12,0),VLOOKUP($C39&amp;"Canal",Consolidado!$B:$U,12,0))</f>
        <v>Producto</v>
      </c>
      <c r="J39" s="30" t="str">
        <f>IFERROR(VLOOKUP($C39&amp;$E$18,Consolidado!$B:$U,10,0),VLOOKUP($C39&amp;"Canal",Consolidado!$B:$U,10,0))</f>
        <v>Unidad</v>
      </c>
      <c r="K39" s="30" t="str">
        <f>IFERROR(VLOOKUP($C39&amp;$E$18,Consolidado!$B:$U,13,0),VLOOKUP($C39&amp;"Canal",Consolidado!$B:$U,13,0))</f>
        <v>NA</v>
      </c>
      <c r="L39" s="30" t="str">
        <f>IFERROR(VLOOKUP($C39&amp;$E$18,Consolidado!$B:$U,14,0),VLOOKUP($C39&amp;"Canal",Consolidado!$B:$U,14,0))</f>
        <v>N/A</v>
      </c>
      <c r="M39" s="30" t="str">
        <f>IFERROR(VLOOKUP($C39&amp;$E$18,Consolidado!$B:$U,15,0),VLOOKUP($C39&amp;"Canal",Consolidado!$B:$U,15,0))</f>
        <v>N/A</v>
      </c>
      <c r="N39" s="30" t="str">
        <f>IFERROR(VLOOKUP($C39&amp;$E$18,Consolidado!$B:$U,16,0),VLOOKUP($C39&amp;"Canal",Consolidado!$B:$U,16,0))</f>
        <v>IT-GO-GS-00-05</v>
      </c>
      <c r="O39" s="30" t="str">
        <f>IFERROR(VLOOKUP($C39&amp;$E$18,Consolidado!$B:$U,17,0),VLOOKUP($C39&amp;"Canal",Consolidado!$B:$U,17,0))</f>
        <v>Mensual</v>
      </c>
      <c r="P39" s="93">
        <v>156</v>
      </c>
      <c r="Q39" s="73" t="str">
        <f>IFERROR(VLOOKUP($C39&amp;$E$18,Consolidado!$B:$U,5,0),VLOOKUP($C39&amp;"Canal",Consolidado!$B:$U,5,0))</f>
        <v>G-Suite</v>
      </c>
    </row>
    <row r="40" spans="1:17" ht="33.75" customHeight="1" x14ac:dyDescent="0.2">
      <c r="A40" s="83" t="str">
        <f t="shared" si="0"/>
        <v>Soporte técnico proactivo Sitio</v>
      </c>
      <c r="B40" s="88">
        <v>13</v>
      </c>
      <c r="C40" s="121" t="s">
        <v>174</v>
      </c>
      <c r="D40" s="122"/>
      <c r="E40" s="123" t="str">
        <f>IFERROR(VLOOKUP($C40&amp;$E$18,Consolidado!$B:$U,9,0),VLOOKUP($C40&amp;"Canal",Consolidado!$B:$U,9,0))</f>
        <v xml:space="preserve">Soporte técnico proactivo </v>
      </c>
      <c r="F40" s="124"/>
      <c r="G40" s="124"/>
      <c r="H40" s="125"/>
      <c r="I40" s="30" t="str">
        <f>IFERROR(VLOOKUP($C40&amp;$E$18,Consolidado!$B:$U,12,0),VLOOKUP($C40&amp;"Canal",Consolidado!$B:$U,12,0))</f>
        <v>Servicio</v>
      </c>
      <c r="J40" s="30" t="str">
        <f>IFERROR(VLOOKUP($C40&amp;$E$18,Consolidado!$B:$U,10,0),VLOOKUP($C40&amp;"Canal",Consolidado!$B:$U,10,0))</f>
        <v>Hora</v>
      </c>
      <c r="K40" s="30" t="str">
        <f>IFERROR(VLOOKUP($C40&amp;$E$18,Consolidado!$B:$U,13,0),VLOOKUP($C40&amp;"Canal",Consolidado!$B:$U,13,0))</f>
        <v>Zona 1</v>
      </c>
      <c r="L40" s="30" t="str">
        <f>IFERROR(VLOOKUP($C40&amp;$E$18,Consolidado!$B:$U,14,0),VLOOKUP($C40&amp;"Canal",Consolidado!$B:$U,14,0))</f>
        <v>Sitio</v>
      </c>
      <c r="M40" s="30" t="str">
        <f>IFERROR(VLOOKUP($C40&amp;$E$18,Consolidado!$B:$U,15,0),VLOOKUP($C40&amp;"Canal",Consolidado!$B:$U,15,0))</f>
        <v>Técnico/Tecnólogo ó Profesional</v>
      </c>
      <c r="N40" s="30" t="str">
        <f>IFERROR(VLOOKUP($C40&amp;$E$18,Consolidado!$B:$U,16,0),VLOOKUP($C40&amp;"Canal",Consolidado!$B:$U,16,0))</f>
        <v>IT-SW-10-06</v>
      </c>
      <c r="O40" s="30" t="str">
        <f>IFERROR(VLOOKUP($C40&amp;$E$18,Consolidado!$B:$U,17,0),VLOOKUP($C40&amp;"Canal",Consolidado!$B:$U,17,0))</f>
        <v>Mensual por servicios efectivamente prestados</v>
      </c>
      <c r="P40" s="93">
        <v>25</v>
      </c>
      <c r="Q40" s="73" t="str">
        <f>IFERROR(VLOOKUP($C40&amp;$E$18,Consolidado!$B:$U,5,0),VLOOKUP($C40&amp;"Canal",Consolidado!$B:$U,5,0))</f>
        <v>Canal</v>
      </c>
    </row>
    <row r="41" spans="1:17" ht="18" customHeight="1" x14ac:dyDescent="0.2">
      <c r="A41" s="83"/>
      <c r="B41" s="73" t="s">
        <v>25</v>
      </c>
      <c r="C41" s="5"/>
    </row>
    <row r="42" spans="1:17" ht="18" customHeight="1" x14ac:dyDescent="0.2">
      <c r="A42" s="83"/>
    </row>
    <row r="43" spans="1:17" ht="18" customHeight="1" x14ac:dyDescent="0.2">
      <c r="A43" s="83"/>
    </row>
    <row r="44" spans="1:17" ht="18" customHeight="1" x14ac:dyDescent="0.2">
      <c r="B44" s="139" t="s">
        <v>13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1:17" ht="60" customHeight="1" x14ac:dyDescent="0.2">
      <c r="A45" s="83"/>
      <c r="B45" s="151" t="s">
        <v>37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7" ht="18" customHeight="1" x14ac:dyDescent="0.2">
      <c r="B46" s="137" t="s">
        <v>14</v>
      </c>
      <c r="C46" s="137"/>
      <c r="D46" s="137"/>
      <c r="E46" s="137"/>
      <c r="F46" s="137"/>
      <c r="G46" s="137"/>
      <c r="H46" s="137"/>
    </row>
    <row r="47" spans="1:17" ht="18" customHeight="1" x14ac:dyDescent="0.2">
      <c r="B47" s="87" t="s">
        <v>1</v>
      </c>
      <c r="C47" s="138" t="s">
        <v>15</v>
      </c>
      <c r="D47" s="138"/>
      <c r="E47" s="138"/>
      <c r="F47" s="138"/>
      <c r="G47" s="138"/>
      <c r="H47" s="87" t="s">
        <v>16</v>
      </c>
    </row>
    <row r="48" spans="1:17" ht="18" customHeight="1" x14ac:dyDescent="0.2">
      <c r="B48" s="89">
        <v>1</v>
      </c>
      <c r="C48" s="149" t="s">
        <v>39</v>
      </c>
      <c r="D48" s="149"/>
      <c r="E48" s="149"/>
      <c r="F48" s="150"/>
      <c r="G48" s="150"/>
      <c r="H48" s="94" t="s">
        <v>39</v>
      </c>
      <c r="I48" s="73" t="s">
        <v>39</v>
      </c>
      <c r="J48" s="73" t="s">
        <v>39</v>
      </c>
      <c r="K48" s="73" t="s">
        <v>39</v>
      </c>
      <c r="L48" s="73" t="s">
        <v>39</v>
      </c>
      <c r="M48" s="73" t="s">
        <v>39</v>
      </c>
      <c r="N48" s="73" t="s">
        <v>39</v>
      </c>
      <c r="O48" s="73" t="s">
        <v>39</v>
      </c>
      <c r="P48" s="73" t="s">
        <v>39</v>
      </c>
    </row>
    <row r="49" spans="4:8" ht="18" customHeight="1" x14ac:dyDescent="0.25">
      <c r="F49" s="148" t="s">
        <v>17</v>
      </c>
      <c r="G49" s="148"/>
      <c r="H49" s="90">
        <f>SUM(H48:H48)</f>
        <v>0</v>
      </c>
    </row>
    <row r="50" spans="4:8" ht="18" customHeight="1" x14ac:dyDescent="0.2">
      <c r="D50" s="91" t="s">
        <v>18</v>
      </c>
      <c r="H50" s="86"/>
    </row>
    <row r="51" spans="4:8" ht="18" customHeight="1" x14ac:dyDescent="0.2">
      <c r="D51" s="95">
        <v>1</v>
      </c>
    </row>
  </sheetData>
  <sheetProtection algorithmName="SHA-512" hashValue="QSkddincJRoMqC6/ZFM9e8ifC938vBaXnp6AbRryrfU5Y/hhCGaUSL/tTVqg0RbdDtiS0E/Dh0bSyKNhMzcZZg==" saltValue="q66VgXh8r0A3De946kLINQ==" spinCount="100000" sheet="1" objects="1" scenarios="1"/>
  <mergeCells count="59">
    <mergeCell ref="F49:G49"/>
    <mergeCell ref="C47:G47"/>
    <mergeCell ref="C48:G48"/>
    <mergeCell ref="B45:P45"/>
    <mergeCell ref="C27:D27"/>
    <mergeCell ref="C28:D28"/>
    <mergeCell ref="E28:H28"/>
    <mergeCell ref="C29:D29"/>
    <mergeCell ref="E29:H29"/>
    <mergeCell ref="C30:D30"/>
    <mergeCell ref="E30:H30"/>
    <mergeCell ref="C32:D32"/>
    <mergeCell ref="E32:H32"/>
    <mergeCell ref="C33:D33"/>
    <mergeCell ref="E33:H33"/>
    <mergeCell ref="C34:D34"/>
    <mergeCell ref="B12:D12"/>
    <mergeCell ref="E12:I12"/>
    <mergeCell ref="B14:D14"/>
    <mergeCell ref="E14:I14"/>
    <mergeCell ref="B46:H46"/>
    <mergeCell ref="B18:D18"/>
    <mergeCell ref="B44:P44"/>
    <mergeCell ref="B16:P16"/>
    <mergeCell ref="E18:G18"/>
    <mergeCell ref="B20:P20"/>
    <mergeCell ref="C22:P22"/>
    <mergeCell ref="E27:H27"/>
    <mergeCell ref="J18:K18"/>
    <mergeCell ref="I19:L19"/>
    <mergeCell ref="C31:D31"/>
    <mergeCell ref="E31:H31"/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34:H34"/>
    <mergeCell ref="C35:D35"/>
    <mergeCell ref="E35:H35"/>
    <mergeCell ref="C36:D36"/>
    <mergeCell ref="E36:H36"/>
    <mergeCell ref="C40:D40"/>
    <mergeCell ref="E40:H40"/>
    <mergeCell ref="C37:D37"/>
    <mergeCell ref="E37:H37"/>
    <mergeCell ref="C38:D38"/>
    <mergeCell ref="E38:H38"/>
    <mergeCell ref="C39:D39"/>
    <mergeCell ref="E39:H39"/>
  </mergeCells>
  <conditionalFormatting sqref="B22:C22">
    <cfRule type="expression" dxfId="73" priority="15">
      <formula>$B$22=0</formula>
    </cfRule>
  </conditionalFormatting>
  <conditionalFormatting sqref="E28:E40 J28:O40">
    <cfRule type="expression" dxfId="72" priority="12">
      <formula>ISERROR(E28)</formula>
    </cfRule>
  </conditionalFormatting>
  <conditionalFormatting sqref="J28:J40">
    <cfRule type="expression" dxfId="71" priority="4">
      <formula>ISERROR(J28)</formula>
    </cfRule>
  </conditionalFormatting>
  <conditionalFormatting sqref="K28:K40">
    <cfRule type="expression" dxfId="70" priority="3">
      <formula>ISERROR(K28)</formula>
    </cfRule>
  </conditionalFormatting>
  <conditionalFormatting sqref="I28:I40">
    <cfRule type="expression" dxfId="69" priority="2">
      <formula>ISERROR(I28)</formula>
    </cfRule>
  </conditionalFormatting>
  <conditionalFormatting sqref="I28:I40">
    <cfRule type="expression" dxfId="6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48:M48 L28:O40" xr:uid="{00000000-0002-0000-0000-000001000000}"/>
    <dataValidation type="date" operator="greaterThanOrEqual" allowBlank="1" showInputMessage="1" showErrorMessage="1" sqref="N18" xr:uid="{00000000-0002-0000-0000-000002000000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50</xdr:row>
                    <xdr:rowOff>28575</xdr:rowOff>
                  </from>
                  <to>
                    <xdr:col>5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Listas!$A$2:$A$3</xm:f>
          </x14:formula1>
          <xm:sqref>E18:G18</xm:sqref>
        </x14:dataValidation>
        <x14:dataValidation type="list" allowBlank="1" showInputMessage="1" showErrorMessage="1" xr:uid="{00000000-0002-0000-0000-000004000000}">
          <x14:formula1>
            <xm:f>Listas!$D$2:$D$69</xm:f>
          </x14:formula1>
          <xm:sqref>C28:D40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9" sqref="B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2" t="s">
        <v>292</v>
      </c>
      <c r="C1" s="153"/>
      <c r="D1" s="153"/>
    </row>
    <row r="2" spans="1:4" ht="15" thickBot="1" x14ac:dyDescent="0.25">
      <c r="B2" s="154"/>
      <c r="C2" s="154"/>
      <c r="D2" s="154"/>
    </row>
    <row r="3" spans="1:4" ht="36" customHeight="1" x14ac:dyDescent="0.2">
      <c r="B3" s="155" t="s">
        <v>275</v>
      </c>
      <c r="C3" s="156"/>
      <c r="D3" s="156"/>
    </row>
    <row r="4" spans="1:4" ht="30.75" thickBot="1" x14ac:dyDescent="0.25">
      <c r="A4" s="32" t="s">
        <v>1</v>
      </c>
      <c r="B4" s="32" t="s">
        <v>79</v>
      </c>
      <c r="C4" s="32" t="s">
        <v>80</v>
      </c>
      <c r="D4" s="32" t="s">
        <v>81</v>
      </c>
    </row>
    <row r="5" spans="1:4" ht="23.25" thickBot="1" x14ac:dyDescent="0.25">
      <c r="A5" s="33"/>
      <c r="B5" s="34" t="s">
        <v>82</v>
      </c>
      <c r="C5" s="34"/>
      <c r="D5" s="34"/>
    </row>
    <row r="6" spans="1:4" ht="37.5" customHeight="1" thickBot="1" x14ac:dyDescent="0.25">
      <c r="A6" s="33">
        <v>1</v>
      </c>
      <c r="B6" s="34" t="s">
        <v>276</v>
      </c>
      <c r="C6" s="34"/>
      <c r="D6" s="34"/>
    </row>
    <row r="7" spans="1:4" ht="37.5" customHeight="1" thickBot="1" x14ac:dyDescent="0.25">
      <c r="A7" s="33">
        <v>2</v>
      </c>
      <c r="B7" s="34" t="s">
        <v>83</v>
      </c>
      <c r="C7" s="34"/>
      <c r="D7" s="34"/>
    </row>
    <row r="8" spans="1:4" ht="37.5" customHeight="1" thickBot="1" x14ac:dyDescent="0.25">
      <c r="A8" s="33">
        <v>3</v>
      </c>
      <c r="B8" s="34" t="s">
        <v>84</v>
      </c>
      <c r="C8" s="34"/>
      <c r="D8" s="34"/>
    </row>
    <row r="9" spans="1:4" ht="37.5" customHeight="1" thickBot="1" x14ac:dyDescent="0.25">
      <c r="A9" s="33">
        <v>4</v>
      </c>
      <c r="B9" s="34" t="s">
        <v>85</v>
      </c>
      <c r="C9" s="34"/>
      <c r="D9" s="34"/>
    </row>
    <row r="10" spans="1:4" ht="37.5" customHeight="1" thickBot="1" x14ac:dyDescent="0.25">
      <c r="A10" s="33">
        <v>5</v>
      </c>
      <c r="B10" s="34" t="s">
        <v>86</v>
      </c>
      <c r="C10" s="34"/>
      <c r="D10" s="34"/>
    </row>
    <row r="11" spans="1:4" ht="37.5" customHeight="1" thickBot="1" x14ac:dyDescent="0.25">
      <c r="A11" s="33">
        <v>6</v>
      </c>
      <c r="B11" s="34" t="s">
        <v>87</v>
      </c>
      <c r="C11" s="34"/>
      <c r="D11" s="34"/>
    </row>
    <row r="12" spans="1:4" ht="37.5" customHeight="1" thickBot="1" x14ac:dyDescent="0.25">
      <c r="A12" s="33">
        <v>7</v>
      </c>
      <c r="B12" s="34" t="s">
        <v>88</v>
      </c>
      <c r="C12" s="34"/>
      <c r="D12" s="34"/>
    </row>
    <row r="13" spans="1:4" ht="37.5" customHeight="1" thickBot="1" x14ac:dyDescent="0.25">
      <c r="A13" s="33">
        <v>8</v>
      </c>
      <c r="B13" s="34" t="s">
        <v>89</v>
      </c>
      <c r="C13" s="34"/>
      <c r="D13" s="34"/>
    </row>
    <row r="14" spans="1:4" ht="37.5" customHeight="1" thickBot="1" x14ac:dyDescent="0.25">
      <c r="A14" s="33">
        <v>9</v>
      </c>
      <c r="B14" s="34" t="s">
        <v>90</v>
      </c>
      <c r="C14" s="34"/>
      <c r="D14" s="34"/>
    </row>
    <row r="15" spans="1:4" ht="37.5" customHeight="1" thickBot="1" x14ac:dyDescent="0.25">
      <c r="A15" s="33">
        <v>10</v>
      </c>
      <c r="B15" s="34" t="s">
        <v>91</v>
      </c>
      <c r="C15" s="34"/>
      <c r="D15" s="34"/>
    </row>
    <row r="16" spans="1:4" ht="37.5" customHeight="1" thickBot="1" x14ac:dyDescent="0.25">
      <c r="A16" s="33">
        <v>12</v>
      </c>
      <c r="B16" s="34" t="s">
        <v>92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4081"/>
  <sheetViews>
    <sheetView showGridLines="0" topLeftCell="G1" zoomScale="85" zoomScaleNormal="85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4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3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3" ht="18" customHeight="1" x14ac:dyDescent="0.2">
      <c r="B3" s="41" t="str">
        <f>SolCotizacion!B3</f>
        <v>Versión: 8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60" t="s">
        <v>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74" t="s">
        <v>5</v>
      </c>
      <c r="C6" s="174"/>
      <c r="D6" s="174"/>
      <c r="E6" s="170" t="s">
        <v>325</v>
      </c>
      <c r="F6" s="171"/>
      <c r="G6" s="171"/>
      <c r="H6" s="171"/>
      <c r="I6" s="172"/>
      <c r="J6" s="41"/>
      <c r="K6" s="173" t="s">
        <v>6</v>
      </c>
      <c r="L6" s="173"/>
      <c r="M6" s="170">
        <v>321654987</v>
      </c>
      <c r="N6" s="171"/>
      <c r="O6" s="171"/>
      <c r="P6" s="172"/>
    </row>
    <row r="7" spans="1:23" ht="6" customHeight="1" x14ac:dyDescent="0.25">
      <c r="B7" s="118"/>
      <c r="C7" s="118"/>
      <c r="D7" s="118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74" t="s">
        <v>7</v>
      </c>
      <c r="C8" s="174"/>
      <c r="D8" s="174"/>
      <c r="E8" s="170" t="s">
        <v>326</v>
      </c>
      <c r="F8" s="171"/>
      <c r="G8" s="171"/>
      <c r="H8" s="171"/>
      <c r="I8" s="172"/>
      <c r="J8" s="41"/>
      <c r="K8" s="173" t="s">
        <v>8</v>
      </c>
      <c r="L8" s="173"/>
      <c r="M8" s="170" t="s">
        <v>328</v>
      </c>
      <c r="N8" s="171"/>
      <c r="O8" s="171"/>
      <c r="P8" s="172"/>
    </row>
    <row r="9" spans="1:23" ht="6" customHeight="1" x14ac:dyDescent="0.25">
      <c r="B9" s="118"/>
      <c r="C9" s="118"/>
      <c r="D9" s="118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74" t="s">
        <v>9</v>
      </c>
      <c r="C10" s="174"/>
      <c r="D10" s="174"/>
      <c r="E10" s="170" t="s">
        <v>327</v>
      </c>
      <c r="F10" s="171"/>
      <c r="G10" s="171"/>
      <c r="H10" s="171"/>
      <c r="I10" s="172"/>
      <c r="J10" s="41"/>
      <c r="K10" s="173" t="s">
        <v>10</v>
      </c>
      <c r="L10" s="173"/>
      <c r="M10" s="170">
        <v>321654987</v>
      </c>
      <c r="N10" s="171"/>
      <c r="O10" s="171"/>
      <c r="P10" s="172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74" t="s">
        <v>11</v>
      </c>
      <c r="C12" s="174"/>
      <c r="D12" s="174"/>
      <c r="E12" s="170" t="s">
        <v>325</v>
      </c>
      <c r="F12" s="171"/>
      <c r="G12" s="171"/>
      <c r="H12" s="171"/>
      <c r="I12" s="172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5"/>
      <c r="C14" s="175"/>
      <c r="D14" s="175"/>
      <c r="E14" s="176"/>
      <c r="F14" s="176"/>
      <c r="G14" s="176"/>
      <c r="H14" s="176"/>
      <c r="I14" s="176"/>
      <c r="J14" s="44"/>
      <c r="K14" s="44"/>
      <c r="L14" s="44"/>
      <c r="M14" s="44"/>
      <c r="N14" s="44"/>
      <c r="O14" s="44"/>
      <c r="P14" s="44"/>
      <c r="S14" s="9"/>
      <c r="T14" s="9"/>
      <c r="V14" s="70"/>
      <c r="W14" s="70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60" t="s">
        <v>12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2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67" t="s">
        <v>47</v>
      </c>
      <c r="C18" s="167"/>
      <c r="D18" s="167"/>
      <c r="E18" s="166" t="s">
        <v>242</v>
      </c>
      <c r="F18" s="166"/>
      <c r="G18" s="166"/>
      <c r="H18" s="41"/>
      <c r="I18" s="45" t="s">
        <v>102</v>
      </c>
      <c r="J18" s="166">
        <f>SolCotizacion!J18</f>
        <v>3979.3</v>
      </c>
      <c r="K18" s="166"/>
      <c r="L18" s="41"/>
      <c r="M18" s="45" t="s">
        <v>103</v>
      </c>
      <c r="N18" s="37">
        <f ca="1">SolCotizacion!N18</f>
        <v>44776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63" t="s">
        <v>2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G-Suite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9" t="s">
        <v>26</v>
      </c>
      <c r="C27" s="163" t="s">
        <v>41</v>
      </c>
      <c r="D27" s="165"/>
      <c r="E27" s="163" t="s">
        <v>93</v>
      </c>
      <c r="F27" s="164"/>
      <c r="G27" s="164"/>
      <c r="H27" s="164"/>
      <c r="I27" s="119" t="s">
        <v>58</v>
      </c>
      <c r="J27" s="119" t="s">
        <v>40</v>
      </c>
      <c r="K27" s="119" t="s">
        <v>48</v>
      </c>
      <c r="L27" s="119" t="s">
        <v>59</v>
      </c>
      <c r="M27" s="119" t="s">
        <v>60</v>
      </c>
      <c r="N27" s="119" t="s">
        <v>61</v>
      </c>
      <c r="O27" s="119" t="s">
        <v>62</v>
      </c>
      <c r="P27" s="119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2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IFERROR(VLOOKUP("Eforcers"&amp;$V28&amp;$C28,temp!$A:$Y,19,0)*$J$18,VLOOKUP("Catalogo principal"&amp;$V28&amp;$C28,temp!$A:$Y,19,0)*$J$18)</f>
        <v>47751.600000000006</v>
      </c>
      <c r="R28" s="14">
        <f t="shared" ref="R28:R40" si="0">ROUND(Q28/(1-(VLOOKUP("Total porcentaje:",$F:$H,3))),2)</f>
        <v>47751.6</v>
      </c>
      <c r="S28" s="14">
        <f t="shared" ref="S28:S40" si="1">ROUND(P28*R28,2)</f>
        <v>5443682.4000000004</v>
      </c>
      <c r="T28" s="14">
        <f>IFERROR(ROUND(S28*IF(VLOOKUP("Eforcers"&amp;$V28&amp;$C28,Consolidado!$A:$U,21,0)=1,19%,0),2),ROUND(S28*IF(VLOOKUP("Catalogo principal"&amp;$V28&amp;$C28,Consolidado!$A:$U,21,0)=1,19%,0),2))</f>
        <v>0</v>
      </c>
      <c r="U28" s="14">
        <f t="shared" ref="U28:U40" si="2">S28+T28</f>
        <v>5443682.4000000004</v>
      </c>
      <c r="V28" s="73" t="str">
        <f>IFERROR(VLOOKUP($C28&amp;$E$18,Consolidado!$B:$U,5,0),VLOOKUP($C28&amp;"Canal",Consolidado!$B:$U,5,0))</f>
        <v>G-Suite</v>
      </c>
    </row>
    <row r="29" spans="1:22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IFERROR(VLOOKUP("Eforcers"&amp;$V29&amp;$C29,temp!$A:$Y,19,0)*$J$18,VLOOKUP("Catalogo principal"&amp;$V29&amp;$C29,temp!$A:$Y,19,0)*$J$18)</f>
        <v>47751.600000000006</v>
      </c>
      <c r="R29" s="14">
        <f t="shared" si="0"/>
        <v>47751.6</v>
      </c>
      <c r="S29" s="14">
        <f t="shared" si="1"/>
        <v>5443682.4000000004</v>
      </c>
      <c r="T29" s="14">
        <f>IFERROR(ROUND(S29*IF(VLOOKUP("Eforcers"&amp;$V29&amp;$C29,Consolidado!$A:$U,21,0)=1,19%,0),2),ROUND(S29*IF(VLOOKUP("Catalogo principal"&amp;$V29&amp;$C29,Consolidado!$A:$U,21,0)=1,19%,0),2))</f>
        <v>0</v>
      </c>
      <c r="U29" s="14">
        <f t="shared" si="2"/>
        <v>5443682.4000000004</v>
      </c>
      <c r="V29" s="73" t="str">
        <f>IFERROR(VLOOKUP($C29&amp;$E$18,Consolidado!$B:$U,5,0),VLOOKUP($C29&amp;"Canal",Consolidado!$B:$U,5,0))</f>
        <v>G-Suite</v>
      </c>
    </row>
    <row r="30" spans="1:22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IFERROR(VLOOKUP("Eforcers"&amp;$V30&amp;$C30,temp!$A:$Y,19,0)*$J$18,VLOOKUP("Catalogo principal"&amp;$V30&amp;$C30,temp!$A:$Y,19,0)*$J$18)</f>
        <v>47751.600000000006</v>
      </c>
      <c r="R30" s="14">
        <f t="shared" si="0"/>
        <v>47751.6</v>
      </c>
      <c r="S30" s="14">
        <f t="shared" si="1"/>
        <v>5443682.4000000004</v>
      </c>
      <c r="T30" s="14">
        <f>IFERROR(ROUND(S30*IF(VLOOKUP("Eforcers"&amp;$V30&amp;$C30,Consolidado!$A:$U,21,0)=1,19%,0),2),ROUND(S30*IF(VLOOKUP("Catalogo principal"&amp;$V30&amp;$C30,Consolidado!$A:$U,21,0)=1,19%,0),2))</f>
        <v>0</v>
      </c>
      <c r="U30" s="14">
        <f t="shared" si="2"/>
        <v>5443682.4000000004</v>
      </c>
      <c r="V30" s="73" t="str">
        <f>IFERROR(VLOOKUP($C30&amp;$E$18,Consolidado!$B:$U,5,0),VLOOKUP($C30&amp;"Canal",Consolidado!$B:$U,5,0))</f>
        <v>G-Suite</v>
      </c>
    </row>
    <row r="31" spans="1:22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IFERROR(VLOOKUP("Eforcers"&amp;$V31&amp;$C31,temp!$A:$Y,19,0)*$J$18,VLOOKUP("Catalogo principal"&amp;$V31&amp;$C31,temp!$A:$Y,19,0)*$J$18)</f>
        <v>47751.600000000006</v>
      </c>
      <c r="R31" s="14">
        <f t="shared" si="0"/>
        <v>47751.6</v>
      </c>
      <c r="S31" s="14">
        <f t="shared" si="1"/>
        <v>5443682.4000000004</v>
      </c>
      <c r="T31" s="14">
        <f>IFERROR(ROUND(S31*IF(VLOOKUP("Eforcers"&amp;$V31&amp;$C31,Consolidado!$A:$U,21,0)=1,19%,0),2),ROUND(S31*IF(VLOOKUP("Catalogo principal"&amp;$V31&amp;$C31,Consolidado!$A:$U,21,0)=1,19%,0),2))</f>
        <v>0</v>
      </c>
      <c r="U31" s="14">
        <f t="shared" si="2"/>
        <v>5443682.4000000004</v>
      </c>
      <c r="V31" s="73" t="str">
        <f>IFERROR(VLOOKUP($C31&amp;$E$18,Consolidado!$B:$U,5,0),VLOOKUP($C31&amp;"Canal",Consolidado!$B:$U,5,0))</f>
        <v>G-Suite</v>
      </c>
    </row>
    <row r="32" spans="1:22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IFERROR(VLOOKUP("Eforcers"&amp;$V32&amp;$C32,temp!$A:$Y,19,0)*$J$18,VLOOKUP("Catalogo principal"&amp;$V32&amp;$C32,temp!$A:$Y,19,0)*$J$18)</f>
        <v>47751.600000000006</v>
      </c>
      <c r="R32" s="14">
        <f t="shared" si="0"/>
        <v>47751.6</v>
      </c>
      <c r="S32" s="14">
        <f t="shared" si="1"/>
        <v>5443682.4000000004</v>
      </c>
      <c r="T32" s="14">
        <f>IFERROR(ROUND(S32*IF(VLOOKUP("Eforcers"&amp;$V32&amp;$C32,Consolidado!$A:$U,21,0)=1,19%,0),2),ROUND(S32*IF(VLOOKUP("Catalogo principal"&amp;$V32&amp;$C32,Consolidado!$A:$U,21,0)=1,19%,0),2))</f>
        <v>0</v>
      </c>
      <c r="U32" s="14">
        <f t="shared" si="2"/>
        <v>5443682.4000000004</v>
      </c>
      <c r="V32" s="73" t="str">
        <f>IFERROR(VLOOKUP($C32&amp;$E$18,Consolidado!$B:$U,5,0),VLOOKUP($C32&amp;"Canal",Consolidado!$B:$U,5,0))</f>
        <v>G-Suite</v>
      </c>
    </row>
    <row r="33" spans="1:22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IFERROR(VLOOKUP("Eforcers"&amp;$V33&amp;$C33,temp!$A:$Y,19,0)*$J$18,VLOOKUP("Catalogo principal"&amp;$V33&amp;$C33,temp!$A:$Y,19,0)*$J$18)</f>
        <v>47751.600000000006</v>
      </c>
      <c r="R33" s="14">
        <f t="shared" si="0"/>
        <v>47751.6</v>
      </c>
      <c r="S33" s="14">
        <f t="shared" si="1"/>
        <v>5443682.4000000004</v>
      </c>
      <c r="T33" s="14">
        <f>IFERROR(ROUND(S33*IF(VLOOKUP("Eforcers"&amp;$V33&amp;$C33,Consolidado!$A:$U,21,0)=1,19%,0),2),ROUND(S33*IF(VLOOKUP("Catalogo principal"&amp;$V33&amp;$C33,Consolidado!$A:$U,21,0)=1,19%,0),2))</f>
        <v>0</v>
      </c>
      <c r="U33" s="14">
        <f t="shared" si="2"/>
        <v>5443682.4000000004</v>
      </c>
      <c r="V33" s="73" t="str">
        <f>IFERROR(VLOOKUP($C33&amp;$E$18,Consolidado!$B:$U,5,0),VLOOKUP($C33&amp;"Canal",Consolidado!$B:$U,5,0))</f>
        <v>G-Suite</v>
      </c>
    </row>
    <row r="34" spans="1:22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IFERROR(VLOOKUP("Eforcers"&amp;$V34&amp;$C34,temp!$A:$Y,19,0)*$J$18,VLOOKUP("Catalogo principal"&amp;$V34&amp;$C34,temp!$A:$Y,19,0)*$J$18)</f>
        <v>99482.5</v>
      </c>
      <c r="R34" s="14">
        <f t="shared" si="0"/>
        <v>99482.5</v>
      </c>
      <c r="S34" s="14">
        <f t="shared" si="1"/>
        <v>15519270</v>
      </c>
      <c r="T34" s="14">
        <f>IFERROR(ROUND(S34*IF(VLOOKUP("Eforcers"&amp;$V34&amp;$C34,Consolidado!$A:$U,21,0)=1,19%,0),2),ROUND(S34*IF(VLOOKUP("Catalogo principal"&amp;$V34&amp;$C34,Consolidado!$A:$U,21,0)=1,19%,0),2))</f>
        <v>0</v>
      </c>
      <c r="U34" s="14">
        <f t="shared" si="2"/>
        <v>15519270</v>
      </c>
      <c r="V34" s="73" t="str">
        <f>IFERROR(VLOOKUP($C34&amp;$E$18,Consolidado!$B:$U,5,0),VLOOKUP($C34&amp;"Canal",Consolidado!$B:$U,5,0))</f>
        <v>G-Suite</v>
      </c>
    </row>
    <row r="35" spans="1:22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IFERROR(VLOOKUP("Eforcers"&amp;$V35&amp;$C35,temp!$A:$Y,19,0)*$J$18,VLOOKUP("Catalogo principal"&amp;$V35&amp;$C35,temp!$A:$Y,19,0)*$J$18)</f>
        <v>99482.5</v>
      </c>
      <c r="R35" s="14">
        <f t="shared" si="0"/>
        <v>99482.5</v>
      </c>
      <c r="S35" s="14">
        <f t="shared" si="1"/>
        <v>15519270</v>
      </c>
      <c r="T35" s="14">
        <f>IFERROR(ROUND(S35*IF(VLOOKUP("Eforcers"&amp;$V35&amp;$C35,Consolidado!$A:$U,21,0)=1,19%,0),2),ROUND(S35*IF(VLOOKUP("Catalogo principal"&amp;$V35&amp;$C35,Consolidado!$A:$U,21,0)=1,19%,0),2))</f>
        <v>0</v>
      </c>
      <c r="U35" s="14">
        <f t="shared" si="2"/>
        <v>15519270</v>
      </c>
      <c r="V35" s="73" t="str">
        <f>IFERROR(VLOOKUP($C35&amp;$E$18,Consolidado!$B:$U,5,0),VLOOKUP($C35&amp;"Canal",Consolidado!$B:$U,5,0))</f>
        <v>G-Suite</v>
      </c>
    </row>
    <row r="36" spans="1:22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IFERROR(VLOOKUP("Eforcers"&amp;$V36&amp;$C36,temp!$A:$Y,19,0)*$J$18,VLOOKUP("Catalogo principal"&amp;$V36&amp;$C36,temp!$A:$Y,19,0)*$J$18)</f>
        <v>99482.5</v>
      </c>
      <c r="R36" s="14">
        <f t="shared" si="0"/>
        <v>99482.5</v>
      </c>
      <c r="S36" s="14">
        <f t="shared" si="1"/>
        <v>15519270</v>
      </c>
      <c r="T36" s="14">
        <f>IFERROR(ROUND(S36*IF(VLOOKUP("Eforcers"&amp;$V36&amp;$C36,Consolidado!$A:$U,21,0)=1,19%,0),2),ROUND(S36*IF(VLOOKUP("Catalogo principal"&amp;$V36&amp;$C36,Consolidado!$A:$U,21,0)=1,19%,0),2))</f>
        <v>0</v>
      </c>
      <c r="U36" s="14">
        <f t="shared" si="2"/>
        <v>15519270</v>
      </c>
      <c r="V36" s="73" t="str">
        <f>IFERROR(VLOOKUP($C36&amp;$E$18,Consolidado!$B:$U,5,0),VLOOKUP($C36&amp;"Canal",Consolidado!$B:$U,5,0))</f>
        <v>G-Suite</v>
      </c>
    </row>
    <row r="37" spans="1:22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IFERROR(VLOOKUP("Eforcers"&amp;$V37&amp;$C37,temp!$A:$Y,19,0)*$J$18,VLOOKUP("Catalogo principal"&amp;$V37&amp;$C37,temp!$A:$Y,19,0)*$J$18)</f>
        <v>99482.5</v>
      </c>
      <c r="R37" s="14">
        <f t="shared" si="0"/>
        <v>99482.5</v>
      </c>
      <c r="S37" s="14">
        <f t="shared" si="1"/>
        <v>15519270</v>
      </c>
      <c r="T37" s="14">
        <f>IFERROR(ROUND(S37*IF(VLOOKUP("Eforcers"&amp;$V37&amp;$C37,Consolidado!$A:$U,21,0)=1,19%,0),2),ROUND(S37*IF(VLOOKUP("Catalogo principal"&amp;$V37&amp;$C37,Consolidado!$A:$U,21,0)=1,19%,0),2))</f>
        <v>0</v>
      </c>
      <c r="U37" s="14">
        <f t="shared" si="2"/>
        <v>15519270</v>
      </c>
      <c r="V37" s="73" t="str">
        <f>IFERROR(VLOOKUP($C37&amp;$E$18,Consolidado!$B:$U,5,0),VLOOKUP($C37&amp;"Canal",Consolidado!$B:$U,5,0))</f>
        <v>G-Suite</v>
      </c>
    </row>
    <row r="38" spans="1:22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IFERROR(VLOOKUP("Eforcers"&amp;$V38&amp;$C38,temp!$A:$Y,19,0)*$J$18,VLOOKUP("Catalogo principal"&amp;$V38&amp;$C38,temp!$A:$Y,19,0)*$J$18)</f>
        <v>99482.5</v>
      </c>
      <c r="R38" s="14">
        <f t="shared" si="0"/>
        <v>99482.5</v>
      </c>
      <c r="S38" s="14">
        <f t="shared" si="1"/>
        <v>15519270</v>
      </c>
      <c r="T38" s="14">
        <f>IFERROR(ROUND(S38*IF(VLOOKUP("Eforcers"&amp;$V38&amp;$C38,Consolidado!$A:$U,21,0)=1,19%,0),2),ROUND(S38*IF(VLOOKUP("Catalogo principal"&amp;$V38&amp;$C38,Consolidado!$A:$U,21,0)=1,19%,0),2))</f>
        <v>0</v>
      </c>
      <c r="U38" s="14">
        <f t="shared" si="2"/>
        <v>15519270</v>
      </c>
      <c r="V38" s="73" t="str">
        <f>IFERROR(VLOOKUP($C38&amp;$E$18,Consolidado!$B:$U,5,0),VLOOKUP($C38&amp;"Canal",Consolidado!$B:$U,5,0))</f>
        <v>G-Suite</v>
      </c>
    </row>
    <row r="39" spans="1:22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IFERROR(VLOOKUP("Eforcers"&amp;$V39&amp;$C39,temp!$A:$Y,19,0)*$J$18,VLOOKUP("Catalogo principal"&amp;$V39&amp;$C39,temp!$A:$Y,19,0)*$J$18)</f>
        <v>99482.5</v>
      </c>
      <c r="R39" s="14">
        <f t="shared" si="0"/>
        <v>99482.5</v>
      </c>
      <c r="S39" s="14">
        <f t="shared" si="1"/>
        <v>15519270</v>
      </c>
      <c r="T39" s="14">
        <f>IFERROR(ROUND(S39*IF(VLOOKUP("Eforcers"&amp;$V39&amp;$C39,Consolidado!$A:$U,21,0)=1,19%,0),2),ROUND(S39*IF(VLOOKUP("Catalogo principal"&amp;$V39&amp;$C39,Consolidado!$A:$U,21,0)=1,19%,0),2))</f>
        <v>0</v>
      </c>
      <c r="U39" s="14">
        <f t="shared" si="2"/>
        <v>15519270</v>
      </c>
      <c r="V39" s="73" t="str">
        <f>IFERROR(VLOOKUP($C39&amp;$E$18,Consolidado!$B:$U,5,0),VLOOKUP($C39&amp;"Canal",Consolidado!$B:$U,5,0))</f>
        <v>G-Suite</v>
      </c>
    </row>
    <row r="40" spans="1:22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IFERROR(VLOOKUP("Eforcers"&amp;$V40&amp;$C40,temp!$A:$Y,19,0),VLOOKUP("Catalogo principal"&amp;$V40&amp;$C40,temp!$A:$Y,19,0))</f>
        <v>128700</v>
      </c>
      <c r="R40" s="14">
        <f t="shared" si="0"/>
        <v>128700</v>
      </c>
      <c r="S40" s="14">
        <f t="shared" si="1"/>
        <v>3217500</v>
      </c>
      <c r="T40" s="14">
        <f>IFERROR(ROUND(S40*IF(VLOOKUP("Eforcers"&amp;$V40&amp;$C40,Consolidado!$A:$U,21,0)=1,19%,0),2),ROUND(S40*IF(VLOOKUP("Catalogo principal"&amp;$V40&amp;$C40,Consolidado!$A:$U,21,0)=1,19%,0),2))</f>
        <v>611325</v>
      </c>
      <c r="U40" s="14">
        <f t="shared" si="2"/>
        <v>3828825</v>
      </c>
      <c r="V40" s="73" t="str">
        <f>IFERROR(VLOOKUP($C40&amp;$E$18,Consolidado!$B:$U,5,0),VLOOKUP($C40&amp;"Canal",Consolidado!$B:$U,5,0))</f>
        <v>Canal</v>
      </c>
    </row>
    <row r="41" spans="1:22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  <c r="R41" s="6"/>
      <c r="S41" s="6"/>
      <c r="T41" s="28" t="s">
        <v>19</v>
      </c>
      <c r="U41" s="13">
        <f>ROUND(SUM($U$28:$U$40),2)</f>
        <v>129606539.40000001</v>
      </c>
    </row>
    <row r="42" spans="1:22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2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2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2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2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2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944081" spans="22:22" ht="18" customHeight="1" x14ac:dyDescent="0.2">
      <c r="V944081" s="15" t="e">
        <f>ROUND(SUM(#REF!),2)</f>
        <v>#REF!</v>
      </c>
    </row>
  </sheetData>
  <sheetProtection algorithmName="SHA-512" hashValue="3l7D3maPpJRXejPHKVYh7M8JFi2gjSi7PUMk1xRmKAOpRlCkf18jMbZuvNo9tudiv6+aC9SRz1tnu0OMgu4glA==" saltValue="HuGKwvme3iybyHMufxExHw==" spinCount="100000" sheet="1" objects="1" scenarios="1"/>
  <mergeCells count="58">
    <mergeCell ref="F49:G49"/>
    <mergeCell ref="C38:D38"/>
    <mergeCell ref="E38:H38"/>
    <mergeCell ref="C39:D39"/>
    <mergeCell ref="E39:H39"/>
    <mergeCell ref="C48:G48"/>
    <mergeCell ref="C47:G47"/>
    <mergeCell ref="C40:D40"/>
    <mergeCell ref="E40:H40"/>
    <mergeCell ref="B44:P44"/>
    <mergeCell ref="B45:P45"/>
    <mergeCell ref="B46:H46"/>
    <mergeCell ref="C35:D35"/>
    <mergeCell ref="E35:H35"/>
    <mergeCell ref="C36:D36"/>
    <mergeCell ref="E36:H36"/>
    <mergeCell ref="C37:D37"/>
    <mergeCell ref="E37:H37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M8:P8"/>
    <mergeCell ref="K10:L10"/>
    <mergeCell ref="M10:P10"/>
    <mergeCell ref="B10:D10"/>
    <mergeCell ref="E10:I10"/>
    <mergeCell ref="K8:L8"/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</mergeCells>
  <conditionalFormatting sqref="J18:K18">
    <cfRule type="expression" dxfId="67" priority="797">
      <formula>$J$18=0</formula>
    </cfRule>
  </conditionalFormatting>
  <conditionalFormatting sqref="N18">
    <cfRule type="expression" dxfId="66" priority="661">
      <formula>$N$18=0</formula>
    </cfRule>
  </conditionalFormatting>
  <conditionalFormatting sqref="E28:E40 J28:O40">
    <cfRule type="expression" dxfId="65" priority="5">
      <formula>ISERROR(E28)</formula>
    </cfRule>
  </conditionalFormatting>
  <conditionalFormatting sqref="J28:J40">
    <cfRule type="expression" dxfId="64" priority="4">
      <formula>ISERROR(J28)</formula>
    </cfRule>
  </conditionalFormatting>
  <conditionalFormatting sqref="K28:K40">
    <cfRule type="expression" dxfId="63" priority="3">
      <formula>ISERROR(K28)</formula>
    </cfRule>
  </conditionalFormatting>
  <conditionalFormatting sqref="I28:I40">
    <cfRule type="expression" dxfId="62" priority="2">
      <formula>ISERROR(I28)</formula>
    </cfRule>
  </conditionalFormatting>
  <conditionalFormatting sqref="I28:I40">
    <cfRule type="expression" dxfId="6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40 L48:M48" xr:uid="{00000000-0002-0000-0200-000002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0000000-0002-0000-0200-000004000000}">
          <x14:formula1>
            <xm:f>Listas!$D$2:$D$69</xm:f>
          </x14:formula1>
          <xm:sqref>C28:D40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21957"/>
  <sheetViews>
    <sheetView showGridLines="0" tabSelected="1" topLeftCell="K4" zoomScale="55" zoomScaleNormal="55" workbookViewId="0">
      <selection activeCell="V28" sqref="V28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16384" width="11.625" style="1"/>
  </cols>
  <sheetData>
    <row r="1" spans="1:25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5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5" ht="18" customHeight="1" x14ac:dyDescent="0.2">
      <c r="B3" s="6" t="str">
        <f>SolCotizacion!B3</f>
        <v>Versión: 8</v>
      </c>
      <c r="C3" s="17">
        <f>SolCotizacion!C3</f>
        <v>44302</v>
      </c>
    </row>
    <row r="4" spans="1:25" ht="18" customHeight="1" x14ac:dyDescent="0.2">
      <c r="B4" s="187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25" ht="6" customHeight="1" x14ac:dyDescent="0.2"/>
    <row r="6" spans="1:25" ht="15" customHeight="1" x14ac:dyDescent="0.25">
      <c r="B6" s="190" t="s">
        <v>5</v>
      </c>
      <c r="C6" s="190"/>
      <c r="D6" s="190"/>
      <c r="E6" s="191" t="s">
        <v>325</v>
      </c>
      <c r="F6" s="192"/>
      <c r="G6" s="192"/>
      <c r="H6" s="192"/>
      <c r="I6" s="193"/>
      <c r="K6" s="194" t="s">
        <v>6</v>
      </c>
      <c r="L6" s="194"/>
      <c r="M6" s="191">
        <v>321654987</v>
      </c>
      <c r="N6" s="192"/>
      <c r="O6" s="192"/>
      <c r="P6" s="193"/>
    </row>
    <row r="7" spans="1:25" ht="6" customHeight="1" x14ac:dyDescent="0.25">
      <c r="B7" s="120"/>
      <c r="C7" s="120"/>
      <c r="D7" s="120"/>
      <c r="K7" s="7"/>
      <c r="L7" s="8"/>
    </row>
    <row r="8" spans="1:25" ht="18" customHeight="1" x14ac:dyDescent="0.25">
      <c r="B8" s="190" t="s">
        <v>7</v>
      </c>
      <c r="C8" s="190"/>
      <c r="D8" s="190"/>
      <c r="E8" s="191" t="s">
        <v>326</v>
      </c>
      <c r="F8" s="192"/>
      <c r="G8" s="192"/>
      <c r="H8" s="192"/>
      <c r="I8" s="193"/>
      <c r="K8" s="194" t="s">
        <v>8</v>
      </c>
      <c r="L8" s="194"/>
      <c r="M8" s="191" t="s">
        <v>328</v>
      </c>
      <c r="N8" s="192"/>
      <c r="O8" s="192"/>
      <c r="P8" s="193"/>
    </row>
    <row r="9" spans="1:25" ht="6" customHeight="1" x14ac:dyDescent="0.25">
      <c r="B9" s="120"/>
      <c r="C9" s="120"/>
      <c r="D9" s="120"/>
      <c r="K9" s="7"/>
      <c r="L9" s="8"/>
    </row>
    <row r="10" spans="1:25" ht="18" customHeight="1" x14ac:dyDescent="0.25">
      <c r="B10" s="190" t="s">
        <v>9</v>
      </c>
      <c r="C10" s="190"/>
      <c r="D10" s="190"/>
      <c r="E10" s="191" t="s">
        <v>327</v>
      </c>
      <c r="F10" s="192"/>
      <c r="G10" s="192"/>
      <c r="H10" s="192"/>
      <c r="I10" s="193"/>
      <c r="K10" s="194" t="s">
        <v>10</v>
      </c>
      <c r="L10" s="194"/>
      <c r="M10" s="191">
        <v>321654987</v>
      </c>
      <c r="N10" s="192"/>
      <c r="O10" s="192"/>
      <c r="P10" s="193"/>
    </row>
    <row r="11" spans="1:25" ht="6" customHeight="1" x14ac:dyDescent="0.2"/>
    <row r="12" spans="1:25" ht="18" customHeight="1" x14ac:dyDescent="0.2">
      <c r="B12" s="190" t="s">
        <v>11</v>
      </c>
      <c r="C12" s="190"/>
      <c r="D12" s="190"/>
      <c r="E12" s="191" t="s">
        <v>325</v>
      </c>
      <c r="F12" s="192"/>
      <c r="G12" s="192"/>
      <c r="H12" s="192"/>
      <c r="I12" s="193"/>
    </row>
    <row r="13" spans="1:25" ht="4.5" customHeight="1" x14ac:dyDescent="0.2"/>
    <row r="14" spans="1:25" s="2" customFormat="1" ht="4.5" customHeight="1" x14ac:dyDescent="0.2">
      <c r="A14" s="9"/>
      <c r="B14" s="200"/>
      <c r="C14" s="200"/>
      <c r="D14" s="200"/>
      <c r="E14" s="201"/>
      <c r="F14" s="201"/>
      <c r="G14" s="201"/>
      <c r="H14" s="201"/>
      <c r="I14" s="201"/>
      <c r="J14" s="9"/>
      <c r="K14" s="9"/>
      <c r="L14" s="10"/>
      <c r="M14" s="10"/>
      <c r="N14" s="9"/>
      <c r="O14" s="9"/>
      <c r="P14" s="9"/>
      <c r="U14" s="9"/>
      <c r="V14" s="9"/>
      <c r="X14" s="70"/>
      <c r="Y14" s="70"/>
    </row>
    <row r="15" spans="1:25" ht="4.5" customHeight="1" x14ac:dyDescent="0.2"/>
    <row r="16" spans="1:25" ht="30.75" customHeight="1" x14ac:dyDescent="0.2">
      <c r="B16" s="187" t="s">
        <v>12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</row>
    <row r="17" spans="1:25" ht="6" customHeight="1" x14ac:dyDescent="0.2"/>
    <row r="18" spans="1:25" ht="37.5" customHeight="1" x14ac:dyDescent="0.2">
      <c r="B18" s="181" t="s">
        <v>47</v>
      </c>
      <c r="C18" s="181"/>
      <c r="D18" s="181"/>
      <c r="E18" s="198" t="s">
        <v>242</v>
      </c>
      <c r="F18" s="198"/>
      <c r="G18" s="198"/>
      <c r="I18" s="36" t="s">
        <v>102</v>
      </c>
      <c r="J18" s="198">
        <f>SolCotizacion!J18</f>
        <v>3979.3</v>
      </c>
      <c r="K18" s="198"/>
      <c r="M18" s="36" t="s">
        <v>103</v>
      </c>
      <c r="N18" s="37">
        <f ca="1">SolCotizacion!N18</f>
        <v>44776</v>
      </c>
    </row>
    <row r="19" spans="1:25" ht="6" customHeight="1" x14ac:dyDescent="0.2"/>
    <row r="20" spans="1:25" ht="29.25" customHeight="1" x14ac:dyDescent="0.2">
      <c r="B20" s="195" t="s">
        <v>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</row>
    <row r="21" spans="1:25" ht="9" customHeight="1" x14ac:dyDescent="0.2">
      <c r="A21" s="15"/>
    </row>
    <row r="22" spans="1:25" ht="33.75" customHeight="1" x14ac:dyDescent="0.2">
      <c r="A22" s="15" t="s">
        <v>22</v>
      </c>
      <c r="B22" s="116" t="str">
        <f>SolCotizacion!B22</f>
        <v>G-Suite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25" ht="5.25" customHeight="1" x14ac:dyDescent="0.2">
      <c r="A23" s="15"/>
    </row>
    <row r="24" spans="1:25" ht="23.25" customHeight="1" x14ac:dyDescent="0.25">
      <c r="A24" s="15"/>
      <c r="B24" s="24" t="s">
        <v>24</v>
      </c>
      <c r="F24" s="11"/>
    </row>
    <row r="25" spans="1:25" ht="25.5" customHeight="1" x14ac:dyDescent="0.2">
      <c r="A25" s="15"/>
      <c r="B25" s="19">
        <v>1</v>
      </c>
      <c r="L25" s="195" t="s">
        <v>20</v>
      </c>
      <c r="M25" s="197"/>
      <c r="N25" s="199" t="s">
        <v>271</v>
      </c>
      <c r="O25" s="199"/>
      <c r="P25" s="199"/>
    </row>
    <row r="26" spans="1:25" ht="9" customHeight="1" x14ac:dyDescent="0.2">
      <c r="A26" s="15"/>
    </row>
    <row r="27" spans="1:25" ht="33.75" customHeight="1" x14ac:dyDescent="0.2">
      <c r="A27" s="15"/>
      <c r="B27" s="117" t="s">
        <v>26</v>
      </c>
      <c r="C27" s="195" t="s">
        <v>41</v>
      </c>
      <c r="D27" s="197"/>
      <c r="E27" s="195" t="s">
        <v>93</v>
      </c>
      <c r="F27" s="196"/>
      <c r="G27" s="196"/>
      <c r="H27" s="196"/>
      <c r="I27" s="117" t="s">
        <v>58</v>
      </c>
      <c r="J27" s="117" t="s">
        <v>40</v>
      </c>
      <c r="K27" s="117" t="s">
        <v>48</v>
      </c>
      <c r="L27" s="117" t="s">
        <v>59</v>
      </c>
      <c r="M27" s="117" t="s">
        <v>60</v>
      </c>
      <c r="N27" s="117" t="s">
        <v>61</v>
      </c>
      <c r="O27" s="117" t="s">
        <v>62</v>
      </c>
      <c r="P27" s="117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215</v>
      </c>
      <c r="X27" s="28" t="s">
        <v>0</v>
      </c>
    </row>
    <row r="28" spans="1:25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IFERROR(VLOOKUP($N$25&amp;$Y28&amp;$C28,temp!$A:$Y,19,0)*$J$18,VLOOKUP("Catalogo principal"&amp;$Y28&amp;$C28,temp!$A:$Y,19,0)*$J$18)</f>
        <v>47751.600000000006</v>
      </c>
      <c r="R28" s="14">
        <f t="shared" ref="R28:R40" si="0">ROUND(Q28/(1-(VLOOKUP("Total porcentaje:",$F:$H,3))),2)</f>
        <v>47751.6</v>
      </c>
      <c r="S28" s="16">
        <v>0</v>
      </c>
      <c r="T28" s="14">
        <f t="shared" ref="T28:T40" si="1">ROUND(R28*(1-S28),2)</f>
        <v>47751.6</v>
      </c>
      <c r="U28" s="14">
        <f t="shared" ref="U28:U40" si="2">ROUND(P28*T28,2)</f>
        <v>5443682.4000000004</v>
      </c>
      <c r="V28" s="16" t="s">
        <v>1</v>
      </c>
      <c r="W28" s="14">
        <f t="shared" ref="W28:W40" si="3">IF(V28="Si",U28*19%,0)</f>
        <v>0</v>
      </c>
      <c r="X28" s="14">
        <f t="shared" ref="X28:X40" si="4">U28+W28</f>
        <v>5443682.4000000004</v>
      </c>
      <c r="Y28" s="73" t="str">
        <f>IFERROR(VLOOKUP($C28&amp;$E$18,Consolidado!$B:$U,5,0),VLOOKUP($C28&amp;"Canal",Consolidado!$B:$U,5,0))</f>
        <v>G-Suite</v>
      </c>
    </row>
    <row r="29" spans="1:25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IFERROR(VLOOKUP($N$25&amp;$Y29&amp;$C29,temp!$A:$Y,19,0)*$J$18,VLOOKUP("Catalogo principal"&amp;$Y29&amp;$C29,temp!$A:$Y,19,0)*$J$18)</f>
        <v>47751.600000000006</v>
      </c>
      <c r="R29" s="14">
        <f t="shared" si="0"/>
        <v>47751.6</v>
      </c>
      <c r="S29" s="16">
        <v>0</v>
      </c>
      <c r="T29" s="14">
        <f t="shared" si="1"/>
        <v>47751.6</v>
      </c>
      <c r="U29" s="14">
        <f t="shared" si="2"/>
        <v>5443682.4000000004</v>
      </c>
      <c r="V29" s="16"/>
      <c r="W29" s="14">
        <f t="shared" si="3"/>
        <v>0</v>
      </c>
      <c r="X29" s="14">
        <f t="shared" si="4"/>
        <v>5443682.4000000004</v>
      </c>
      <c r="Y29" s="73" t="str">
        <f>IFERROR(VLOOKUP($C29&amp;$E$18,Consolidado!$B:$U,5,0),VLOOKUP($C29&amp;"Canal",Consolidado!$B:$U,5,0))</f>
        <v>G-Suite</v>
      </c>
    </row>
    <row r="30" spans="1:25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IFERROR(VLOOKUP($N$25&amp;$Y30&amp;$C30,temp!$A:$Y,19,0)*$J$18,VLOOKUP("Catalogo principal"&amp;$Y30&amp;$C30,temp!$A:$Y,19,0)*$J$18)</f>
        <v>47751.600000000006</v>
      </c>
      <c r="R30" s="14">
        <f t="shared" si="0"/>
        <v>47751.6</v>
      </c>
      <c r="S30" s="16">
        <v>0</v>
      </c>
      <c r="T30" s="14">
        <f t="shared" si="1"/>
        <v>47751.6</v>
      </c>
      <c r="U30" s="14">
        <f t="shared" si="2"/>
        <v>5443682.4000000004</v>
      </c>
      <c r="V30" s="16"/>
      <c r="W30" s="14">
        <f t="shared" si="3"/>
        <v>0</v>
      </c>
      <c r="X30" s="14">
        <f t="shared" si="4"/>
        <v>5443682.4000000004</v>
      </c>
      <c r="Y30" s="73" t="str">
        <f>IFERROR(VLOOKUP($C30&amp;$E$18,Consolidado!$B:$U,5,0),VLOOKUP($C30&amp;"Canal",Consolidado!$B:$U,5,0))</f>
        <v>G-Suite</v>
      </c>
    </row>
    <row r="31" spans="1:25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IFERROR(VLOOKUP($N$25&amp;$Y31&amp;$C31,temp!$A:$Y,19,0)*$J$18,VLOOKUP("Catalogo principal"&amp;$Y31&amp;$C31,temp!$A:$Y,19,0)*$J$18)</f>
        <v>47751.600000000006</v>
      </c>
      <c r="R31" s="14">
        <f t="shared" si="0"/>
        <v>47751.6</v>
      </c>
      <c r="S31" s="16">
        <v>0</v>
      </c>
      <c r="T31" s="14">
        <f t="shared" si="1"/>
        <v>47751.6</v>
      </c>
      <c r="U31" s="14">
        <f t="shared" si="2"/>
        <v>5443682.4000000004</v>
      </c>
      <c r="V31" s="16"/>
      <c r="W31" s="14">
        <f t="shared" si="3"/>
        <v>0</v>
      </c>
      <c r="X31" s="14">
        <f t="shared" si="4"/>
        <v>5443682.4000000004</v>
      </c>
      <c r="Y31" s="73" t="str">
        <f>IFERROR(VLOOKUP($C31&amp;$E$18,Consolidado!$B:$U,5,0),VLOOKUP($C31&amp;"Canal",Consolidado!$B:$U,5,0))</f>
        <v>G-Suite</v>
      </c>
    </row>
    <row r="32" spans="1:25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IFERROR(VLOOKUP($N$25&amp;$Y32&amp;$C32,temp!$A:$Y,19,0)*$J$18,VLOOKUP("Catalogo principal"&amp;$Y32&amp;$C32,temp!$A:$Y,19,0)*$J$18)</f>
        <v>47751.600000000006</v>
      </c>
      <c r="R32" s="14">
        <f t="shared" si="0"/>
        <v>47751.6</v>
      </c>
      <c r="S32" s="16">
        <v>0</v>
      </c>
      <c r="T32" s="14">
        <f t="shared" si="1"/>
        <v>47751.6</v>
      </c>
      <c r="U32" s="14">
        <f t="shared" si="2"/>
        <v>5443682.4000000004</v>
      </c>
      <c r="V32" s="16"/>
      <c r="W32" s="14">
        <f t="shared" si="3"/>
        <v>0</v>
      </c>
      <c r="X32" s="14">
        <f t="shared" si="4"/>
        <v>5443682.4000000004</v>
      </c>
      <c r="Y32" s="73" t="str">
        <f>IFERROR(VLOOKUP($C32&amp;$E$18,Consolidado!$B:$U,5,0),VLOOKUP($C32&amp;"Canal",Consolidado!$B:$U,5,0))</f>
        <v>G-Suite</v>
      </c>
    </row>
    <row r="33" spans="1:25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IFERROR(VLOOKUP($N$25&amp;$Y33&amp;$C33,temp!$A:$Y,19,0)*$J$18,VLOOKUP("Catalogo principal"&amp;$Y33&amp;$C33,temp!$A:$Y,19,0)*$J$18)</f>
        <v>47751.600000000006</v>
      </c>
      <c r="R33" s="14">
        <f t="shared" si="0"/>
        <v>47751.6</v>
      </c>
      <c r="S33" s="16">
        <v>0</v>
      </c>
      <c r="T33" s="14">
        <f t="shared" si="1"/>
        <v>47751.6</v>
      </c>
      <c r="U33" s="14">
        <f t="shared" si="2"/>
        <v>5443682.4000000004</v>
      </c>
      <c r="V33" s="16"/>
      <c r="W33" s="14">
        <f t="shared" si="3"/>
        <v>0</v>
      </c>
      <c r="X33" s="14">
        <f t="shared" si="4"/>
        <v>5443682.4000000004</v>
      </c>
      <c r="Y33" s="73" t="str">
        <f>IFERROR(VLOOKUP($C33&amp;$E$18,Consolidado!$B:$U,5,0),VLOOKUP($C33&amp;"Canal",Consolidado!$B:$U,5,0))</f>
        <v>G-Suite</v>
      </c>
    </row>
    <row r="34" spans="1:25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IFERROR(VLOOKUP($N$25&amp;$Y34&amp;$C34,temp!$A:$Y,19,0)*$J$18,VLOOKUP("Catalogo principal"&amp;$Y34&amp;$C34,temp!$A:$Y,19,0)*$J$18)</f>
        <v>99482.5</v>
      </c>
      <c r="R34" s="14">
        <f t="shared" si="0"/>
        <v>99482.5</v>
      </c>
      <c r="S34" s="16">
        <v>0</v>
      </c>
      <c r="T34" s="14">
        <f t="shared" si="1"/>
        <v>99482.5</v>
      </c>
      <c r="U34" s="14">
        <f t="shared" si="2"/>
        <v>15519270</v>
      </c>
      <c r="V34" s="16"/>
      <c r="W34" s="14">
        <f t="shared" si="3"/>
        <v>0</v>
      </c>
      <c r="X34" s="14">
        <f t="shared" si="4"/>
        <v>15519270</v>
      </c>
      <c r="Y34" s="73" t="str">
        <f>IFERROR(VLOOKUP($C34&amp;$E$18,Consolidado!$B:$U,5,0),VLOOKUP($C34&amp;"Canal",Consolidado!$B:$U,5,0))</f>
        <v>G-Suite</v>
      </c>
    </row>
    <row r="35" spans="1:25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IFERROR(VLOOKUP($N$25&amp;$Y35&amp;$C35,temp!$A:$Y,19,0)*$J$18,VLOOKUP("Catalogo principal"&amp;$Y35&amp;$C35,temp!$A:$Y,19,0)*$J$18)</f>
        <v>99482.5</v>
      </c>
      <c r="R35" s="14">
        <f t="shared" si="0"/>
        <v>99482.5</v>
      </c>
      <c r="S35" s="16">
        <v>0</v>
      </c>
      <c r="T35" s="14">
        <f t="shared" si="1"/>
        <v>99482.5</v>
      </c>
      <c r="U35" s="14">
        <f t="shared" si="2"/>
        <v>15519270</v>
      </c>
      <c r="V35" s="16"/>
      <c r="W35" s="14">
        <f t="shared" si="3"/>
        <v>0</v>
      </c>
      <c r="X35" s="14">
        <f t="shared" si="4"/>
        <v>15519270</v>
      </c>
      <c r="Y35" s="73" t="str">
        <f>IFERROR(VLOOKUP($C35&amp;$E$18,Consolidado!$B:$U,5,0),VLOOKUP($C35&amp;"Canal",Consolidado!$B:$U,5,0))</f>
        <v>G-Suite</v>
      </c>
    </row>
    <row r="36" spans="1:25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IFERROR(VLOOKUP($N$25&amp;$Y36&amp;$C36,temp!$A:$Y,19,0)*$J$18,VLOOKUP("Catalogo principal"&amp;$Y36&amp;$C36,temp!$A:$Y,19,0)*$J$18)</f>
        <v>99482.5</v>
      </c>
      <c r="R36" s="14">
        <f t="shared" si="0"/>
        <v>99482.5</v>
      </c>
      <c r="S36" s="16">
        <v>0</v>
      </c>
      <c r="T36" s="14">
        <f t="shared" si="1"/>
        <v>99482.5</v>
      </c>
      <c r="U36" s="14">
        <f t="shared" si="2"/>
        <v>15519270</v>
      </c>
      <c r="V36" s="16"/>
      <c r="W36" s="14">
        <f t="shared" si="3"/>
        <v>0</v>
      </c>
      <c r="X36" s="14">
        <f t="shared" si="4"/>
        <v>15519270</v>
      </c>
      <c r="Y36" s="73" t="str">
        <f>IFERROR(VLOOKUP($C36&amp;$E$18,Consolidado!$B:$U,5,0),VLOOKUP($C36&amp;"Canal",Consolidado!$B:$U,5,0))</f>
        <v>G-Suite</v>
      </c>
    </row>
    <row r="37" spans="1:25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IFERROR(VLOOKUP($N$25&amp;$Y37&amp;$C37,temp!$A:$Y,19,0)*$J$18,VLOOKUP("Catalogo principal"&amp;$Y37&amp;$C37,temp!$A:$Y,19,0)*$J$18)</f>
        <v>99482.5</v>
      </c>
      <c r="R37" s="14">
        <f t="shared" si="0"/>
        <v>99482.5</v>
      </c>
      <c r="S37" s="16">
        <v>0</v>
      </c>
      <c r="T37" s="14">
        <f t="shared" si="1"/>
        <v>99482.5</v>
      </c>
      <c r="U37" s="14">
        <f t="shared" si="2"/>
        <v>15519270</v>
      </c>
      <c r="V37" s="16"/>
      <c r="W37" s="14">
        <f t="shared" si="3"/>
        <v>0</v>
      </c>
      <c r="X37" s="14">
        <f t="shared" si="4"/>
        <v>15519270</v>
      </c>
      <c r="Y37" s="73" t="str">
        <f>IFERROR(VLOOKUP($C37&amp;$E$18,Consolidado!$B:$U,5,0),VLOOKUP($C37&amp;"Canal",Consolidado!$B:$U,5,0))</f>
        <v>G-Suite</v>
      </c>
    </row>
    <row r="38" spans="1:25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IFERROR(VLOOKUP($N$25&amp;$Y38&amp;$C38,temp!$A:$Y,19,0)*$J$18,VLOOKUP("Catalogo principal"&amp;$Y38&amp;$C38,temp!$A:$Y,19,0)*$J$18)</f>
        <v>99482.5</v>
      </c>
      <c r="R38" s="14">
        <f t="shared" si="0"/>
        <v>99482.5</v>
      </c>
      <c r="S38" s="16">
        <v>0</v>
      </c>
      <c r="T38" s="14">
        <f t="shared" si="1"/>
        <v>99482.5</v>
      </c>
      <c r="U38" s="14">
        <f t="shared" si="2"/>
        <v>15519270</v>
      </c>
      <c r="V38" s="16"/>
      <c r="W38" s="14">
        <f t="shared" si="3"/>
        <v>0</v>
      </c>
      <c r="X38" s="14">
        <f t="shared" si="4"/>
        <v>15519270</v>
      </c>
      <c r="Y38" s="73" t="str">
        <f>IFERROR(VLOOKUP($C38&amp;$E$18,Consolidado!$B:$U,5,0),VLOOKUP($C38&amp;"Canal",Consolidado!$B:$U,5,0))</f>
        <v>G-Suite</v>
      </c>
    </row>
    <row r="39" spans="1:25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IFERROR(VLOOKUP($N$25&amp;$Y39&amp;$C39,temp!$A:$Y,19,0)*$J$18,VLOOKUP("Catalogo principal"&amp;$Y39&amp;$C39,temp!$A:$Y,19,0)*$J$18)</f>
        <v>99482.5</v>
      </c>
      <c r="R39" s="14">
        <f t="shared" si="0"/>
        <v>99482.5</v>
      </c>
      <c r="S39" s="16">
        <v>0</v>
      </c>
      <c r="T39" s="14">
        <f t="shared" si="1"/>
        <v>99482.5</v>
      </c>
      <c r="U39" s="14">
        <f t="shared" si="2"/>
        <v>15519270</v>
      </c>
      <c r="V39" s="16"/>
      <c r="W39" s="14">
        <f t="shared" si="3"/>
        <v>0</v>
      </c>
      <c r="X39" s="14">
        <f t="shared" si="4"/>
        <v>15519270</v>
      </c>
      <c r="Y39" s="73" t="str">
        <f>IFERROR(VLOOKUP($C39&amp;$E$18,Consolidado!$B:$U,5,0),VLOOKUP($C39&amp;"Canal",Consolidado!$B:$U,5,0))</f>
        <v>G-Suite</v>
      </c>
    </row>
    <row r="40" spans="1:25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IFERROR(VLOOKUP($N$25&amp;$Y40&amp;$C40,temp!$A:$Y,19,0),VLOOKUP("Catalogo principal"&amp;$Y40&amp;$C40,temp!$A:$Y,19,0))</f>
        <v>136000</v>
      </c>
      <c r="R40" s="14">
        <f t="shared" si="0"/>
        <v>136000</v>
      </c>
      <c r="S40" s="16">
        <v>0</v>
      </c>
      <c r="T40" s="14">
        <f t="shared" si="1"/>
        <v>136000</v>
      </c>
      <c r="U40" s="14">
        <f t="shared" si="2"/>
        <v>3400000</v>
      </c>
      <c r="V40" s="16" t="s">
        <v>340</v>
      </c>
      <c r="W40" s="14">
        <f t="shared" si="3"/>
        <v>646000</v>
      </c>
      <c r="X40" s="14">
        <f t="shared" si="4"/>
        <v>4046000</v>
      </c>
      <c r="Y40" s="73" t="str">
        <f>IFERROR(VLOOKUP($C40&amp;$E$18,Consolidado!$B:$U,5,0),VLOOKUP($C40&amp;"Canal",Consolidado!$B:$U,5,0))</f>
        <v>Canal</v>
      </c>
    </row>
    <row r="41" spans="1:25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/>
      <c r="U41"/>
      <c r="V41"/>
      <c r="W41" s="28" t="s">
        <v>19</v>
      </c>
      <c r="X41" s="13">
        <f>ROUND(SUM($X$28:$X$40),2)</f>
        <v>129823714.40000001</v>
      </c>
    </row>
    <row r="42" spans="1:25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5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5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5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5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5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21957" spans="24:24" ht="18" customHeight="1" x14ac:dyDescent="0.2">
      <c r="X1021957" s="108" t="e">
        <f>ROUND(SUM(#REF!),2)</f>
        <v>#REF!</v>
      </c>
    </row>
  </sheetData>
  <sheetProtection algorithmName="SHA-512" hashValue="91t/evOqgS/NkJwu1yo6zdkhsphXK5jj453HbHha3QEb0l93K8Hro9N+IxuI/1cLuVnxh03jOMSHN5UN6YQWLg==" saltValue="0uv02m0k1vAL6u4Sb4V5IQ==" spinCount="100000" sheet="1" objects="1" scenarios="1"/>
  <mergeCells count="60">
    <mergeCell ref="F49:G49"/>
    <mergeCell ref="C32:D32"/>
    <mergeCell ref="E32:H32"/>
    <mergeCell ref="C33:D33"/>
    <mergeCell ref="E33:H33"/>
    <mergeCell ref="C48:G48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29:D29"/>
    <mergeCell ref="E29:H29"/>
    <mergeCell ref="C30:D30"/>
    <mergeCell ref="E30:H30"/>
    <mergeCell ref="C31:D31"/>
    <mergeCell ref="E31:H31"/>
    <mergeCell ref="B12:D12"/>
    <mergeCell ref="E12:I12"/>
    <mergeCell ref="B14:D14"/>
    <mergeCell ref="E14:I14"/>
    <mergeCell ref="B18:D18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  <mergeCell ref="C39:D39"/>
    <mergeCell ref="E39:H39"/>
    <mergeCell ref="C47:G47"/>
    <mergeCell ref="C40:D40"/>
    <mergeCell ref="E40:H40"/>
    <mergeCell ref="B44:P44"/>
    <mergeCell ref="B45:P45"/>
    <mergeCell ref="B46:H46"/>
  </mergeCells>
  <conditionalFormatting sqref="J18:K18">
    <cfRule type="expression" dxfId="59" priority="1532">
      <formula>$J$18=0</formula>
    </cfRule>
  </conditionalFormatting>
  <conditionalFormatting sqref="N18">
    <cfRule type="expression" dxfId="58" priority="1531">
      <formula>$N$18=0</formula>
    </cfRule>
  </conditionalFormatting>
  <conditionalFormatting sqref="E28:E40 J28:O40">
    <cfRule type="expression" dxfId="57" priority="10">
      <formula>ISERROR(E28)</formula>
    </cfRule>
  </conditionalFormatting>
  <conditionalFormatting sqref="J28:J40">
    <cfRule type="expression" dxfId="56" priority="9">
      <formula>ISERROR(J28)</formula>
    </cfRule>
  </conditionalFormatting>
  <conditionalFormatting sqref="K28:K40">
    <cfRule type="expression" dxfId="55" priority="8">
      <formula>ISERROR(K28)</formula>
    </cfRule>
  </conditionalFormatting>
  <conditionalFormatting sqref="I28:I40">
    <cfRule type="expression" dxfId="54" priority="7">
      <formula>ISERROR(I28)</formula>
    </cfRule>
  </conditionalFormatting>
  <conditionalFormatting sqref="I28:I40">
    <cfRule type="expression" dxfId="53" priority="6">
      <formula>ISERROR(I28)</formula>
    </cfRule>
  </conditionalFormatting>
  <conditionalFormatting sqref="Q28:Q40 U28:U40 W28:W40">
    <cfRule type="expression" dxfId="52" priority="5">
      <formula>ISERROR(Q28)</formula>
    </cfRule>
  </conditionalFormatting>
  <conditionalFormatting sqref="R28:R40">
    <cfRule type="expression" dxfId="51" priority="4">
      <formula>ISERROR(R28)</formula>
    </cfRule>
  </conditionalFormatting>
  <conditionalFormatting sqref="T28:T40">
    <cfRule type="expression" dxfId="50" priority="3">
      <formula>ISERROR(T28)</formula>
    </cfRule>
  </conditionalFormatting>
  <conditionalFormatting sqref="X28:X40">
    <cfRule type="expression" dxfId="49" priority="2">
      <formula>ISERROR(X28)</formula>
    </cfRule>
  </conditionalFormatting>
  <conditionalFormatting sqref="X41">
    <cfRule type="expression" dxfId="48" priority="1">
      <formula>ISERROR(X41)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40 L48:M48" xr:uid="{00000000-0002-0000-0300-000002000000}"/>
    <dataValidation type="list" allowBlank="1" showInputMessage="1" showErrorMessage="1" sqref="V28:V40" xr:uid="{00000000-0002-0000-0300-000003000000}">
      <formula1>"No,Si"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0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Listas!$F$2:$F$6</xm:f>
          </x14:formula1>
          <xm:sqref>N25:P25</xm:sqref>
        </x14:dataValidation>
        <x14:dataValidation type="list" allowBlank="1" showInputMessage="1" showErrorMessage="1" xr:uid="{00000000-0002-0000-0300-000005000000}">
          <x14:formula1>
            <xm:f>Listas!$D$2:$D$69</xm:f>
          </x14:formula1>
          <xm:sqref>C28:D40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3"/>
  <dimension ref="A1:H100000"/>
  <sheetViews>
    <sheetView workbookViewId="0">
      <selection sqref="A1:H1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114</v>
      </c>
      <c r="C1" t="s">
        <v>115</v>
      </c>
      <c r="D1" t="s">
        <v>116</v>
      </c>
      <c r="E1" s="52" t="s">
        <v>117</v>
      </c>
      <c r="F1" t="s">
        <v>118</v>
      </c>
      <c r="G1" t="s">
        <v>119</v>
      </c>
      <c r="H1" t="s">
        <v>120</v>
      </c>
    </row>
    <row r="2" spans="1:8" x14ac:dyDescent="0.2">
      <c r="A2" t="s">
        <v>121</v>
      </c>
      <c r="B2">
        <v>114</v>
      </c>
      <c r="C2" t="s">
        <v>21</v>
      </c>
      <c r="E2" s="53" t="s">
        <v>336</v>
      </c>
      <c r="F2" t="s">
        <v>122</v>
      </c>
      <c r="G2" t="s">
        <v>332</v>
      </c>
    </row>
    <row r="3" spans="1:8" x14ac:dyDescent="0.2">
      <c r="A3" t="s">
        <v>121</v>
      </c>
      <c r="B3">
        <v>114</v>
      </c>
      <c r="C3" t="s">
        <v>21</v>
      </c>
      <c r="E3" s="53" t="s">
        <v>336</v>
      </c>
      <c r="F3" t="s">
        <v>122</v>
      </c>
      <c r="G3" t="s">
        <v>332</v>
      </c>
    </row>
    <row r="4" spans="1:8" x14ac:dyDescent="0.2">
      <c r="A4" t="s">
        <v>121</v>
      </c>
      <c r="B4">
        <v>114</v>
      </c>
      <c r="C4" t="s">
        <v>21</v>
      </c>
      <c r="E4" s="53" t="s">
        <v>336</v>
      </c>
      <c r="F4" t="s">
        <v>122</v>
      </c>
      <c r="G4" t="s">
        <v>332</v>
      </c>
    </row>
    <row r="5" spans="1:8" x14ac:dyDescent="0.2">
      <c r="A5" t="s">
        <v>121</v>
      </c>
      <c r="B5">
        <v>114</v>
      </c>
      <c r="C5" t="s">
        <v>21</v>
      </c>
      <c r="E5" s="53" t="s">
        <v>336</v>
      </c>
      <c r="F5" t="s">
        <v>122</v>
      </c>
      <c r="G5" t="s">
        <v>332</v>
      </c>
    </row>
    <row r="6" spans="1:8" x14ac:dyDescent="0.2">
      <c r="A6" t="s">
        <v>121</v>
      </c>
      <c r="B6">
        <v>114</v>
      </c>
      <c r="C6" t="s">
        <v>21</v>
      </c>
      <c r="E6" s="53" t="s">
        <v>336</v>
      </c>
      <c r="F6" t="s">
        <v>122</v>
      </c>
      <c r="G6" t="s">
        <v>332</v>
      </c>
    </row>
    <row r="7" spans="1:8" x14ac:dyDescent="0.2">
      <c r="A7" t="s">
        <v>121</v>
      </c>
      <c r="B7">
        <v>114</v>
      </c>
      <c r="C7" t="s">
        <v>21</v>
      </c>
      <c r="E7" s="53" t="s">
        <v>336</v>
      </c>
      <c r="F7" t="s">
        <v>122</v>
      </c>
      <c r="G7" t="s">
        <v>332</v>
      </c>
    </row>
    <row r="8" spans="1:8" x14ac:dyDescent="0.2">
      <c r="A8" t="s">
        <v>121</v>
      </c>
      <c r="B8">
        <v>156</v>
      </c>
      <c r="C8" t="s">
        <v>21</v>
      </c>
      <c r="E8" s="53" t="s">
        <v>337</v>
      </c>
      <c r="F8" t="s">
        <v>122</v>
      </c>
      <c r="G8" t="s">
        <v>333</v>
      </c>
    </row>
    <row r="9" spans="1:8" x14ac:dyDescent="0.2">
      <c r="A9" t="s">
        <v>121</v>
      </c>
      <c r="B9">
        <v>156</v>
      </c>
      <c r="C9" t="s">
        <v>21</v>
      </c>
      <c r="E9" s="53" t="s">
        <v>337</v>
      </c>
      <c r="F9" t="s">
        <v>122</v>
      </c>
      <c r="G9" t="s">
        <v>333</v>
      </c>
    </row>
    <row r="10" spans="1:8" x14ac:dyDescent="0.2">
      <c r="A10" t="s">
        <v>121</v>
      </c>
      <c r="B10">
        <v>156</v>
      </c>
      <c r="C10" t="s">
        <v>21</v>
      </c>
      <c r="E10" s="53" t="s">
        <v>337</v>
      </c>
      <c r="F10" t="s">
        <v>122</v>
      </c>
      <c r="G10" t="s">
        <v>333</v>
      </c>
    </row>
    <row r="11" spans="1:8" x14ac:dyDescent="0.2">
      <c r="A11" t="s">
        <v>121</v>
      </c>
      <c r="B11">
        <v>156</v>
      </c>
      <c r="C11" t="s">
        <v>21</v>
      </c>
      <c r="E11" s="53" t="s">
        <v>337</v>
      </c>
      <c r="F11" t="s">
        <v>122</v>
      </c>
      <c r="G11" t="s">
        <v>333</v>
      </c>
    </row>
    <row r="12" spans="1:8" x14ac:dyDescent="0.2">
      <c r="A12" t="s">
        <v>121</v>
      </c>
      <c r="B12">
        <v>156</v>
      </c>
      <c r="C12" t="s">
        <v>21</v>
      </c>
      <c r="E12" s="53" t="s">
        <v>337</v>
      </c>
      <c r="F12" t="s">
        <v>122</v>
      </c>
      <c r="G12" t="s">
        <v>333</v>
      </c>
    </row>
    <row r="13" spans="1:8" x14ac:dyDescent="0.2">
      <c r="A13" t="s">
        <v>121</v>
      </c>
      <c r="B13">
        <v>156</v>
      </c>
      <c r="C13" t="s">
        <v>21</v>
      </c>
      <c r="E13" s="53" t="s">
        <v>337</v>
      </c>
      <c r="F13" t="s">
        <v>122</v>
      </c>
      <c r="G13" t="s">
        <v>333</v>
      </c>
    </row>
    <row r="14" spans="1:8" x14ac:dyDescent="0.2">
      <c r="A14" t="s">
        <v>121</v>
      </c>
      <c r="B14">
        <v>25</v>
      </c>
      <c r="C14" t="s">
        <v>21</v>
      </c>
      <c r="E14" s="53" t="s">
        <v>338</v>
      </c>
      <c r="F14" t="s">
        <v>122</v>
      </c>
      <c r="G14" t="s">
        <v>334</v>
      </c>
    </row>
    <row r="15" spans="1:8" x14ac:dyDescent="0.2">
      <c r="A15" t="s">
        <v>121</v>
      </c>
      <c r="B15">
        <v>1</v>
      </c>
      <c r="C15" t="s">
        <v>21</v>
      </c>
      <c r="E15" s="53" t="s">
        <v>339</v>
      </c>
      <c r="F15" t="s">
        <v>122</v>
      </c>
      <c r="G15" t="s">
        <v>335</v>
      </c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94</v>
      </c>
    </row>
    <row r="2" spans="1:2" x14ac:dyDescent="0.2">
      <c r="A2" t="s">
        <v>73</v>
      </c>
      <c r="B2" t="s">
        <v>95</v>
      </c>
    </row>
    <row r="3" spans="1:2" x14ac:dyDescent="0.2">
      <c r="A3" t="s">
        <v>74</v>
      </c>
      <c r="B3" t="s">
        <v>96</v>
      </c>
    </row>
    <row r="4" spans="1:2" x14ac:dyDescent="0.2">
      <c r="A4" t="s">
        <v>75</v>
      </c>
      <c r="B4" t="s">
        <v>97</v>
      </c>
    </row>
    <row r="5" spans="1:2" x14ac:dyDescent="0.2">
      <c r="A5" t="s">
        <v>76</v>
      </c>
      <c r="B5" t="s">
        <v>98</v>
      </c>
    </row>
    <row r="6" spans="1:2" x14ac:dyDescent="0.2">
      <c r="A6" t="s">
        <v>77</v>
      </c>
      <c r="B6" t="s">
        <v>99</v>
      </c>
    </row>
    <row r="7" spans="1:2" x14ac:dyDescent="0.2">
      <c r="A7" t="s">
        <v>78</v>
      </c>
      <c r="B7" t="s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/>
  <dimension ref="A1:Y347"/>
  <sheetViews>
    <sheetView zoomScale="70" zoomScaleNormal="70" workbookViewId="0">
      <pane ySplit="1" topLeftCell="A2" activePane="bottomLeft" state="frozen"/>
      <selection activeCell="B16" sqref="B16:P16"/>
      <selection pane="bottomLeft" activeCell="F1" sqref="F1:F347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16.5" style="51" bestFit="1" customWidth="1"/>
    <col min="8" max="8" width="15.125" style="51" customWidth="1"/>
    <col min="9" max="9" width="20.125" style="50" customWidth="1"/>
    <col min="10" max="10" width="67.125" style="49" customWidth="1"/>
    <col min="11" max="11" width="28.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16384" width="11" style="49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123</v>
      </c>
      <c r="Y1" s="49" t="s">
        <v>307</v>
      </c>
    </row>
    <row r="2" spans="1:25" x14ac:dyDescent="0.2">
      <c r="A2" s="100" t="str">
        <f t="shared" ref="A2:A47" si="0">D2&amp;F2&amp;E2</f>
        <v>Catalogo principalWorkspaceIT-GO-GS-00-09</v>
      </c>
      <c r="B2" s="100" t="str">
        <f t="shared" ref="B2:B47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47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 t="str">
        <f t="shared" ref="V2:V31" si="4">H2</f>
        <v>USD</v>
      </c>
      <c r="W2" s="101" t="b">
        <f t="shared" ref="W2:W31" si="5">IF(U2="NO",0,IF(U2="SI",1))</f>
        <v>0</v>
      </c>
      <c r="Y2" s="49" t="s">
        <v>242</v>
      </c>
    </row>
    <row r="3" spans="1: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 t="str">
        <f t="shared" si="4"/>
        <v>USD</v>
      </c>
      <c r="W3" s="101" t="b">
        <f t="shared" si="5"/>
        <v>0</v>
      </c>
    </row>
    <row r="4" spans="1: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 t="str">
        <f t="shared" si="4"/>
        <v>USD</v>
      </c>
      <c r="W4" s="101" t="b">
        <f t="shared" si="5"/>
        <v>0</v>
      </c>
    </row>
    <row r="5" spans="1: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 t="str">
        <f t="shared" si="4"/>
        <v>USD</v>
      </c>
      <c r="W5" s="101" t="b">
        <f t="shared" si="5"/>
        <v>0</v>
      </c>
    </row>
    <row r="6" spans="1: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 t="str">
        <f t="shared" si="4"/>
        <v>USD</v>
      </c>
      <c r="W6" s="101" t="b">
        <f t="shared" si="5"/>
        <v>0</v>
      </c>
    </row>
    <row r="7" spans="1: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 t="str">
        <f t="shared" si="4"/>
        <v>USD</v>
      </c>
      <c r="W7" s="101" t="b">
        <f t="shared" si="5"/>
        <v>0</v>
      </c>
    </row>
    <row r="8" spans="1: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 t="str">
        <f t="shared" si="4"/>
        <v>USD</v>
      </c>
      <c r="W8" s="101" t="b">
        <f t="shared" si="5"/>
        <v>0</v>
      </c>
    </row>
    <row r="9" spans="1: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 t="str">
        <f t="shared" si="4"/>
        <v>USD</v>
      </c>
      <c r="W9" s="101" t="b">
        <f t="shared" si="5"/>
        <v>0</v>
      </c>
    </row>
    <row r="10" spans="1: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 t="str">
        <f t="shared" si="4"/>
        <v>USD</v>
      </c>
      <c r="W10" s="101" t="b">
        <f t="shared" si="5"/>
        <v>0</v>
      </c>
    </row>
    <row r="11" spans="1: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 t="str">
        <f t="shared" si="4"/>
        <v>USD</v>
      </c>
      <c r="W11" s="101" t="b">
        <f t="shared" si="5"/>
        <v>0</v>
      </c>
    </row>
    <row r="12" spans="1: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 t="str">
        <f t="shared" si="4"/>
        <v>USD</v>
      </c>
      <c r="W12" s="101" t="b">
        <f t="shared" si="5"/>
        <v>0</v>
      </c>
    </row>
    <row r="13" spans="1: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 t="str">
        <f t="shared" si="4"/>
        <v>USD</v>
      </c>
      <c r="W13" s="101" t="b">
        <f t="shared" si="5"/>
        <v>0</v>
      </c>
    </row>
    <row r="14" spans="1: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 t="str">
        <f t="shared" si="4"/>
        <v>USD</v>
      </c>
      <c r="W14" s="101" t="b">
        <f t="shared" si="5"/>
        <v>0</v>
      </c>
    </row>
    <row r="15" spans="1: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 t="str">
        <f t="shared" si="4"/>
        <v>USD</v>
      </c>
      <c r="W15" s="101" t="b">
        <f t="shared" si="5"/>
        <v>0</v>
      </c>
    </row>
    <row r="16" spans="1: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 t="str">
        <f t="shared" si="4"/>
        <v>USD</v>
      </c>
      <c r="W16" s="101" t="b">
        <f t="shared" si="5"/>
        <v>0</v>
      </c>
    </row>
    <row r="17" spans="1:23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 t="str">
        <f t="shared" si="4"/>
        <v>USD</v>
      </c>
      <c r="W17" s="101" t="b">
        <f t="shared" si="5"/>
        <v>0</v>
      </c>
    </row>
    <row r="18" spans="1:23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 t="str">
        <f t="shared" si="4"/>
        <v>USD</v>
      </c>
      <c r="W18" s="101" t="b">
        <f t="shared" si="5"/>
        <v>0</v>
      </c>
    </row>
    <row r="19" spans="1:23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 t="str">
        <f t="shared" si="4"/>
        <v>USD</v>
      </c>
      <c r="W19" s="101" t="b">
        <f t="shared" si="5"/>
        <v>0</v>
      </c>
    </row>
    <row r="20" spans="1:23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 t="str">
        <f t="shared" si="4"/>
        <v>USD</v>
      </c>
      <c r="W20" s="101" t="b">
        <f t="shared" si="5"/>
        <v>0</v>
      </c>
    </row>
    <row r="21" spans="1:23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 t="str">
        <f t="shared" si="4"/>
        <v>USD</v>
      </c>
      <c r="W21" s="101" t="b">
        <f t="shared" si="5"/>
        <v>0</v>
      </c>
    </row>
    <row r="22" spans="1:23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 t="str">
        <f t="shared" si="4"/>
        <v>USD</v>
      </c>
      <c r="W22" s="101" t="b">
        <f t="shared" si="5"/>
        <v>0</v>
      </c>
    </row>
    <row r="23" spans="1:23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 t="str">
        <f t="shared" si="4"/>
        <v>USD</v>
      </c>
      <c r="W23" s="101" t="b">
        <f t="shared" si="5"/>
        <v>0</v>
      </c>
    </row>
    <row r="24" spans="1:23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 t="str">
        <f t="shared" si="4"/>
        <v>USD</v>
      </c>
      <c r="W24" s="101" t="b">
        <f t="shared" si="5"/>
        <v>0</v>
      </c>
    </row>
    <row r="25" spans="1:23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 t="str">
        <f t="shared" si="4"/>
        <v>USD</v>
      </c>
      <c r="W25" s="101" t="b">
        <f t="shared" si="5"/>
        <v>0</v>
      </c>
    </row>
    <row r="26" spans="1:23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 t="str">
        <f t="shared" si="4"/>
        <v>USD</v>
      </c>
      <c r="W26" s="101" t="b">
        <f t="shared" si="5"/>
        <v>0</v>
      </c>
    </row>
    <row r="27" spans="1:23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 t="str">
        <f t="shared" si="4"/>
        <v>USD</v>
      </c>
      <c r="W27" s="101" t="b">
        <f t="shared" si="5"/>
        <v>0</v>
      </c>
    </row>
    <row r="28" spans="1:23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 t="str">
        <f t="shared" si="4"/>
        <v>USD</v>
      </c>
      <c r="W28" s="101" t="b">
        <f t="shared" si="5"/>
        <v>0</v>
      </c>
    </row>
    <row r="29" spans="1:23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 t="str">
        <f t="shared" si="4"/>
        <v>USD</v>
      </c>
      <c r="W29" s="101" t="b">
        <f t="shared" si="5"/>
        <v>0</v>
      </c>
    </row>
    <row r="30" spans="1:23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 t="str">
        <f t="shared" si="4"/>
        <v>USD</v>
      </c>
      <c r="W30" s="101" t="b">
        <f t="shared" si="5"/>
        <v>0</v>
      </c>
    </row>
    <row r="31" spans="1:23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 t="str">
        <f t="shared" si="4"/>
        <v>USD</v>
      </c>
      <c r="W31" s="101" t="b">
        <f t="shared" si="5"/>
        <v>0</v>
      </c>
    </row>
    <row r="32" spans="1:23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ref="G32:G47" si="6">D32</f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 t="str">
        <f t="shared" ref="V32:V47" si="7">H32</f>
        <v>USD</v>
      </c>
      <c r="W32" s="101" t="b">
        <f t="shared" ref="W32:W47" si="8">IF(U32="NO",0,IF(U32="SI",1))</f>
        <v>0</v>
      </c>
    </row>
    <row r="33" spans="1:23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6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 t="str">
        <f t="shared" si="7"/>
        <v>USD</v>
      </c>
      <c r="W33" s="101" t="b">
        <f t="shared" si="8"/>
        <v>0</v>
      </c>
    </row>
    <row r="34" spans="1:23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6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 t="str">
        <f t="shared" si="7"/>
        <v>USD</v>
      </c>
      <c r="W34" s="101" t="b">
        <f t="shared" si="8"/>
        <v>0</v>
      </c>
    </row>
    <row r="35" spans="1:23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6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 t="str">
        <f t="shared" si="7"/>
        <v>USD</v>
      </c>
      <c r="W35" s="101" t="b">
        <f t="shared" si="8"/>
        <v>0</v>
      </c>
    </row>
    <row r="36" spans="1:23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6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 t="str">
        <f t="shared" si="7"/>
        <v>USD</v>
      </c>
      <c r="W36" s="101" t="b">
        <f t="shared" si="8"/>
        <v>0</v>
      </c>
    </row>
    <row r="37" spans="1:23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6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 t="str">
        <f t="shared" si="7"/>
        <v>USD</v>
      </c>
      <c r="W37" s="101" t="b">
        <f t="shared" si="8"/>
        <v>0</v>
      </c>
    </row>
    <row r="38" spans="1:23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6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 t="str">
        <f t="shared" si="7"/>
        <v>USD</v>
      </c>
      <c r="W38" s="101" t="b">
        <f t="shared" si="8"/>
        <v>0</v>
      </c>
    </row>
    <row r="39" spans="1:23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6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 t="str">
        <f t="shared" si="7"/>
        <v>USD</v>
      </c>
      <c r="W39" s="101" t="b">
        <f t="shared" si="8"/>
        <v>0</v>
      </c>
    </row>
    <row r="40" spans="1:23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6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 t="str">
        <f t="shared" si="7"/>
        <v>USD</v>
      </c>
      <c r="W40" s="101" t="b">
        <f t="shared" si="8"/>
        <v>0</v>
      </c>
    </row>
    <row r="41" spans="1:23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6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 t="str">
        <f t="shared" si="7"/>
        <v>USD</v>
      </c>
      <c r="W41" s="101" t="b">
        <f t="shared" si="8"/>
        <v>0</v>
      </c>
    </row>
    <row r="42" spans="1:23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6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 t="str">
        <f t="shared" si="7"/>
        <v>USD</v>
      </c>
      <c r="W42" s="101" t="b">
        <f t="shared" si="8"/>
        <v>0</v>
      </c>
    </row>
    <row r="43" spans="1:23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6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 t="str">
        <f t="shared" si="7"/>
        <v>USD</v>
      </c>
      <c r="W43" s="101" t="b">
        <f t="shared" si="8"/>
        <v>0</v>
      </c>
    </row>
    <row r="44" spans="1:23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6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 t="str">
        <f t="shared" si="7"/>
        <v>USD</v>
      </c>
      <c r="W44" s="101" t="b">
        <f t="shared" si="8"/>
        <v>0</v>
      </c>
    </row>
    <row r="45" spans="1:23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6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 t="str">
        <f t="shared" si="7"/>
        <v>USD</v>
      </c>
      <c r="W45" s="101" t="b">
        <f t="shared" si="8"/>
        <v>0</v>
      </c>
    </row>
    <row r="46" spans="1:23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6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 t="str">
        <f t="shared" si="7"/>
        <v>USD</v>
      </c>
      <c r="W46" s="101" t="b">
        <f t="shared" si="8"/>
        <v>0</v>
      </c>
    </row>
    <row r="47" spans="1:23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6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 t="str">
        <f t="shared" si="7"/>
        <v>USD</v>
      </c>
      <c r="W47" s="101" t="b">
        <f t="shared" si="8"/>
        <v>0</v>
      </c>
    </row>
    <row r="48" spans="1:23" x14ac:dyDescent="0.2">
      <c r="A48" s="100" t="str">
        <f t="shared" ref="A48:A111" si="9">D48&amp;F48&amp;E48</f>
        <v>ServinformaciónCanalIT-SW-01-01</v>
      </c>
      <c r="B48" s="100" t="str">
        <f t="shared" ref="B48:B111" si="10">E48&amp;F48</f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ref="Q48:Q107" si="11">E48</f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 t="str">
        <f t="shared" ref="V48:V107" si="12">H48</f>
        <v>COP</v>
      </c>
      <c r="W48" s="101" t="b">
        <f t="shared" ref="W48:W107" si="13">IF(U48="NO",0,IF(U48="SI",1))</f>
        <v>0</v>
      </c>
    </row>
    <row r="49" spans="1:23" x14ac:dyDescent="0.2">
      <c r="A49" s="100" t="str">
        <f t="shared" si="9"/>
        <v>ServinformaciónCanalIT-SW-01-02</v>
      </c>
      <c r="B49" s="100" t="str">
        <f t="shared" si="10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11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 t="str">
        <f t="shared" si="12"/>
        <v>COP</v>
      </c>
      <c r="W49" s="101" t="b">
        <f t="shared" si="13"/>
        <v>0</v>
      </c>
    </row>
    <row r="50" spans="1:23" x14ac:dyDescent="0.2">
      <c r="A50" s="100" t="str">
        <f t="shared" si="9"/>
        <v>ServinformaciónCanalIT-SW-01-03</v>
      </c>
      <c r="B50" s="100" t="str">
        <f t="shared" si="10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11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 t="str">
        <f t="shared" si="12"/>
        <v>COP</v>
      </c>
      <c r="W50" s="101" t="b">
        <f t="shared" si="13"/>
        <v>0</v>
      </c>
    </row>
    <row r="51" spans="1:23" x14ac:dyDescent="0.2">
      <c r="A51" s="100" t="str">
        <f t="shared" si="9"/>
        <v>ServinformaciónCanalIT-SW-01-04</v>
      </c>
      <c r="B51" s="100" t="str">
        <f t="shared" si="10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11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 t="str">
        <f t="shared" si="12"/>
        <v>COP</v>
      </c>
      <c r="W51" s="101" t="b">
        <f t="shared" si="13"/>
        <v>0</v>
      </c>
    </row>
    <row r="52" spans="1:23" x14ac:dyDescent="0.2">
      <c r="A52" s="100" t="str">
        <f t="shared" si="9"/>
        <v>ServinformaciónCanalIT-SW-01-05</v>
      </c>
      <c r="B52" s="100" t="str">
        <f t="shared" si="10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11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 t="str">
        <f t="shared" si="12"/>
        <v>COP</v>
      </c>
      <c r="W52" s="101" t="b">
        <f t="shared" si="13"/>
        <v>0</v>
      </c>
    </row>
    <row r="53" spans="1:23" x14ac:dyDescent="0.2">
      <c r="A53" s="100" t="str">
        <f t="shared" si="9"/>
        <v>ServinformaciónCanalIT-SW-01-06</v>
      </c>
      <c r="B53" s="100" t="str">
        <f t="shared" si="10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11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 t="str">
        <f t="shared" si="12"/>
        <v>COP</v>
      </c>
      <c r="W53" s="101" t="b">
        <f t="shared" si="13"/>
        <v>0</v>
      </c>
    </row>
    <row r="54" spans="1:23" x14ac:dyDescent="0.2">
      <c r="A54" s="100" t="str">
        <f t="shared" si="9"/>
        <v>ServinformaciónCanalIT-SW-02-01</v>
      </c>
      <c r="B54" s="100" t="str">
        <f t="shared" si="10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11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 t="str">
        <f t="shared" si="12"/>
        <v>COP</v>
      </c>
      <c r="W54" s="101" t="b">
        <f t="shared" si="13"/>
        <v>0</v>
      </c>
    </row>
    <row r="55" spans="1:23" x14ac:dyDescent="0.2">
      <c r="A55" s="100" t="str">
        <f t="shared" si="9"/>
        <v>ServinformaciónCanalIT-SW-02-02</v>
      </c>
      <c r="B55" s="100" t="str">
        <f t="shared" si="10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11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 t="str">
        <f t="shared" si="12"/>
        <v>COP</v>
      </c>
      <c r="W55" s="101" t="b">
        <f t="shared" si="13"/>
        <v>0</v>
      </c>
    </row>
    <row r="56" spans="1:23" x14ac:dyDescent="0.2">
      <c r="A56" s="100" t="str">
        <f t="shared" si="9"/>
        <v>ServinformaciónCanalIT-SW-02-03</v>
      </c>
      <c r="B56" s="100" t="str">
        <f t="shared" si="10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11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 t="str">
        <f t="shared" si="12"/>
        <v>COP</v>
      </c>
      <c r="W56" s="101" t="b">
        <f t="shared" si="13"/>
        <v>0</v>
      </c>
    </row>
    <row r="57" spans="1:23" x14ac:dyDescent="0.2">
      <c r="A57" s="100" t="str">
        <f t="shared" si="9"/>
        <v>ServinformaciónCanalIT-SW-02-04</v>
      </c>
      <c r="B57" s="100" t="str">
        <f t="shared" si="10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11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 t="str">
        <f t="shared" si="12"/>
        <v>COP</v>
      </c>
      <c r="W57" s="101" t="b">
        <f t="shared" si="13"/>
        <v>0</v>
      </c>
    </row>
    <row r="58" spans="1:23" x14ac:dyDescent="0.2">
      <c r="A58" s="100" t="str">
        <f t="shared" si="9"/>
        <v>ServinformaciónCanalIT-SW-02-05</v>
      </c>
      <c r="B58" s="100" t="str">
        <f t="shared" si="10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11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 t="str">
        <f t="shared" si="12"/>
        <v>COP</v>
      </c>
      <c r="W58" s="101" t="b">
        <f t="shared" si="13"/>
        <v>0</v>
      </c>
    </row>
    <row r="59" spans="1:23" x14ac:dyDescent="0.2">
      <c r="A59" s="100" t="str">
        <f t="shared" si="9"/>
        <v>ServinformaciónCanalIT-SW-02-06</v>
      </c>
      <c r="B59" s="100" t="str">
        <f t="shared" si="10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11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 t="str">
        <f t="shared" si="12"/>
        <v>COP</v>
      </c>
      <c r="W59" s="101" t="b">
        <f t="shared" si="13"/>
        <v>0</v>
      </c>
    </row>
    <row r="60" spans="1:23" x14ac:dyDescent="0.2">
      <c r="A60" s="100" t="str">
        <f t="shared" si="9"/>
        <v>ServinformaciónCanalIT-SW-03-01</v>
      </c>
      <c r="B60" s="100" t="str">
        <f t="shared" si="10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11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 t="str">
        <f t="shared" si="12"/>
        <v>COP</v>
      </c>
      <c r="W60" s="101" t="b">
        <f t="shared" si="13"/>
        <v>0</v>
      </c>
    </row>
    <row r="61" spans="1:23" x14ac:dyDescent="0.2">
      <c r="A61" s="100" t="str">
        <f t="shared" si="9"/>
        <v>ServinformaciónCanalIT-SW-03-02</v>
      </c>
      <c r="B61" s="100" t="str">
        <f t="shared" si="10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11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 t="str">
        <f t="shared" si="12"/>
        <v>COP</v>
      </c>
      <c r="W61" s="101" t="b">
        <f t="shared" si="13"/>
        <v>0</v>
      </c>
    </row>
    <row r="62" spans="1:23" x14ac:dyDescent="0.2">
      <c r="A62" s="100" t="str">
        <f t="shared" si="9"/>
        <v>ServinformaciónCanalIT-SW-03-03</v>
      </c>
      <c r="B62" s="100" t="str">
        <f t="shared" si="10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11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 t="str">
        <f t="shared" si="12"/>
        <v>COP</v>
      </c>
      <c r="W62" s="101" t="b">
        <f t="shared" si="13"/>
        <v>0</v>
      </c>
    </row>
    <row r="63" spans="1:23" x14ac:dyDescent="0.2">
      <c r="A63" s="100" t="str">
        <f t="shared" si="9"/>
        <v>ServinformaciónCanalIT-SW-03-04</v>
      </c>
      <c r="B63" s="100" t="str">
        <f t="shared" si="10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11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 t="str">
        <f t="shared" si="12"/>
        <v>COP</v>
      </c>
      <c r="W63" s="101" t="b">
        <f t="shared" si="13"/>
        <v>0</v>
      </c>
    </row>
    <row r="64" spans="1:23" x14ac:dyDescent="0.2">
      <c r="A64" s="100" t="str">
        <f t="shared" si="9"/>
        <v>ServinformaciónCanalIT-SW-03-05</v>
      </c>
      <c r="B64" s="100" t="str">
        <f t="shared" si="10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11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 t="str">
        <f t="shared" si="12"/>
        <v>COP</v>
      </c>
      <c r="W64" s="101" t="b">
        <f t="shared" si="13"/>
        <v>0</v>
      </c>
    </row>
    <row r="65" spans="1:23" x14ac:dyDescent="0.2">
      <c r="A65" s="100" t="str">
        <f t="shared" si="9"/>
        <v>ServinformaciónCanalIT-SW-03-06</v>
      </c>
      <c r="B65" s="100" t="str">
        <f t="shared" si="10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11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 t="str">
        <f t="shared" si="12"/>
        <v>COP</v>
      </c>
      <c r="W65" s="101" t="b">
        <f t="shared" si="13"/>
        <v>0</v>
      </c>
    </row>
    <row r="66" spans="1:23" x14ac:dyDescent="0.2">
      <c r="A66" s="100" t="str">
        <f t="shared" si="9"/>
        <v>ServinformaciónCanalIT-SW-04-01</v>
      </c>
      <c r="B66" s="100" t="str">
        <f t="shared" si="10"/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si="11"/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 t="str">
        <f t="shared" si="12"/>
        <v>COP</v>
      </c>
      <c r="W66" s="101" t="b">
        <f t="shared" si="13"/>
        <v>0</v>
      </c>
    </row>
    <row r="67" spans="1:23" x14ac:dyDescent="0.2">
      <c r="A67" s="100" t="str">
        <f t="shared" si="9"/>
        <v>ServinformaciónCanalIT-SW-04-02</v>
      </c>
      <c r="B67" s="100" t="str">
        <f t="shared" si="10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11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 t="str">
        <f t="shared" si="12"/>
        <v>COP</v>
      </c>
      <c r="W67" s="101" t="b">
        <f t="shared" si="13"/>
        <v>0</v>
      </c>
    </row>
    <row r="68" spans="1:23" x14ac:dyDescent="0.2">
      <c r="A68" s="100" t="str">
        <f t="shared" si="9"/>
        <v>ServinformaciónCanalIT-SW-04-03</v>
      </c>
      <c r="B68" s="100" t="str">
        <f t="shared" si="10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11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 t="str">
        <f t="shared" si="12"/>
        <v>COP</v>
      </c>
      <c r="W68" s="101" t="b">
        <f t="shared" si="13"/>
        <v>0</v>
      </c>
    </row>
    <row r="69" spans="1:23" x14ac:dyDescent="0.2">
      <c r="A69" s="100" t="str">
        <f t="shared" si="9"/>
        <v>ServinformaciónCanalIT-SW-04-04</v>
      </c>
      <c r="B69" s="100" t="str">
        <f t="shared" si="10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11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 t="str">
        <f t="shared" si="12"/>
        <v>COP</v>
      </c>
      <c r="W69" s="101" t="b">
        <f t="shared" si="13"/>
        <v>0</v>
      </c>
    </row>
    <row r="70" spans="1:23" x14ac:dyDescent="0.2">
      <c r="A70" s="100" t="str">
        <f t="shared" si="9"/>
        <v>ServinformaciónCanalIT-SW-04-05</v>
      </c>
      <c r="B70" s="100" t="str">
        <f t="shared" si="10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11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 t="str">
        <f t="shared" si="12"/>
        <v>COP</v>
      </c>
      <c r="W70" s="101" t="b">
        <f t="shared" si="13"/>
        <v>0</v>
      </c>
    </row>
    <row r="71" spans="1:23" x14ac:dyDescent="0.2">
      <c r="A71" s="100" t="str">
        <f t="shared" si="9"/>
        <v>ServinformaciónCanalIT-SW-04-06</v>
      </c>
      <c r="B71" s="100" t="str">
        <f t="shared" si="10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11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 t="str">
        <f t="shared" si="12"/>
        <v>COP</v>
      </c>
      <c r="W71" s="101" t="b">
        <f t="shared" si="13"/>
        <v>0</v>
      </c>
    </row>
    <row r="72" spans="1:23" x14ac:dyDescent="0.2">
      <c r="A72" s="100" t="str">
        <f t="shared" si="9"/>
        <v>ServinformaciónCanalIT-SW-05-01</v>
      </c>
      <c r="B72" s="100" t="str">
        <f t="shared" si="10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11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 t="str">
        <f t="shared" si="12"/>
        <v>COP</v>
      </c>
      <c r="W72" s="101" t="b">
        <f t="shared" si="13"/>
        <v>0</v>
      </c>
    </row>
    <row r="73" spans="1:23" x14ac:dyDescent="0.2">
      <c r="A73" s="100" t="str">
        <f t="shared" si="9"/>
        <v>ServinformaciónCanalIT-SW-05-02</v>
      </c>
      <c r="B73" s="100" t="str">
        <f t="shared" si="10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11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 t="str">
        <f t="shared" si="12"/>
        <v>COP</v>
      </c>
      <c r="W73" s="101" t="b">
        <f t="shared" si="13"/>
        <v>0</v>
      </c>
    </row>
    <row r="74" spans="1:23" x14ac:dyDescent="0.2">
      <c r="A74" s="100" t="str">
        <f t="shared" si="9"/>
        <v>ServinformaciónCanalIT-SW-05-03</v>
      </c>
      <c r="B74" s="100" t="str">
        <f t="shared" si="10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11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 t="str">
        <f t="shared" si="12"/>
        <v>COP</v>
      </c>
      <c r="W74" s="101" t="b">
        <f t="shared" si="13"/>
        <v>0</v>
      </c>
    </row>
    <row r="75" spans="1:23" x14ac:dyDescent="0.2">
      <c r="A75" s="100" t="str">
        <f t="shared" si="9"/>
        <v>ServinformaciónCanalIT-SW-05-04</v>
      </c>
      <c r="B75" s="100" t="str">
        <f t="shared" si="10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11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 t="str">
        <f t="shared" si="12"/>
        <v>COP</v>
      </c>
      <c r="W75" s="101" t="b">
        <f t="shared" si="13"/>
        <v>0</v>
      </c>
    </row>
    <row r="76" spans="1:23" x14ac:dyDescent="0.2">
      <c r="A76" s="100" t="str">
        <f t="shared" si="9"/>
        <v>ServinformaciónCanalIT-SW-05-05</v>
      </c>
      <c r="B76" s="100" t="str">
        <f t="shared" si="10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11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 t="str">
        <f t="shared" si="12"/>
        <v>COP</v>
      </c>
      <c r="W76" s="101" t="b">
        <f t="shared" si="13"/>
        <v>0</v>
      </c>
    </row>
    <row r="77" spans="1:23" x14ac:dyDescent="0.2">
      <c r="A77" s="100" t="str">
        <f t="shared" si="9"/>
        <v>ServinformaciónCanalIT-SW-05-06</v>
      </c>
      <c r="B77" s="100" t="str">
        <f t="shared" si="10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11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 t="str">
        <f t="shared" si="12"/>
        <v>COP</v>
      </c>
      <c r="W77" s="101" t="b">
        <f t="shared" si="13"/>
        <v>0</v>
      </c>
    </row>
    <row r="78" spans="1:23" x14ac:dyDescent="0.2">
      <c r="A78" s="100" t="str">
        <f t="shared" si="9"/>
        <v>ServinformaciónCanalIT-SW-06-01</v>
      </c>
      <c r="B78" s="100" t="str">
        <f t="shared" si="10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11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 t="str">
        <f t="shared" si="12"/>
        <v>COP</v>
      </c>
      <c r="W78" s="101" t="b">
        <f t="shared" si="13"/>
        <v>0</v>
      </c>
    </row>
    <row r="79" spans="1:23" x14ac:dyDescent="0.2">
      <c r="A79" s="100" t="str">
        <f t="shared" si="9"/>
        <v>ServinformaciónCanalIT-SW-06-02</v>
      </c>
      <c r="B79" s="100" t="str">
        <f t="shared" si="10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11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 t="str">
        <f t="shared" si="12"/>
        <v>COP</v>
      </c>
      <c r="W79" s="101" t="b">
        <f t="shared" si="13"/>
        <v>0</v>
      </c>
    </row>
    <row r="80" spans="1:23" x14ac:dyDescent="0.2">
      <c r="A80" s="100" t="str">
        <f t="shared" si="9"/>
        <v>ServinformaciónCanalIT-SW-06-03</v>
      </c>
      <c r="B80" s="100" t="str">
        <f t="shared" si="10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11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 t="str">
        <f t="shared" si="12"/>
        <v>COP</v>
      </c>
      <c r="W80" s="101" t="b">
        <f t="shared" si="13"/>
        <v>0</v>
      </c>
    </row>
    <row r="81" spans="1:23" x14ac:dyDescent="0.2">
      <c r="A81" s="100" t="str">
        <f t="shared" si="9"/>
        <v>ServinformaciónCanalIT-SW-07-01</v>
      </c>
      <c r="B81" s="100" t="str">
        <f t="shared" si="10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11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 t="str">
        <f t="shared" si="12"/>
        <v>COP</v>
      </c>
      <c r="W81" s="101" t="b">
        <f t="shared" si="13"/>
        <v>0</v>
      </c>
    </row>
    <row r="82" spans="1:23" x14ac:dyDescent="0.2">
      <c r="A82" s="100" t="str">
        <f t="shared" si="9"/>
        <v>ServinformaciónCanalIT-SW-07-02</v>
      </c>
      <c r="B82" s="100" t="str">
        <f t="shared" si="10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11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 t="str">
        <f t="shared" si="12"/>
        <v>COP</v>
      </c>
      <c r="W82" s="101" t="b">
        <f t="shared" si="13"/>
        <v>0</v>
      </c>
    </row>
    <row r="83" spans="1:23" x14ac:dyDescent="0.2">
      <c r="A83" s="100" t="str">
        <f t="shared" si="9"/>
        <v>ServinformaciónCanalIT-SW-07-03</v>
      </c>
      <c r="B83" s="100" t="str">
        <f t="shared" si="10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11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 t="str">
        <f t="shared" si="12"/>
        <v>COP</v>
      </c>
      <c r="W83" s="101" t="b">
        <f t="shared" si="13"/>
        <v>0</v>
      </c>
    </row>
    <row r="84" spans="1:23" x14ac:dyDescent="0.2">
      <c r="A84" s="100" t="str">
        <f t="shared" si="9"/>
        <v>ServinformaciónCanalIT-SW-07-04</v>
      </c>
      <c r="B84" s="100" t="str">
        <f t="shared" si="10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11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 t="str">
        <f t="shared" si="12"/>
        <v>COP</v>
      </c>
      <c r="W84" s="101" t="b">
        <f t="shared" si="13"/>
        <v>0</v>
      </c>
    </row>
    <row r="85" spans="1:23" x14ac:dyDescent="0.2">
      <c r="A85" s="100" t="str">
        <f t="shared" si="9"/>
        <v>ServinformaciónCanalIT-SW-07-05</v>
      </c>
      <c r="B85" s="100" t="str">
        <f t="shared" si="10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11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 t="str">
        <f t="shared" si="12"/>
        <v>COP</v>
      </c>
      <c r="W85" s="101" t="b">
        <f t="shared" si="13"/>
        <v>0</v>
      </c>
    </row>
    <row r="86" spans="1:23" x14ac:dyDescent="0.2">
      <c r="A86" s="100" t="str">
        <f t="shared" si="9"/>
        <v>ServinformaciónCanalIT-SW-07-06</v>
      </c>
      <c r="B86" s="100" t="str">
        <f t="shared" si="10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11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 t="str">
        <f t="shared" si="12"/>
        <v>COP</v>
      </c>
      <c r="W86" s="101" t="b">
        <f t="shared" si="13"/>
        <v>0</v>
      </c>
    </row>
    <row r="87" spans="1:23" x14ac:dyDescent="0.2">
      <c r="A87" s="100" t="str">
        <f t="shared" si="9"/>
        <v>ServinformaciónCanalIT-SW-08-01</v>
      </c>
      <c r="B87" s="100" t="str">
        <f t="shared" si="10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4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11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 t="str">
        <f t="shared" si="12"/>
        <v>COP</v>
      </c>
      <c r="W87" s="101" t="b">
        <f t="shared" si="13"/>
        <v>0</v>
      </c>
    </row>
    <row r="88" spans="1:23" x14ac:dyDescent="0.2">
      <c r="A88" s="100" t="str">
        <f t="shared" si="9"/>
        <v>ServinformaciónCanalIT-SW-08-02</v>
      </c>
      <c r="B88" s="100" t="str">
        <f t="shared" si="10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4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11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 t="str">
        <f t="shared" si="12"/>
        <v>COP</v>
      </c>
      <c r="W88" s="101" t="b">
        <f t="shared" si="13"/>
        <v>0</v>
      </c>
    </row>
    <row r="89" spans="1:23" x14ac:dyDescent="0.2">
      <c r="A89" s="100" t="str">
        <f t="shared" si="9"/>
        <v>ServinformaciónCanalIT-SW-08-03</v>
      </c>
      <c r="B89" s="100" t="str">
        <f t="shared" si="10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4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11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 t="str">
        <f t="shared" si="12"/>
        <v>COP</v>
      </c>
      <c r="W89" s="101" t="b">
        <f t="shared" si="13"/>
        <v>0</v>
      </c>
    </row>
    <row r="90" spans="1:23" x14ac:dyDescent="0.2">
      <c r="A90" s="100" t="str">
        <f t="shared" si="9"/>
        <v>ServinformaciónCanalIT-SW-08-04</v>
      </c>
      <c r="B90" s="100" t="str">
        <f t="shared" si="10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4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11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 t="str">
        <f t="shared" si="12"/>
        <v>COP</v>
      </c>
      <c r="W90" s="101" t="b">
        <f t="shared" si="13"/>
        <v>0</v>
      </c>
    </row>
    <row r="91" spans="1:23" x14ac:dyDescent="0.2">
      <c r="A91" s="100" t="str">
        <f t="shared" si="9"/>
        <v>ServinformaciónCanalIT-SW-08-05</v>
      </c>
      <c r="B91" s="100" t="str">
        <f t="shared" si="10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4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11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 t="str">
        <f t="shared" si="12"/>
        <v>COP</v>
      </c>
      <c r="W91" s="101" t="b">
        <f t="shared" si="13"/>
        <v>0</v>
      </c>
    </row>
    <row r="92" spans="1:23" x14ac:dyDescent="0.2">
      <c r="A92" s="100" t="str">
        <f t="shared" si="9"/>
        <v>ServinformaciónCanalIT-SW-08-06</v>
      </c>
      <c r="B92" s="100" t="str">
        <f t="shared" si="10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4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11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 t="str">
        <f t="shared" si="12"/>
        <v>COP</v>
      </c>
      <c r="W92" s="101" t="b">
        <f t="shared" si="13"/>
        <v>0</v>
      </c>
    </row>
    <row r="93" spans="1:23" x14ac:dyDescent="0.2">
      <c r="A93" s="100" t="str">
        <f t="shared" si="9"/>
        <v>ServinformaciónCanalIT-SW-09-01</v>
      </c>
      <c r="B93" s="100" t="str">
        <f t="shared" si="10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4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11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 t="str">
        <f t="shared" si="12"/>
        <v>COP</v>
      </c>
      <c r="W93" s="101" t="b">
        <f t="shared" si="13"/>
        <v>0</v>
      </c>
    </row>
    <row r="94" spans="1:23" x14ac:dyDescent="0.2">
      <c r="A94" s="100" t="str">
        <f t="shared" si="9"/>
        <v>ServinformaciónCanalIT-SW-09-02</v>
      </c>
      <c r="B94" s="100" t="str">
        <f t="shared" si="10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4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11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 t="str">
        <f t="shared" si="12"/>
        <v>COP</v>
      </c>
      <c r="W94" s="101" t="b">
        <f t="shared" si="13"/>
        <v>0</v>
      </c>
    </row>
    <row r="95" spans="1:23" x14ac:dyDescent="0.2">
      <c r="A95" s="100" t="str">
        <f t="shared" si="9"/>
        <v>ServinformaciónCanalIT-SW-09-03</v>
      </c>
      <c r="B95" s="100" t="str">
        <f t="shared" si="10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4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11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 t="str">
        <f t="shared" si="12"/>
        <v>COP</v>
      </c>
      <c r="W95" s="101" t="b">
        <f t="shared" si="13"/>
        <v>0</v>
      </c>
    </row>
    <row r="96" spans="1:23" x14ac:dyDescent="0.2">
      <c r="A96" s="100" t="str">
        <f t="shared" si="9"/>
        <v>ServinformaciónCanalIT-SW-10-01</v>
      </c>
      <c r="B96" s="100" t="str">
        <f t="shared" si="10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4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11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 t="str">
        <f t="shared" si="12"/>
        <v>COP</v>
      </c>
      <c r="W96" s="101" t="b">
        <f t="shared" si="13"/>
        <v>0</v>
      </c>
    </row>
    <row r="97" spans="1:23" x14ac:dyDescent="0.2">
      <c r="A97" s="100" t="str">
        <f t="shared" si="9"/>
        <v>ServinformaciónCanalIT-SW-10-02</v>
      </c>
      <c r="B97" s="100" t="str">
        <f t="shared" si="10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4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11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 t="str">
        <f t="shared" si="12"/>
        <v>COP</v>
      </c>
      <c r="W97" s="101" t="b">
        <f t="shared" si="13"/>
        <v>0</v>
      </c>
    </row>
    <row r="98" spans="1:23" x14ac:dyDescent="0.2">
      <c r="A98" s="100" t="str">
        <f t="shared" si="9"/>
        <v>ServinformaciónCanalIT-SW-10-03</v>
      </c>
      <c r="B98" s="100" t="str">
        <f t="shared" si="10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4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11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 t="str">
        <f t="shared" si="12"/>
        <v>COP</v>
      </c>
      <c r="W98" s="101" t="b">
        <f t="shared" si="13"/>
        <v>0</v>
      </c>
    </row>
    <row r="99" spans="1:23" x14ac:dyDescent="0.2">
      <c r="A99" s="100" t="str">
        <f t="shared" si="9"/>
        <v>ServinformaciónCanalIT-SW-10-04</v>
      </c>
      <c r="B99" s="100" t="str">
        <f t="shared" si="10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4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11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 t="str">
        <f t="shared" si="12"/>
        <v>COP</v>
      </c>
      <c r="W99" s="101" t="b">
        <f t="shared" si="13"/>
        <v>0</v>
      </c>
    </row>
    <row r="100" spans="1:23" x14ac:dyDescent="0.2">
      <c r="A100" s="100" t="str">
        <f t="shared" si="9"/>
        <v>ServinformaciónCanalIT-SW-10-05</v>
      </c>
      <c r="B100" s="100" t="str">
        <f t="shared" si="10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4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11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 t="str">
        <f t="shared" si="12"/>
        <v>COP</v>
      </c>
      <c r="W100" s="101" t="b">
        <f t="shared" si="13"/>
        <v>0</v>
      </c>
    </row>
    <row r="101" spans="1:23" x14ac:dyDescent="0.2">
      <c r="A101" s="100" t="str">
        <f t="shared" si="9"/>
        <v>ServinformaciónCanalIT-SW-10-06</v>
      </c>
      <c r="B101" s="100" t="str">
        <f t="shared" si="10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4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11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 t="str">
        <f t="shared" si="12"/>
        <v>COP</v>
      </c>
      <c r="W101" s="101" t="b">
        <f t="shared" si="13"/>
        <v>0</v>
      </c>
    </row>
    <row r="102" spans="1:23" x14ac:dyDescent="0.2">
      <c r="A102" s="100" t="str">
        <f t="shared" si="9"/>
        <v>ServinformaciónCanalIT-SW-11-01</v>
      </c>
      <c r="B102" s="100" t="str">
        <f t="shared" si="10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4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11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 t="str">
        <f t="shared" si="12"/>
        <v>COP</v>
      </c>
      <c r="W102" s="101" t="b">
        <f t="shared" si="13"/>
        <v>0</v>
      </c>
    </row>
    <row r="103" spans="1:23" x14ac:dyDescent="0.2">
      <c r="A103" s="100" t="str">
        <f t="shared" si="9"/>
        <v>ServinformaciónCanalIT-SW-11-02</v>
      </c>
      <c r="B103" s="100" t="str">
        <f t="shared" si="10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4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11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 t="str">
        <f t="shared" si="12"/>
        <v>COP</v>
      </c>
      <c r="W103" s="101" t="b">
        <f t="shared" si="13"/>
        <v>0</v>
      </c>
    </row>
    <row r="104" spans="1:23" x14ac:dyDescent="0.2">
      <c r="A104" s="100" t="str">
        <f t="shared" si="9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4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 t="str">
        <f t="shared" si="12"/>
        <v>COP</v>
      </c>
      <c r="W104" s="101" t="b">
        <f t="shared" si="13"/>
        <v>0</v>
      </c>
    </row>
    <row r="105" spans="1:23" x14ac:dyDescent="0.2">
      <c r="A105" s="100" t="str">
        <f t="shared" si="9"/>
        <v>ServinformaciónCanalIT-SW-11-04</v>
      </c>
      <c r="B105" s="100" t="str">
        <f t="shared" si="10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4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11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 t="str">
        <f t="shared" si="12"/>
        <v>COP</v>
      </c>
      <c r="W105" s="101" t="b">
        <f t="shared" si="13"/>
        <v>0</v>
      </c>
    </row>
    <row r="106" spans="1:23" x14ac:dyDescent="0.2">
      <c r="A106" s="100" t="str">
        <f t="shared" si="9"/>
        <v>ServinformaciónCanalIT-SW-11-05</v>
      </c>
      <c r="B106" s="100" t="str">
        <f t="shared" si="10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4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11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 t="str">
        <f t="shared" si="12"/>
        <v>COP</v>
      </c>
      <c r="W106" s="101" t="b">
        <f t="shared" si="13"/>
        <v>0</v>
      </c>
    </row>
    <row r="107" spans="1:23" x14ac:dyDescent="0.2">
      <c r="A107" s="100" t="str">
        <f t="shared" si="9"/>
        <v>ServinformaciónCanalIT-SW-11-06</v>
      </c>
      <c r="B107" s="100" t="str">
        <f t="shared" si="10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4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11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 t="str">
        <f t="shared" si="12"/>
        <v>COP</v>
      </c>
      <c r="W107" s="101" t="b">
        <f t="shared" si="13"/>
        <v>0</v>
      </c>
    </row>
    <row r="108" spans="1:23" x14ac:dyDescent="0.2">
      <c r="A108" s="100" t="str">
        <f t="shared" si="9"/>
        <v>ITO SoftwareCanalIT-SW-01-01</v>
      </c>
      <c r="B108" s="100" t="str">
        <f t="shared" si="10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4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101" t="s">
        <v>122</v>
      </c>
      <c r="W108" s="101" t="b">
        <v>0</v>
      </c>
    </row>
    <row r="109" spans="1:23" x14ac:dyDescent="0.2">
      <c r="A109" s="100" t="str">
        <f t="shared" si="9"/>
        <v>ITO SoftwareCanalIT-SW-01-02</v>
      </c>
      <c r="B109" s="100" t="str">
        <f t="shared" si="10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4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101" t="s">
        <v>122</v>
      </c>
      <c r="W109" s="101" t="b">
        <v>0</v>
      </c>
    </row>
    <row r="110" spans="1:23" x14ac:dyDescent="0.2">
      <c r="A110" s="100" t="str">
        <f t="shared" si="9"/>
        <v>ITO SoftwareCanalIT-SW-01-03</v>
      </c>
      <c r="B110" s="100" t="str">
        <f t="shared" si="10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4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101" t="s">
        <v>122</v>
      </c>
      <c r="W110" s="101" t="b">
        <v>0</v>
      </c>
    </row>
    <row r="111" spans="1:23" x14ac:dyDescent="0.2">
      <c r="A111" s="100" t="str">
        <f t="shared" si="9"/>
        <v>ITO SoftwareCanalIT-SW-01-04</v>
      </c>
      <c r="B111" s="100" t="str">
        <f t="shared" si="10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4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101" t="s">
        <v>122</v>
      </c>
      <c r="W111" s="101" t="b">
        <v>0</v>
      </c>
    </row>
    <row r="112" spans="1:23" x14ac:dyDescent="0.2">
      <c r="A112" s="100" t="str">
        <f t="shared" ref="A112:A175" si="15">D112&amp;F112&amp;E112</f>
        <v>ITO SoftwareCanalIT-SW-01-05</v>
      </c>
      <c r="B112" s="100" t="str">
        <f t="shared" ref="B112:B175" si="16">E112&amp;F112</f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4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101" t="s">
        <v>122</v>
      </c>
      <c r="W112" s="101" t="b">
        <v>0</v>
      </c>
    </row>
    <row r="113" spans="1:23" x14ac:dyDescent="0.2">
      <c r="A113" s="100" t="str">
        <f t="shared" si="15"/>
        <v>ITO SoftwareCanalIT-SW-01-06</v>
      </c>
      <c r="B113" s="100" t="str">
        <f t="shared" si="16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4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101" t="s">
        <v>122</v>
      </c>
      <c r="W113" s="101" t="b">
        <v>0</v>
      </c>
    </row>
    <row r="114" spans="1:23" x14ac:dyDescent="0.2">
      <c r="A114" s="100" t="str">
        <f t="shared" si="15"/>
        <v>ITO SoftwareCanalIT-SW-02-01</v>
      </c>
      <c r="B114" s="100" t="str">
        <f t="shared" si="16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4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101" t="s">
        <v>122</v>
      </c>
      <c r="W114" s="101" t="b">
        <v>0</v>
      </c>
    </row>
    <row r="115" spans="1:23" x14ac:dyDescent="0.2">
      <c r="A115" s="100" t="str">
        <f t="shared" si="15"/>
        <v>ITO SoftwareCanalIT-SW-02-02</v>
      </c>
      <c r="B115" s="100" t="str">
        <f t="shared" si="16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4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101" t="s">
        <v>122</v>
      </c>
      <c r="W115" s="101" t="b">
        <v>0</v>
      </c>
    </row>
    <row r="116" spans="1:23" x14ac:dyDescent="0.2">
      <c r="A116" s="100" t="str">
        <f t="shared" si="15"/>
        <v>ITO SoftwareCanalIT-SW-02-03</v>
      </c>
      <c r="B116" s="100" t="str">
        <f t="shared" si="16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4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101" t="s">
        <v>122</v>
      </c>
      <c r="W116" s="101" t="b">
        <v>0</v>
      </c>
    </row>
    <row r="117" spans="1:23" x14ac:dyDescent="0.2">
      <c r="A117" s="100" t="str">
        <f t="shared" si="15"/>
        <v>ITO SoftwareCanalIT-SW-02-04</v>
      </c>
      <c r="B117" s="100" t="str">
        <f t="shared" si="16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4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101" t="s">
        <v>122</v>
      </c>
      <c r="W117" s="101" t="b">
        <v>0</v>
      </c>
    </row>
    <row r="118" spans="1:23" x14ac:dyDescent="0.2">
      <c r="A118" s="100" t="str">
        <f t="shared" si="15"/>
        <v>ITO SoftwareCanalIT-SW-02-05</v>
      </c>
      <c r="B118" s="100" t="str">
        <f t="shared" si="16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4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101" t="s">
        <v>122</v>
      </c>
      <c r="W118" s="101" t="b">
        <v>0</v>
      </c>
    </row>
    <row r="119" spans="1:23" x14ac:dyDescent="0.2">
      <c r="A119" s="100" t="str">
        <f t="shared" si="15"/>
        <v>ITO SoftwareCanalIT-SW-02-06</v>
      </c>
      <c r="B119" s="100" t="str">
        <f t="shared" si="16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4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101" t="s">
        <v>122</v>
      </c>
      <c r="W119" s="101" t="b">
        <v>0</v>
      </c>
    </row>
    <row r="120" spans="1:23" x14ac:dyDescent="0.2">
      <c r="A120" s="100" t="str">
        <f t="shared" si="15"/>
        <v>ITO SoftwareCanalIT-SW-03-01</v>
      </c>
      <c r="B120" s="100" t="str">
        <f t="shared" si="16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4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101" t="s">
        <v>122</v>
      </c>
      <c r="W120" s="101" t="b">
        <v>0</v>
      </c>
    </row>
    <row r="121" spans="1:23" x14ac:dyDescent="0.2">
      <c r="A121" s="100" t="str">
        <f t="shared" si="15"/>
        <v>ITO SoftwareCanalIT-SW-03-02</v>
      </c>
      <c r="B121" s="100" t="str">
        <f t="shared" si="16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4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101" t="s">
        <v>122</v>
      </c>
      <c r="W121" s="101" t="b">
        <v>0</v>
      </c>
    </row>
    <row r="122" spans="1:23" x14ac:dyDescent="0.2">
      <c r="A122" s="100" t="str">
        <f t="shared" si="15"/>
        <v>ITO SoftwareCanalIT-SW-03-03</v>
      </c>
      <c r="B122" s="100" t="str">
        <f t="shared" si="16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4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101" t="s">
        <v>122</v>
      </c>
      <c r="W122" s="101" t="b">
        <v>0</v>
      </c>
    </row>
    <row r="123" spans="1:23" x14ac:dyDescent="0.2">
      <c r="A123" s="100" t="str">
        <f t="shared" si="15"/>
        <v>ITO SoftwareCanalIT-SW-03-04</v>
      </c>
      <c r="B123" s="100" t="str">
        <f t="shared" si="16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4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101" t="s">
        <v>122</v>
      </c>
      <c r="W123" s="101" t="b">
        <v>0</v>
      </c>
    </row>
    <row r="124" spans="1:23" x14ac:dyDescent="0.2">
      <c r="A124" s="100" t="str">
        <f t="shared" si="15"/>
        <v>ITO SoftwareCanalIT-SW-03-05</v>
      </c>
      <c r="B124" s="100" t="str">
        <f t="shared" si="16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4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101" t="s">
        <v>122</v>
      </c>
      <c r="W124" s="101" t="b">
        <v>0</v>
      </c>
    </row>
    <row r="125" spans="1:23" x14ac:dyDescent="0.2">
      <c r="A125" s="100" t="str">
        <f t="shared" si="15"/>
        <v>ITO SoftwareCanalIT-SW-03-06</v>
      </c>
      <c r="B125" s="100" t="str">
        <f t="shared" si="16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4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101" t="s">
        <v>122</v>
      </c>
      <c r="W125" s="101" t="b">
        <v>0</v>
      </c>
    </row>
    <row r="126" spans="1:23" x14ac:dyDescent="0.2">
      <c r="A126" s="100" t="str">
        <f t="shared" si="15"/>
        <v>ITO SoftwareCanalIT-SW-04-01</v>
      </c>
      <c r="B126" s="100" t="str">
        <f t="shared" si="16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4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101" t="s">
        <v>122</v>
      </c>
      <c r="W126" s="101" t="b">
        <v>0</v>
      </c>
    </row>
    <row r="127" spans="1:23" x14ac:dyDescent="0.2">
      <c r="A127" s="100" t="str">
        <f t="shared" si="15"/>
        <v>ITO SoftwareCanalIT-SW-04-02</v>
      </c>
      <c r="B127" s="100" t="str">
        <f t="shared" si="16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4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101" t="s">
        <v>122</v>
      </c>
      <c r="W127" s="101" t="b">
        <v>0</v>
      </c>
    </row>
    <row r="128" spans="1:23" x14ac:dyDescent="0.2">
      <c r="A128" s="100" t="str">
        <f t="shared" si="15"/>
        <v>ITO SoftwareCanalIT-SW-04-03</v>
      </c>
      <c r="B128" s="100" t="str">
        <f t="shared" si="16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4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101" t="s">
        <v>122</v>
      </c>
      <c r="W128" s="101" t="b">
        <v>0</v>
      </c>
    </row>
    <row r="129" spans="1:23" x14ac:dyDescent="0.2">
      <c r="A129" s="100" t="str">
        <f t="shared" si="15"/>
        <v>ITO SoftwareCanalIT-SW-04-04</v>
      </c>
      <c r="B129" s="100" t="str">
        <f t="shared" si="16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4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101" t="s">
        <v>122</v>
      </c>
      <c r="W129" s="101" t="b">
        <v>0</v>
      </c>
    </row>
    <row r="130" spans="1:23" x14ac:dyDescent="0.2">
      <c r="A130" s="100" t="str">
        <f t="shared" si="15"/>
        <v>ITO SoftwareCanalIT-SW-04-05</v>
      </c>
      <c r="B130" s="100" t="str">
        <f t="shared" si="16"/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4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101" t="s">
        <v>122</v>
      </c>
      <c r="W130" s="101" t="b">
        <v>0</v>
      </c>
    </row>
    <row r="131" spans="1:23" x14ac:dyDescent="0.2">
      <c r="A131" s="100" t="str">
        <f t="shared" si="15"/>
        <v>ITO SoftwareCanalIT-SW-04-06</v>
      </c>
      <c r="B131" s="100" t="str">
        <f t="shared" si="16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4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101" t="s">
        <v>122</v>
      </c>
      <c r="W131" s="101" t="b">
        <v>0</v>
      </c>
    </row>
    <row r="132" spans="1:23" x14ac:dyDescent="0.2">
      <c r="A132" s="100" t="str">
        <f t="shared" si="15"/>
        <v>ITO SoftwareCanalIT-SW-05-01</v>
      </c>
      <c r="B132" s="100" t="str">
        <f t="shared" si="16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4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101" t="s">
        <v>122</v>
      </c>
      <c r="W132" s="101" t="b">
        <v>0</v>
      </c>
    </row>
    <row r="133" spans="1:23" x14ac:dyDescent="0.2">
      <c r="A133" s="100" t="str">
        <f t="shared" si="15"/>
        <v>ITO SoftwareCanalIT-SW-05-02</v>
      </c>
      <c r="B133" s="100" t="str">
        <f t="shared" si="16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4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101" t="s">
        <v>122</v>
      </c>
      <c r="W133" s="101" t="b">
        <v>0</v>
      </c>
    </row>
    <row r="134" spans="1:23" x14ac:dyDescent="0.2">
      <c r="A134" s="100" t="str">
        <f t="shared" si="15"/>
        <v>ITO SoftwareCanalIT-SW-05-03</v>
      </c>
      <c r="B134" s="100" t="str">
        <f t="shared" si="16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4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101" t="s">
        <v>122</v>
      </c>
      <c r="W134" s="101" t="b">
        <v>0</v>
      </c>
    </row>
    <row r="135" spans="1:23" x14ac:dyDescent="0.2">
      <c r="A135" s="100" t="str">
        <f t="shared" si="15"/>
        <v>ITO SoftwareCanalIT-SW-05-04</v>
      </c>
      <c r="B135" s="100" t="str">
        <f t="shared" si="16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4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101" t="s">
        <v>122</v>
      </c>
      <c r="W135" s="101" t="b">
        <v>0</v>
      </c>
    </row>
    <row r="136" spans="1:23" x14ac:dyDescent="0.2">
      <c r="A136" s="100" t="str">
        <f t="shared" si="15"/>
        <v>ITO SoftwareCanalIT-SW-05-05</v>
      </c>
      <c r="B136" s="100" t="str">
        <f t="shared" si="16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4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101" t="s">
        <v>122</v>
      </c>
      <c r="W136" s="101" t="b">
        <v>0</v>
      </c>
    </row>
    <row r="137" spans="1:23" x14ac:dyDescent="0.2">
      <c r="A137" s="100" t="str">
        <f t="shared" si="15"/>
        <v>ITO SoftwareCanalIT-SW-05-06</v>
      </c>
      <c r="B137" s="100" t="str">
        <f t="shared" si="16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4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101" t="s">
        <v>122</v>
      </c>
      <c r="W137" s="101" t="b">
        <v>0</v>
      </c>
    </row>
    <row r="138" spans="1:23" x14ac:dyDescent="0.2">
      <c r="A138" s="100" t="str">
        <f t="shared" si="15"/>
        <v>ITO SoftwareCanalIT-SW-06-01</v>
      </c>
      <c r="B138" s="100" t="str">
        <f t="shared" si="16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4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101" t="s">
        <v>122</v>
      </c>
      <c r="W138" s="101" t="b">
        <v>0</v>
      </c>
    </row>
    <row r="139" spans="1:23" x14ac:dyDescent="0.2">
      <c r="A139" s="100" t="str">
        <f t="shared" si="15"/>
        <v>ITO SoftwareCanalIT-SW-06-02</v>
      </c>
      <c r="B139" s="100" t="str">
        <f t="shared" si="16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4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101" t="s">
        <v>122</v>
      </c>
      <c r="W139" s="101" t="b">
        <v>0</v>
      </c>
    </row>
    <row r="140" spans="1:23" x14ac:dyDescent="0.2">
      <c r="A140" s="100" t="str">
        <f t="shared" si="15"/>
        <v>ITO SoftwareCanalIT-SW-06-03</v>
      </c>
      <c r="B140" s="100" t="str">
        <f t="shared" si="16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4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101" t="s">
        <v>122</v>
      </c>
      <c r="W140" s="101" t="b">
        <v>0</v>
      </c>
    </row>
    <row r="141" spans="1:23" x14ac:dyDescent="0.2">
      <c r="A141" s="100" t="str">
        <f t="shared" si="15"/>
        <v>ITO SoftwareCanalIT-SW-07-01</v>
      </c>
      <c r="B141" s="100" t="str">
        <f t="shared" si="16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4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101" t="s">
        <v>122</v>
      </c>
      <c r="W141" s="101" t="b">
        <v>0</v>
      </c>
    </row>
    <row r="142" spans="1:23" x14ac:dyDescent="0.2">
      <c r="A142" s="100" t="str">
        <f t="shared" si="15"/>
        <v>ITO SoftwareCanalIT-SW-07-02</v>
      </c>
      <c r="B142" s="100" t="str">
        <f t="shared" si="16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4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101" t="s">
        <v>122</v>
      </c>
      <c r="W142" s="101" t="b">
        <v>0</v>
      </c>
    </row>
    <row r="143" spans="1:23" x14ac:dyDescent="0.2">
      <c r="A143" s="100" t="str">
        <f t="shared" si="15"/>
        <v>ITO SoftwareCanalIT-SW-07-03</v>
      </c>
      <c r="B143" s="100" t="str">
        <f t="shared" si="16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4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101" t="s">
        <v>122</v>
      </c>
      <c r="W143" s="101" t="b">
        <v>0</v>
      </c>
    </row>
    <row r="144" spans="1:23" x14ac:dyDescent="0.2">
      <c r="A144" s="100" t="str">
        <f t="shared" si="15"/>
        <v>ITO SoftwareCanalIT-SW-07-04</v>
      </c>
      <c r="B144" s="100" t="str">
        <f t="shared" si="16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4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101" t="s">
        <v>122</v>
      </c>
      <c r="W144" s="101" t="b">
        <v>0</v>
      </c>
    </row>
    <row r="145" spans="1:23" x14ac:dyDescent="0.2">
      <c r="A145" s="100" t="str">
        <f t="shared" si="15"/>
        <v>ITO SoftwareCanalIT-SW-07-05</v>
      </c>
      <c r="B145" s="100" t="str">
        <f t="shared" si="16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4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101" t="s">
        <v>122</v>
      </c>
      <c r="W145" s="101" t="b">
        <v>0</v>
      </c>
    </row>
    <row r="146" spans="1:23" x14ac:dyDescent="0.2">
      <c r="A146" s="100" t="str">
        <f t="shared" si="15"/>
        <v>ITO SoftwareCanalIT-SW-07-06</v>
      </c>
      <c r="B146" s="100" t="str">
        <f t="shared" si="16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4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101" t="s">
        <v>122</v>
      </c>
      <c r="W146" s="101" t="b">
        <v>0</v>
      </c>
    </row>
    <row r="147" spans="1:23" x14ac:dyDescent="0.2">
      <c r="A147" s="100" t="str">
        <f t="shared" si="15"/>
        <v>ITO SoftwareCanalIT-SW-08-01</v>
      </c>
      <c r="B147" s="100" t="str">
        <f t="shared" si="16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4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101" t="s">
        <v>122</v>
      </c>
      <c r="W147" s="101" t="b">
        <v>0</v>
      </c>
    </row>
    <row r="148" spans="1:23" x14ac:dyDescent="0.2">
      <c r="A148" s="100" t="str">
        <f t="shared" si="15"/>
        <v>ITO SoftwareCanalIT-SW-08-02</v>
      </c>
      <c r="B148" s="100" t="str">
        <f t="shared" si="16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4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101" t="s">
        <v>122</v>
      </c>
      <c r="W148" s="101" t="b">
        <v>0</v>
      </c>
    </row>
    <row r="149" spans="1:23" x14ac:dyDescent="0.2">
      <c r="A149" s="100" t="str">
        <f t="shared" si="15"/>
        <v>ITO SoftwareCanalIT-SW-08-03</v>
      </c>
      <c r="B149" s="100" t="str">
        <f t="shared" si="16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4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101" t="s">
        <v>122</v>
      </c>
      <c r="W149" s="101" t="b">
        <v>0</v>
      </c>
    </row>
    <row r="150" spans="1:23" x14ac:dyDescent="0.2">
      <c r="A150" s="100" t="str">
        <f t="shared" si="15"/>
        <v>ITO SoftwareCanalIT-SW-08-04</v>
      </c>
      <c r="B150" s="100" t="str">
        <f t="shared" si="16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4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101" t="s">
        <v>122</v>
      </c>
      <c r="W150" s="101" t="b">
        <v>0</v>
      </c>
    </row>
    <row r="151" spans="1:23" x14ac:dyDescent="0.2">
      <c r="A151" s="100" t="str">
        <f t="shared" si="15"/>
        <v>ITO SoftwareCanalIT-SW-08-05</v>
      </c>
      <c r="B151" s="100" t="str">
        <f t="shared" si="16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7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101" t="s">
        <v>122</v>
      </c>
      <c r="W151" s="101" t="b">
        <v>0</v>
      </c>
    </row>
    <row r="152" spans="1:23" x14ac:dyDescent="0.2">
      <c r="A152" s="100" t="str">
        <f t="shared" si="15"/>
        <v>ITO SoftwareCanalIT-SW-08-06</v>
      </c>
      <c r="B152" s="100" t="str">
        <f t="shared" si="16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7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101" t="s">
        <v>122</v>
      </c>
      <c r="W152" s="101" t="b">
        <v>0</v>
      </c>
    </row>
    <row r="153" spans="1:23" x14ac:dyDescent="0.2">
      <c r="A153" s="100" t="str">
        <f t="shared" si="15"/>
        <v>ITO SoftwareCanalIT-SW-09-01</v>
      </c>
      <c r="B153" s="100" t="str">
        <f t="shared" si="16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7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101" t="s">
        <v>122</v>
      </c>
      <c r="W153" s="101" t="b">
        <v>0</v>
      </c>
    </row>
    <row r="154" spans="1:23" x14ac:dyDescent="0.2">
      <c r="A154" s="100" t="str">
        <f t="shared" si="15"/>
        <v>ITO SoftwareCanalIT-SW-09-02</v>
      </c>
      <c r="B154" s="100" t="str">
        <f t="shared" si="16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7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101" t="s">
        <v>122</v>
      </c>
      <c r="W154" s="101" t="b">
        <v>0</v>
      </c>
    </row>
    <row r="155" spans="1:23" x14ac:dyDescent="0.2">
      <c r="A155" s="100" t="str">
        <f t="shared" si="15"/>
        <v>ITO SoftwareCanalIT-SW-09-03</v>
      </c>
      <c r="B155" s="100" t="str">
        <f t="shared" si="16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7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101" t="s">
        <v>122</v>
      </c>
      <c r="W155" s="101" t="b">
        <v>0</v>
      </c>
    </row>
    <row r="156" spans="1:23" x14ac:dyDescent="0.2">
      <c r="A156" s="100" t="str">
        <f t="shared" si="15"/>
        <v>ITO SoftwareCanalIT-SW-10-01</v>
      </c>
      <c r="B156" s="100" t="str">
        <f t="shared" si="16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7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101" t="s">
        <v>122</v>
      </c>
      <c r="W156" s="101" t="b">
        <v>0</v>
      </c>
    </row>
    <row r="157" spans="1:23" x14ac:dyDescent="0.2">
      <c r="A157" s="100" t="str">
        <f t="shared" si="15"/>
        <v>ITO SoftwareCanalIT-SW-10-02</v>
      </c>
      <c r="B157" s="100" t="str">
        <f t="shared" si="16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7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101" t="s">
        <v>122</v>
      </c>
      <c r="W157" s="101" t="b">
        <v>0</v>
      </c>
    </row>
    <row r="158" spans="1:23" x14ac:dyDescent="0.2">
      <c r="A158" s="100" t="str">
        <f t="shared" si="15"/>
        <v>ITO SoftwareCanalIT-SW-10-03</v>
      </c>
      <c r="B158" s="100" t="str">
        <f t="shared" si="16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7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101" t="s">
        <v>122</v>
      </c>
      <c r="W158" s="101" t="b">
        <v>0</v>
      </c>
    </row>
    <row r="159" spans="1:23" x14ac:dyDescent="0.2">
      <c r="A159" s="100" t="str">
        <f t="shared" si="15"/>
        <v>ITO SoftwareCanalIT-SW-10-04</v>
      </c>
      <c r="B159" s="100" t="str">
        <f t="shared" si="16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7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101" t="s">
        <v>122</v>
      </c>
      <c r="W159" s="101" t="b">
        <v>0</v>
      </c>
    </row>
    <row r="160" spans="1:23" x14ac:dyDescent="0.2">
      <c r="A160" s="100" t="str">
        <f t="shared" si="15"/>
        <v>ITO SoftwareCanalIT-SW-10-05</v>
      </c>
      <c r="B160" s="100" t="str">
        <f t="shared" si="16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7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101" t="s">
        <v>122</v>
      </c>
      <c r="W160" s="101" t="b">
        <v>0</v>
      </c>
    </row>
    <row r="161" spans="1:23" x14ac:dyDescent="0.2">
      <c r="A161" s="100" t="str">
        <f t="shared" si="15"/>
        <v>ITO SoftwareCanalIT-SW-10-06</v>
      </c>
      <c r="B161" s="100" t="str">
        <f t="shared" si="16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7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101" t="s">
        <v>122</v>
      </c>
      <c r="W161" s="101" t="b">
        <v>0</v>
      </c>
    </row>
    <row r="162" spans="1:23" x14ac:dyDescent="0.2">
      <c r="A162" s="100" t="str">
        <f t="shared" si="15"/>
        <v>ITO SoftwareCanalIT-SW-11-01</v>
      </c>
      <c r="B162" s="100" t="str">
        <f t="shared" si="16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7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101" t="s">
        <v>122</v>
      </c>
      <c r="W162" s="101" t="b">
        <v>0</v>
      </c>
    </row>
    <row r="163" spans="1:23" x14ac:dyDescent="0.2">
      <c r="A163" s="100" t="str">
        <f t="shared" si="15"/>
        <v>ITO SoftwareCanalIT-SW-11-02</v>
      </c>
      <c r="B163" s="100" t="str">
        <f t="shared" si="16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7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101" t="s">
        <v>122</v>
      </c>
      <c r="W163" s="101" t="b">
        <v>0</v>
      </c>
    </row>
    <row r="164" spans="1:23" x14ac:dyDescent="0.2">
      <c r="A164" s="100" t="str">
        <f t="shared" si="15"/>
        <v>ITO SoftwareCanalIT-SW-11-03</v>
      </c>
      <c r="B164" s="100" t="str">
        <f t="shared" si="16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7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101" t="s">
        <v>122</v>
      </c>
      <c r="W164" s="101" t="b">
        <v>0</v>
      </c>
    </row>
    <row r="165" spans="1:23" x14ac:dyDescent="0.2">
      <c r="A165" s="100" t="str">
        <f t="shared" si="15"/>
        <v>ITO SoftwareCanalIT-SW-11-04</v>
      </c>
      <c r="B165" s="100" t="str">
        <f t="shared" si="16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7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101" t="s">
        <v>122</v>
      </c>
      <c r="W165" s="101" t="b">
        <v>0</v>
      </c>
    </row>
    <row r="166" spans="1:23" x14ac:dyDescent="0.2">
      <c r="A166" s="100" t="str">
        <f t="shared" si="15"/>
        <v>ITO SoftwareCanalIT-SW-11-05</v>
      </c>
      <c r="B166" s="100" t="str">
        <f t="shared" si="16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7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101" t="s">
        <v>122</v>
      </c>
      <c r="W166" s="101" t="b">
        <v>0</v>
      </c>
    </row>
    <row r="167" spans="1:23" x14ac:dyDescent="0.2">
      <c r="A167" s="100" t="str">
        <f t="shared" si="15"/>
        <v>ITO SoftwareCanalIT-SW-11-06</v>
      </c>
      <c r="B167" s="100" t="str">
        <f t="shared" si="16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7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101" t="s">
        <v>122</v>
      </c>
      <c r="W167" s="101" t="b">
        <v>0</v>
      </c>
    </row>
    <row r="168" spans="1:23" x14ac:dyDescent="0.2">
      <c r="A168" s="100" t="str">
        <f t="shared" si="15"/>
        <v>Soluciones OriónCanalIT-SW-01-01</v>
      </c>
      <c r="B168" s="100" t="str">
        <f t="shared" si="16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7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101" t="s">
        <v>122</v>
      </c>
      <c r="W168" s="101" t="b">
        <v>0</v>
      </c>
    </row>
    <row r="169" spans="1:23" x14ac:dyDescent="0.2">
      <c r="A169" s="100" t="str">
        <f t="shared" si="15"/>
        <v>Soluciones OriónCanalIT-SW-01-02</v>
      </c>
      <c r="B169" s="100" t="str">
        <f t="shared" si="16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7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101" t="s">
        <v>122</v>
      </c>
      <c r="W169" s="101" t="b">
        <v>0</v>
      </c>
    </row>
    <row r="170" spans="1:23" x14ac:dyDescent="0.2">
      <c r="A170" s="100" t="str">
        <f t="shared" si="15"/>
        <v>Soluciones OriónCanalIT-SW-01-03</v>
      </c>
      <c r="B170" s="100" t="str">
        <f t="shared" si="16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7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101" t="s">
        <v>122</v>
      </c>
      <c r="W170" s="101" t="b">
        <v>0</v>
      </c>
    </row>
    <row r="171" spans="1:23" x14ac:dyDescent="0.2">
      <c r="A171" s="100" t="str">
        <f t="shared" si="15"/>
        <v>Soluciones OriónCanalIT-SW-01-04</v>
      </c>
      <c r="B171" s="100" t="str">
        <f t="shared" si="16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7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101" t="s">
        <v>122</v>
      </c>
      <c r="W171" s="101" t="b">
        <v>0</v>
      </c>
    </row>
    <row r="172" spans="1:23" x14ac:dyDescent="0.2">
      <c r="A172" s="100" t="str">
        <f t="shared" si="15"/>
        <v>Soluciones OriónCanalIT-SW-01-05</v>
      </c>
      <c r="B172" s="100" t="str">
        <f t="shared" si="16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7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101" t="s">
        <v>122</v>
      </c>
      <c r="W172" s="101" t="b">
        <v>0</v>
      </c>
    </row>
    <row r="173" spans="1:23" x14ac:dyDescent="0.2">
      <c r="A173" s="100" t="str">
        <f t="shared" si="15"/>
        <v>Soluciones OriónCanalIT-SW-01-06</v>
      </c>
      <c r="B173" s="100" t="str">
        <f t="shared" si="16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7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101" t="s">
        <v>122</v>
      </c>
      <c r="W173" s="101" t="b">
        <v>0</v>
      </c>
    </row>
    <row r="174" spans="1:23" x14ac:dyDescent="0.2">
      <c r="A174" s="100" t="str">
        <f t="shared" si="15"/>
        <v>Soluciones OriónCanalIT-SW-02-01</v>
      </c>
      <c r="B174" s="100" t="str">
        <f t="shared" si="16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7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101" t="s">
        <v>122</v>
      </c>
      <c r="W174" s="101" t="b">
        <v>0</v>
      </c>
    </row>
    <row r="175" spans="1:23" x14ac:dyDescent="0.2">
      <c r="A175" s="100" t="str">
        <f t="shared" si="15"/>
        <v>Soluciones OriónCanalIT-SW-02-02</v>
      </c>
      <c r="B175" s="100" t="str">
        <f t="shared" si="16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7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101" t="s">
        <v>122</v>
      </c>
      <c r="W175" s="101" t="b">
        <v>0</v>
      </c>
    </row>
    <row r="176" spans="1:23" x14ac:dyDescent="0.2">
      <c r="A176" s="100" t="str">
        <f t="shared" ref="A176:A239" si="18">D176&amp;F176&amp;E176</f>
        <v>Soluciones OriónCanalIT-SW-02-03</v>
      </c>
      <c r="B176" s="100" t="str">
        <f t="shared" ref="B176:B239" si="19">E176&amp;F176</f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7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101" t="s">
        <v>122</v>
      </c>
      <c r="W176" s="101" t="b">
        <v>0</v>
      </c>
    </row>
    <row r="177" spans="1:23" x14ac:dyDescent="0.2">
      <c r="A177" s="100" t="str">
        <f t="shared" si="18"/>
        <v>Soluciones OriónCanalIT-SW-02-04</v>
      </c>
      <c r="B177" s="100" t="str">
        <f t="shared" si="19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7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101" t="s">
        <v>122</v>
      </c>
      <c r="W177" s="101" t="b">
        <v>0</v>
      </c>
    </row>
    <row r="178" spans="1:23" x14ac:dyDescent="0.2">
      <c r="A178" s="100" t="str">
        <f t="shared" si="18"/>
        <v>Soluciones OriónCanalIT-SW-02-05</v>
      </c>
      <c r="B178" s="100" t="str">
        <f t="shared" si="19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7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101" t="s">
        <v>122</v>
      </c>
      <c r="W178" s="101" t="b">
        <v>0</v>
      </c>
    </row>
    <row r="179" spans="1:23" x14ac:dyDescent="0.2">
      <c r="A179" s="100" t="str">
        <f t="shared" si="18"/>
        <v>Soluciones OriónCanalIT-SW-02-06</v>
      </c>
      <c r="B179" s="100" t="str">
        <f t="shared" si="19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7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101" t="s">
        <v>122</v>
      </c>
      <c r="W179" s="101" t="b">
        <v>0</v>
      </c>
    </row>
    <row r="180" spans="1:23" x14ac:dyDescent="0.2">
      <c r="A180" s="100" t="str">
        <f t="shared" si="18"/>
        <v>Soluciones OriónCanalIT-SW-03-01</v>
      </c>
      <c r="B180" s="100" t="str">
        <f t="shared" si="19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7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101" t="s">
        <v>122</v>
      </c>
      <c r="W180" s="101" t="b">
        <v>0</v>
      </c>
    </row>
    <row r="181" spans="1:23" x14ac:dyDescent="0.2">
      <c r="A181" s="100" t="str">
        <f t="shared" si="18"/>
        <v>Soluciones OriónCanalIT-SW-03-02</v>
      </c>
      <c r="B181" s="100" t="str">
        <f t="shared" si="19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7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101" t="s">
        <v>122</v>
      </c>
      <c r="W181" s="101" t="b">
        <v>0</v>
      </c>
    </row>
    <row r="182" spans="1:23" x14ac:dyDescent="0.2">
      <c r="A182" s="100" t="str">
        <f t="shared" si="18"/>
        <v>Soluciones OriónCanalIT-SW-03-03</v>
      </c>
      <c r="B182" s="100" t="str">
        <f t="shared" si="19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7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101" t="s">
        <v>122</v>
      </c>
      <c r="W182" s="101" t="b">
        <v>0</v>
      </c>
    </row>
    <row r="183" spans="1:23" x14ac:dyDescent="0.2">
      <c r="A183" s="100" t="str">
        <f t="shared" si="18"/>
        <v>Soluciones OriónCanalIT-SW-03-04</v>
      </c>
      <c r="B183" s="100" t="str">
        <f t="shared" si="19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7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101" t="s">
        <v>122</v>
      </c>
      <c r="W183" s="101" t="b">
        <v>0</v>
      </c>
    </row>
    <row r="184" spans="1:23" x14ac:dyDescent="0.2">
      <c r="A184" s="100" t="str">
        <f t="shared" si="18"/>
        <v>Soluciones OriónCanalIT-SW-03-05</v>
      </c>
      <c r="B184" s="100" t="str">
        <f t="shared" si="19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7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101" t="s">
        <v>122</v>
      </c>
      <c r="W184" s="101" t="b">
        <v>0</v>
      </c>
    </row>
    <row r="185" spans="1:23" x14ac:dyDescent="0.2">
      <c r="A185" s="100" t="str">
        <f t="shared" si="18"/>
        <v>Soluciones OriónCanalIT-SW-03-06</v>
      </c>
      <c r="B185" s="100" t="str">
        <f t="shared" si="19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7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101" t="s">
        <v>122</v>
      </c>
      <c r="W185" s="101" t="b">
        <v>0</v>
      </c>
    </row>
    <row r="186" spans="1:23" x14ac:dyDescent="0.2">
      <c r="A186" s="100" t="str">
        <f t="shared" si="18"/>
        <v>Soluciones OriónCanalIT-SW-04-01</v>
      </c>
      <c r="B186" s="100" t="str">
        <f t="shared" si="19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7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101" t="s">
        <v>122</v>
      </c>
      <c r="W186" s="101" t="b">
        <v>0</v>
      </c>
    </row>
    <row r="187" spans="1:23" x14ac:dyDescent="0.2">
      <c r="A187" s="100" t="str">
        <f t="shared" si="18"/>
        <v>Soluciones OriónCanalIT-SW-04-02</v>
      </c>
      <c r="B187" s="100" t="str">
        <f t="shared" si="19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7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101" t="s">
        <v>122</v>
      </c>
      <c r="W187" s="101" t="b">
        <v>0</v>
      </c>
    </row>
    <row r="188" spans="1:23" x14ac:dyDescent="0.2">
      <c r="A188" s="100" t="str">
        <f t="shared" si="18"/>
        <v>Soluciones OriónCanalIT-SW-04-03</v>
      </c>
      <c r="B188" s="100" t="str">
        <f t="shared" si="19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7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101" t="s">
        <v>122</v>
      </c>
      <c r="W188" s="101" t="b">
        <v>0</v>
      </c>
    </row>
    <row r="189" spans="1:23" x14ac:dyDescent="0.2">
      <c r="A189" s="100" t="str">
        <f t="shared" si="18"/>
        <v>Soluciones OriónCanalIT-SW-04-04</v>
      </c>
      <c r="B189" s="100" t="str">
        <f t="shared" si="19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7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101" t="s">
        <v>122</v>
      </c>
      <c r="W189" s="101" t="b">
        <v>0</v>
      </c>
    </row>
    <row r="190" spans="1:23" x14ac:dyDescent="0.2">
      <c r="A190" s="100" t="str">
        <f t="shared" si="18"/>
        <v>Soluciones OriónCanalIT-SW-04-05</v>
      </c>
      <c r="B190" s="100" t="str">
        <f t="shared" si="19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7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101" t="s">
        <v>122</v>
      </c>
      <c r="W190" s="101" t="b">
        <v>0</v>
      </c>
    </row>
    <row r="191" spans="1:23" x14ac:dyDescent="0.2">
      <c r="A191" s="100" t="str">
        <f t="shared" si="18"/>
        <v>Soluciones OriónCanalIT-SW-04-06</v>
      </c>
      <c r="B191" s="100" t="str">
        <f t="shared" si="19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7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101" t="s">
        <v>122</v>
      </c>
      <c r="W191" s="101" t="b">
        <v>0</v>
      </c>
    </row>
    <row r="192" spans="1:23" x14ac:dyDescent="0.2">
      <c r="A192" s="100" t="str">
        <f t="shared" si="18"/>
        <v>Soluciones OriónCanalIT-SW-05-01</v>
      </c>
      <c r="B192" s="100" t="str">
        <f t="shared" si="19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7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101" t="s">
        <v>122</v>
      </c>
      <c r="W192" s="101" t="b">
        <v>0</v>
      </c>
    </row>
    <row r="193" spans="1:23" x14ac:dyDescent="0.2">
      <c r="A193" s="100" t="str">
        <f t="shared" si="18"/>
        <v>Soluciones OriónCanalIT-SW-05-02</v>
      </c>
      <c r="B193" s="100" t="str">
        <f t="shared" si="19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7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101" t="s">
        <v>122</v>
      </c>
      <c r="W193" s="101" t="b">
        <v>0</v>
      </c>
    </row>
    <row r="194" spans="1:23" x14ac:dyDescent="0.2">
      <c r="A194" s="100" t="str">
        <f t="shared" si="18"/>
        <v>Soluciones OriónCanalIT-SW-05-03</v>
      </c>
      <c r="B194" s="100" t="str">
        <f t="shared" si="19"/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7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101" t="s">
        <v>122</v>
      </c>
      <c r="W194" s="101" t="b">
        <v>0</v>
      </c>
    </row>
    <row r="195" spans="1:23" x14ac:dyDescent="0.2">
      <c r="A195" s="100" t="str">
        <f t="shared" si="18"/>
        <v>Soluciones OriónCanalIT-SW-05-04</v>
      </c>
      <c r="B195" s="100" t="str">
        <f t="shared" si="19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7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101" t="s">
        <v>122</v>
      </c>
      <c r="W195" s="101" t="b">
        <v>0</v>
      </c>
    </row>
    <row r="196" spans="1:23" x14ac:dyDescent="0.2">
      <c r="A196" s="100" t="str">
        <f t="shared" si="18"/>
        <v>Soluciones OriónCanalIT-SW-05-05</v>
      </c>
      <c r="B196" s="100" t="str">
        <f t="shared" si="19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7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101" t="s">
        <v>122</v>
      </c>
      <c r="W196" s="101" t="b">
        <v>0</v>
      </c>
    </row>
    <row r="197" spans="1:23" x14ac:dyDescent="0.2">
      <c r="A197" s="100" t="str">
        <f t="shared" si="18"/>
        <v>Soluciones OriónCanalIT-SW-05-06</v>
      </c>
      <c r="B197" s="100" t="str">
        <f t="shared" si="19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7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101" t="s">
        <v>122</v>
      </c>
      <c r="W197" s="101" t="b">
        <v>0</v>
      </c>
    </row>
    <row r="198" spans="1:23" x14ac:dyDescent="0.2">
      <c r="A198" s="100" t="str">
        <f t="shared" si="18"/>
        <v>Soluciones OriónCanalIT-SW-06-01</v>
      </c>
      <c r="B198" s="100" t="str">
        <f t="shared" si="19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7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101" t="s">
        <v>122</v>
      </c>
      <c r="W198" s="101" t="b">
        <v>0</v>
      </c>
    </row>
    <row r="199" spans="1:23" x14ac:dyDescent="0.2">
      <c r="A199" s="100" t="str">
        <f t="shared" si="18"/>
        <v>Soluciones OriónCanalIT-SW-06-02</v>
      </c>
      <c r="B199" s="100" t="str">
        <f t="shared" si="19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7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101" t="s">
        <v>122</v>
      </c>
      <c r="W199" s="101" t="b">
        <v>0</v>
      </c>
    </row>
    <row r="200" spans="1:23" x14ac:dyDescent="0.2">
      <c r="A200" s="100" t="str">
        <f t="shared" si="18"/>
        <v>Soluciones OriónCanalIT-SW-06-03</v>
      </c>
      <c r="B200" s="100" t="str">
        <f t="shared" si="19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7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101" t="s">
        <v>122</v>
      </c>
      <c r="W200" s="101" t="b">
        <v>0</v>
      </c>
    </row>
    <row r="201" spans="1:23" x14ac:dyDescent="0.2">
      <c r="A201" s="100" t="str">
        <f t="shared" si="18"/>
        <v>Soluciones OriónCanalIT-SW-07-01</v>
      </c>
      <c r="B201" s="100" t="str">
        <f t="shared" si="19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7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101" t="s">
        <v>122</v>
      </c>
      <c r="W201" s="101" t="b">
        <v>0</v>
      </c>
    </row>
    <row r="202" spans="1:23" x14ac:dyDescent="0.2">
      <c r="A202" s="100" t="str">
        <f t="shared" si="18"/>
        <v>Soluciones OriónCanalIT-SW-07-02</v>
      </c>
      <c r="B202" s="100" t="str">
        <f t="shared" si="19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7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101" t="s">
        <v>122</v>
      </c>
      <c r="W202" s="101" t="b">
        <v>0</v>
      </c>
    </row>
    <row r="203" spans="1:23" x14ac:dyDescent="0.2">
      <c r="A203" s="100" t="str">
        <f t="shared" si="18"/>
        <v>Soluciones OriónCanalIT-SW-07-03</v>
      </c>
      <c r="B203" s="100" t="str">
        <f t="shared" si="19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7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101" t="s">
        <v>122</v>
      </c>
      <c r="W203" s="101" t="b">
        <v>0</v>
      </c>
    </row>
    <row r="204" spans="1:23" x14ac:dyDescent="0.2">
      <c r="A204" s="100" t="str">
        <f t="shared" si="18"/>
        <v>Soluciones OriónCanalIT-SW-07-04</v>
      </c>
      <c r="B204" s="100" t="str">
        <f t="shared" si="19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7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101" t="s">
        <v>122</v>
      </c>
      <c r="W204" s="101" t="b">
        <v>0</v>
      </c>
    </row>
    <row r="205" spans="1:23" x14ac:dyDescent="0.2">
      <c r="A205" s="100" t="str">
        <f t="shared" si="18"/>
        <v>Soluciones OriónCanalIT-SW-07-05</v>
      </c>
      <c r="B205" s="100" t="str">
        <f t="shared" si="19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7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101" t="s">
        <v>122</v>
      </c>
      <c r="W205" s="101" t="b">
        <v>0</v>
      </c>
    </row>
    <row r="206" spans="1:23" x14ac:dyDescent="0.2">
      <c r="A206" s="100" t="str">
        <f t="shared" si="18"/>
        <v>Soluciones OriónCanalIT-SW-07-06</v>
      </c>
      <c r="B206" s="100" t="str">
        <f t="shared" si="19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7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101" t="s">
        <v>122</v>
      </c>
      <c r="W206" s="101" t="b">
        <v>0</v>
      </c>
    </row>
    <row r="207" spans="1:23" x14ac:dyDescent="0.2">
      <c r="A207" s="100" t="str">
        <f t="shared" si="18"/>
        <v>Soluciones OriónCanalIT-SW-08-01</v>
      </c>
      <c r="B207" s="100" t="str">
        <f t="shared" si="19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7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101" t="s">
        <v>122</v>
      </c>
      <c r="W207" s="101" t="b">
        <v>0</v>
      </c>
    </row>
    <row r="208" spans="1:23" x14ac:dyDescent="0.2">
      <c r="A208" s="100" t="str">
        <f t="shared" si="18"/>
        <v>Soluciones OriónCanalIT-SW-08-02</v>
      </c>
      <c r="B208" s="100" t="str">
        <f t="shared" si="19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7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101" t="s">
        <v>122</v>
      </c>
      <c r="W208" s="101" t="b">
        <v>0</v>
      </c>
    </row>
    <row r="209" spans="1:23" x14ac:dyDescent="0.2">
      <c r="A209" s="100" t="str">
        <f t="shared" si="18"/>
        <v>Soluciones OriónCanalIT-SW-08-03</v>
      </c>
      <c r="B209" s="100" t="str">
        <f t="shared" si="19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7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101" t="s">
        <v>122</v>
      </c>
      <c r="W209" s="101" t="b">
        <v>0</v>
      </c>
    </row>
    <row r="210" spans="1:23" x14ac:dyDescent="0.2">
      <c r="A210" s="100" t="str">
        <f t="shared" si="18"/>
        <v>Soluciones OriónCanalIT-SW-08-04</v>
      </c>
      <c r="B210" s="100" t="str">
        <f t="shared" si="19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7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101" t="s">
        <v>122</v>
      </c>
      <c r="W210" s="101" t="b">
        <v>0</v>
      </c>
    </row>
    <row r="211" spans="1:23" x14ac:dyDescent="0.2">
      <c r="A211" s="100" t="str">
        <f t="shared" si="18"/>
        <v>Soluciones OriónCanalIT-SW-08-05</v>
      </c>
      <c r="B211" s="100" t="str">
        <f t="shared" si="19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7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101" t="s">
        <v>122</v>
      </c>
      <c r="W211" s="101" t="b">
        <v>0</v>
      </c>
    </row>
    <row r="212" spans="1:23" x14ac:dyDescent="0.2">
      <c r="A212" s="100" t="str">
        <f t="shared" si="18"/>
        <v>Soluciones OriónCanalIT-SW-08-06</v>
      </c>
      <c r="B212" s="100" t="str">
        <f t="shared" si="19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7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101" t="s">
        <v>122</v>
      </c>
      <c r="W212" s="101" t="b">
        <v>0</v>
      </c>
    </row>
    <row r="213" spans="1:23" x14ac:dyDescent="0.2">
      <c r="A213" s="100" t="str">
        <f t="shared" si="18"/>
        <v>Soluciones OriónCanalIT-SW-09-01</v>
      </c>
      <c r="B213" s="100" t="str">
        <f t="shared" si="19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7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101" t="s">
        <v>122</v>
      </c>
      <c r="W213" s="101" t="b">
        <v>0</v>
      </c>
    </row>
    <row r="214" spans="1:23" x14ac:dyDescent="0.2">
      <c r="A214" s="100" t="str">
        <f t="shared" si="18"/>
        <v>Soluciones OriónCanalIT-SW-09-02</v>
      </c>
      <c r="B214" s="100" t="str">
        <f t="shared" si="19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7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101" t="s">
        <v>122</v>
      </c>
      <c r="W214" s="101" t="b">
        <v>0</v>
      </c>
    </row>
    <row r="215" spans="1:23" x14ac:dyDescent="0.2">
      <c r="A215" s="100" t="str">
        <f t="shared" si="18"/>
        <v>Soluciones OriónCanalIT-SW-09-03</v>
      </c>
      <c r="B215" s="100" t="str">
        <f t="shared" si="19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0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101" t="s">
        <v>122</v>
      </c>
      <c r="W215" s="101" t="b">
        <v>0</v>
      </c>
    </row>
    <row r="216" spans="1:23" x14ac:dyDescent="0.2">
      <c r="A216" s="100" t="str">
        <f t="shared" si="18"/>
        <v>Soluciones OriónCanalIT-SW-10-01</v>
      </c>
      <c r="B216" s="100" t="str">
        <f t="shared" si="19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0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101" t="s">
        <v>122</v>
      </c>
      <c r="W216" s="101" t="b">
        <v>0</v>
      </c>
    </row>
    <row r="217" spans="1:23" x14ac:dyDescent="0.2">
      <c r="A217" s="100" t="str">
        <f t="shared" si="18"/>
        <v>Soluciones OriónCanalIT-SW-10-02</v>
      </c>
      <c r="B217" s="100" t="str">
        <f t="shared" si="19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0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101" t="s">
        <v>122</v>
      </c>
      <c r="W217" s="101" t="b">
        <v>0</v>
      </c>
    </row>
    <row r="218" spans="1:23" x14ac:dyDescent="0.2">
      <c r="A218" s="100" t="str">
        <f t="shared" si="18"/>
        <v>Soluciones OriónCanalIT-SW-10-03</v>
      </c>
      <c r="B218" s="100" t="str">
        <f t="shared" si="19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0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101" t="s">
        <v>122</v>
      </c>
      <c r="W218" s="101" t="b">
        <v>0</v>
      </c>
    </row>
    <row r="219" spans="1:23" x14ac:dyDescent="0.2">
      <c r="A219" s="100" t="str">
        <f t="shared" si="18"/>
        <v>Soluciones OriónCanalIT-SW-10-04</v>
      </c>
      <c r="B219" s="100" t="str">
        <f t="shared" si="19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0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101" t="s">
        <v>122</v>
      </c>
      <c r="W219" s="101" t="b">
        <v>0</v>
      </c>
    </row>
    <row r="220" spans="1:23" x14ac:dyDescent="0.2">
      <c r="A220" s="100" t="str">
        <f t="shared" si="18"/>
        <v>Soluciones OriónCanalIT-SW-10-05</v>
      </c>
      <c r="B220" s="100" t="str">
        <f t="shared" si="19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0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101" t="s">
        <v>122</v>
      </c>
      <c r="W220" s="101" t="b">
        <v>0</v>
      </c>
    </row>
    <row r="221" spans="1:23" x14ac:dyDescent="0.2">
      <c r="A221" s="100" t="str">
        <f t="shared" si="18"/>
        <v>Soluciones OriónCanalIT-SW-10-06</v>
      </c>
      <c r="B221" s="100" t="str">
        <f t="shared" si="19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0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101" t="s">
        <v>122</v>
      </c>
      <c r="W221" s="101" t="b">
        <v>0</v>
      </c>
    </row>
    <row r="222" spans="1:23" x14ac:dyDescent="0.2">
      <c r="A222" s="100" t="str">
        <f t="shared" si="18"/>
        <v>Soluciones OriónCanalIT-SW-11-01</v>
      </c>
      <c r="B222" s="100" t="str">
        <f t="shared" si="19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0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101" t="s">
        <v>122</v>
      </c>
      <c r="W222" s="101" t="b">
        <v>0</v>
      </c>
    </row>
    <row r="223" spans="1:23" x14ac:dyDescent="0.2">
      <c r="A223" s="100" t="str">
        <f t="shared" si="18"/>
        <v>Soluciones OriónCanalIT-SW-11-02</v>
      </c>
      <c r="B223" s="100" t="str">
        <f t="shared" si="19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0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101" t="s">
        <v>122</v>
      </c>
      <c r="W223" s="101" t="b">
        <v>0</v>
      </c>
    </row>
    <row r="224" spans="1:23" x14ac:dyDescent="0.2">
      <c r="A224" s="100" t="str">
        <f t="shared" si="18"/>
        <v>Soluciones OriónCanalIT-SW-11-03</v>
      </c>
      <c r="B224" s="100" t="str">
        <f t="shared" si="19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0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101" t="s">
        <v>122</v>
      </c>
      <c r="W224" s="101" t="b">
        <v>0</v>
      </c>
    </row>
    <row r="225" spans="1:23" x14ac:dyDescent="0.2">
      <c r="A225" s="100" t="str">
        <f t="shared" si="18"/>
        <v>Soluciones OriónCanalIT-SW-11-04</v>
      </c>
      <c r="B225" s="100" t="str">
        <f t="shared" si="19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0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101" t="s">
        <v>122</v>
      </c>
      <c r="W225" s="101" t="b">
        <v>0</v>
      </c>
    </row>
    <row r="226" spans="1:23" x14ac:dyDescent="0.2">
      <c r="A226" s="100" t="str">
        <f t="shared" si="18"/>
        <v>Soluciones OriónCanalIT-SW-11-05</v>
      </c>
      <c r="B226" s="100" t="str">
        <f t="shared" si="19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0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101" t="s">
        <v>122</v>
      </c>
      <c r="W226" s="101" t="b">
        <v>0</v>
      </c>
    </row>
    <row r="227" spans="1:23" x14ac:dyDescent="0.2">
      <c r="A227" s="100" t="str">
        <f t="shared" si="18"/>
        <v>Soluciones OriónCanalIT-SW-11-06</v>
      </c>
      <c r="B227" s="100" t="str">
        <f t="shared" si="19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0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101" t="s">
        <v>122</v>
      </c>
      <c r="W227" s="101" t="b">
        <v>0</v>
      </c>
    </row>
    <row r="228" spans="1:23" x14ac:dyDescent="0.2">
      <c r="A228" s="100" t="str">
        <f t="shared" si="18"/>
        <v>EforcersCanalIT-SW-01-01</v>
      </c>
      <c r="B228" s="100" t="str">
        <f t="shared" si="19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0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101" t="s">
        <v>122</v>
      </c>
      <c r="W228" s="101" t="b">
        <v>0</v>
      </c>
    </row>
    <row r="229" spans="1:23" x14ac:dyDescent="0.2">
      <c r="A229" s="100" t="str">
        <f t="shared" si="18"/>
        <v>EforcersCanalIT-SW-01-02</v>
      </c>
      <c r="B229" s="100" t="str">
        <f t="shared" si="19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0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101" t="s">
        <v>122</v>
      </c>
      <c r="W229" s="101" t="b">
        <v>0</v>
      </c>
    </row>
    <row r="230" spans="1:23" x14ac:dyDescent="0.2">
      <c r="A230" s="100" t="str">
        <f t="shared" si="18"/>
        <v>EforcersCanalIT-SW-01-03</v>
      </c>
      <c r="B230" s="100" t="str">
        <f t="shared" si="19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0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101" t="s">
        <v>122</v>
      </c>
      <c r="W230" s="101" t="b">
        <v>0</v>
      </c>
    </row>
    <row r="231" spans="1:23" x14ac:dyDescent="0.2">
      <c r="A231" s="100" t="str">
        <f t="shared" si="18"/>
        <v>EforcersCanalIT-SW-01-04</v>
      </c>
      <c r="B231" s="100" t="str">
        <f t="shared" si="19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0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101" t="s">
        <v>122</v>
      </c>
      <c r="W231" s="101" t="b">
        <v>0</v>
      </c>
    </row>
    <row r="232" spans="1:23" x14ac:dyDescent="0.2">
      <c r="A232" s="100" t="str">
        <f t="shared" si="18"/>
        <v>EforcersCanalIT-SW-01-05</v>
      </c>
      <c r="B232" s="100" t="str">
        <f t="shared" si="19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0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101" t="s">
        <v>122</v>
      </c>
      <c r="W232" s="101" t="b">
        <v>0</v>
      </c>
    </row>
    <row r="233" spans="1:23" x14ac:dyDescent="0.2">
      <c r="A233" s="100" t="str">
        <f t="shared" si="18"/>
        <v>EforcersCanalIT-SW-01-06</v>
      </c>
      <c r="B233" s="100" t="str">
        <f t="shared" si="19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0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101" t="s">
        <v>122</v>
      </c>
      <c r="W233" s="101" t="b">
        <v>0</v>
      </c>
    </row>
    <row r="234" spans="1:23" x14ac:dyDescent="0.2">
      <c r="A234" s="100" t="str">
        <f t="shared" si="18"/>
        <v>EforcersCanalIT-SW-02-01</v>
      </c>
      <c r="B234" s="100" t="str">
        <f t="shared" si="19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0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101" t="s">
        <v>122</v>
      </c>
      <c r="W234" s="101" t="b">
        <v>0</v>
      </c>
    </row>
    <row r="235" spans="1:23" x14ac:dyDescent="0.2">
      <c r="A235" s="100" t="str">
        <f t="shared" si="18"/>
        <v>EforcersCanalIT-SW-02-02</v>
      </c>
      <c r="B235" s="100" t="str">
        <f t="shared" si="19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0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101" t="s">
        <v>122</v>
      </c>
      <c r="W235" s="101" t="b">
        <v>0</v>
      </c>
    </row>
    <row r="236" spans="1:23" x14ac:dyDescent="0.2">
      <c r="A236" s="100" t="str">
        <f t="shared" si="18"/>
        <v>EforcersCanalIT-SW-02-03</v>
      </c>
      <c r="B236" s="100" t="str">
        <f t="shared" si="19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0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101" t="s">
        <v>122</v>
      </c>
      <c r="W236" s="101" t="b">
        <v>0</v>
      </c>
    </row>
    <row r="237" spans="1:23" x14ac:dyDescent="0.2">
      <c r="A237" s="100" t="str">
        <f t="shared" si="18"/>
        <v>EforcersCanalIT-SW-02-04</v>
      </c>
      <c r="B237" s="100" t="str">
        <f t="shared" si="19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0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101" t="s">
        <v>122</v>
      </c>
      <c r="W237" s="101" t="b">
        <v>0</v>
      </c>
    </row>
    <row r="238" spans="1:23" x14ac:dyDescent="0.2">
      <c r="A238" s="100" t="str">
        <f t="shared" si="18"/>
        <v>EforcersCanalIT-SW-02-05</v>
      </c>
      <c r="B238" s="100" t="str">
        <f t="shared" si="19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0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101" t="s">
        <v>122</v>
      </c>
      <c r="W238" s="101" t="b">
        <v>0</v>
      </c>
    </row>
    <row r="239" spans="1:23" x14ac:dyDescent="0.2">
      <c r="A239" s="100" t="str">
        <f t="shared" si="18"/>
        <v>EforcersCanalIT-SW-02-06</v>
      </c>
      <c r="B239" s="100" t="str">
        <f t="shared" si="19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0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101" t="s">
        <v>122</v>
      </c>
      <c r="W239" s="101" t="b">
        <v>0</v>
      </c>
    </row>
    <row r="240" spans="1:23" x14ac:dyDescent="0.2">
      <c r="A240" s="100" t="str">
        <f t="shared" ref="A240:A303" si="21">D240&amp;F240&amp;E240</f>
        <v>EforcersCanalIT-SW-03-01</v>
      </c>
      <c r="B240" s="100" t="str">
        <f t="shared" ref="B240:B303" si="22">E240&amp;F240</f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0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101" t="s">
        <v>122</v>
      </c>
      <c r="W240" s="101" t="b">
        <v>0</v>
      </c>
    </row>
    <row r="241" spans="1:23" x14ac:dyDescent="0.2">
      <c r="A241" s="100" t="str">
        <f t="shared" si="21"/>
        <v>EforcersCanalIT-SW-03-02</v>
      </c>
      <c r="B241" s="100" t="str">
        <f t="shared" si="22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0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101" t="s">
        <v>122</v>
      </c>
      <c r="W241" s="101" t="b">
        <v>0</v>
      </c>
    </row>
    <row r="242" spans="1:23" x14ac:dyDescent="0.2">
      <c r="A242" s="100" t="str">
        <f t="shared" si="21"/>
        <v>EforcersCanalIT-SW-03-03</v>
      </c>
      <c r="B242" s="100" t="str">
        <f t="shared" si="22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0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101" t="s">
        <v>122</v>
      </c>
      <c r="W242" s="101" t="b">
        <v>0</v>
      </c>
    </row>
    <row r="243" spans="1:23" x14ac:dyDescent="0.2">
      <c r="A243" s="100" t="str">
        <f t="shared" si="21"/>
        <v>EforcersCanalIT-SW-03-04</v>
      </c>
      <c r="B243" s="100" t="str">
        <f t="shared" si="22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0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101" t="s">
        <v>122</v>
      </c>
      <c r="W243" s="101" t="b">
        <v>0</v>
      </c>
    </row>
    <row r="244" spans="1:23" x14ac:dyDescent="0.2">
      <c r="A244" s="100" t="str">
        <f t="shared" si="21"/>
        <v>EforcersCanalIT-SW-03-05</v>
      </c>
      <c r="B244" s="100" t="str">
        <f t="shared" si="22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0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101" t="s">
        <v>122</v>
      </c>
      <c r="W244" s="101" t="b">
        <v>0</v>
      </c>
    </row>
    <row r="245" spans="1:23" x14ac:dyDescent="0.2">
      <c r="A245" s="100" t="str">
        <f t="shared" si="21"/>
        <v>EforcersCanalIT-SW-03-06</v>
      </c>
      <c r="B245" s="100" t="str">
        <f t="shared" si="22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0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101" t="s">
        <v>122</v>
      </c>
      <c r="W245" s="101" t="b">
        <v>0</v>
      </c>
    </row>
    <row r="246" spans="1:23" x14ac:dyDescent="0.2">
      <c r="A246" s="100" t="str">
        <f t="shared" si="21"/>
        <v>EforcersCanalIT-SW-04-01</v>
      </c>
      <c r="B246" s="100" t="str">
        <f t="shared" si="22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0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101" t="s">
        <v>122</v>
      </c>
      <c r="W246" s="101" t="b">
        <v>0</v>
      </c>
    </row>
    <row r="247" spans="1:23" x14ac:dyDescent="0.2">
      <c r="A247" s="100" t="str">
        <f t="shared" si="21"/>
        <v>EforcersCanalIT-SW-04-02</v>
      </c>
      <c r="B247" s="100" t="str">
        <f t="shared" si="22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0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101" t="s">
        <v>122</v>
      </c>
      <c r="W247" s="101" t="b">
        <v>0</v>
      </c>
    </row>
    <row r="248" spans="1:23" x14ac:dyDescent="0.2">
      <c r="A248" s="100" t="str">
        <f t="shared" si="21"/>
        <v>EforcersCanalIT-SW-04-03</v>
      </c>
      <c r="B248" s="100" t="str">
        <f t="shared" si="22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0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101" t="s">
        <v>122</v>
      </c>
      <c r="W248" s="101" t="b">
        <v>0</v>
      </c>
    </row>
    <row r="249" spans="1:23" x14ac:dyDescent="0.2">
      <c r="A249" s="100" t="str">
        <f t="shared" si="21"/>
        <v>EforcersCanalIT-SW-04-04</v>
      </c>
      <c r="B249" s="100" t="str">
        <f t="shared" si="22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0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101" t="s">
        <v>122</v>
      </c>
      <c r="W249" s="101" t="b">
        <v>0</v>
      </c>
    </row>
    <row r="250" spans="1:23" x14ac:dyDescent="0.2">
      <c r="A250" s="100" t="str">
        <f t="shared" si="21"/>
        <v>EforcersCanalIT-SW-04-05</v>
      </c>
      <c r="B250" s="100" t="str">
        <f t="shared" si="22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0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101" t="s">
        <v>122</v>
      </c>
      <c r="W250" s="101" t="b">
        <v>0</v>
      </c>
    </row>
    <row r="251" spans="1:23" x14ac:dyDescent="0.2">
      <c r="A251" s="100" t="str">
        <f t="shared" si="21"/>
        <v>EforcersCanalIT-SW-04-06</v>
      </c>
      <c r="B251" s="100" t="str">
        <f t="shared" si="22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0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101" t="s">
        <v>122</v>
      </c>
      <c r="W251" s="101" t="b">
        <v>0</v>
      </c>
    </row>
    <row r="252" spans="1:23" x14ac:dyDescent="0.2">
      <c r="A252" s="100" t="str">
        <f t="shared" si="21"/>
        <v>EforcersCanalIT-SW-05-01</v>
      </c>
      <c r="B252" s="100" t="str">
        <f t="shared" si="22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0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101" t="s">
        <v>122</v>
      </c>
      <c r="W252" s="101" t="b">
        <v>0</v>
      </c>
    </row>
    <row r="253" spans="1:23" x14ac:dyDescent="0.2">
      <c r="A253" s="100" t="str">
        <f t="shared" si="21"/>
        <v>EforcersCanalIT-SW-05-02</v>
      </c>
      <c r="B253" s="100" t="str">
        <f t="shared" si="22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0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101" t="s">
        <v>122</v>
      </c>
      <c r="W253" s="101" t="b">
        <v>0</v>
      </c>
    </row>
    <row r="254" spans="1:23" x14ac:dyDescent="0.2">
      <c r="A254" s="100" t="str">
        <f t="shared" si="21"/>
        <v>EforcersCanalIT-SW-05-03</v>
      </c>
      <c r="B254" s="100" t="str">
        <f t="shared" si="22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0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101" t="s">
        <v>122</v>
      </c>
      <c r="W254" s="101" t="b">
        <v>0</v>
      </c>
    </row>
    <row r="255" spans="1:23" x14ac:dyDescent="0.2">
      <c r="A255" s="100" t="str">
        <f t="shared" si="21"/>
        <v>EforcersCanalIT-SW-05-04</v>
      </c>
      <c r="B255" s="100" t="str">
        <f t="shared" si="22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0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101" t="s">
        <v>122</v>
      </c>
      <c r="W255" s="101" t="b">
        <v>0</v>
      </c>
    </row>
    <row r="256" spans="1:23" x14ac:dyDescent="0.2">
      <c r="A256" s="100" t="str">
        <f t="shared" si="21"/>
        <v>EforcersCanalIT-SW-05-05</v>
      </c>
      <c r="B256" s="100" t="str">
        <f t="shared" si="22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0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101" t="s">
        <v>122</v>
      </c>
      <c r="W256" s="101" t="b">
        <v>0</v>
      </c>
    </row>
    <row r="257" spans="1:23" x14ac:dyDescent="0.2">
      <c r="A257" s="100" t="str">
        <f t="shared" si="21"/>
        <v>EforcersCanalIT-SW-05-06</v>
      </c>
      <c r="B257" s="100" t="str">
        <f t="shared" si="22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0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101" t="s">
        <v>122</v>
      </c>
      <c r="W257" s="101" t="b">
        <v>0</v>
      </c>
    </row>
    <row r="258" spans="1:23" x14ac:dyDescent="0.2">
      <c r="A258" s="100" t="str">
        <f t="shared" si="21"/>
        <v>EforcersCanalIT-SW-06-01</v>
      </c>
      <c r="B258" s="100" t="str">
        <f t="shared" si="22"/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0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101" t="s">
        <v>122</v>
      </c>
      <c r="W258" s="101" t="b">
        <v>0</v>
      </c>
    </row>
    <row r="259" spans="1:23" x14ac:dyDescent="0.2">
      <c r="A259" s="100" t="str">
        <f t="shared" si="21"/>
        <v>EforcersCanalIT-SW-06-02</v>
      </c>
      <c r="B259" s="100" t="str">
        <f t="shared" si="22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0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101" t="s">
        <v>122</v>
      </c>
      <c r="W259" s="101" t="b">
        <v>0</v>
      </c>
    </row>
    <row r="260" spans="1:23" x14ac:dyDescent="0.2">
      <c r="A260" s="100" t="str">
        <f t="shared" si="21"/>
        <v>EforcersCanalIT-SW-06-03</v>
      </c>
      <c r="B260" s="100" t="str">
        <f t="shared" si="22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0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101" t="s">
        <v>122</v>
      </c>
      <c r="W260" s="101" t="b">
        <v>0</v>
      </c>
    </row>
    <row r="261" spans="1:23" x14ac:dyDescent="0.2">
      <c r="A261" s="100" t="str">
        <f t="shared" si="21"/>
        <v>EforcersCanalIT-SW-07-01</v>
      </c>
      <c r="B261" s="100" t="str">
        <f t="shared" si="22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0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101" t="s">
        <v>122</v>
      </c>
      <c r="W261" s="101" t="b">
        <v>0</v>
      </c>
    </row>
    <row r="262" spans="1:23" x14ac:dyDescent="0.2">
      <c r="A262" s="100" t="str">
        <f t="shared" si="21"/>
        <v>EforcersCanalIT-SW-07-02</v>
      </c>
      <c r="B262" s="100" t="str">
        <f t="shared" si="22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0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101" t="s">
        <v>122</v>
      </c>
      <c r="W262" s="101" t="b">
        <v>0</v>
      </c>
    </row>
    <row r="263" spans="1:23" x14ac:dyDescent="0.2">
      <c r="A263" s="100" t="str">
        <f t="shared" si="21"/>
        <v>EforcersCanalIT-SW-07-03</v>
      </c>
      <c r="B263" s="100" t="str">
        <f t="shared" si="22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0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101" t="s">
        <v>122</v>
      </c>
      <c r="W263" s="101" t="b">
        <v>0</v>
      </c>
    </row>
    <row r="264" spans="1:23" x14ac:dyDescent="0.2">
      <c r="A264" s="100" t="str">
        <f t="shared" si="21"/>
        <v>EforcersCanalIT-SW-07-04</v>
      </c>
      <c r="B264" s="100" t="str">
        <f t="shared" si="22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0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101" t="s">
        <v>122</v>
      </c>
      <c r="W264" s="101" t="b">
        <v>0</v>
      </c>
    </row>
    <row r="265" spans="1:23" x14ac:dyDescent="0.2">
      <c r="A265" s="100" t="str">
        <f t="shared" si="21"/>
        <v>EforcersCanalIT-SW-07-05</v>
      </c>
      <c r="B265" s="100" t="str">
        <f t="shared" si="22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0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101" t="s">
        <v>122</v>
      </c>
      <c r="W265" s="101" t="b">
        <v>0</v>
      </c>
    </row>
    <row r="266" spans="1:23" x14ac:dyDescent="0.2">
      <c r="A266" s="100" t="str">
        <f t="shared" si="21"/>
        <v>EforcersCanalIT-SW-07-06</v>
      </c>
      <c r="B266" s="100" t="str">
        <f t="shared" si="22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0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101" t="s">
        <v>122</v>
      </c>
      <c r="W266" s="101" t="b">
        <v>0</v>
      </c>
    </row>
    <row r="267" spans="1:23" x14ac:dyDescent="0.2">
      <c r="A267" s="100" t="str">
        <f t="shared" si="21"/>
        <v>EforcersCanalIT-SW-08-01</v>
      </c>
      <c r="B267" s="100" t="str">
        <f t="shared" si="22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0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101" t="s">
        <v>122</v>
      </c>
      <c r="W267" s="101" t="b">
        <v>0</v>
      </c>
    </row>
    <row r="268" spans="1:23" x14ac:dyDescent="0.2">
      <c r="A268" s="100" t="str">
        <f t="shared" si="21"/>
        <v>EforcersCanalIT-SW-08-02</v>
      </c>
      <c r="B268" s="100" t="str">
        <f t="shared" si="22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0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101" t="s">
        <v>122</v>
      </c>
      <c r="W268" s="101" t="b">
        <v>0</v>
      </c>
    </row>
    <row r="269" spans="1:23" x14ac:dyDescent="0.2">
      <c r="A269" s="100" t="str">
        <f t="shared" si="21"/>
        <v>EforcersCanalIT-SW-08-03</v>
      </c>
      <c r="B269" s="100" t="str">
        <f t="shared" si="22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0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101" t="s">
        <v>122</v>
      </c>
      <c r="W269" s="101" t="b">
        <v>0</v>
      </c>
    </row>
    <row r="270" spans="1:23" x14ac:dyDescent="0.2">
      <c r="A270" s="100" t="str">
        <f t="shared" si="21"/>
        <v>EforcersCanalIT-SW-08-04</v>
      </c>
      <c r="B270" s="100" t="str">
        <f t="shared" si="22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0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101" t="s">
        <v>122</v>
      </c>
      <c r="W270" s="101" t="b">
        <v>0</v>
      </c>
    </row>
    <row r="271" spans="1:23" x14ac:dyDescent="0.2">
      <c r="A271" s="100" t="str">
        <f t="shared" si="21"/>
        <v>EforcersCanalIT-SW-08-05</v>
      </c>
      <c r="B271" s="100" t="str">
        <f t="shared" si="22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0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101" t="s">
        <v>122</v>
      </c>
      <c r="W271" s="101" t="b">
        <v>0</v>
      </c>
    </row>
    <row r="272" spans="1:23" x14ac:dyDescent="0.2">
      <c r="A272" s="100" t="str">
        <f t="shared" si="21"/>
        <v>EforcersCanalIT-SW-08-06</v>
      </c>
      <c r="B272" s="100" t="str">
        <f t="shared" si="22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0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101" t="s">
        <v>122</v>
      </c>
      <c r="W272" s="101" t="b">
        <v>0</v>
      </c>
    </row>
    <row r="273" spans="1:23" x14ac:dyDescent="0.2">
      <c r="A273" s="100" t="str">
        <f t="shared" si="21"/>
        <v>EforcersCanalIT-SW-09-01</v>
      </c>
      <c r="B273" s="100" t="str">
        <f t="shared" si="22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0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101" t="s">
        <v>122</v>
      </c>
      <c r="W273" s="101" t="b">
        <v>0</v>
      </c>
    </row>
    <row r="274" spans="1:23" x14ac:dyDescent="0.2">
      <c r="A274" s="100" t="str">
        <f t="shared" si="21"/>
        <v>EforcersCanalIT-SW-09-02</v>
      </c>
      <c r="B274" s="100" t="str">
        <f t="shared" si="22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0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101" t="s">
        <v>122</v>
      </c>
      <c r="W274" s="101" t="b">
        <v>0</v>
      </c>
    </row>
    <row r="275" spans="1:23" x14ac:dyDescent="0.2">
      <c r="A275" s="100" t="str">
        <f t="shared" si="21"/>
        <v>EforcersCanalIT-SW-09-03</v>
      </c>
      <c r="B275" s="100" t="str">
        <f t="shared" si="22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0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101" t="s">
        <v>122</v>
      </c>
      <c r="W275" s="101" t="b">
        <v>0</v>
      </c>
    </row>
    <row r="276" spans="1:23" x14ac:dyDescent="0.2">
      <c r="A276" s="100" t="str">
        <f t="shared" si="21"/>
        <v>EforcersCanalIT-SW-10-01</v>
      </c>
      <c r="B276" s="100" t="str">
        <f t="shared" si="22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0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101" t="s">
        <v>122</v>
      </c>
      <c r="W276" s="101" t="b">
        <v>0</v>
      </c>
    </row>
    <row r="277" spans="1:23" x14ac:dyDescent="0.2">
      <c r="A277" s="100" t="str">
        <f t="shared" si="21"/>
        <v>EforcersCanalIT-SW-10-02</v>
      </c>
      <c r="B277" s="100" t="str">
        <f t="shared" si="22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0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101" t="s">
        <v>122</v>
      </c>
      <c r="W277" s="101" t="b">
        <v>0</v>
      </c>
    </row>
    <row r="278" spans="1:23" x14ac:dyDescent="0.2">
      <c r="A278" s="100" t="str">
        <f t="shared" si="21"/>
        <v>EforcersCanalIT-SW-10-03</v>
      </c>
      <c r="B278" s="100" t="str">
        <f t="shared" si="22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0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101" t="s">
        <v>122</v>
      </c>
      <c r="W278" s="101" t="b">
        <v>0</v>
      </c>
    </row>
    <row r="279" spans="1:23" x14ac:dyDescent="0.2">
      <c r="A279" s="100" t="str">
        <f t="shared" si="21"/>
        <v>EforcersCanalIT-SW-10-04</v>
      </c>
      <c r="B279" s="100" t="str">
        <f t="shared" si="22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38" si="23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101" t="s">
        <v>122</v>
      </c>
      <c r="W279" s="101" t="b">
        <v>0</v>
      </c>
    </row>
    <row r="280" spans="1:23" x14ac:dyDescent="0.2">
      <c r="A280" s="100" t="str">
        <f t="shared" si="21"/>
        <v>EforcersCanalIT-SW-10-05</v>
      </c>
      <c r="B280" s="100" t="str">
        <f t="shared" si="22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3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101" t="s">
        <v>122</v>
      </c>
      <c r="W280" s="101" t="b">
        <v>0</v>
      </c>
    </row>
    <row r="281" spans="1:23" x14ac:dyDescent="0.2">
      <c r="A281" s="100" t="str">
        <f t="shared" si="21"/>
        <v>EforcersCanalIT-SW-10-06</v>
      </c>
      <c r="B281" s="100" t="str">
        <f t="shared" si="22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3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101" t="s">
        <v>122</v>
      </c>
      <c r="W281" s="101" t="b">
        <v>0</v>
      </c>
    </row>
    <row r="282" spans="1:23" x14ac:dyDescent="0.2">
      <c r="A282" s="100" t="str">
        <f t="shared" si="21"/>
        <v>EforcersCanalIT-SW-11-01</v>
      </c>
      <c r="B282" s="100" t="str">
        <f t="shared" si="22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3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101" t="s">
        <v>122</v>
      </c>
      <c r="W282" s="101" t="b">
        <v>0</v>
      </c>
    </row>
    <row r="283" spans="1:23" x14ac:dyDescent="0.2">
      <c r="A283" s="100" t="str">
        <f t="shared" si="21"/>
        <v>EforcersCanalIT-SW-11-02</v>
      </c>
      <c r="B283" s="100" t="str">
        <f t="shared" si="22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3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101" t="s">
        <v>122</v>
      </c>
      <c r="W283" s="101" t="b">
        <v>0</v>
      </c>
    </row>
    <row r="284" spans="1:23" x14ac:dyDescent="0.2">
      <c r="A284" s="100" t="str">
        <f t="shared" si="21"/>
        <v>EforcersCanalIT-SW-11-03</v>
      </c>
      <c r="B284" s="100" t="str">
        <f t="shared" si="22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3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101" t="s">
        <v>122</v>
      </c>
      <c r="W284" s="101" t="b">
        <v>0</v>
      </c>
    </row>
    <row r="285" spans="1:23" x14ac:dyDescent="0.2">
      <c r="A285" s="100" t="str">
        <f t="shared" si="21"/>
        <v>EforcersCanalIT-SW-11-04</v>
      </c>
      <c r="B285" s="100" t="str">
        <f t="shared" si="22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3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101" t="s">
        <v>122</v>
      </c>
      <c r="W285" s="101" t="b">
        <v>0</v>
      </c>
    </row>
    <row r="286" spans="1:23" x14ac:dyDescent="0.2">
      <c r="A286" s="100" t="str">
        <f t="shared" si="21"/>
        <v>EforcersCanalIT-SW-11-05</v>
      </c>
      <c r="B286" s="100" t="str">
        <f t="shared" si="22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3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101" t="s">
        <v>122</v>
      </c>
      <c r="W286" s="101" t="b">
        <v>0</v>
      </c>
    </row>
    <row r="287" spans="1:23" x14ac:dyDescent="0.2">
      <c r="A287" s="100" t="str">
        <f t="shared" si="21"/>
        <v>EforcersCanalIT-SW-11-06</v>
      </c>
      <c r="B287" s="100" t="str">
        <f t="shared" si="22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3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101" t="s">
        <v>122</v>
      </c>
      <c r="W287" s="101" t="b">
        <v>0</v>
      </c>
    </row>
    <row r="288" spans="1:23" x14ac:dyDescent="0.2">
      <c r="A288" s="100" t="str">
        <f t="shared" si="21"/>
        <v>Nuva SASCanalIT-SW-01-01</v>
      </c>
      <c r="B288" s="100" t="str">
        <f t="shared" si="22"/>
        <v>IT-SW-01-01Canal</v>
      </c>
      <c r="D288" s="101" t="s">
        <v>293</v>
      </c>
      <c r="E288" s="101" t="s">
        <v>127</v>
      </c>
      <c r="F288" s="100" t="s">
        <v>175</v>
      </c>
      <c r="G288" s="100" t="str">
        <f t="shared" si="23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101" t="s">
        <v>122</v>
      </c>
      <c r="W288" s="101" t="b">
        <v>0</v>
      </c>
    </row>
    <row r="289" spans="1:23" x14ac:dyDescent="0.2">
      <c r="A289" s="100" t="str">
        <f t="shared" si="21"/>
        <v>Nuva SASCanalIT-SW-01-02</v>
      </c>
      <c r="B289" s="100" t="str">
        <f t="shared" si="22"/>
        <v>IT-SW-01-02Canal</v>
      </c>
      <c r="D289" s="101" t="s">
        <v>293</v>
      </c>
      <c r="E289" s="101" t="s">
        <v>128</v>
      </c>
      <c r="F289" s="100" t="s">
        <v>175</v>
      </c>
      <c r="G289" s="100" t="str">
        <f t="shared" si="23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101" t="s">
        <v>122</v>
      </c>
      <c r="W289" s="101" t="b">
        <v>0</v>
      </c>
    </row>
    <row r="290" spans="1:23" x14ac:dyDescent="0.2">
      <c r="A290" s="100" t="str">
        <f t="shared" si="21"/>
        <v>Nuva SASCanalIT-SW-01-03</v>
      </c>
      <c r="B290" s="100" t="str">
        <f t="shared" si="22"/>
        <v>IT-SW-01-03Canal</v>
      </c>
      <c r="D290" s="101" t="s">
        <v>293</v>
      </c>
      <c r="E290" s="101" t="s">
        <v>129</v>
      </c>
      <c r="F290" s="100" t="s">
        <v>175</v>
      </c>
      <c r="G290" s="100" t="str">
        <f t="shared" si="23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101" t="s">
        <v>122</v>
      </c>
      <c r="W290" s="101" t="b">
        <v>0</v>
      </c>
    </row>
    <row r="291" spans="1:23" x14ac:dyDescent="0.2">
      <c r="A291" s="100" t="str">
        <f t="shared" si="21"/>
        <v>Nuva SASCanalIT-SW-01-04</v>
      </c>
      <c r="B291" s="100" t="str">
        <f t="shared" si="22"/>
        <v>IT-SW-01-04Canal</v>
      </c>
      <c r="D291" s="101" t="s">
        <v>293</v>
      </c>
      <c r="E291" s="101" t="s">
        <v>130</v>
      </c>
      <c r="F291" s="100" t="s">
        <v>175</v>
      </c>
      <c r="G291" s="100" t="str">
        <f t="shared" si="23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101" t="s">
        <v>122</v>
      </c>
      <c r="W291" s="101" t="b">
        <v>0</v>
      </c>
    </row>
    <row r="292" spans="1:23" x14ac:dyDescent="0.2">
      <c r="A292" s="100" t="str">
        <f t="shared" si="21"/>
        <v>Nuva SASCanalIT-SW-01-05</v>
      </c>
      <c r="B292" s="100" t="str">
        <f t="shared" si="22"/>
        <v>IT-SW-01-05Canal</v>
      </c>
      <c r="D292" s="101" t="s">
        <v>293</v>
      </c>
      <c r="E292" s="101" t="s">
        <v>131</v>
      </c>
      <c r="F292" s="100" t="s">
        <v>175</v>
      </c>
      <c r="G292" s="100" t="str">
        <f t="shared" si="23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101" t="s">
        <v>122</v>
      </c>
      <c r="W292" s="101" t="b">
        <v>0</v>
      </c>
    </row>
    <row r="293" spans="1:23" x14ac:dyDescent="0.2">
      <c r="A293" s="100" t="str">
        <f t="shared" si="21"/>
        <v>Nuva SASCanalIT-SW-01-06</v>
      </c>
      <c r="B293" s="100" t="str">
        <f t="shared" si="22"/>
        <v>IT-SW-01-06Canal</v>
      </c>
      <c r="D293" s="101" t="s">
        <v>293</v>
      </c>
      <c r="E293" s="101" t="s">
        <v>132</v>
      </c>
      <c r="F293" s="100" t="s">
        <v>175</v>
      </c>
      <c r="G293" s="100" t="str">
        <f t="shared" si="23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101" t="s">
        <v>122</v>
      </c>
      <c r="W293" s="101" t="b">
        <v>0</v>
      </c>
    </row>
    <row r="294" spans="1:23" x14ac:dyDescent="0.2">
      <c r="A294" s="100" t="str">
        <f t="shared" si="21"/>
        <v>Nuva SASCanalIT-SW-02-01</v>
      </c>
      <c r="B294" s="100" t="str">
        <f t="shared" si="22"/>
        <v>IT-SW-02-01Canal</v>
      </c>
      <c r="D294" s="101" t="s">
        <v>293</v>
      </c>
      <c r="E294" s="101" t="s">
        <v>133</v>
      </c>
      <c r="F294" s="100" t="s">
        <v>175</v>
      </c>
      <c r="G294" s="100" t="str">
        <f t="shared" si="23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101" t="s">
        <v>122</v>
      </c>
      <c r="W294" s="101" t="b">
        <v>0</v>
      </c>
    </row>
    <row r="295" spans="1:23" x14ac:dyDescent="0.2">
      <c r="A295" s="100" t="str">
        <f t="shared" si="21"/>
        <v>Nuva SASCanalIT-SW-02-02</v>
      </c>
      <c r="B295" s="100" t="str">
        <f t="shared" si="22"/>
        <v>IT-SW-02-02Canal</v>
      </c>
      <c r="D295" s="101" t="s">
        <v>293</v>
      </c>
      <c r="E295" s="101" t="s">
        <v>134</v>
      </c>
      <c r="F295" s="100" t="s">
        <v>175</v>
      </c>
      <c r="G295" s="100" t="str">
        <f t="shared" si="23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101" t="s">
        <v>122</v>
      </c>
      <c r="W295" s="101" t="b">
        <v>0</v>
      </c>
    </row>
    <row r="296" spans="1:23" x14ac:dyDescent="0.2">
      <c r="A296" s="100" t="str">
        <f t="shared" si="21"/>
        <v>Nuva SASCanalIT-SW-02-03</v>
      </c>
      <c r="B296" s="100" t="str">
        <f t="shared" si="22"/>
        <v>IT-SW-02-03Canal</v>
      </c>
      <c r="D296" s="101" t="s">
        <v>293</v>
      </c>
      <c r="E296" s="101" t="s">
        <v>135</v>
      </c>
      <c r="F296" s="100" t="s">
        <v>175</v>
      </c>
      <c r="G296" s="100" t="str">
        <f t="shared" si="23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101" t="s">
        <v>122</v>
      </c>
      <c r="W296" s="101" t="b">
        <v>0</v>
      </c>
    </row>
    <row r="297" spans="1:23" x14ac:dyDescent="0.2">
      <c r="A297" s="100" t="str">
        <f t="shared" si="21"/>
        <v>Nuva SASCanalIT-SW-02-04</v>
      </c>
      <c r="B297" s="100" t="str">
        <f t="shared" si="22"/>
        <v>IT-SW-02-04Canal</v>
      </c>
      <c r="D297" s="101" t="s">
        <v>293</v>
      </c>
      <c r="E297" s="101" t="s">
        <v>136</v>
      </c>
      <c r="F297" s="100" t="s">
        <v>175</v>
      </c>
      <c r="G297" s="100" t="str">
        <f t="shared" si="23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101" t="s">
        <v>122</v>
      </c>
      <c r="W297" s="101" t="b">
        <v>0</v>
      </c>
    </row>
    <row r="298" spans="1:23" x14ac:dyDescent="0.2">
      <c r="A298" s="100" t="str">
        <f t="shared" si="21"/>
        <v>Nuva SASCanalIT-SW-02-05</v>
      </c>
      <c r="B298" s="100" t="str">
        <f t="shared" si="22"/>
        <v>IT-SW-02-05Canal</v>
      </c>
      <c r="D298" s="101" t="s">
        <v>293</v>
      </c>
      <c r="E298" s="101" t="s">
        <v>137</v>
      </c>
      <c r="F298" s="100" t="s">
        <v>175</v>
      </c>
      <c r="G298" s="100" t="str">
        <f t="shared" si="23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101" t="s">
        <v>122</v>
      </c>
      <c r="W298" s="101" t="b">
        <v>0</v>
      </c>
    </row>
    <row r="299" spans="1:23" x14ac:dyDescent="0.2">
      <c r="A299" s="100" t="str">
        <f t="shared" si="21"/>
        <v>Nuva SASCanalIT-SW-02-06</v>
      </c>
      <c r="B299" s="100" t="str">
        <f t="shared" si="22"/>
        <v>IT-SW-02-06Canal</v>
      </c>
      <c r="D299" s="101" t="s">
        <v>293</v>
      </c>
      <c r="E299" s="101" t="s">
        <v>138</v>
      </c>
      <c r="F299" s="100" t="s">
        <v>175</v>
      </c>
      <c r="G299" s="100" t="str">
        <f t="shared" si="23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101" t="s">
        <v>122</v>
      </c>
      <c r="W299" s="101" t="b">
        <v>0</v>
      </c>
    </row>
    <row r="300" spans="1:23" x14ac:dyDescent="0.2">
      <c r="A300" s="100" t="str">
        <f t="shared" si="21"/>
        <v>Nuva SASCanalIT-SW-03-01</v>
      </c>
      <c r="B300" s="100" t="str">
        <f t="shared" si="22"/>
        <v>IT-SW-03-01Canal</v>
      </c>
      <c r="D300" s="101" t="s">
        <v>293</v>
      </c>
      <c r="E300" s="101" t="s">
        <v>139</v>
      </c>
      <c r="F300" s="100" t="s">
        <v>175</v>
      </c>
      <c r="G300" s="100" t="str">
        <f t="shared" si="23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101" t="s">
        <v>122</v>
      </c>
      <c r="W300" s="101" t="b">
        <v>0</v>
      </c>
    </row>
    <row r="301" spans="1:23" x14ac:dyDescent="0.2">
      <c r="A301" s="100" t="str">
        <f t="shared" si="21"/>
        <v>Nuva SASCanalIT-SW-03-02</v>
      </c>
      <c r="B301" s="100" t="str">
        <f t="shared" si="22"/>
        <v>IT-SW-03-02Canal</v>
      </c>
      <c r="D301" s="101" t="s">
        <v>293</v>
      </c>
      <c r="E301" s="101" t="s">
        <v>140</v>
      </c>
      <c r="F301" s="100" t="s">
        <v>175</v>
      </c>
      <c r="G301" s="100" t="str">
        <f t="shared" si="23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101" t="s">
        <v>122</v>
      </c>
      <c r="W301" s="101" t="b">
        <v>0</v>
      </c>
    </row>
    <row r="302" spans="1:23" x14ac:dyDescent="0.2">
      <c r="A302" s="100" t="str">
        <f t="shared" si="21"/>
        <v>Nuva SASCanalIT-SW-03-03</v>
      </c>
      <c r="B302" s="100" t="str">
        <f t="shared" si="22"/>
        <v>IT-SW-03-03Canal</v>
      </c>
      <c r="D302" s="101" t="s">
        <v>293</v>
      </c>
      <c r="E302" s="101" t="s">
        <v>141</v>
      </c>
      <c r="F302" s="100" t="s">
        <v>175</v>
      </c>
      <c r="G302" s="100" t="str">
        <f t="shared" si="23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101" t="s">
        <v>122</v>
      </c>
      <c r="W302" s="101" t="b">
        <v>0</v>
      </c>
    </row>
    <row r="303" spans="1:23" x14ac:dyDescent="0.2">
      <c r="A303" s="100" t="str">
        <f t="shared" si="21"/>
        <v>Nuva SASCanalIT-SW-03-04</v>
      </c>
      <c r="B303" s="100" t="str">
        <f t="shared" si="22"/>
        <v>IT-SW-03-04Canal</v>
      </c>
      <c r="D303" s="101" t="s">
        <v>293</v>
      </c>
      <c r="E303" s="101" t="s">
        <v>142</v>
      </c>
      <c r="F303" s="100" t="s">
        <v>175</v>
      </c>
      <c r="G303" s="100" t="str">
        <f t="shared" si="23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101" t="s">
        <v>122</v>
      </c>
      <c r="W303" s="101" t="b">
        <v>0</v>
      </c>
    </row>
    <row r="304" spans="1:23" x14ac:dyDescent="0.2">
      <c r="A304" s="100" t="str">
        <f t="shared" ref="A304:A347" si="24">D304&amp;F304&amp;E304</f>
        <v>Nuva SASCanalIT-SW-03-05</v>
      </c>
      <c r="B304" s="100" t="str">
        <f t="shared" ref="B304:B347" si="25">E304&amp;F304</f>
        <v>IT-SW-03-05Canal</v>
      </c>
      <c r="D304" s="101" t="s">
        <v>293</v>
      </c>
      <c r="E304" s="101" t="s">
        <v>143</v>
      </c>
      <c r="F304" s="100" t="s">
        <v>175</v>
      </c>
      <c r="G304" s="100" t="str">
        <f t="shared" si="23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101" t="s">
        <v>122</v>
      </c>
      <c r="W304" s="101" t="b">
        <v>0</v>
      </c>
    </row>
    <row r="305" spans="1:23" x14ac:dyDescent="0.2">
      <c r="A305" s="100" t="str">
        <f t="shared" si="24"/>
        <v>Nuva SASCanalIT-SW-03-06</v>
      </c>
      <c r="B305" s="100" t="str">
        <f t="shared" si="25"/>
        <v>IT-SW-03-06Canal</v>
      </c>
      <c r="D305" s="101" t="s">
        <v>293</v>
      </c>
      <c r="E305" s="101" t="s">
        <v>144</v>
      </c>
      <c r="F305" s="100" t="s">
        <v>175</v>
      </c>
      <c r="G305" s="100" t="str">
        <f t="shared" si="23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101" t="s">
        <v>122</v>
      </c>
      <c r="W305" s="101" t="b">
        <v>0</v>
      </c>
    </row>
    <row r="306" spans="1:23" x14ac:dyDescent="0.2">
      <c r="A306" s="100" t="str">
        <f t="shared" si="24"/>
        <v>Nuva SASCanalIT-SW-04-01</v>
      </c>
      <c r="B306" s="100" t="str">
        <f t="shared" si="25"/>
        <v>IT-SW-04-01Canal</v>
      </c>
      <c r="D306" s="101" t="s">
        <v>293</v>
      </c>
      <c r="E306" s="101" t="s">
        <v>145</v>
      </c>
      <c r="F306" s="100" t="s">
        <v>175</v>
      </c>
      <c r="G306" s="100" t="str">
        <f t="shared" si="23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101" t="s">
        <v>122</v>
      </c>
      <c r="W306" s="101" t="b">
        <v>0</v>
      </c>
    </row>
    <row r="307" spans="1:23" x14ac:dyDescent="0.2">
      <c r="A307" s="100" t="str">
        <f t="shared" si="24"/>
        <v>Nuva SASCanalIT-SW-04-02</v>
      </c>
      <c r="B307" s="100" t="str">
        <f t="shared" si="25"/>
        <v>IT-SW-04-02Canal</v>
      </c>
      <c r="D307" s="101" t="s">
        <v>293</v>
      </c>
      <c r="E307" s="101" t="s">
        <v>146</v>
      </c>
      <c r="F307" s="100" t="s">
        <v>175</v>
      </c>
      <c r="G307" s="100" t="str">
        <f t="shared" si="23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101" t="s">
        <v>122</v>
      </c>
      <c r="W307" s="101" t="b">
        <v>0</v>
      </c>
    </row>
    <row r="308" spans="1:23" x14ac:dyDescent="0.2">
      <c r="A308" s="100" t="str">
        <f t="shared" si="24"/>
        <v>Nuva SASCanalIT-SW-04-03</v>
      </c>
      <c r="B308" s="100" t="str">
        <f t="shared" si="25"/>
        <v>IT-SW-04-03Canal</v>
      </c>
      <c r="D308" s="101" t="s">
        <v>293</v>
      </c>
      <c r="E308" s="101" t="s">
        <v>147</v>
      </c>
      <c r="F308" s="100" t="s">
        <v>175</v>
      </c>
      <c r="G308" s="100" t="str">
        <f t="shared" si="23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101" t="s">
        <v>122</v>
      </c>
      <c r="W308" s="101" t="b">
        <v>0</v>
      </c>
    </row>
    <row r="309" spans="1:23" x14ac:dyDescent="0.2">
      <c r="A309" s="100" t="str">
        <f t="shared" si="24"/>
        <v>Nuva SASCanalIT-SW-04-04</v>
      </c>
      <c r="B309" s="100" t="str">
        <f t="shared" si="25"/>
        <v>IT-SW-04-04Canal</v>
      </c>
      <c r="D309" s="101" t="s">
        <v>293</v>
      </c>
      <c r="E309" s="101" t="s">
        <v>148</v>
      </c>
      <c r="F309" s="100" t="s">
        <v>175</v>
      </c>
      <c r="G309" s="100" t="str">
        <f t="shared" si="23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101" t="s">
        <v>122</v>
      </c>
      <c r="W309" s="101" t="b">
        <v>0</v>
      </c>
    </row>
    <row r="310" spans="1:23" x14ac:dyDescent="0.2">
      <c r="A310" s="100" t="str">
        <f t="shared" si="24"/>
        <v>Nuva SASCanalIT-SW-04-05</v>
      </c>
      <c r="B310" s="100" t="str">
        <f t="shared" si="25"/>
        <v>IT-SW-04-05Canal</v>
      </c>
      <c r="D310" s="101" t="s">
        <v>293</v>
      </c>
      <c r="E310" s="101" t="s">
        <v>149</v>
      </c>
      <c r="F310" s="100" t="s">
        <v>175</v>
      </c>
      <c r="G310" s="100" t="str">
        <f t="shared" si="23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101" t="s">
        <v>122</v>
      </c>
      <c r="W310" s="101" t="b">
        <v>0</v>
      </c>
    </row>
    <row r="311" spans="1:23" x14ac:dyDescent="0.2">
      <c r="A311" s="100" t="str">
        <f t="shared" si="24"/>
        <v>Nuva SASCanalIT-SW-04-06</v>
      </c>
      <c r="B311" s="100" t="str">
        <f t="shared" si="25"/>
        <v>IT-SW-04-06Canal</v>
      </c>
      <c r="D311" s="101" t="s">
        <v>293</v>
      </c>
      <c r="E311" s="101" t="s">
        <v>150</v>
      </c>
      <c r="F311" s="100" t="s">
        <v>175</v>
      </c>
      <c r="G311" s="100" t="str">
        <f t="shared" si="23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101" t="s">
        <v>122</v>
      </c>
      <c r="W311" s="101" t="b">
        <v>0</v>
      </c>
    </row>
    <row r="312" spans="1:23" x14ac:dyDescent="0.2">
      <c r="A312" s="100" t="str">
        <f t="shared" si="24"/>
        <v>Nuva SASCanalIT-SW-05-01</v>
      </c>
      <c r="B312" s="100" t="str">
        <f t="shared" si="25"/>
        <v>IT-SW-05-01Canal</v>
      </c>
      <c r="D312" s="101" t="s">
        <v>293</v>
      </c>
      <c r="E312" s="101" t="s">
        <v>151</v>
      </c>
      <c r="F312" s="100" t="s">
        <v>175</v>
      </c>
      <c r="G312" s="100" t="str">
        <f t="shared" si="23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101" t="s">
        <v>122</v>
      </c>
      <c r="W312" s="101" t="b">
        <v>0</v>
      </c>
    </row>
    <row r="313" spans="1:23" x14ac:dyDescent="0.2">
      <c r="A313" s="100" t="str">
        <f t="shared" si="24"/>
        <v>Nuva SASCanalIT-SW-05-02</v>
      </c>
      <c r="B313" s="100" t="str">
        <f t="shared" si="25"/>
        <v>IT-SW-05-02Canal</v>
      </c>
      <c r="D313" s="101" t="s">
        <v>293</v>
      </c>
      <c r="E313" s="101" t="s">
        <v>152</v>
      </c>
      <c r="F313" s="100" t="s">
        <v>175</v>
      </c>
      <c r="G313" s="100" t="str">
        <f t="shared" si="23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101" t="s">
        <v>122</v>
      </c>
      <c r="W313" s="101" t="b">
        <v>0</v>
      </c>
    </row>
    <row r="314" spans="1:23" x14ac:dyDescent="0.2">
      <c r="A314" s="100" t="str">
        <f t="shared" si="24"/>
        <v>Nuva SASCanalIT-SW-05-03</v>
      </c>
      <c r="B314" s="100" t="str">
        <f t="shared" si="25"/>
        <v>IT-SW-05-03Canal</v>
      </c>
      <c r="D314" s="101" t="s">
        <v>293</v>
      </c>
      <c r="E314" s="101" t="s">
        <v>153</v>
      </c>
      <c r="F314" s="100" t="s">
        <v>175</v>
      </c>
      <c r="G314" s="100" t="str">
        <f t="shared" si="23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101" t="s">
        <v>122</v>
      </c>
      <c r="W314" s="101" t="b">
        <v>0</v>
      </c>
    </row>
    <row r="315" spans="1:23" x14ac:dyDescent="0.2">
      <c r="A315" s="100" t="str">
        <f t="shared" si="24"/>
        <v>Nuva SASCanalIT-SW-05-04</v>
      </c>
      <c r="B315" s="100" t="str">
        <f t="shared" si="25"/>
        <v>IT-SW-05-04Canal</v>
      </c>
      <c r="D315" s="101" t="s">
        <v>293</v>
      </c>
      <c r="E315" s="101" t="s">
        <v>182</v>
      </c>
      <c r="F315" s="100" t="s">
        <v>175</v>
      </c>
      <c r="G315" s="100" t="str">
        <f t="shared" si="23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101" t="s">
        <v>122</v>
      </c>
      <c r="W315" s="101" t="b">
        <v>0</v>
      </c>
    </row>
    <row r="316" spans="1:23" x14ac:dyDescent="0.2">
      <c r="A316" s="100" t="str">
        <f t="shared" si="24"/>
        <v>Nuva SASCanalIT-SW-05-05</v>
      </c>
      <c r="B316" s="100" t="str">
        <f t="shared" si="25"/>
        <v>IT-SW-05-05Canal</v>
      </c>
      <c r="D316" s="101" t="s">
        <v>293</v>
      </c>
      <c r="E316" s="101" t="s">
        <v>183</v>
      </c>
      <c r="F316" s="100" t="s">
        <v>175</v>
      </c>
      <c r="G316" s="100" t="str">
        <f t="shared" si="23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101" t="s">
        <v>122</v>
      </c>
      <c r="W316" s="101" t="b">
        <v>0</v>
      </c>
    </row>
    <row r="317" spans="1:23" x14ac:dyDescent="0.2">
      <c r="A317" s="100" t="str">
        <f t="shared" si="24"/>
        <v>Nuva SASCanalIT-SW-05-06</v>
      </c>
      <c r="B317" s="100" t="str">
        <f t="shared" si="25"/>
        <v>IT-SW-05-06Canal</v>
      </c>
      <c r="D317" s="101" t="s">
        <v>293</v>
      </c>
      <c r="E317" s="101" t="s">
        <v>184</v>
      </c>
      <c r="F317" s="100" t="s">
        <v>175</v>
      </c>
      <c r="G317" s="100" t="str">
        <f t="shared" si="23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101" t="s">
        <v>122</v>
      </c>
      <c r="W317" s="101" t="b">
        <v>0</v>
      </c>
    </row>
    <row r="318" spans="1:23" x14ac:dyDescent="0.2">
      <c r="A318" s="100" t="str">
        <f t="shared" si="24"/>
        <v>Nuva SASCanalIT-SW-06-01</v>
      </c>
      <c r="B318" s="100" t="str">
        <f t="shared" si="25"/>
        <v>IT-SW-06-01Canal</v>
      </c>
      <c r="D318" s="101" t="s">
        <v>293</v>
      </c>
      <c r="E318" s="101" t="s">
        <v>154</v>
      </c>
      <c r="F318" s="100" t="s">
        <v>175</v>
      </c>
      <c r="G318" s="100" t="str">
        <f t="shared" si="23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101" t="s">
        <v>122</v>
      </c>
      <c r="W318" s="101" t="b">
        <v>0</v>
      </c>
    </row>
    <row r="319" spans="1:23" x14ac:dyDescent="0.2">
      <c r="A319" s="100" t="str">
        <f t="shared" si="24"/>
        <v>Nuva SASCanalIT-SW-06-02</v>
      </c>
      <c r="B319" s="100" t="str">
        <f t="shared" si="25"/>
        <v>IT-SW-06-02Canal</v>
      </c>
      <c r="D319" s="101" t="s">
        <v>293</v>
      </c>
      <c r="E319" s="101" t="s">
        <v>155</v>
      </c>
      <c r="F319" s="100" t="s">
        <v>175</v>
      </c>
      <c r="G319" s="100" t="str">
        <f t="shared" si="23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101" t="s">
        <v>122</v>
      </c>
      <c r="W319" s="101" t="b">
        <v>0</v>
      </c>
    </row>
    <row r="320" spans="1:23" x14ac:dyDescent="0.2">
      <c r="A320" s="100" t="str">
        <f t="shared" si="24"/>
        <v>Nuva SASCanalIT-SW-06-03</v>
      </c>
      <c r="B320" s="100" t="str">
        <f t="shared" si="25"/>
        <v>IT-SW-06-03Canal</v>
      </c>
      <c r="D320" s="101" t="s">
        <v>293</v>
      </c>
      <c r="E320" s="101" t="s">
        <v>156</v>
      </c>
      <c r="F320" s="100" t="s">
        <v>175</v>
      </c>
      <c r="G320" s="100" t="str">
        <f t="shared" si="23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101" t="s">
        <v>122</v>
      </c>
      <c r="W320" s="101" t="b">
        <v>0</v>
      </c>
    </row>
    <row r="321" spans="1:23" x14ac:dyDescent="0.2">
      <c r="A321" s="100" t="str">
        <f t="shared" si="24"/>
        <v>Nuva SASCanalIT-SW-07-01</v>
      </c>
      <c r="B321" s="100" t="str">
        <f t="shared" si="25"/>
        <v>IT-SW-07-01Canal</v>
      </c>
      <c r="D321" s="101" t="s">
        <v>293</v>
      </c>
      <c r="E321" s="101" t="s">
        <v>157</v>
      </c>
      <c r="F321" s="100" t="s">
        <v>175</v>
      </c>
      <c r="G321" s="100" t="str">
        <f t="shared" si="23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101" t="s">
        <v>122</v>
      </c>
      <c r="W321" s="101" t="b">
        <v>0</v>
      </c>
    </row>
    <row r="322" spans="1:23" x14ac:dyDescent="0.2">
      <c r="A322" s="100" t="str">
        <f t="shared" si="24"/>
        <v>Nuva SASCanalIT-SW-07-02</v>
      </c>
      <c r="B322" s="100" t="str">
        <f t="shared" si="25"/>
        <v>IT-SW-07-02Canal</v>
      </c>
      <c r="D322" s="101" t="s">
        <v>293</v>
      </c>
      <c r="E322" s="101" t="s">
        <v>158</v>
      </c>
      <c r="F322" s="100" t="s">
        <v>175</v>
      </c>
      <c r="G322" s="100" t="str">
        <f t="shared" si="23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101" t="s">
        <v>122</v>
      </c>
      <c r="W322" s="101" t="b">
        <v>0</v>
      </c>
    </row>
    <row r="323" spans="1:23" x14ac:dyDescent="0.2">
      <c r="A323" s="100" t="str">
        <f t="shared" si="24"/>
        <v>Nuva SASCanalIT-SW-07-03</v>
      </c>
      <c r="B323" s="100" t="str">
        <f t="shared" si="25"/>
        <v>IT-SW-07-03Canal</v>
      </c>
      <c r="D323" s="101" t="s">
        <v>293</v>
      </c>
      <c r="E323" s="101" t="s">
        <v>159</v>
      </c>
      <c r="F323" s="100" t="s">
        <v>175</v>
      </c>
      <c r="G323" s="100" t="str">
        <f t="shared" si="23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101" t="s">
        <v>122</v>
      </c>
      <c r="W323" s="101" t="b">
        <v>0</v>
      </c>
    </row>
    <row r="324" spans="1:23" x14ac:dyDescent="0.2">
      <c r="A324" s="100" t="str">
        <f t="shared" si="24"/>
        <v>Nuva SASCanalIT-SW-07-04</v>
      </c>
      <c r="B324" s="100" t="str">
        <f t="shared" si="25"/>
        <v>IT-SW-07-04Canal</v>
      </c>
      <c r="D324" s="101" t="s">
        <v>293</v>
      </c>
      <c r="E324" s="101" t="s">
        <v>160</v>
      </c>
      <c r="F324" s="100" t="s">
        <v>175</v>
      </c>
      <c r="G324" s="100" t="str">
        <f t="shared" si="23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101" t="s">
        <v>122</v>
      </c>
      <c r="W324" s="101" t="b">
        <v>0</v>
      </c>
    </row>
    <row r="325" spans="1:23" x14ac:dyDescent="0.2">
      <c r="A325" s="100" t="str">
        <f t="shared" si="24"/>
        <v>Nuva SASCanalIT-SW-07-05</v>
      </c>
      <c r="B325" s="100" t="str">
        <f t="shared" si="25"/>
        <v>IT-SW-07-05Canal</v>
      </c>
      <c r="D325" s="101" t="s">
        <v>293</v>
      </c>
      <c r="E325" s="101" t="s">
        <v>161</v>
      </c>
      <c r="F325" s="100" t="s">
        <v>175</v>
      </c>
      <c r="G325" s="100" t="str">
        <f t="shared" si="23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101" t="s">
        <v>122</v>
      </c>
      <c r="W325" s="101" t="b">
        <v>0</v>
      </c>
    </row>
    <row r="326" spans="1:23" x14ac:dyDescent="0.2">
      <c r="A326" s="100" t="str">
        <f t="shared" si="24"/>
        <v>Nuva SASCanalIT-SW-07-06</v>
      </c>
      <c r="B326" s="100" t="str">
        <f t="shared" si="25"/>
        <v>IT-SW-07-06Canal</v>
      </c>
      <c r="D326" s="101" t="s">
        <v>293</v>
      </c>
      <c r="E326" s="101" t="s">
        <v>162</v>
      </c>
      <c r="F326" s="100" t="s">
        <v>175</v>
      </c>
      <c r="G326" s="100" t="str">
        <f t="shared" si="23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101" t="s">
        <v>122</v>
      </c>
      <c r="W326" s="101" t="b">
        <v>0</v>
      </c>
    </row>
    <row r="327" spans="1:23" x14ac:dyDescent="0.2">
      <c r="A327" s="100" t="str">
        <f t="shared" si="24"/>
        <v>Nuva SASCanalIT-SW-08-01</v>
      </c>
      <c r="B327" s="100" t="str">
        <f t="shared" si="25"/>
        <v>IT-SW-08-01Canal</v>
      </c>
      <c r="D327" s="101" t="s">
        <v>293</v>
      </c>
      <c r="E327" s="101" t="s">
        <v>163</v>
      </c>
      <c r="F327" s="100" t="s">
        <v>175</v>
      </c>
      <c r="G327" s="100" t="str">
        <f t="shared" si="23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101" t="s">
        <v>122</v>
      </c>
      <c r="W327" s="101" t="b">
        <v>0</v>
      </c>
    </row>
    <row r="328" spans="1:23" x14ac:dyDescent="0.2">
      <c r="A328" s="100" t="str">
        <f t="shared" si="24"/>
        <v>Nuva SASCanalIT-SW-08-02</v>
      </c>
      <c r="B328" s="100" t="str">
        <f t="shared" si="25"/>
        <v>IT-SW-08-02Canal</v>
      </c>
      <c r="D328" s="101" t="s">
        <v>293</v>
      </c>
      <c r="E328" s="101" t="s">
        <v>164</v>
      </c>
      <c r="F328" s="100" t="s">
        <v>175</v>
      </c>
      <c r="G328" s="100" t="str">
        <f t="shared" si="23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101" t="s">
        <v>122</v>
      </c>
      <c r="W328" s="101" t="b">
        <v>0</v>
      </c>
    </row>
    <row r="329" spans="1:23" x14ac:dyDescent="0.2">
      <c r="A329" s="100" t="str">
        <f t="shared" si="24"/>
        <v>Nuva SASCanalIT-SW-08-03</v>
      </c>
      <c r="B329" s="100" t="str">
        <f t="shared" si="25"/>
        <v>IT-SW-08-03Canal</v>
      </c>
      <c r="D329" s="101" t="s">
        <v>293</v>
      </c>
      <c r="E329" s="101" t="s">
        <v>165</v>
      </c>
      <c r="F329" s="100" t="s">
        <v>175</v>
      </c>
      <c r="G329" s="100" t="str">
        <f t="shared" si="23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101" t="s">
        <v>122</v>
      </c>
      <c r="W329" s="101" t="b">
        <v>0</v>
      </c>
    </row>
    <row r="330" spans="1:23" x14ac:dyDescent="0.2">
      <c r="A330" s="100" t="str">
        <f t="shared" si="24"/>
        <v>Nuva SASCanalIT-SW-08-04</v>
      </c>
      <c r="B330" s="100" t="str">
        <f t="shared" si="25"/>
        <v>IT-SW-08-04Canal</v>
      </c>
      <c r="D330" s="101" t="s">
        <v>293</v>
      </c>
      <c r="E330" s="101" t="s">
        <v>185</v>
      </c>
      <c r="F330" s="100" t="s">
        <v>175</v>
      </c>
      <c r="G330" s="100" t="str">
        <f t="shared" si="23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101" t="s">
        <v>122</v>
      </c>
      <c r="W330" s="101" t="b">
        <v>0</v>
      </c>
    </row>
    <row r="331" spans="1:23" x14ac:dyDescent="0.2">
      <c r="A331" s="100" t="str">
        <f t="shared" si="24"/>
        <v>Nuva SASCanalIT-SW-08-05</v>
      </c>
      <c r="B331" s="100" t="str">
        <f t="shared" si="25"/>
        <v>IT-SW-08-05Canal</v>
      </c>
      <c r="D331" s="101" t="s">
        <v>293</v>
      </c>
      <c r="E331" s="101" t="s">
        <v>186</v>
      </c>
      <c r="F331" s="100" t="s">
        <v>175</v>
      </c>
      <c r="G331" s="100" t="str">
        <f t="shared" si="23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101" t="s">
        <v>122</v>
      </c>
      <c r="W331" s="101" t="b">
        <v>0</v>
      </c>
    </row>
    <row r="332" spans="1:23" x14ac:dyDescent="0.2">
      <c r="A332" s="100" t="str">
        <f t="shared" si="24"/>
        <v>Nuva SASCanalIT-SW-08-06</v>
      </c>
      <c r="B332" s="100" t="str">
        <f t="shared" si="25"/>
        <v>IT-SW-08-06Canal</v>
      </c>
      <c r="D332" s="101" t="s">
        <v>293</v>
      </c>
      <c r="E332" s="101" t="s">
        <v>187</v>
      </c>
      <c r="F332" s="100" t="s">
        <v>175</v>
      </c>
      <c r="G332" s="100" t="str">
        <f t="shared" si="23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101" t="s">
        <v>122</v>
      </c>
      <c r="W332" s="101" t="b">
        <v>0</v>
      </c>
    </row>
    <row r="333" spans="1:23" x14ac:dyDescent="0.2">
      <c r="A333" s="100" t="str">
        <f t="shared" si="24"/>
        <v>Nuva SASCanalIT-SW-09-01</v>
      </c>
      <c r="B333" s="100" t="str">
        <f t="shared" si="25"/>
        <v>IT-SW-09-01Canal</v>
      </c>
      <c r="D333" s="101" t="s">
        <v>293</v>
      </c>
      <c r="E333" s="101" t="s">
        <v>166</v>
      </c>
      <c r="F333" s="100" t="s">
        <v>175</v>
      </c>
      <c r="G333" s="100" t="str">
        <f t="shared" si="23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101" t="s">
        <v>122</v>
      </c>
      <c r="W333" s="101" t="b">
        <v>0</v>
      </c>
    </row>
    <row r="334" spans="1:23" x14ac:dyDescent="0.2">
      <c r="A334" s="100" t="str">
        <f t="shared" si="24"/>
        <v>Nuva SASCanalIT-SW-09-02</v>
      </c>
      <c r="B334" s="100" t="str">
        <f t="shared" si="25"/>
        <v>IT-SW-09-02Canal</v>
      </c>
      <c r="D334" s="101" t="s">
        <v>293</v>
      </c>
      <c r="E334" s="101" t="s">
        <v>167</v>
      </c>
      <c r="F334" s="100" t="s">
        <v>175</v>
      </c>
      <c r="G334" s="100" t="str">
        <f t="shared" si="23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101" t="s">
        <v>122</v>
      </c>
      <c r="W334" s="101" t="b">
        <v>0</v>
      </c>
    </row>
    <row r="335" spans="1:23" x14ac:dyDescent="0.2">
      <c r="A335" s="100" t="str">
        <f t="shared" si="24"/>
        <v>Nuva SASCanalIT-SW-09-03</v>
      </c>
      <c r="B335" s="100" t="str">
        <f t="shared" si="25"/>
        <v>IT-SW-09-03Canal</v>
      </c>
      <c r="D335" s="101" t="s">
        <v>293</v>
      </c>
      <c r="E335" s="101" t="s">
        <v>168</v>
      </c>
      <c r="F335" s="100" t="s">
        <v>175</v>
      </c>
      <c r="G335" s="100" t="str">
        <f t="shared" si="23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101" t="s">
        <v>122</v>
      </c>
      <c r="W335" s="101" t="b">
        <v>0</v>
      </c>
    </row>
    <row r="336" spans="1:23" x14ac:dyDescent="0.2">
      <c r="A336" s="100" t="str">
        <f t="shared" si="24"/>
        <v>Nuva SASCanalIT-SW-10-01</v>
      </c>
      <c r="B336" s="100" t="str">
        <f t="shared" si="25"/>
        <v>IT-SW-10-01Canal</v>
      </c>
      <c r="D336" s="101" t="s">
        <v>293</v>
      </c>
      <c r="E336" s="101" t="s">
        <v>169</v>
      </c>
      <c r="F336" s="100" t="s">
        <v>175</v>
      </c>
      <c r="G336" s="100" t="str">
        <f t="shared" si="23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101" t="s">
        <v>122</v>
      </c>
      <c r="W336" s="101" t="b">
        <v>0</v>
      </c>
    </row>
    <row r="337" spans="1:23" x14ac:dyDescent="0.2">
      <c r="A337" s="100" t="str">
        <f t="shared" si="24"/>
        <v>Nuva SASCanalIT-SW-10-02</v>
      </c>
      <c r="B337" s="100" t="str">
        <f t="shared" si="25"/>
        <v>IT-SW-10-02Canal</v>
      </c>
      <c r="D337" s="101" t="s">
        <v>293</v>
      </c>
      <c r="E337" s="101" t="s">
        <v>170</v>
      </c>
      <c r="F337" s="100" t="s">
        <v>175</v>
      </c>
      <c r="G337" s="100" t="str">
        <f t="shared" si="23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101" t="s">
        <v>122</v>
      </c>
      <c r="W337" s="101" t="b">
        <v>0</v>
      </c>
    </row>
    <row r="338" spans="1:23" x14ac:dyDescent="0.2">
      <c r="A338" s="100" t="str">
        <f t="shared" si="24"/>
        <v>Nuva SASCanalIT-SW-10-03</v>
      </c>
      <c r="B338" s="100" t="str">
        <f t="shared" si="25"/>
        <v>IT-SW-10-03Canal</v>
      </c>
      <c r="D338" s="101" t="s">
        <v>293</v>
      </c>
      <c r="E338" s="101" t="s">
        <v>171</v>
      </c>
      <c r="F338" s="100" t="s">
        <v>175</v>
      </c>
      <c r="G338" s="100" t="str">
        <f t="shared" si="23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101" t="s">
        <v>122</v>
      </c>
      <c r="W338" s="101" t="b">
        <v>0</v>
      </c>
    </row>
    <row r="339" spans="1:23" x14ac:dyDescent="0.2">
      <c r="A339" s="100" t="str">
        <f t="shared" si="24"/>
        <v>Nuva SASCanalIT-SW-10-04</v>
      </c>
      <c r="B339" s="100" t="str">
        <f t="shared" si="25"/>
        <v>IT-SW-10-04Canal</v>
      </c>
      <c r="D339" s="101" t="s">
        <v>293</v>
      </c>
      <c r="E339" s="101" t="s">
        <v>172</v>
      </c>
      <c r="F339" s="100" t="s">
        <v>175</v>
      </c>
      <c r="G339" s="100" t="str">
        <f t="shared" ref="G339:G347" si="26">D339</f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101" t="s">
        <v>122</v>
      </c>
      <c r="W339" s="101" t="b">
        <v>0</v>
      </c>
    </row>
    <row r="340" spans="1:23" x14ac:dyDescent="0.2">
      <c r="A340" s="100" t="str">
        <f t="shared" si="24"/>
        <v>Nuva SASCanalIT-SW-10-05</v>
      </c>
      <c r="B340" s="100" t="str">
        <f t="shared" si="25"/>
        <v>IT-SW-10-05Canal</v>
      </c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101" t="s">
        <v>122</v>
      </c>
      <c r="W340" s="101" t="b">
        <v>0</v>
      </c>
    </row>
    <row r="341" spans="1:23" x14ac:dyDescent="0.2">
      <c r="A341" s="100" t="str">
        <f t="shared" si="24"/>
        <v>Nuva SASCanalIT-SW-10-06</v>
      </c>
      <c r="B341" s="100" t="str">
        <f t="shared" si="25"/>
        <v>IT-SW-10-06Canal</v>
      </c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101" t="s">
        <v>122</v>
      </c>
      <c r="W341" s="101" t="b">
        <v>0</v>
      </c>
    </row>
    <row r="342" spans="1:23" x14ac:dyDescent="0.2">
      <c r="A342" s="100" t="str">
        <f t="shared" si="24"/>
        <v>Nuva SASCanalIT-SW-11-01</v>
      </c>
      <c r="B342" s="100" t="str">
        <f t="shared" si="25"/>
        <v>IT-SW-11-01Canal</v>
      </c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101" t="s">
        <v>122</v>
      </c>
      <c r="W342" s="101" t="b">
        <v>0</v>
      </c>
    </row>
    <row r="343" spans="1:23" x14ac:dyDescent="0.2">
      <c r="A343" s="100" t="str">
        <f t="shared" si="24"/>
        <v>Nuva SASCanalIT-SW-11-02</v>
      </c>
      <c r="B343" s="100" t="str">
        <f t="shared" si="25"/>
        <v>IT-SW-11-02Canal</v>
      </c>
      <c r="D343" s="101" t="s">
        <v>293</v>
      </c>
      <c r="E343" s="101" t="s">
        <v>189</v>
      </c>
      <c r="F343" s="100" t="s">
        <v>175</v>
      </c>
      <c r="G343" s="100" t="str">
        <f t="shared" si="26"/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101" t="s">
        <v>122</v>
      </c>
      <c r="W343" s="101" t="b">
        <v>0</v>
      </c>
    </row>
    <row r="344" spans="1:23" x14ac:dyDescent="0.2">
      <c r="A344" s="100" t="str">
        <f t="shared" si="24"/>
        <v>Nuva SASCanalIT-SW-11-03</v>
      </c>
      <c r="B344" s="100" t="str">
        <f t="shared" si="25"/>
        <v>IT-SW-11-03Canal</v>
      </c>
      <c r="D344" s="101" t="s">
        <v>293</v>
      </c>
      <c r="E344" s="101" t="s">
        <v>190</v>
      </c>
      <c r="F344" s="100" t="s">
        <v>175</v>
      </c>
      <c r="G344" s="100" t="str">
        <f t="shared" si="26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101" t="s">
        <v>122</v>
      </c>
      <c r="W344" s="101" t="b">
        <v>0</v>
      </c>
    </row>
    <row r="345" spans="1:23" x14ac:dyDescent="0.2">
      <c r="A345" s="100" t="str">
        <f t="shared" si="24"/>
        <v>Nuva SASCanalIT-SW-11-04</v>
      </c>
      <c r="B345" s="100" t="str">
        <f t="shared" si="25"/>
        <v>IT-SW-11-04Canal</v>
      </c>
      <c r="D345" s="101" t="s">
        <v>293</v>
      </c>
      <c r="E345" s="101" t="s">
        <v>191</v>
      </c>
      <c r="F345" s="100" t="s">
        <v>175</v>
      </c>
      <c r="G345" s="100" t="str">
        <f t="shared" si="26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101" t="s">
        <v>122</v>
      </c>
      <c r="W345" s="101" t="b">
        <v>0</v>
      </c>
    </row>
    <row r="346" spans="1:23" x14ac:dyDescent="0.2">
      <c r="A346" s="100" t="str">
        <f t="shared" si="24"/>
        <v>Nuva SASCanalIT-SW-11-05</v>
      </c>
      <c r="B346" s="100" t="str">
        <f t="shared" si="25"/>
        <v>IT-SW-11-05Canal</v>
      </c>
      <c r="D346" s="101" t="s">
        <v>293</v>
      </c>
      <c r="E346" s="101" t="s">
        <v>192</v>
      </c>
      <c r="F346" s="100" t="s">
        <v>175</v>
      </c>
      <c r="G346" s="100" t="str">
        <f t="shared" si="26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101" t="s">
        <v>122</v>
      </c>
      <c r="W346" s="101" t="b">
        <v>0</v>
      </c>
    </row>
    <row r="347" spans="1:23" x14ac:dyDescent="0.2">
      <c r="A347" s="100" t="str">
        <f t="shared" si="24"/>
        <v>Nuva SASCanalIT-SW-11-06</v>
      </c>
      <c r="B347" s="100" t="str">
        <f t="shared" si="25"/>
        <v>IT-SW-11-06Canal</v>
      </c>
      <c r="D347" s="101" t="s">
        <v>293</v>
      </c>
      <c r="E347" s="101" t="s">
        <v>193</v>
      </c>
      <c r="F347" s="100" t="s">
        <v>175</v>
      </c>
      <c r="G347" s="100" t="str">
        <f t="shared" si="26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101" t="s">
        <v>122</v>
      </c>
      <c r="W347" s="101" t="b">
        <v>0</v>
      </c>
    </row>
  </sheetData>
  <autoFilter ref="A1:U1" xr:uid="{00000000-0009-0000-0000-000006000000}"/>
  <conditionalFormatting sqref="E348:E1048576 E49:E167 E1:E47">
    <cfRule type="duplicateValues" dxfId="46" priority="26"/>
  </conditionalFormatting>
  <conditionalFormatting sqref="E348:E1048576 E49:E167 E1:E47">
    <cfRule type="duplicateValues" dxfId="45" priority="22"/>
    <cfRule type="duplicateValues" dxfId="44" priority="23"/>
  </conditionalFormatting>
  <conditionalFormatting sqref="E48">
    <cfRule type="duplicateValues" dxfId="43" priority="1405"/>
  </conditionalFormatting>
  <conditionalFormatting sqref="E48">
    <cfRule type="duplicateValues" dxfId="42" priority="1406"/>
    <cfRule type="duplicateValues" dxfId="41" priority="1407"/>
  </conditionalFormatting>
  <conditionalFormatting sqref="E168:E227">
    <cfRule type="duplicateValues" dxfId="40" priority="12"/>
  </conditionalFormatting>
  <conditionalFormatting sqref="E168:E227">
    <cfRule type="duplicateValues" dxfId="39" priority="10"/>
    <cfRule type="duplicateValues" dxfId="38" priority="11"/>
  </conditionalFormatting>
  <conditionalFormatting sqref="E228:E287">
    <cfRule type="duplicateValues" dxfId="37" priority="9"/>
  </conditionalFormatting>
  <conditionalFormatting sqref="E228:E287">
    <cfRule type="duplicateValues" dxfId="36" priority="7"/>
    <cfRule type="duplicateValues" dxfId="35" priority="8"/>
  </conditionalFormatting>
  <conditionalFormatting sqref="E288:E347">
    <cfRule type="duplicateValues" dxfId="34" priority="6"/>
  </conditionalFormatting>
  <conditionalFormatting sqref="E288:E347">
    <cfRule type="duplicateValues" dxfId="33" priority="4"/>
    <cfRule type="duplicateValues" dxfId="32" priority="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113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104</v>
      </c>
    </row>
    <row r="10" spans="1:1" x14ac:dyDescent="0.2">
      <c r="A10">
        <v>2</v>
      </c>
    </row>
    <row r="11" spans="1:1" x14ac:dyDescent="0.2">
      <c r="A11" t="s">
        <v>113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105</v>
      </c>
    </row>
    <row r="17" spans="1:1" x14ac:dyDescent="0.2">
      <c r="A17">
        <v>3</v>
      </c>
    </row>
    <row r="18" spans="1:1" x14ac:dyDescent="0.2">
      <c r="A18" t="s">
        <v>113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106</v>
      </c>
    </row>
    <row r="22" spans="1:1" x14ac:dyDescent="0.2">
      <c r="A22">
        <v>4</v>
      </c>
    </row>
    <row r="23" spans="1:1" x14ac:dyDescent="0.2">
      <c r="A23" t="s">
        <v>113</v>
      </c>
    </row>
    <row r="24" spans="1:1" x14ac:dyDescent="0.2">
      <c r="A24" t="s">
        <v>64</v>
      </c>
    </row>
    <row r="25" spans="1:1" x14ac:dyDescent="0.2">
      <c r="A25" t="s">
        <v>107</v>
      </c>
    </row>
    <row r="26" spans="1:1" x14ac:dyDescent="0.2">
      <c r="A26">
        <v>5</v>
      </c>
    </row>
    <row r="27" spans="1:1" x14ac:dyDescent="0.2">
      <c r="A27" t="s">
        <v>113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108</v>
      </c>
    </row>
    <row r="31" spans="1:1" x14ac:dyDescent="0.2">
      <c r="A31">
        <v>6</v>
      </c>
    </row>
    <row r="32" spans="1:1" x14ac:dyDescent="0.2">
      <c r="A32" t="s">
        <v>113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109</v>
      </c>
    </row>
    <row r="37" spans="1:1" x14ac:dyDescent="0.2">
      <c r="A37">
        <v>7</v>
      </c>
    </row>
    <row r="38" spans="1:1" x14ac:dyDescent="0.2">
      <c r="A38" t="s">
        <v>113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110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A12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215</v>
      </c>
      <c r="H8" s="28" t="s">
        <v>0</v>
      </c>
      <c r="I8" s="69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69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69"/>
    </row>
    <row r="11" spans="1:9" ht="16.5" customHeight="1" x14ac:dyDescent="0.2">
      <c r="A11" s="6"/>
      <c r="B11" s="6"/>
      <c r="C11" s="6"/>
      <c r="G11" s="38"/>
      <c r="H11" s="39"/>
      <c r="I11" s="69"/>
    </row>
    <row r="12" spans="1:9" ht="16.5" customHeight="1" x14ac:dyDescent="0.2">
      <c r="A12" s="6"/>
      <c r="B12" s="6"/>
      <c r="C12" s="6"/>
    </row>
    <row r="13" spans="1:9" ht="16.5" customHeight="1" x14ac:dyDescent="0.2">
      <c r="A13" s="111"/>
      <c r="B13" s="112"/>
      <c r="C13" s="112"/>
      <c r="D13" s="69"/>
    </row>
    <row r="14" spans="1:9" ht="15" x14ac:dyDescent="0.2">
      <c r="A14" s="109"/>
      <c r="B14" s="109"/>
      <c r="C14" s="109"/>
      <c r="D14" s="69"/>
    </row>
    <row r="15" spans="1:9" x14ac:dyDescent="0.2">
      <c r="A15" s="110"/>
      <c r="B15" s="110"/>
      <c r="C15" s="110"/>
      <c r="D15" s="69"/>
    </row>
    <row r="16" spans="1:9" x14ac:dyDescent="0.2">
      <c r="D16" s="69"/>
    </row>
  </sheetData>
  <sheetProtection algorithmName="SHA-512" hashValue="uFSbCbRN3gE8a2qSZHqqQ0QHf3NLiuEC8VgHjN90ZeIWk5NZqpFq7wOh5MqnQBJRU7mec++oNJUp6gobx/3ApA==" saltValue="qXk0DnSerIfmCLEk2IJHnA==" spinCount="100000" sheet="1" objects="1" scenarios="1"/>
  <conditionalFormatting sqref="A9 E9 G9">
    <cfRule type="expression" dxfId="31" priority="7">
      <formula>ISERROR(A9)</formula>
    </cfRule>
  </conditionalFormatting>
  <conditionalFormatting sqref="B9">
    <cfRule type="expression" dxfId="30" priority="6">
      <formula>ISERROR(B9)</formula>
    </cfRule>
  </conditionalFormatting>
  <conditionalFormatting sqref="D9">
    <cfRule type="expression" dxfId="29" priority="5">
      <formula>ISERROR(D9)</formula>
    </cfRule>
  </conditionalFormatting>
  <conditionalFormatting sqref="H9">
    <cfRule type="expression" dxfId="28" priority="4">
      <formula>ISERROR(H9)</formula>
    </cfRule>
  </conditionalFormatting>
  <conditionalFormatting sqref="H10:H11">
    <cfRule type="expression" dxfId="27" priority="3">
      <formula>ISERROR(H10)</formula>
    </cfRule>
  </conditionalFormatting>
  <dataValidations count="1">
    <dataValidation type="list" allowBlank="1" showInputMessage="1" showErrorMessage="1" sqref="F9" xr:uid="{00000000-0002-0000-0800-000000000000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9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294</v>
      </c>
      <c r="D2" t="s">
        <v>216</v>
      </c>
      <c r="F2" t="s">
        <v>273</v>
      </c>
    </row>
    <row r="3" spans="1:6" x14ac:dyDescent="0.2">
      <c r="A3" t="s">
        <v>242</v>
      </c>
      <c r="D3" t="s">
        <v>217</v>
      </c>
      <c r="F3" t="s">
        <v>272</v>
      </c>
    </row>
    <row r="4" spans="1:6" x14ac:dyDescent="0.2">
      <c r="D4" t="s">
        <v>218</v>
      </c>
      <c r="F4" t="s">
        <v>293</v>
      </c>
    </row>
    <row r="5" spans="1:6" x14ac:dyDescent="0.2">
      <c r="D5" t="s">
        <v>219</v>
      </c>
      <c r="F5" t="s">
        <v>271</v>
      </c>
    </row>
    <row r="6" spans="1:6" x14ac:dyDescent="0.2">
      <c r="D6" t="s">
        <v>220</v>
      </c>
      <c r="F6" t="s">
        <v>214</v>
      </c>
    </row>
    <row r="7" spans="1:6" x14ac:dyDescent="0.2">
      <c r="D7" t="s">
        <v>221</v>
      </c>
    </row>
    <row r="8" spans="1:6" x14ac:dyDescent="0.2">
      <c r="D8" t="s">
        <v>222</v>
      </c>
    </row>
    <row r="9" spans="1:6" x14ac:dyDescent="0.2">
      <c r="D9" t="s">
        <v>223</v>
      </c>
    </row>
    <row r="10" spans="1:6" x14ac:dyDescent="0.2">
      <c r="D10" t="s">
        <v>127</v>
      </c>
    </row>
    <row r="11" spans="1:6" x14ac:dyDescent="0.2">
      <c r="D11" t="s">
        <v>128</v>
      </c>
    </row>
    <row r="12" spans="1:6" x14ac:dyDescent="0.2">
      <c r="D12" t="s">
        <v>129</v>
      </c>
    </row>
    <row r="13" spans="1:6" x14ac:dyDescent="0.2">
      <c r="D13" t="s">
        <v>130</v>
      </c>
    </row>
    <row r="14" spans="1:6" x14ac:dyDescent="0.2">
      <c r="D14" t="s">
        <v>131</v>
      </c>
    </row>
    <row r="15" spans="1:6" x14ac:dyDescent="0.2">
      <c r="D15" t="s">
        <v>132</v>
      </c>
    </row>
    <row r="16" spans="1:6" x14ac:dyDescent="0.2">
      <c r="D16" t="s">
        <v>133</v>
      </c>
    </row>
    <row r="17" spans="4:4" x14ac:dyDescent="0.2">
      <c r="D17" t="s">
        <v>134</v>
      </c>
    </row>
    <row r="18" spans="4:4" x14ac:dyDescent="0.2">
      <c r="D18" t="s">
        <v>135</v>
      </c>
    </row>
    <row r="19" spans="4:4" x14ac:dyDescent="0.2">
      <c r="D19" t="s">
        <v>136</v>
      </c>
    </row>
    <row r="20" spans="4:4" x14ac:dyDescent="0.2">
      <c r="D20" t="s">
        <v>137</v>
      </c>
    </row>
    <row r="21" spans="4:4" x14ac:dyDescent="0.2">
      <c r="D21" t="s">
        <v>138</v>
      </c>
    </row>
    <row r="22" spans="4:4" x14ac:dyDescent="0.2">
      <c r="D22" t="s">
        <v>139</v>
      </c>
    </row>
    <row r="23" spans="4:4" x14ac:dyDescent="0.2">
      <c r="D23" t="s">
        <v>140</v>
      </c>
    </row>
    <row r="24" spans="4:4" x14ac:dyDescent="0.2">
      <c r="D24" t="s">
        <v>141</v>
      </c>
    </row>
    <row r="25" spans="4:4" x14ac:dyDescent="0.2">
      <c r="D25" t="s">
        <v>142</v>
      </c>
    </row>
    <row r="26" spans="4:4" x14ac:dyDescent="0.2">
      <c r="D26" t="s">
        <v>143</v>
      </c>
    </row>
    <row r="27" spans="4:4" x14ac:dyDescent="0.2">
      <c r="D27" t="s">
        <v>144</v>
      </c>
    </row>
    <row r="28" spans="4:4" x14ac:dyDescent="0.2">
      <c r="D28" t="s">
        <v>145</v>
      </c>
    </row>
    <row r="29" spans="4:4" x14ac:dyDescent="0.2">
      <c r="D29" t="s">
        <v>146</v>
      </c>
    </row>
    <row r="30" spans="4:4" x14ac:dyDescent="0.2">
      <c r="D30" t="s">
        <v>147</v>
      </c>
    </row>
    <row r="31" spans="4:4" x14ac:dyDescent="0.2">
      <c r="D31" t="s">
        <v>148</v>
      </c>
    </row>
    <row r="32" spans="4:4" x14ac:dyDescent="0.2">
      <c r="D32" t="s">
        <v>149</v>
      </c>
    </row>
    <row r="33" spans="4:4" x14ac:dyDescent="0.2">
      <c r="D33" t="s">
        <v>150</v>
      </c>
    </row>
    <row r="34" spans="4:4" x14ac:dyDescent="0.2">
      <c r="D34" t="s">
        <v>151</v>
      </c>
    </row>
    <row r="35" spans="4:4" x14ac:dyDescent="0.2">
      <c r="D35" t="s">
        <v>152</v>
      </c>
    </row>
    <row r="36" spans="4:4" x14ac:dyDescent="0.2">
      <c r="D36" t="s">
        <v>153</v>
      </c>
    </row>
    <row r="37" spans="4:4" x14ac:dyDescent="0.2">
      <c r="D37" t="s">
        <v>182</v>
      </c>
    </row>
    <row r="38" spans="4:4" x14ac:dyDescent="0.2">
      <c r="D38" t="s">
        <v>183</v>
      </c>
    </row>
    <row r="39" spans="4:4" x14ac:dyDescent="0.2">
      <c r="D39" t="s">
        <v>184</v>
      </c>
    </row>
    <row r="40" spans="4:4" x14ac:dyDescent="0.2">
      <c r="D40" t="s">
        <v>154</v>
      </c>
    </row>
    <row r="41" spans="4:4" x14ac:dyDescent="0.2">
      <c r="D41" t="s">
        <v>155</v>
      </c>
    </row>
    <row r="42" spans="4:4" x14ac:dyDescent="0.2">
      <c r="D42" t="s">
        <v>156</v>
      </c>
    </row>
    <row r="43" spans="4:4" x14ac:dyDescent="0.2">
      <c r="D43" t="s">
        <v>157</v>
      </c>
    </row>
    <row r="44" spans="4:4" x14ac:dyDescent="0.2">
      <c r="D44" t="s">
        <v>158</v>
      </c>
    </row>
    <row r="45" spans="4:4" x14ac:dyDescent="0.2">
      <c r="D45" t="s">
        <v>159</v>
      </c>
    </row>
    <row r="46" spans="4:4" x14ac:dyDescent="0.2">
      <c r="D46" t="s">
        <v>160</v>
      </c>
    </row>
    <row r="47" spans="4:4" x14ac:dyDescent="0.2">
      <c r="D47" t="s">
        <v>161</v>
      </c>
    </row>
    <row r="48" spans="4:4" x14ac:dyDescent="0.2">
      <c r="D48" t="s">
        <v>162</v>
      </c>
    </row>
    <row r="49" spans="4:4" x14ac:dyDescent="0.2">
      <c r="D49" t="s">
        <v>163</v>
      </c>
    </row>
    <row r="50" spans="4:4" x14ac:dyDescent="0.2">
      <c r="D50" t="s">
        <v>164</v>
      </c>
    </row>
    <row r="51" spans="4:4" x14ac:dyDescent="0.2">
      <c r="D51" t="s">
        <v>165</v>
      </c>
    </row>
    <row r="52" spans="4:4" x14ac:dyDescent="0.2">
      <c r="D52" t="s">
        <v>185</v>
      </c>
    </row>
    <row r="53" spans="4:4" x14ac:dyDescent="0.2">
      <c r="D53" t="s">
        <v>186</v>
      </c>
    </row>
    <row r="54" spans="4:4" x14ac:dyDescent="0.2">
      <c r="D54" t="s">
        <v>187</v>
      </c>
    </row>
    <row r="55" spans="4:4" x14ac:dyDescent="0.2">
      <c r="D55" t="s">
        <v>166</v>
      </c>
    </row>
    <row r="56" spans="4:4" x14ac:dyDescent="0.2">
      <c r="D56" t="s">
        <v>167</v>
      </c>
    </row>
    <row r="57" spans="4:4" x14ac:dyDescent="0.2">
      <c r="D57" t="s">
        <v>168</v>
      </c>
    </row>
    <row r="58" spans="4:4" x14ac:dyDescent="0.2">
      <c r="D58" t="s">
        <v>169</v>
      </c>
    </row>
    <row r="59" spans="4:4" x14ac:dyDescent="0.2">
      <c r="D59" t="s">
        <v>170</v>
      </c>
    </row>
    <row r="60" spans="4:4" x14ac:dyDescent="0.2">
      <c r="D60" t="s">
        <v>171</v>
      </c>
    </row>
    <row r="61" spans="4:4" x14ac:dyDescent="0.2">
      <c r="D61" t="s">
        <v>172</v>
      </c>
    </row>
    <row r="62" spans="4:4" x14ac:dyDescent="0.2">
      <c r="D62" t="s">
        <v>173</v>
      </c>
    </row>
    <row r="63" spans="4:4" x14ac:dyDescent="0.2">
      <c r="D63" t="s">
        <v>174</v>
      </c>
    </row>
    <row r="64" spans="4:4" x14ac:dyDescent="0.2">
      <c r="D64" t="s">
        <v>188</v>
      </c>
    </row>
    <row r="65" spans="4:4" x14ac:dyDescent="0.2">
      <c r="D65" t="s">
        <v>189</v>
      </c>
    </row>
    <row r="66" spans="4:4" x14ac:dyDescent="0.2">
      <c r="D66" t="s">
        <v>190</v>
      </c>
    </row>
    <row r="67" spans="4:4" x14ac:dyDescent="0.2">
      <c r="D67" t="s">
        <v>191</v>
      </c>
    </row>
    <row r="68" spans="4:4" x14ac:dyDescent="0.2">
      <c r="D68" t="s">
        <v>192</v>
      </c>
    </row>
    <row r="69" spans="4:4" x14ac:dyDescent="0.2">
      <c r="D69" t="s">
        <v>193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9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54</v>
      </c>
      <c r="D1" t="s">
        <v>175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273</v>
      </c>
      <c r="D4" s="29">
        <v>3217500</v>
      </c>
    </row>
    <row r="5" spans="3:4" x14ac:dyDescent="0.2">
      <c r="C5" s="27" t="s">
        <v>271</v>
      </c>
      <c r="D5" s="29">
        <v>3400000</v>
      </c>
    </row>
    <row r="6" spans="3:4" x14ac:dyDescent="0.2">
      <c r="C6" s="27" t="s">
        <v>272</v>
      </c>
      <c r="D6" s="29">
        <v>3550000</v>
      </c>
    </row>
    <row r="7" spans="3:4" x14ac:dyDescent="0.2">
      <c r="C7" s="27" t="s">
        <v>293</v>
      </c>
      <c r="D7" s="29">
        <v>5750000</v>
      </c>
    </row>
    <row r="8" spans="3:4" x14ac:dyDescent="0.2">
      <c r="C8" s="27" t="s">
        <v>214</v>
      </c>
      <c r="D8" s="29">
        <v>12500000</v>
      </c>
    </row>
    <row r="9" spans="3:4" x14ac:dyDescent="0.2">
      <c r="C9" s="27" t="s">
        <v>35</v>
      </c>
      <c r="D9" s="29">
        <v>28417500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813"/>
  <sheetViews>
    <sheetView zoomScaleNormal="100" workbookViewId="0">
      <selection sqref="A1:Y347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178</v>
      </c>
      <c r="W1" s="4" t="s">
        <v>179</v>
      </c>
      <c r="X1" s="4" t="s">
        <v>180</v>
      </c>
      <c r="Y1" s="4" t="s">
        <v>181</v>
      </c>
    </row>
    <row r="2" spans="1:25" ht="14.25" x14ac:dyDescent="0.2">
      <c r="A2" s="100" t="str">
        <f t="shared" ref="A2:A65" si="0">D2&amp;F2&amp;E2</f>
        <v>Catalogo principalWorkspaceIT-GO-GS-00-09</v>
      </c>
      <c r="B2" s="100" t="str">
        <f t="shared" ref="B2:B65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65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>
        <f>SUMIF(ResumenCotizacion!$C:$C,E2,ResumenCotizacion!$P:$P)</f>
        <v>0</v>
      </c>
      <c r="W2" s="97">
        <f>S2</f>
        <v>4</v>
      </c>
      <c r="X2" s="4">
        <f>ROUND(W2/(1-VLOOKUP("Total porcentaje:",ResumenCotizacion!$F:$H,3,0)),2)</f>
        <v>4</v>
      </c>
      <c r="Y2" s="4">
        <f>V2*X2</f>
        <v>0</v>
      </c>
    </row>
    <row r="3" spans="1:25" ht="14.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>
        <f>SUMIF(ResumenCotizacion!$C:$C,E3,ResumenCotizacion!$P:$P)</f>
        <v>0</v>
      </c>
      <c r="W3" s="97">
        <f t="shared" ref="W3:W66" si="4">S3</f>
        <v>48</v>
      </c>
      <c r="X3" s="4">
        <f>ROUND(W3/(1-VLOOKUP("Total porcentaje:",ResumenCotizacion!$F:$H,3,0)),2)</f>
        <v>48</v>
      </c>
      <c r="Y3" s="4">
        <f t="shared" ref="Y3:Y66" si="5">V3*X3</f>
        <v>0</v>
      </c>
    </row>
    <row r="4" spans="1:25" ht="14.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>
        <f>SUMIF(ResumenCotizacion!$C:$C,E4,ResumenCotizacion!$P:$P)</f>
        <v>0</v>
      </c>
      <c r="W4" s="97">
        <f t="shared" si="4"/>
        <v>7.5</v>
      </c>
      <c r="X4" s="4">
        <f>ROUND(W4/(1-VLOOKUP("Total porcentaje:",ResumenCotizacion!$F:$H,3,0)),2)</f>
        <v>7.5</v>
      </c>
      <c r="Y4" s="4">
        <f t="shared" si="5"/>
        <v>0</v>
      </c>
    </row>
    <row r="5" spans="1:25" ht="14.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>
        <f>SUMIF(ResumenCotizacion!$C:$C,E5,ResumenCotizacion!$P:$P)</f>
        <v>0</v>
      </c>
      <c r="W5" s="97">
        <f t="shared" si="4"/>
        <v>90</v>
      </c>
      <c r="X5" s="4">
        <f>ROUND(W5/(1-VLOOKUP("Total porcentaje:",ResumenCotizacion!$F:$H,3,0)),2)</f>
        <v>90</v>
      </c>
      <c r="Y5" s="4">
        <f t="shared" si="5"/>
        <v>0</v>
      </c>
    </row>
    <row r="6" spans="1:25" ht="14.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>
        <f>SUMIF(ResumenCotizacion!$C:$C,E6,ResumenCotizacion!$P:$P)</f>
        <v>0</v>
      </c>
      <c r="W6" s="97">
        <f t="shared" si="4"/>
        <v>17.5</v>
      </c>
      <c r="X6" s="4">
        <f>ROUND(W6/(1-VLOOKUP("Total porcentaje:",ResumenCotizacion!$F:$H,3,0)),2)</f>
        <v>17.5</v>
      </c>
      <c r="Y6" s="4">
        <f t="shared" si="5"/>
        <v>0</v>
      </c>
    </row>
    <row r="7" spans="1:25" ht="14.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>
        <f>SUMIF(ResumenCotizacion!$C:$C,E7,ResumenCotizacion!$P:$P)</f>
        <v>0</v>
      </c>
      <c r="W7" s="97">
        <f t="shared" si="4"/>
        <v>210</v>
      </c>
      <c r="X7" s="4">
        <f>ROUND(W7/(1-VLOOKUP("Total porcentaje:",ResumenCotizacion!$F:$H,3,0)),2)</f>
        <v>210</v>
      </c>
      <c r="Y7" s="4">
        <f t="shared" si="5"/>
        <v>0</v>
      </c>
    </row>
    <row r="8" spans="1:25" ht="14.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>
        <f>SUMIF(ResumenCotizacion!$C:$C,E8,ResumenCotizacion!$P:$P)</f>
        <v>0</v>
      </c>
      <c r="W8" s="97">
        <f t="shared" si="4"/>
        <v>35</v>
      </c>
      <c r="X8" s="4">
        <f>ROUND(W8/(1-VLOOKUP("Total porcentaje:",ResumenCotizacion!$F:$H,3,0)),2)</f>
        <v>35</v>
      </c>
      <c r="Y8" s="4">
        <f t="shared" si="5"/>
        <v>0</v>
      </c>
    </row>
    <row r="9" spans="1:25" ht="14.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>
        <f>SUMIF(ResumenCotizacion!$C:$C,E9,ResumenCotizacion!$P:$P)</f>
        <v>0</v>
      </c>
      <c r="W9" s="97">
        <f t="shared" si="4"/>
        <v>420</v>
      </c>
      <c r="X9" s="4">
        <f>ROUND(W9/(1-VLOOKUP("Total porcentaje:",ResumenCotizacion!$F:$H,3,0)),2)</f>
        <v>420</v>
      </c>
      <c r="Y9" s="4">
        <f t="shared" si="5"/>
        <v>0</v>
      </c>
    </row>
    <row r="10" spans="1:25" ht="14.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>
        <f>SUMIF(ResumenCotizacion!$C:$C,E10,ResumenCotizacion!$P:$P)</f>
        <v>0</v>
      </c>
      <c r="W10" s="97">
        <f t="shared" si="4"/>
        <v>89</v>
      </c>
      <c r="X10" s="4">
        <f>ROUND(W10/(1-VLOOKUP("Total porcentaje:",ResumenCotizacion!$F:$H,3,0)),2)</f>
        <v>89</v>
      </c>
      <c r="Y10" s="4">
        <f t="shared" si="5"/>
        <v>0</v>
      </c>
    </row>
    <row r="11" spans="1:25" ht="14.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>
        <f>SUMIF(ResumenCotizacion!$C:$C,E11,ResumenCotizacion!$P:$P)</f>
        <v>0</v>
      </c>
      <c r="W11" s="97">
        <f t="shared" si="4"/>
        <v>1068</v>
      </c>
      <c r="X11" s="4">
        <f>ROUND(W11/(1-VLOOKUP("Total porcentaje:",ResumenCotizacion!$F:$H,3,0)),2)</f>
        <v>1068</v>
      </c>
      <c r="Y11" s="4">
        <f t="shared" si="5"/>
        <v>0</v>
      </c>
    </row>
    <row r="12" spans="1:25" ht="14.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>
        <f>SUMIF(ResumenCotizacion!$C:$C,E12,ResumenCotizacion!$P:$P)</f>
        <v>0</v>
      </c>
      <c r="W12" s="97">
        <f t="shared" si="4"/>
        <v>179</v>
      </c>
      <c r="X12" s="4">
        <f>ROUND(W12/(1-VLOOKUP("Total porcentaje:",ResumenCotizacion!$F:$H,3,0)),2)</f>
        <v>179</v>
      </c>
      <c r="Y12" s="4">
        <f t="shared" si="5"/>
        <v>0</v>
      </c>
    </row>
    <row r="13" spans="1:25" ht="14.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>
        <f>SUMIF(ResumenCotizacion!$C:$C,E13,ResumenCotizacion!$P:$P)</f>
        <v>0</v>
      </c>
      <c r="W13" s="97">
        <f t="shared" si="4"/>
        <v>2148</v>
      </c>
      <c r="X13" s="4">
        <f>ROUND(W13/(1-VLOOKUP("Total porcentaje:",ResumenCotizacion!$F:$H,3,0)),2)</f>
        <v>2148</v>
      </c>
      <c r="Y13" s="4">
        <f t="shared" si="5"/>
        <v>0</v>
      </c>
    </row>
    <row r="14" spans="1:25" ht="14.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>
        <f>SUMIF(ResumenCotizacion!$C:$C,E14,ResumenCotizacion!$P:$P)</f>
        <v>0</v>
      </c>
      <c r="W14" s="97">
        <f t="shared" si="4"/>
        <v>358</v>
      </c>
      <c r="X14" s="4">
        <f>ROUND(W14/(1-VLOOKUP("Total porcentaje:",ResumenCotizacion!$F:$H,3,0)),2)</f>
        <v>358</v>
      </c>
      <c r="Y14" s="4">
        <f t="shared" si="5"/>
        <v>0</v>
      </c>
    </row>
    <row r="15" spans="1:25" ht="14.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>
        <f>SUMIF(ResumenCotizacion!$C:$C,E15,ResumenCotizacion!$P:$P)</f>
        <v>0</v>
      </c>
      <c r="W15" s="97">
        <f t="shared" si="4"/>
        <v>4296</v>
      </c>
      <c r="X15" s="4">
        <f>ROUND(W15/(1-VLOOKUP("Total porcentaje:",ResumenCotizacion!$F:$H,3,0)),2)</f>
        <v>4296</v>
      </c>
      <c r="Y15" s="4">
        <f t="shared" si="5"/>
        <v>0</v>
      </c>
    </row>
    <row r="16" spans="1:25" ht="14.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>
        <f>SUMIF(ResumenCotizacion!$C:$C,E16,ResumenCotizacion!$P:$P)</f>
        <v>0</v>
      </c>
      <c r="W16" s="97">
        <f t="shared" si="4"/>
        <v>716</v>
      </c>
      <c r="X16" s="4">
        <f>ROUND(W16/(1-VLOOKUP("Total porcentaje:",ResumenCotizacion!$F:$H,3,0)),2)</f>
        <v>716</v>
      </c>
      <c r="Y16" s="4">
        <f t="shared" si="5"/>
        <v>0</v>
      </c>
    </row>
    <row r="17" spans="1:25" ht="14.25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>
        <f>SUMIF(ResumenCotizacion!$C:$C,E17,ResumenCotizacion!$P:$P)</f>
        <v>0</v>
      </c>
      <c r="W17" s="97">
        <f t="shared" si="4"/>
        <v>8592</v>
      </c>
      <c r="X17" s="4">
        <f>ROUND(W17/(1-VLOOKUP("Total porcentaje:",ResumenCotizacion!$F:$H,3,0)),2)</f>
        <v>8592</v>
      </c>
      <c r="Y17" s="4">
        <f t="shared" si="5"/>
        <v>0</v>
      </c>
    </row>
    <row r="18" spans="1:25" ht="14.25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>
        <f>SUMIF(ResumenCotizacion!$C:$C,E18,ResumenCotizacion!$P:$P)</f>
        <v>0</v>
      </c>
      <c r="W18" s="97">
        <f t="shared" si="4"/>
        <v>1430</v>
      </c>
      <c r="X18" s="4">
        <f>ROUND(W18/(1-VLOOKUP("Total porcentaje:",ResumenCotizacion!$F:$H,3,0)),2)</f>
        <v>1430</v>
      </c>
      <c r="Y18" s="4">
        <f t="shared" si="5"/>
        <v>0</v>
      </c>
    </row>
    <row r="19" spans="1:25" ht="14.25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>
        <f>SUMIF(ResumenCotizacion!$C:$C,E19,ResumenCotizacion!$P:$P)</f>
        <v>0</v>
      </c>
      <c r="W19" s="97">
        <f t="shared" si="4"/>
        <v>17160</v>
      </c>
      <c r="X19" s="4">
        <f>ROUND(W19/(1-VLOOKUP("Total porcentaje:",ResumenCotizacion!$F:$H,3,0)),2)</f>
        <v>17160</v>
      </c>
      <c r="Y19" s="4">
        <f t="shared" si="5"/>
        <v>0</v>
      </c>
    </row>
    <row r="20" spans="1:25" ht="14.25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>
        <f>SUMIF(ResumenCotizacion!$C:$C,E20,ResumenCotizacion!$P:$P)</f>
        <v>0</v>
      </c>
      <c r="W20" s="97">
        <f t="shared" si="4"/>
        <v>6</v>
      </c>
      <c r="X20" s="4">
        <f>ROUND(W20/(1-VLOOKUP("Total porcentaje:",ResumenCotizacion!$F:$H,3,0)),2)</f>
        <v>6</v>
      </c>
      <c r="Y20" s="4">
        <f t="shared" si="5"/>
        <v>0</v>
      </c>
    </row>
    <row r="21" spans="1:25" ht="14.25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>
        <f>SUMIF(ResumenCotizacion!$C:$C,E21,ResumenCotizacion!$P:$P)</f>
        <v>0</v>
      </c>
      <c r="W21" s="97">
        <f t="shared" si="4"/>
        <v>72</v>
      </c>
      <c r="X21" s="4">
        <f>ROUND(W21/(1-VLOOKUP("Total porcentaje:",ResumenCotizacion!$F:$H,3,0)),2)</f>
        <v>72</v>
      </c>
      <c r="Y21" s="4">
        <f t="shared" si="5"/>
        <v>0</v>
      </c>
    </row>
    <row r="22" spans="1:25" ht="14.25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>
        <f>SUMIF(ResumenCotizacion!$C:$C,E22,ResumenCotizacion!$P:$P)</f>
        <v>0</v>
      </c>
      <c r="W22" s="97">
        <f t="shared" si="4"/>
        <v>12</v>
      </c>
      <c r="X22" s="4">
        <f>ROUND(W22/(1-VLOOKUP("Total porcentaje:",ResumenCotizacion!$F:$H,3,0)),2)</f>
        <v>12</v>
      </c>
      <c r="Y22" s="4">
        <f t="shared" si="5"/>
        <v>0</v>
      </c>
    </row>
    <row r="23" spans="1:25" ht="14.25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>
        <f>SUMIF(ResumenCotizacion!$C:$C,E23,ResumenCotizacion!$P:$P)</f>
        <v>0</v>
      </c>
      <c r="W23" s="97">
        <f t="shared" si="4"/>
        <v>144</v>
      </c>
      <c r="X23" s="4">
        <f>ROUND(W23/(1-VLOOKUP("Total porcentaje:",ResumenCotizacion!$F:$H,3,0)),2)</f>
        <v>144</v>
      </c>
      <c r="Y23" s="4">
        <f t="shared" si="5"/>
        <v>0</v>
      </c>
    </row>
    <row r="24" spans="1:25" ht="14.25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>
        <f>SUMIF(ResumenCotizacion!$C:$C,E24,ResumenCotizacion!$P:$P)</f>
        <v>0</v>
      </c>
      <c r="W24" s="97">
        <f t="shared" si="4"/>
        <v>18</v>
      </c>
      <c r="X24" s="4">
        <f>ROUND(W24/(1-VLOOKUP("Total porcentaje:",ResumenCotizacion!$F:$H,3,0)),2)</f>
        <v>18</v>
      </c>
      <c r="Y24" s="4">
        <f t="shared" si="5"/>
        <v>0</v>
      </c>
    </row>
    <row r="25" spans="1:25" ht="14.25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>
        <f>SUMIF(ResumenCotizacion!$C:$C,E25,ResumenCotizacion!$P:$P)</f>
        <v>0</v>
      </c>
      <c r="W25" s="97">
        <f t="shared" si="4"/>
        <v>216</v>
      </c>
      <c r="X25" s="4">
        <f>ROUND(W25/(1-VLOOKUP("Total porcentaje:",ResumenCotizacion!$F:$H,3,0)),2)</f>
        <v>216</v>
      </c>
      <c r="Y25" s="4">
        <f t="shared" si="5"/>
        <v>0</v>
      </c>
    </row>
    <row r="26" spans="1:25" ht="14.25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>
        <f>SUMIF(ResumenCotizacion!$C:$C,E26,ResumenCotizacion!$P:$P)</f>
        <v>0</v>
      </c>
      <c r="W26" s="97">
        <f t="shared" si="4"/>
        <v>10</v>
      </c>
      <c r="X26" s="4">
        <f>ROUND(W26/(1-VLOOKUP("Total porcentaje:",ResumenCotizacion!$F:$H,3,0)),2)</f>
        <v>10</v>
      </c>
      <c r="Y26" s="4">
        <f t="shared" si="5"/>
        <v>0</v>
      </c>
    </row>
    <row r="27" spans="1:25" ht="14.25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>
        <f>SUMIF(ResumenCotizacion!$C:$C,E27,ResumenCotizacion!$P:$P)</f>
        <v>0</v>
      </c>
      <c r="W27" s="97">
        <f t="shared" si="4"/>
        <v>120</v>
      </c>
      <c r="X27" s="4">
        <f>ROUND(W27/(1-VLOOKUP("Total porcentaje:",ResumenCotizacion!$F:$H,3,0)),2)</f>
        <v>120</v>
      </c>
      <c r="Y27" s="4">
        <f t="shared" si="5"/>
        <v>0</v>
      </c>
    </row>
    <row r="28" spans="1:25" ht="14.25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>
        <f>SUMIF(ResumenCotizacion!$C:$C,E28,ResumenCotizacion!$P:$P)</f>
        <v>0</v>
      </c>
      <c r="W28" s="97">
        <f t="shared" si="4"/>
        <v>20</v>
      </c>
      <c r="X28" s="4">
        <f>ROUND(W28/(1-VLOOKUP("Total porcentaje:",ResumenCotizacion!$F:$H,3,0)),2)</f>
        <v>20</v>
      </c>
      <c r="Y28" s="4">
        <f t="shared" si="5"/>
        <v>0</v>
      </c>
    </row>
    <row r="29" spans="1:25" ht="14.25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>
        <f>SUMIF(ResumenCotizacion!$C:$C,E29,ResumenCotizacion!$P:$P)</f>
        <v>0</v>
      </c>
      <c r="W29" s="97">
        <f t="shared" si="4"/>
        <v>240</v>
      </c>
      <c r="X29" s="4">
        <f>ROUND(W29/(1-VLOOKUP("Total porcentaje:",ResumenCotizacion!$F:$H,3,0)),2)</f>
        <v>240</v>
      </c>
      <c r="Y29" s="4">
        <f t="shared" si="5"/>
        <v>0</v>
      </c>
    </row>
    <row r="30" spans="1:25" ht="14.25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>
        <f>SUMIF(ResumenCotizacion!$C:$C,E30,ResumenCotizacion!$P:$P)</f>
        <v>0</v>
      </c>
      <c r="W30" s="97">
        <f t="shared" si="4"/>
        <v>30</v>
      </c>
      <c r="X30" s="4">
        <f>ROUND(W30/(1-VLOOKUP("Total porcentaje:",ResumenCotizacion!$F:$H,3,0)),2)</f>
        <v>30</v>
      </c>
      <c r="Y30" s="4">
        <f t="shared" si="5"/>
        <v>0</v>
      </c>
    </row>
    <row r="31" spans="1:25" ht="14.25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>
        <f>SUMIF(ResumenCotizacion!$C:$C,E31,ResumenCotizacion!$P:$P)</f>
        <v>0</v>
      </c>
      <c r="W31" s="97">
        <f t="shared" si="4"/>
        <v>360</v>
      </c>
      <c r="X31" s="4">
        <f>ROUND(W31/(1-VLOOKUP("Total porcentaje:",ResumenCotizacion!$F:$H,3,0)),2)</f>
        <v>360</v>
      </c>
      <c r="Y31" s="4">
        <f t="shared" si="5"/>
        <v>0</v>
      </c>
    </row>
    <row r="32" spans="1:25" ht="14.25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si="2"/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>
        <f>SUMIF(ResumenCotizacion!$C:$C,E32,ResumenCotizacion!$P:$P)</f>
        <v>0</v>
      </c>
      <c r="W32" s="97">
        <f t="shared" si="4"/>
        <v>4</v>
      </c>
      <c r="X32" s="4">
        <f>ROUND(W32/(1-VLOOKUP("Total porcentaje:",ResumenCotizacion!$F:$H,3,0)),2)</f>
        <v>4</v>
      </c>
      <c r="Y32" s="4">
        <f t="shared" si="5"/>
        <v>0</v>
      </c>
    </row>
    <row r="33" spans="1:25" ht="14.25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2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>
        <f>SUMIF(ResumenCotizacion!$C:$C,E33,ResumenCotizacion!$P:$P)</f>
        <v>0</v>
      </c>
      <c r="W33" s="97">
        <f t="shared" si="4"/>
        <v>48</v>
      </c>
      <c r="X33" s="4">
        <f>ROUND(W33/(1-VLOOKUP("Total porcentaje:",ResumenCotizacion!$F:$H,3,0)),2)</f>
        <v>48</v>
      </c>
      <c r="Y33" s="4">
        <f t="shared" si="5"/>
        <v>0</v>
      </c>
    </row>
    <row r="34" spans="1:25" ht="14.25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2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>
        <f>SUMIF(ResumenCotizacion!$C:$C,E34,ResumenCotizacion!$P:$P)</f>
        <v>0</v>
      </c>
      <c r="W34" s="97">
        <f t="shared" si="4"/>
        <v>5</v>
      </c>
      <c r="X34" s="4">
        <f>ROUND(W34/(1-VLOOKUP("Total porcentaje:",ResumenCotizacion!$F:$H,3,0)),2)</f>
        <v>5</v>
      </c>
      <c r="Y34" s="4">
        <f t="shared" si="5"/>
        <v>0</v>
      </c>
    </row>
    <row r="35" spans="1:25" ht="14.25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2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>
        <f>SUMIF(ResumenCotizacion!$C:$C,E35,ResumenCotizacion!$P:$P)</f>
        <v>0</v>
      </c>
      <c r="W35" s="97">
        <f t="shared" si="4"/>
        <v>60</v>
      </c>
      <c r="X35" s="4">
        <f>ROUND(W35/(1-VLOOKUP("Total porcentaje:",ResumenCotizacion!$F:$H,3,0)),2)</f>
        <v>60</v>
      </c>
      <c r="Y35" s="4">
        <f t="shared" si="5"/>
        <v>0</v>
      </c>
    </row>
    <row r="36" spans="1:25" ht="14.25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2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>
        <f>SUMIF(ResumenCotizacion!$C:$C,E36,ResumenCotizacion!$P:$P)</f>
        <v>0</v>
      </c>
      <c r="W36" s="97">
        <f t="shared" si="4"/>
        <v>7</v>
      </c>
      <c r="X36" s="4">
        <f>ROUND(W36/(1-VLOOKUP("Total porcentaje:",ResumenCotizacion!$F:$H,3,0)),2)</f>
        <v>7</v>
      </c>
      <c r="Y36" s="4">
        <f t="shared" si="5"/>
        <v>0</v>
      </c>
    </row>
    <row r="37" spans="1:25" ht="14.25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2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>
        <f>SUMIF(ResumenCotizacion!$C:$C,E37,ResumenCotizacion!$P:$P)</f>
        <v>0</v>
      </c>
      <c r="W37" s="97">
        <f t="shared" si="4"/>
        <v>85</v>
      </c>
      <c r="X37" s="4">
        <f>ROUND(W37/(1-VLOOKUP("Total porcentaje:",ResumenCotizacion!$F:$H,3,0)),2)</f>
        <v>85</v>
      </c>
      <c r="Y37" s="4">
        <f t="shared" si="5"/>
        <v>0</v>
      </c>
    </row>
    <row r="38" spans="1:25" ht="14.25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2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>
        <f>SUMIF(ResumenCotizacion!$C:$C,E38,ResumenCotizacion!$P:$P)</f>
        <v>0</v>
      </c>
      <c r="W38" s="97">
        <f t="shared" si="4"/>
        <v>5</v>
      </c>
      <c r="X38" s="4">
        <f>ROUND(W38/(1-VLOOKUP("Total porcentaje:",ResumenCotizacion!$F:$H,3,0)),2)</f>
        <v>5</v>
      </c>
      <c r="Y38" s="4">
        <f t="shared" si="5"/>
        <v>0</v>
      </c>
    </row>
    <row r="39" spans="1:25" ht="14.25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2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>
        <f>SUMIF(ResumenCotizacion!$C:$C,E39,ResumenCotizacion!$P:$P)</f>
        <v>0</v>
      </c>
      <c r="W39" s="97">
        <f t="shared" si="4"/>
        <v>60</v>
      </c>
      <c r="X39" s="4">
        <f>ROUND(W39/(1-VLOOKUP("Total porcentaje:",ResumenCotizacion!$F:$H,3,0)),2)</f>
        <v>60</v>
      </c>
      <c r="Y39" s="4">
        <f t="shared" si="5"/>
        <v>0</v>
      </c>
    </row>
    <row r="40" spans="1:25" ht="14.25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2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>
        <f>SUMIF(ResumenCotizacion!$C:$C,E40,ResumenCotizacion!$P:$P)</f>
        <v>0</v>
      </c>
      <c r="W40" s="97">
        <f t="shared" si="4"/>
        <v>6</v>
      </c>
      <c r="X40" s="4">
        <f>ROUND(W40/(1-VLOOKUP("Total porcentaje:",ResumenCotizacion!$F:$H,3,0)),2)</f>
        <v>6</v>
      </c>
      <c r="Y40" s="4">
        <f t="shared" si="5"/>
        <v>0</v>
      </c>
    </row>
    <row r="41" spans="1:25" ht="14.25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2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>
        <f>SUMIF(ResumenCotizacion!$C:$C,E41,ResumenCotizacion!$P:$P)</f>
        <v>0</v>
      </c>
      <c r="W41" s="97">
        <f t="shared" si="4"/>
        <v>72</v>
      </c>
      <c r="X41" s="4">
        <f>ROUND(W41/(1-VLOOKUP("Total porcentaje:",ResumenCotizacion!$F:$H,3,0)),2)</f>
        <v>72</v>
      </c>
      <c r="Y41" s="4">
        <f t="shared" si="5"/>
        <v>0</v>
      </c>
    </row>
    <row r="42" spans="1:25" ht="14.25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2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>
        <f>SUMIF(ResumenCotizacion!$C:$C,E42,ResumenCotizacion!$P:$P)</f>
        <v>684</v>
      </c>
      <c r="W42" s="97">
        <f t="shared" si="4"/>
        <v>12</v>
      </c>
      <c r="X42" s="4">
        <f>ROUND(W42/(1-VLOOKUP("Total porcentaje:",ResumenCotizacion!$F:$H,3,0)),2)</f>
        <v>12</v>
      </c>
      <c r="Y42" s="4">
        <f t="shared" si="5"/>
        <v>8208</v>
      </c>
    </row>
    <row r="43" spans="1:25" ht="14.25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2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>
        <f>SUMIF(ResumenCotizacion!$C:$C,E43,ResumenCotizacion!$P:$P)</f>
        <v>0</v>
      </c>
      <c r="W43" s="97">
        <f t="shared" si="4"/>
        <v>144</v>
      </c>
      <c r="X43" s="4">
        <f>ROUND(W43/(1-VLOOKUP("Total porcentaje:",ResumenCotizacion!$F:$H,3,0)),2)</f>
        <v>144</v>
      </c>
      <c r="Y43" s="4">
        <f t="shared" si="5"/>
        <v>0</v>
      </c>
    </row>
    <row r="44" spans="1:25" ht="14.25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2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>
        <f>SUMIF(ResumenCotizacion!$C:$C,E44,ResumenCotizacion!$P:$P)</f>
        <v>936</v>
      </c>
      <c r="W44" s="97">
        <f t="shared" si="4"/>
        <v>25</v>
      </c>
      <c r="X44" s="4">
        <f>ROUND(W44/(1-VLOOKUP("Total porcentaje:",ResumenCotizacion!$F:$H,3,0)),2)</f>
        <v>25</v>
      </c>
      <c r="Y44" s="4">
        <f t="shared" si="5"/>
        <v>23400</v>
      </c>
    </row>
    <row r="45" spans="1:25" ht="14.25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2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>
        <f>SUMIF(ResumenCotizacion!$C:$C,E45,ResumenCotizacion!$P:$P)</f>
        <v>0</v>
      </c>
      <c r="W45" s="97">
        <f t="shared" si="4"/>
        <v>300</v>
      </c>
      <c r="X45" s="4">
        <f>ROUND(W45/(1-VLOOKUP("Total porcentaje:",ResumenCotizacion!$F:$H,3,0)),2)</f>
        <v>300</v>
      </c>
      <c r="Y45" s="4">
        <f t="shared" si="5"/>
        <v>0</v>
      </c>
    </row>
    <row r="46" spans="1:25" ht="14.25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2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>
        <f>SUMIF(ResumenCotizacion!$C:$C,E46,ResumenCotizacion!$P:$P)</f>
        <v>0</v>
      </c>
      <c r="W46" s="97">
        <f t="shared" si="4"/>
        <v>5</v>
      </c>
      <c r="X46" s="4">
        <f>ROUND(W46/(1-VLOOKUP("Total porcentaje:",ResumenCotizacion!$F:$H,3,0)),2)</f>
        <v>5</v>
      </c>
      <c r="Y46" s="4">
        <f t="shared" si="5"/>
        <v>0</v>
      </c>
    </row>
    <row r="47" spans="1:25" ht="14.25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2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>
        <f>SUMIF(ResumenCotizacion!$C:$C,E47,ResumenCotizacion!$P:$P)</f>
        <v>0</v>
      </c>
      <c r="W47" s="97">
        <f t="shared" si="4"/>
        <v>50</v>
      </c>
      <c r="X47" s="4">
        <f>ROUND(W47/(1-VLOOKUP("Total porcentaje:",ResumenCotizacion!$F:$H,3,0)),2)</f>
        <v>50</v>
      </c>
      <c r="Y47" s="4">
        <f t="shared" si="5"/>
        <v>0</v>
      </c>
    </row>
    <row r="48" spans="1:25" ht="14.25" x14ac:dyDescent="0.2">
      <c r="A48" s="100" t="str">
        <f t="shared" si="0"/>
        <v>ServinformaciónCanalIT-SW-01-01</v>
      </c>
      <c r="B48" s="100" t="str">
        <f t="shared" si="1"/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si="3"/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>
        <f>SUMIF(ResumenCotizacion!$C:$C,E48,ResumenCotizacion!$P:$P)</f>
        <v>0</v>
      </c>
      <c r="W48" s="97">
        <f t="shared" si="4"/>
        <v>1571200</v>
      </c>
      <c r="X48" s="4">
        <f>ROUND(W48/(1-VLOOKUP("Total porcentaje:",ResumenCotizacion!$F:$H,3,0)),2)</f>
        <v>1571200</v>
      </c>
      <c r="Y48" s="4">
        <f t="shared" si="5"/>
        <v>0</v>
      </c>
    </row>
    <row r="49" spans="1:25" ht="14.25" x14ac:dyDescent="0.2">
      <c r="A49" s="100" t="str">
        <f t="shared" si="0"/>
        <v>ServinformaciónCanalIT-SW-01-02</v>
      </c>
      <c r="B49" s="100" t="str">
        <f t="shared" si="1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3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>
        <f>SUMIF(ResumenCotizacion!$C:$C,E49,ResumenCotizacion!$P:$P)</f>
        <v>0</v>
      </c>
      <c r="W49" s="97">
        <f t="shared" si="4"/>
        <v>3928000</v>
      </c>
      <c r="X49" s="4">
        <f>ROUND(W49/(1-VLOOKUP("Total porcentaje:",ResumenCotizacion!$F:$H,3,0)),2)</f>
        <v>3928000</v>
      </c>
      <c r="Y49" s="4">
        <f t="shared" si="5"/>
        <v>0</v>
      </c>
    </row>
    <row r="50" spans="1:25" ht="14.25" x14ac:dyDescent="0.2">
      <c r="A50" s="100" t="str">
        <f t="shared" si="0"/>
        <v>ServinformaciónCanalIT-SW-01-03</v>
      </c>
      <c r="B50" s="100" t="str">
        <f t="shared" si="1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3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>
        <f>SUMIF(ResumenCotizacion!$C:$C,E50,ResumenCotizacion!$P:$P)</f>
        <v>0</v>
      </c>
      <c r="W50" s="97">
        <f t="shared" si="4"/>
        <v>1571200</v>
      </c>
      <c r="X50" s="4">
        <f>ROUND(W50/(1-VLOOKUP("Total porcentaje:",ResumenCotizacion!$F:$H,3,0)),2)</f>
        <v>1571200</v>
      </c>
      <c r="Y50" s="4">
        <f t="shared" si="5"/>
        <v>0</v>
      </c>
    </row>
    <row r="51" spans="1:25" ht="14.25" x14ac:dyDescent="0.2">
      <c r="A51" s="100" t="str">
        <f t="shared" si="0"/>
        <v>ServinformaciónCanalIT-SW-01-04</v>
      </c>
      <c r="B51" s="100" t="str">
        <f t="shared" si="1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3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>
        <f>SUMIF(ResumenCotizacion!$C:$C,E51,ResumenCotizacion!$P:$P)</f>
        <v>0</v>
      </c>
      <c r="W51" s="97">
        <f t="shared" si="4"/>
        <v>4080000</v>
      </c>
      <c r="X51" s="4">
        <f>ROUND(W51/(1-VLOOKUP("Total porcentaje:",ResumenCotizacion!$F:$H,3,0)),2)</f>
        <v>4080000</v>
      </c>
      <c r="Y51" s="4">
        <f t="shared" si="5"/>
        <v>0</v>
      </c>
    </row>
    <row r="52" spans="1:25" ht="14.25" x14ac:dyDescent="0.2">
      <c r="A52" s="100" t="str">
        <f t="shared" si="0"/>
        <v>ServinformaciónCanalIT-SW-01-05</v>
      </c>
      <c r="B52" s="100" t="str">
        <f t="shared" si="1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3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>
        <f>SUMIF(ResumenCotizacion!$C:$C,E52,ResumenCotizacion!$P:$P)</f>
        <v>0</v>
      </c>
      <c r="W52" s="97">
        <f t="shared" si="4"/>
        <v>1571200</v>
      </c>
      <c r="X52" s="4">
        <f>ROUND(W52/(1-VLOOKUP("Total porcentaje:",ResumenCotizacion!$F:$H,3,0)),2)</f>
        <v>1571200</v>
      </c>
      <c r="Y52" s="4">
        <f t="shared" si="5"/>
        <v>0</v>
      </c>
    </row>
    <row r="53" spans="1:25" ht="14.25" x14ac:dyDescent="0.2">
      <c r="A53" s="100" t="str">
        <f t="shared" si="0"/>
        <v>ServinformaciónCanalIT-SW-01-06</v>
      </c>
      <c r="B53" s="100" t="str">
        <f t="shared" si="1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3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>
        <f>SUMIF(ResumenCotizacion!$C:$C,E53,ResumenCotizacion!$P:$P)</f>
        <v>0</v>
      </c>
      <c r="W53" s="97">
        <f t="shared" si="4"/>
        <v>5100000</v>
      </c>
      <c r="X53" s="4">
        <f>ROUND(W53/(1-VLOOKUP("Total porcentaje:",ResumenCotizacion!$F:$H,3,0)),2)</f>
        <v>5100000</v>
      </c>
      <c r="Y53" s="4">
        <f t="shared" si="5"/>
        <v>0</v>
      </c>
    </row>
    <row r="54" spans="1:25" ht="14.25" x14ac:dyDescent="0.2">
      <c r="A54" s="100" t="str">
        <f t="shared" si="0"/>
        <v>ServinformaciónCanalIT-SW-02-01</v>
      </c>
      <c r="B54" s="100" t="str">
        <f t="shared" si="1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3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>
        <f>SUMIF(ResumenCotizacion!$C:$C,E54,ResumenCotizacion!$P:$P)</f>
        <v>0</v>
      </c>
      <c r="W54" s="97">
        <f t="shared" si="4"/>
        <v>1571200</v>
      </c>
      <c r="X54" s="4">
        <f>ROUND(W54/(1-VLOOKUP("Total porcentaje:",ResumenCotizacion!$F:$H,3,0)),2)</f>
        <v>1571200</v>
      </c>
      <c r="Y54" s="4">
        <f t="shared" si="5"/>
        <v>0</v>
      </c>
    </row>
    <row r="55" spans="1:25" ht="14.25" x14ac:dyDescent="0.2">
      <c r="A55" s="100" t="str">
        <f t="shared" si="0"/>
        <v>ServinformaciónCanalIT-SW-02-02</v>
      </c>
      <c r="B55" s="100" t="str">
        <f t="shared" si="1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3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>
        <f>SUMIF(ResumenCotizacion!$C:$C,E55,ResumenCotizacion!$P:$P)</f>
        <v>0</v>
      </c>
      <c r="W55" s="97">
        <f t="shared" si="4"/>
        <v>4320800</v>
      </c>
      <c r="X55" s="4">
        <f>ROUND(W55/(1-VLOOKUP("Total porcentaje:",ResumenCotizacion!$F:$H,3,0)),2)</f>
        <v>4320800</v>
      </c>
      <c r="Y55" s="4">
        <f t="shared" si="5"/>
        <v>0</v>
      </c>
    </row>
    <row r="56" spans="1:25" ht="14.25" x14ac:dyDescent="0.2">
      <c r="A56" s="100" t="str">
        <f t="shared" si="0"/>
        <v>ServinformaciónCanalIT-SW-02-03</v>
      </c>
      <c r="B56" s="100" t="str">
        <f t="shared" si="1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3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>
        <f>SUMIF(ResumenCotizacion!$C:$C,E56,ResumenCotizacion!$P:$P)</f>
        <v>0</v>
      </c>
      <c r="W56" s="97">
        <f t="shared" si="4"/>
        <v>1571200</v>
      </c>
      <c r="X56" s="4">
        <f>ROUND(W56/(1-VLOOKUP("Total porcentaje:",ResumenCotizacion!$F:$H,3,0)),2)</f>
        <v>1571200</v>
      </c>
      <c r="Y56" s="4">
        <f t="shared" si="5"/>
        <v>0</v>
      </c>
    </row>
    <row r="57" spans="1:25" ht="14.25" x14ac:dyDescent="0.2">
      <c r="A57" s="100" t="str">
        <f t="shared" si="0"/>
        <v>ServinformaciónCanalIT-SW-02-04</v>
      </c>
      <c r="B57" s="100" t="str">
        <f t="shared" si="1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3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>
        <f>SUMIF(ResumenCotizacion!$C:$C,E57,ResumenCotizacion!$P:$P)</f>
        <v>0</v>
      </c>
      <c r="W57" s="97">
        <f t="shared" si="4"/>
        <v>4488000</v>
      </c>
      <c r="X57" s="4">
        <f>ROUND(W57/(1-VLOOKUP("Total porcentaje:",ResumenCotizacion!$F:$H,3,0)),2)</f>
        <v>4488000</v>
      </c>
      <c r="Y57" s="4">
        <f t="shared" si="5"/>
        <v>0</v>
      </c>
    </row>
    <row r="58" spans="1:25" ht="14.25" x14ac:dyDescent="0.2">
      <c r="A58" s="100" t="str">
        <f t="shared" si="0"/>
        <v>ServinformaciónCanalIT-SW-02-05</v>
      </c>
      <c r="B58" s="100" t="str">
        <f t="shared" si="1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3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>
        <f>SUMIF(ResumenCotizacion!$C:$C,E58,ResumenCotizacion!$P:$P)</f>
        <v>0</v>
      </c>
      <c r="W58" s="97">
        <f t="shared" si="4"/>
        <v>1571200</v>
      </c>
      <c r="X58" s="4">
        <f>ROUND(W58/(1-VLOOKUP("Total porcentaje:",ResumenCotizacion!$F:$H,3,0)),2)</f>
        <v>1571200</v>
      </c>
      <c r="Y58" s="4">
        <f t="shared" si="5"/>
        <v>0</v>
      </c>
    </row>
    <row r="59" spans="1:25" ht="14.25" x14ac:dyDescent="0.2">
      <c r="A59" s="100" t="str">
        <f t="shared" si="0"/>
        <v>ServinformaciónCanalIT-SW-02-06</v>
      </c>
      <c r="B59" s="100" t="str">
        <f t="shared" si="1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3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>
        <f>SUMIF(ResumenCotizacion!$C:$C,E59,ResumenCotizacion!$P:$P)</f>
        <v>0</v>
      </c>
      <c r="W59" s="97">
        <f t="shared" si="4"/>
        <v>5610000</v>
      </c>
      <c r="X59" s="4">
        <f>ROUND(W59/(1-VLOOKUP("Total porcentaje:",ResumenCotizacion!$F:$H,3,0)),2)</f>
        <v>5610000</v>
      </c>
      <c r="Y59" s="4">
        <f t="shared" si="5"/>
        <v>0</v>
      </c>
    </row>
    <row r="60" spans="1:25" ht="14.25" x14ac:dyDescent="0.2">
      <c r="A60" s="100" t="str">
        <f t="shared" si="0"/>
        <v>ServinformaciónCanalIT-SW-03-01</v>
      </c>
      <c r="B60" s="100" t="str">
        <f t="shared" si="1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3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>
        <f>SUMIF(ResumenCotizacion!$C:$C,E60,ResumenCotizacion!$P:$P)</f>
        <v>0</v>
      </c>
      <c r="W60" s="97">
        <f t="shared" si="4"/>
        <v>1571200</v>
      </c>
      <c r="X60" s="4">
        <f>ROUND(W60/(1-VLOOKUP("Total porcentaje:",ResumenCotizacion!$F:$H,3,0)),2)</f>
        <v>1571200</v>
      </c>
      <c r="Y60" s="4">
        <f t="shared" si="5"/>
        <v>0</v>
      </c>
    </row>
    <row r="61" spans="1:25" ht="14.25" x14ac:dyDescent="0.2">
      <c r="A61" s="100" t="str">
        <f t="shared" si="0"/>
        <v>ServinformaciónCanalIT-SW-03-02</v>
      </c>
      <c r="B61" s="100" t="str">
        <f t="shared" si="1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3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>
        <f>SUMIF(ResumenCotizacion!$C:$C,E61,ResumenCotizacion!$P:$P)</f>
        <v>0</v>
      </c>
      <c r="W61" s="97">
        <f t="shared" si="4"/>
        <v>4320800</v>
      </c>
      <c r="X61" s="4">
        <f>ROUND(W61/(1-VLOOKUP("Total porcentaje:",ResumenCotizacion!$F:$H,3,0)),2)</f>
        <v>4320800</v>
      </c>
      <c r="Y61" s="4">
        <f t="shared" si="5"/>
        <v>0</v>
      </c>
    </row>
    <row r="62" spans="1:25" ht="14.25" x14ac:dyDescent="0.2">
      <c r="A62" s="100" t="str">
        <f t="shared" si="0"/>
        <v>ServinformaciónCanalIT-SW-03-03</v>
      </c>
      <c r="B62" s="100" t="str">
        <f t="shared" si="1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3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>
        <f>SUMIF(ResumenCotizacion!$C:$C,E62,ResumenCotizacion!$P:$P)</f>
        <v>0</v>
      </c>
      <c r="W62" s="97">
        <f t="shared" si="4"/>
        <v>1571200</v>
      </c>
      <c r="X62" s="4">
        <f>ROUND(W62/(1-VLOOKUP("Total porcentaje:",ResumenCotizacion!$F:$H,3,0)),2)</f>
        <v>1571200</v>
      </c>
      <c r="Y62" s="4">
        <f t="shared" si="5"/>
        <v>0</v>
      </c>
    </row>
    <row r="63" spans="1:25" ht="14.25" x14ac:dyDescent="0.2">
      <c r="A63" s="100" t="str">
        <f t="shared" si="0"/>
        <v>ServinformaciónCanalIT-SW-03-04</v>
      </c>
      <c r="B63" s="100" t="str">
        <f t="shared" si="1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3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>
        <f>SUMIF(ResumenCotizacion!$C:$C,E63,ResumenCotizacion!$P:$P)</f>
        <v>0</v>
      </c>
      <c r="W63" s="97">
        <f t="shared" si="4"/>
        <v>4488000</v>
      </c>
      <c r="X63" s="4">
        <f>ROUND(W63/(1-VLOOKUP("Total porcentaje:",ResumenCotizacion!$F:$H,3,0)),2)</f>
        <v>4488000</v>
      </c>
      <c r="Y63" s="4">
        <f t="shared" si="5"/>
        <v>0</v>
      </c>
    </row>
    <row r="64" spans="1:25" ht="14.25" x14ac:dyDescent="0.2">
      <c r="A64" s="100" t="str">
        <f t="shared" si="0"/>
        <v>ServinformaciónCanalIT-SW-03-05</v>
      </c>
      <c r="B64" s="100" t="str">
        <f t="shared" si="1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3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>
        <f>SUMIF(ResumenCotizacion!$C:$C,E64,ResumenCotizacion!$P:$P)</f>
        <v>0</v>
      </c>
      <c r="W64" s="97">
        <f t="shared" si="4"/>
        <v>1571200</v>
      </c>
      <c r="X64" s="4">
        <f>ROUND(W64/(1-VLOOKUP("Total porcentaje:",ResumenCotizacion!$F:$H,3,0)),2)</f>
        <v>1571200</v>
      </c>
      <c r="Y64" s="4">
        <f t="shared" si="5"/>
        <v>0</v>
      </c>
    </row>
    <row r="65" spans="1:25" ht="14.25" x14ac:dyDescent="0.2">
      <c r="A65" s="100" t="str">
        <f t="shared" si="0"/>
        <v>ServinformaciónCanalIT-SW-03-06</v>
      </c>
      <c r="B65" s="100" t="str">
        <f t="shared" si="1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3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>
        <f>SUMIF(ResumenCotizacion!$C:$C,E65,ResumenCotizacion!$P:$P)</f>
        <v>0</v>
      </c>
      <c r="W65" s="97">
        <f t="shared" si="4"/>
        <v>5610000</v>
      </c>
      <c r="X65" s="4">
        <f>ROUND(W65/(1-VLOOKUP("Total porcentaje:",ResumenCotizacion!$F:$H,3,0)),2)</f>
        <v>5610000</v>
      </c>
      <c r="Y65" s="4">
        <f t="shared" si="5"/>
        <v>0</v>
      </c>
    </row>
    <row r="66" spans="1:25" ht="14.25" x14ac:dyDescent="0.2">
      <c r="A66" s="100" t="str">
        <f t="shared" ref="A66:A129" si="6">D66&amp;F66&amp;E66</f>
        <v>ServinformaciónCanalIT-SW-04-01</v>
      </c>
      <c r="B66" s="100" t="str">
        <f t="shared" ref="B66:B129" si="7">E66&amp;F66</f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ref="Q66:Q107" si="8">E66</f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>
        <f>SUMIF(ResumenCotizacion!$C:$C,E66,ResumenCotizacion!$P:$P)</f>
        <v>0</v>
      </c>
      <c r="W66" s="97">
        <f t="shared" si="4"/>
        <v>1571200</v>
      </c>
      <c r="X66" s="4">
        <f>ROUND(W66/(1-VLOOKUP("Total porcentaje:",ResumenCotizacion!$F:$H,3,0)),2)</f>
        <v>1571200</v>
      </c>
      <c r="Y66" s="4">
        <f t="shared" si="5"/>
        <v>0</v>
      </c>
    </row>
    <row r="67" spans="1:25" ht="14.25" x14ac:dyDescent="0.2">
      <c r="A67" s="100" t="str">
        <f t="shared" si="6"/>
        <v>ServinformaciónCanalIT-SW-04-02</v>
      </c>
      <c r="B67" s="100" t="str">
        <f t="shared" si="7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8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>
        <f>SUMIF(ResumenCotizacion!$C:$C,E67,ResumenCotizacion!$P:$P)</f>
        <v>0</v>
      </c>
      <c r="W67" s="97">
        <f t="shared" ref="W67:W130" si="9">S67</f>
        <v>4752880</v>
      </c>
      <c r="X67" s="4">
        <f>ROUND(W67/(1-VLOOKUP("Total porcentaje:",ResumenCotizacion!$F:$H,3,0)),2)</f>
        <v>4752880</v>
      </c>
      <c r="Y67" s="4">
        <f t="shared" ref="Y67:Y130" si="10">V67*X67</f>
        <v>0</v>
      </c>
    </row>
    <row r="68" spans="1:25" ht="14.25" x14ac:dyDescent="0.2">
      <c r="A68" s="100" t="str">
        <f t="shared" si="6"/>
        <v>ServinformaciónCanalIT-SW-04-03</v>
      </c>
      <c r="B68" s="100" t="str">
        <f t="shared" si="7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8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>
        <f>SUMIF(ResumenCotizacion!$C:$C,E68,ResumenCotizacion!$P:$P)</f>
        <v>0</v>
      </c>
      <c r="W68" s="97">
        <f t="shared" si="9"/>
        <v>1571200</v>
      </c>
      <c r="X68" s="4">
        <f>ROUND(W68/(1-VLOOKUP("Total porcentaje:",ResumenCotizacion!$F:$H,3,0)),2)</f>
        <v>1571200</v>
      </c>
      <c r="Y68" s="4">
        <f t="shared" si="10"/>
        <v>0</v>
      </c>
    </row>
    <row r="69" spans="1:25" ht="14.25" x14ac:dyDescent="0.2">
      <c r="A69" s="100" t="str">
        <f t="shared" si="6"/>
        <v>ServinformaciónCanalIT-SW-04-04</v>
      </c>
      <c r="B69" s="100" t="str">
        <f t="shared" si="7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8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>
        <f>SUMIF(ResumenCotizacion!$C:$C,E69,ResumenCotizacion!$P:$P)</f>
        <v>0</v>
      </c>
      <c r="W69" s="97">
        <f t="shared" si="9"/>
        <v>4936800</v>
      </c>
      <c r="X69" s="4">
        <f>ROUND(W69/(1-VLOOKUP("Total porcentaje:",ResumenCotizacion!$F:$H,3,0)),2)</f>
        <v>4936800</v>
      </c>
      <c r="Y69" s="4">
        <f t="shared" si="10"/>
        <v>0</v>
      </c>
    </row>
    <row r="70" spans="1:25" ht="14.25" x14ac:dyDescent="0.2">
      <c r="A70" s="100" t="str">
        <f t="shared" si="6"/>
        <v>ServinformaciónCanalIT-SW-04-05</v>
      </c>
      <c r="B70" s="100" t="str">
        <f t="shared" si="7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8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>
        <f>SUMIF(ResumenCotizacion!$C:$C,E70,ResumenCotizacion!$P:$P)</f>
        <v>0</v>
      </c>
      <c r="W70" s="97">
        <f t="shared" si="9"/>
        <v>1571200</v>
      </c>
      <c r="X70" s="4">
        <f>ROUND(W70/(1-VLOOKUP("Total porcentaje:",ResumenCotizacion!$F:$H,3,0)),2)</f>
        <v>1571200</v>
      </c>
      <c r="Y70" s="4">
        <f t="shared" si="10"/>
        <v>0</v>
      </c>
    </row>
    <row r="71" spans="1:25" ht="14.25" x14ac:dyDescent="0.2">
      <c r="A71" s="100" t="str">
        <f t="shared" si="6"/>
        <v>ServinformaciónCanalIT-SW-04-06</v>
      </c>
      <c r="B71" s="100" t="str">
        <f t="shared" si="7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8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>
        <f>SUMIF(ResumenCotizacion!$C:$C,E71,ResumenCotizacion!$P:$P)</f>
        <v>0</v>
      </c>
      <c r="W71" s="97">
        <f t="shared" si="9"/>
        <v>6171000</v>
      </c>
      <c r="X71" s="4">
        <f>ROUND(W71/(1-VLOOKUP("Total porcentaje:",ResumenCotizacion!$F:$H,3,0)),2)</f>
        <v>6171000</v>
      </c>
      <c r="Y71" s="4">
        <f t="shared" si="10"/>
        <v>0</v>
      </c>
    </row>
    <row r="72" spans="1:25" ht="14.25" x14ac:dyDescent="0.2">
      <c r="A72" s="100" t="str">
        <f t="shared" si="6"/>
        <v>ServinformaciónCanalIT-SW-05-01</v>
      </c>
      <c r="B72" s="100" t="str">
        <f t="shared" si="7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8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>
        <f>SUMIF(ResumenCotizacion!$C:$C,E72,ResumenCotizacion!$P:$P)</f>
        <v>0</v>
      </c>
      <c r="W72" s="97">
        <f t="shared" si="9"/>
        <v>184000</v>
      </c>
      <c r="X72" s="4">
        <f>ROUND(W72/(1-VLOOKUP("Total porcentaje:",ResumenCotizacion!$F:$H,3,0)),2)</f>
        <v>184000</v>
      </c>
      <c r="Y72" s="4">
        <f t="shared" si="10"/>
        <v>0</v>
      </c>
    </row>
    <row r="73" spans="1:25" ht="14.25" x14ac:dyDescent="0.2">
      <c r="A73" s="100" t="str">
        <f t="shared" si="6"/>
        <v>ServinformaciónCanalIT-SW-05-02</v>
      </c>
      <c r="B73" s="100" t="str">
        <f t="shared" si="7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8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>
        <f>SUMIF(ResumenCotizacion!$C:$C,E73,ResumenCotizacion!$P:$P)</f>
        <v>0</v>
      </c>
      <c r="W73" s="97">
        <f t="shared" si="9"/>
        <v>230000</v>
      </c>
      <c r="X73" s="4">
        <f>ROUND(W73/(1-VLOOKUP("Total porcentaje:",ResumenCotizacion!$F:$H,3,0)),2)</f>
        <v>230000</v>
      </c>
      <c r="Y73" s="4">
        <f t="shared" si="10"/>
        <v>0</v>
      </c>
    </row>
    <row r="74" spans="1:25" ht="14.25" x14ac:dyDescent="0.2">
      <c r="A74" s="100" t="str">
        <f t="shared" si="6"/>
        <v>ServinformaciónCanalIT-SW-05-03</v>
      </c>
      <c r="B74" s="100" t="str">
        <f t="shared" si="7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8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>
        <f>SUMIF(ResumenCotizacion!$C:$C,E74,ResumenCotizacion!$P:$P)</f>
        <v>0</v>
      </c>
      <c r="W74" s="97">
        <f t="shared" si="9"/>
        <v>130000</v>
      </c>
      <c r="X74" s="4">
        <f>ROUND(W74/(1-VLOOKUP("Total porcentaje:",ResumenCotizacion!$F:$H,3,0)),2)</f>
        <v>130000</v>
      </c>
      <c r="Y74" s="4">
        <f t="shared" si="10"/>
        <v>0</v>
      </c>
    </row>
    <row r="75" spans="1:25" ht="14.25" x14ac:dyDescent="0.2">
      <c r="A75" s="100" t="str">
        <f t="shared" si="6"/>
        <v>ServinformaciónCanalIT-SW-05-04</v>
      </c>
      <c r="B75" s="100" t="str">
        <f t="shared" si="7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8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>
        <f>SUMIF(ResumenCotizacion!$C:$C,E75,ResumenCotizacion!$P:$P)</f>
        <v>0</v>
      </c>
      <c r="W75" s="97">
        <f t="shared" si="9"/>
        <v>337500</v>
      </c>
      <c r="X75" s="4">
        <f>ROUND(W75/(1-VLOOKUP("Total porcentaje:",ResumenCotizacion!$F:$H,3,0)),2)</f>
        <v>337500</v>
      </c>
      <c r="Y75" s="4">
        <f t="shared" si="10"/>
        <v>0</v>
      </c>
    </row>
    <row r="76" spans="1:25" ht="14.25" x14ac:dyDescent="0.2">
      <c r="A76" s="100" t="str">
        <f t="shared" si="6"/>
        <v>ServinformaciónCanalIT-SW-05-05</v>
      </c>
      <c r="B76" s="100" t="str">
        <f t="shared" si="7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8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>
        <f>SUMIF(ResumenCotizacion!$C:$C,E76,ResumenCotizacion!$P:$P)</f>
        <v>0</v>
      </c>
      <c r="W76" s="97">
        <f t="shared" si="9"/>
        <v>130000</v>
      </c>
      <c r="X76" s="4">
        <f>ROUND(W76/(1-VLOOKUP("Total porcentaje:",ResumenCotizacion!$F:$H,3,0)),2)</f>
        <v>130000</v>
      </c>
      <c r="Y76" s="4">
        <f t="shared" si="10"/>
        <v>0</v>
      </c>
    </row>
    <row r="77" spans="1:25" ht="14.25" x14ac:dyDescent="0.2">
      <c r="A77" s="100" t="str">
        <f t="shared" si="6"/>
        <v>ServinformaciónCanalIT-SW-05-06</v>
      </c>
      <c r="B77" s="100" t="str">
        <f t="shared" si="7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8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>
        <f>SUMIF(ResumenCotizacion!$C:$C,E77,ResumenCotizacion!$P:$P)</f>
        <v>0</v>
      </c>
      <c r="W77" s="97">
        <f t="shared" si="9"/>
        <v>337500</v>
      </c>
      <c r="X77" s="4">
        <f>ROUND(W77/(1-VLOOKUP("Total porcentaje:",ResumenCotizacion!$F:$H,3,0)),2)</f>
        <v>337500</v>
      </c>
      <c r="Y77" s="4">
        <f t="shared" si="10"/>
        <v>0</v>
      </c>
    </row>
    <row r="78" spans="1:25" ht="14.25" x14ac:dyDescent="0.2">
      <c r="A78" s="100" t="str">
        <f t="shared" si="6"/>
        <v>ServinformaciónCanalIT-SW-06-01</v>
      </c>
      <c r="B78" s="100" t="str">
        <f t="shared" si="7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8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>
        <f>SUMIF(ResumenCotizacion!$C:$C,E78,ResumenCotizacion!$P:$P)</f>
        <v>0</v>
      </c>
      <c r="W78" s="97">
        <f t="shared" si="9"/>
        <v>18000000</v>
      </c>
      <c r="X78" s="4">
        <f>ROUND(W78/(1-VLOOKUP("Total porcentaje:",ResumenCotizacion!$F:$H,3,0)),2)</f>
        <v>18000000</v>
      </c>
      <c r="Y78" s="4">
        <f t="shared" si="10"/>
        <v>0</v>
      </c>
    </row>
    <row r="79" spans="1:25" ht="14.25" x14ac:dyDescent="0.2">
      <c r="A79" s="100" t="str">
        <f t="shared" si="6"/>
        <v>ServinformaciónCanalIT-SW-06-02</v>
      </c>
      <c r="B79" s="100" t="str">
        <f t="shared" si="7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8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>
        <f>SUMIF(ResumenCotizacion!$C:$C,E79,ResumenCotizacion!$P:$P)</f>
        <v>0</v>
      </c>
      <c r="W79" s="97">
        <f t="shared" si="9"/>
        <v>18000000</v>
      </c>
      <c r="X79" s="4">
        <f>ROUND(W79/(1-VLOOKUP("Total porcentaje:",ResumenCotizacion!$F:$H,3,0)),2)</f>
        <v>18000000</v>
      </c>
      <c r="Y79" s="4">
        <f t="shared" si="10"/>
        <v>0</v>
      </c>
    </row>
    <row r="80" spans="1:25" ht="14.25" x14ac:dyDescent="0.2">
      <c r="A80" s="100" t="str">
        <f t="shared" si="6"/>
        <v>ServinformaciónCanalIT-SW-06-03</v>
      </c>
      <c r="B80" s="100" t="str">
        <f t="shared" si="7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8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>
        <f>SUMIF(ResumenCotizacion!$C:$C,E80,ResumenCotizacion!$P:$P)</f>
        <v>0</v>
      </c>
      <c r="W80" s="97">
        <f t="shared" si="9"/>
        <v>18000000</v>
      </c>
      <c r="X80" s="4">
        <f>ROUND(W80/(1-VLOOKUP("Total porcentaje:",ResumenCotizacion!$F:$H,3,0)),2)</f>
        <v>18000000</v>
      </c>
      <c r="Y80" s="4">
        <f t="shared" si="10"/>
        <v>0</v>
      </c>
    </row>
    <row r="81" spans="1:25" ht="14.25" x14ac:dyDescent="0.2">
      <c r="A81" s="100" t="str">
        <f t="shared" si="6"/>
        <v>ServinformaciónCanalIT-SW-07-01</v>
      </c>
      <c r="B81" s="100" t="str">
        <f t="shared" si="7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8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>
        <f>SUMIF(ResumenCotizacion!$C:$C,E81,ResumenCotizacion!$P:$P)</f>
        <v>0</v>
      </c>
      <c r="W81" s="97">
        <f t="shared" si="9"/>
        <v>368000</v>
      </c>
      <c r="X81" s="4">
        <f>ROUND(W81/(1-VLOOKUP("Total porcentaje:",ResumenCotizacion!$F:$H,3,0)),2)</f>
        <v>368000</v>
      </c>
      <c r="Y81" s="4">
        <f t="shared" si="10"/>
        <v>0</v>
      </c>
    </row>
    <row r="82" spans="1:25" ht="14.25" x14ac:dyDescent="0.2">
      <c r="A82" s="100" t="str">
        <f t="shared" si="6"/>
        <v>ServinformaciónCanalIT-SW-07-02</v>
      </c>
      <c r="B82" s="100" t="str">
        <f t="shared" si="7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8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>
        <f>SUMIF(ResumenCotizacion!$C:$C,E82,ResumenCotizacion!$P:$P)</f>
        <v>0</v>
      </c>
      <c r="W82" s="97">
        <f t="shared" si="9"/>
        <v>460000</v>
      </c>
      <c r="X82" s="4">
        <f>ROUND(W82/(1-VLOOKUP("Total porcentaje:",ResumenCotizacion!$F:$H,3,0)),2)</f>
        <v>460000</v>
      </c>
      <c r="Y82" s="4">
        <f t="shared" si="10"/>
        <v>0</v>
      </c>
    </row>
    <row r="83" spans="1:25" ht="14.25" x14ac:dyDescent="0.2">
      <c r="A83" s="100" t="str">
        <f t="shared" si="6"/>
        <v>ServinformaciónCanalIT-SW-07-03</v>
      </c>
      <c r="B83" s="100" t="str">
        <f t="shared" si="7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8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>
        <f>SUMIF(ResumenCotizacion!$C:$C,E83,ResumenCotizacion!$P:$P)</f>
        <v>0</v>
      </c>
      <c r="W83" s="97">
        <f t="shared" si="9"/>
        <v>260000</v>
      </c>
      <c r="X83" s="4">
        <f>ROUND(W83/(1-VLOOKUP("Total porcentaje:",ResumenCotizacion!$F:$H,3,0)),2)</f>
        <v>260000</v>
      </c>
      <c r="Y83" s="4">
        <f t="shared" si="10"/>
        <v>0</v>
      </c>
    </row>
    <row r="84" spans="1:25" ht="14.25" x14ac:dyDescent="0.2">
      <c r="A84" s="100" t="str">
        <f t="shared" si="6"/>
        <v>ServinformaciónCanalIT-SW-07-04</v>
      </c>
      <c r="B84" s="100" t="str">
        <f t="shared" si="7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8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>
        <f>SUMIF(ResumenCotizacion!$C:$C,E84,ResumenCotizacion!$P:$P)</f>
        <v>0</v>
      </c>
      <c r="W84" s="97">
        <f t="shared" si="9"/>
        <v>675000</v>
      </c>
      <c r="X84" s="4">
        <f>ROUND(W84/(1-VLOOKUP("Total porcentaje:",ResumenCotizacion!$F:$H,3,0)),2)</f>
        <v>675000</v>
      </c>
      <c r="Y84" s="4">
        <f t="shared" si="10"/>
        <v>0</v>
      </c>
    </row>
    <row r="85" spans="1:25" ht="14.25" x14ac:dyDescent="0.2">
      <c r="A85" s="100" t="str">
        <f t="shared" si="6"/>
        <v>ServinformaciónCanalIT-SW-07-05</v>
      </c>
      <c r="B85" s="100" t="str">
        <f t="shared" si="7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8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>
        <f>SUMIF(ResumenCotizacion!$C:$C,E85,ResumenCotizacion!$P:$P)</f>
        <v>0</v>
      </c>
      <c r="W85" s="97">
        <f t="shared" si="9"/>
        <v>260000</v>
      </c>
      <c r="X85" s="4">
        <f>ROUND(W85/(1-VLOOKUP("Total porcentaje:",ResumenCotizacion!$F:$H,3,0)),2)</f>
        <v>260000</v>
      </c>
      <c r="Y85" s="4">
        <f t="shared" si="10"/>
        <v>0</v>
      </c>
    </row>
    <row r="86" spans="1:25" ht="14.25" x14ac:dyDescent="0.2">
      <c r="A86" s="100" t="str">
        <f t="shared" si="6"/>
        <v>ServinformaciónCanalIT-SW-07-06</v>
      </c>
      <c r="B86" s="100" t="str">
        <f t="shared" si="7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8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>
        <f>SUMIF(ResumenCotizacion!$C:$C,E86,ResumenCotizacion!$P:$P)</f>
        <v>0</v>
      </c>
      <c r="W86" s="97">
        <f t="shared" si="9"/>
        <v>675000</v>
      </c>
      <c r="X86" s="4">
        <f>ROUND(W86/(1-VLOOKUP("Total porcentaje:",ResumenCotizacion!$F:$H,3,0)),2)</f>
        <v>675000</v>
      </c>
      <c r="Y86" s="4">
        <f t="shared" si="10"/>
        <v>0</v>
      </c>
    </row>
    <row r="87" spans="1:25" ht="14.25" x14ac:dyDescent="0.2">
      <c r="A87" s="100" t="str">
        <f t="shared" si="6"/>
        <v>ServinformaciónCanalIT-SW-08-01</v>
      </c>
      <c r="B87" s="100" t="str">
        <f t="shared" si="7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1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8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>
        <f>SUMIF(ResumenCotizacion!$C:$C,E87,ResumenCotizacion!$P:$P)</f>
        <v>0</v>
      </c>
      <c r="W87" s="97">
        <f t="shared" si="9"/>
        <v>18133.333333333299</v>
      </c>
      <c r="X87" s="4">
        <f>ROUND(W87/(1-VLOOKUP("Total porcentaje:",ResumenCotizacion!$F:$H,3,0)),2)</f>
        <v>18133.330000000002</v>
      </c>
      <c r="Y87" s="4">
        <f t="shared" si="10"/>
        <v>0</v>
      </c>
    </row>
    <row r="88" spans="1:25" ht="14.25" x14ac:dyDescent="0.2">
      <c r="A88" s="100" t="str">
        <f t="shared" si="6"/>
        <v>ServinformaciónCanalIT-SW-08-02</v>
      </c>
      <c r="B88" s="100" t="str">
        <f t="shared" si="7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1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8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>
        <f>SUMIF(ResumenCotizacion!$C:$C,E88,ResumenCotizacion!$P:$P)</f>
        <v>0</v>
      </c>
      <c r="W88" s="97">
        <f t="shared" si="9"/>
        <v>38333.333333333299</v>
      </c>
      <c r="X88" s="4">
        <f>ROUND(W88/(1-VLOOKUP("Total porcentaje:",ResumenCotizacion!$F:$H,3,0)),2)</f>
        <v>38333.33</v>
      </c>
      <c r="Y88" s="4">
        <f t="shared" si="10"/>
        <v>0</v>
      </c>
    </row>
    <row r="89" spans="1:25" ht="14.25" x14ac:dyDescent="0.2">
      <c r="A89" s="100" t="str">
        <f t="shared" si="6"/>
        <v>ServinformaciónCanalIT-SW-08-03</v>
      </c>
      <c r="B89" s="100" t="str">
        <f t="shared" si="7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1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8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>
        <f>SUMIF(ResumenCotizacion!$C:$C,E89,ResumenCotizacion!$P:$P)</f>
        <v>0</v>
      </c>
      <c r="W89" s="97">
        <f t="shared" si="9"/>
        <v>18133.333333333299</v>
      </c>
      <c r="X89" s="4">
        <f>ROUND(W89/(1-VLOOKUP("Total porcentaje:",ResumenCotizacion!$F:$H,3,0)),2)</f>
        <v>18133.330000000002</v>
      </c>
      <c r="Y89" s="4">
        <f t="shared" si="10"/>
        <v>0</v>
      </c>
    </row>
    <row r="90" spans="1:25" ht="14.25" x14ac:dyDescent="0.2">
      <c r="A90" s="100" t="str">
        <f t="shared" si="6"/>
        <v>ServinformaciónCanalIT-SW-08-04</v>
      </c>
      <c r="B90" s="100" t="str">
        <f t="shared" si="7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1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8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>
        <f>SUMIF(ResumenCotizacion!$C:$C,E90,ResumenCotizacion!$P:$P)</f>
        <v>0</v>
      </c>
      <c r="W90" s="97">
        <f t="shared" si="9"/>
        <v>56250</v>
      </c>
      <c r="X90" s="4">
        <f>ROUND(W90/(1-VLOOKUP("Total porcentaje:",ResumenCotizacion!$F:$H,3,0)),2)</f>
        <v>56250</v>
      </c>
      <c r="Y90" s="4">
        <f t="shared" si="10"/>
        <v>0</v>
      </c>
    </row>
    <row r="91" spans="1:25" ht="14.25" x14ac:dyDescent="0.2">
      <c r="A91" s="100" t="str">
        <f t="shared" si="6"/>
        <v>ServinformaciónCanalIT-SW-08-05</v>
      </c>
      <c r="B91" s="100" t="str">
        <f t="shared" si="7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1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8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>
        <f>SUMIF(ResumenCotizacion!$C:$C,E91,ResumenCotizacion!$P:$P)</f>
        <v>0</v>
      </c>
      <c r="W91" s="97">
        <f t="shared" si="9"/>
        <v>18133.333333333299</v>
      </c>
      <c r="X91" s="4">
        <f>ROUND(W91/(1-VLOOKUP("Total porcentaje:",ResumenCotizacion!$F:$H,3,0)),2)</f>
        <v>18133.330000000002</v>
      </c>
      <c r="Y91" s="4">
        <f t="shared" si="10"/>
        <v>0</v>
      </c>
    </row>
    <row r="92" spans="1:25" ht="14.25" x14ac:dyDescent="0.2">
      <c r="A92" s="100" t="str">
        <f t="shared" si="6"/>
        <v>ServinformaciónCanalIT-SW-08-06</v>
      </c>
      <c r="B92" s="100" t="str">
        <f t="shared" si="7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1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8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>
        <f>SUMIF(ResumenCotizacion!$C:$C,E92,ResumenCotizacion!$P:$P)</f>
        <v>0</v>
      </c>
      <c r="W92" s="97">
        <f t="shared" si="9"/>
        <v>56250</v>
      </c>
      <c r="X92" s="4">
        <f>ROUND(W92/(1-VLOOKUP("Total porcentaje:",ResumenCotizacion!$F:$H,3,0)),2)</f>
        <v>56250</v>
      </c>
      <c r="Y92" s="4">
        <f t="shared" si="10"/>
        <v>0</v>
      </c>
    </row>
    <row r="93" spans="1:25" ht="14.25" x14ac:dyDescent="0.2">
      <c r="A93" s="100" t="str">
        <f t="shared" si="6"/>
        <v>ServinformaciónCanalIT-SW-09-01</v>
      </c>
      <c r="B93" s="100" t="str">
        <f t="shared" si="7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1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8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>
        <f>SUMIF(ResumenCotizacion!$C:$C,E93,ResumenCotizacion!$P:$P)</f>
        <v>0</v>
      </c>
      <c r="W93" s="97">
        <f t="shared" si="9"/>
        <v>13594000</v>
      </c>
      <c r="X93" s="4">
        <f>ROUND(W93/(1-VLOOKUP("Total porcentaje:",ResumenCotizacion!$F:$H,3,0)),2)</f>
        <v>13594000</v>
      </c>
      <c r="Y93" s="4">
        <f t="shared" si="10"/>
        <v>0</v>
      </c>
    </row>
    <row r="94" spans="1:25" ht="14.25" x14ac:dyDescent="0.2">
      <c r="A94" s="100" t="str">
        <f t="shared" si="6"/>
        <v>ServinformaciónCanalIT-SW-09-02</v>
      </c>
      <c r="B94" s="100" t="str">
        <f t="shared" si="7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1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8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>
        <f>SUMIF(ResumenCotizacion!$C:$C,E94,ResumenCotizacion!$P:$P)</f>
        <v>0</v>
      </c>
      <c r="W94" s="97">
        <f t="shared" si="9"/>
        <v>13594000</v>
      </c>
      <c r="X94" s="4">
        <f>ROUND(W94/(1-VLOOKUP("Total porcentaje:",ResumenCotizacion!$F:$H,3,0)),2)</f>
        <v>13594000</v>
      </c>
      <c r="Y94" s="4">
        <f t="shared" si="10"/>
        <v>0</v>
      </c>
    </row>
    <row r="95" spans="1:25" ht="14.25" x14ac:dyDescent="0.2">
      <c r="A95" s="100" t="str">
        <f t="shared" si="6"/>
        <v>ServinformaciónCanalIT-SW-09-03</v>
      </c>
      <c r="B95" s="100" t="str">
        <f t="shared" si="7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1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8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>
        <f>SUMIF(ResumenCotizacion!$C:$C,E95,ResumenCotizacion!$P:$P)</f>
        <v>0</v>
      </c>
      <c r="W95" s="97">
        <f t="shared" si="9"/>
        <v>13594000</v>
      </c>
      <c r="X95" s="4">
        <f>ROUND(W95/(1-VLOOKUP("Total porcentaje:",ResumenCotizacion!$F:$H,3,0)),2)</f>
        <v>13594000</v>
      </c>
      <c r="Y95" s="4">
        <f t="shared" si="10"/>
        <v>0</v>
      </c>
    </row>
    <row r="96" spans="1:25" ht="14.25" x14ac:dyDescent="0.2">
      <c r="A96" s="100" t="str">
        <f t="shared" si="6"/>
        <v>ServinformaciónCanalIT-SW-10-01</v>
      </c>
      <c r="B96" s="100" t="str">
        <f t="shared" si="7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1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8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>
        <f>SUMIF(ResumenCotizacion!$C:$C,E96,ResumenCotizacion!$P:$P)</f>
        <v>0</v>
      </c>
      <c r="W96" s="97">
        <f t="shared" si="9"/>
        <v>108800</v>
      </c>
      <c r="X96" s="4">
        <f>ROUND(W96/(1-VLOOKUP("Total porcentaje:",ResumenCotizacion!$F:$H,3,0)),2)</f>
        <v>108800</v>
      </c>
      <c r="Y96" s="4">
        <f t="shared" si="10"/>
        <v>0</v>
      </c>
    </row>
    <row r="97" spans="1:25" ht="14.25" x14ac:dyDescent="0.2">
      <c r="A97" s="100" t="str">
        <f t="shared" si="6"/>
        <v>ServinformaciónCanalIT-SW-10-02</v>
      </c>
      <c r="B97" s="100" t="str">
        <f t="shared" si="7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1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8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>
        <f>SUMIF(ResumenCotizacion!$C:$C,E97,ResumenCotizacion!$P:$P)</f>
        <v>0</v>
      </c>
      <c r="W97" s="97">
        <f t="shared" si="9"/>
        <v>204000</v>
      </c>
      <c r="X97" s="4">
        <f>ROUND(W97/(1-VLOOKUP("Total porcentaje:",ResumenCotizacion!$F:$H,3,0)),2)</f>
        <v>204000</v>
      </c>
      <c r="Y97" s="4">
        <f t="shared" si="10"/>
        <v>0</v>
      </c>
    </row>
    <row r="98" spans="1:25" ht="14.25" x14ac:dyDescent="0.2">
      <c r="A98" s="100" t="str">
        <f t="shared" si="6"/>
        <v>ServinformaciónCanalIT-SW-10-03</v>
      </c>
      <c r="B98" s="100" t="str">
        <f t="shared" si="7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1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8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>
        <f>SUMIF(ResumenCotizacion!$C:$C,E98,ResumenCotizacion!$P:$P)</f>
        <v>0</v>
      </c>
      <c r="W98" s="97">
        <f t="shared" si="9"/>
        <v>108800</v>
      </c>
      <c r="X98" s="4">
        <f>ROUND(W98/(1-VLOOKUP("Total porcentaje:",ResumenCotizacion!$F:$H,3,0)),2)</f>
        <v>108800</v>
      </c>
      <c r="Y98" s="4">
        <f t="shared" si="10"/>
        <v>0</v>
      </c>
    </row>
    <row r="99" spans="1:25" ht="14.25" x14ac:dyDescent="0.2">
      <c r="A99" s="100" t="str">
        <f t="shared" si="6"/>
        <v>ServinformaciónCanalIT-SW-10-04</v>
      </c>
      <c r="B99" s="100" t="str">
        <f t="shared" si="7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1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8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>
        <f>SUMIF(ResumenCotizacion!$C:$C,E99,ResumenCotizacion!$P:$P)</f>
        <v>0</v>
      </c>
      <c r="W99" s="97">
        <f t="shared" si="9"/>
        <v>108800</v>
      </c>
      <c r="X99" s="4">
        <f>ROUND(W99/(1-VLOOKUP("Total porcentaje:",ResumenCotizacion!$F:$H,3,0)),2)</f>
        <v>108800</v>
      </c>
      <c r="Y99" s="4">
        <f t="shared" si="10"/>
        <v>0</v>
      </c>
    </row>
    <row r="100" spans="1:25" ht="14.25" x14ac:dyDescent="0.2">
      <c r="A100" s="100" t="str">
        <f t="shared" si="6"/>
        <v>ServinformaciónCanalIT-SW-10-05</v>
      </c>
      <c r="B100" s="100" t="str">
        <f t="shared" si="7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1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8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>
        <f>SUMIF(ResumenCotizacion!$C:$C,E100,ResumenCotizacion!$P:$P)</f>
        <v>0</v>
      </c>
      <c r="W100" s="97">
        <f t="shared" si="9"/>
        <v>204000</v>
      </c>
      <c r="X100" s="4">
        <f>ROUND(W100/(1-VLOOKUP("Total porcentaje:",ResumenCotizacion!$F:$H,3,0)),2)</f>
        <v>204000</v>
      </c>
      <c r="Y100" s="4">
        <f t="shared" si="10"/>
        <v>0</v>
      </c>
    </row>
    <row r="101" spans="1:25" ht="14.25" x14ac:dyDescent="0.2">
      <c r="A101" s="100" t="str">
        <f t="shared" si="6"/>
        <v>ServinformaciónCanalIT-SW-10-06</v>
      </c>
      <c r="B101" s="100" t="str">
        <f t="shared" si="7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1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8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>
        <f>SUMIF(ResumenCotizacion!$C:$C,E101,ResumenCotizacion!$P:$P)</f>
        <v>25</v>
      </c>
      <c r="W101" s="97">
        <f t="shared" si="9"/>
        <v>136000</v>
      </c>
      <c r="X101" s="4">
        <f>ROUND(W101/(1-VLOOKUP("Total porcentaje:",ResumenCotizacion!$F:$H,3,0)),2)</f>
        <v>136000</v>
      </c>
      <c r="Y101" s="4">
        <f t="shared" si="10"/>
        <v>3400000</v>
      </c>
    </row>
    <row r="102" spans="1:25" ht="14.25" x14ac:dyDescent="0.2">
      <c r="A102" s="100" t="str">
        <f t="shared" si="6"/>
        <v>ServinformaciónCanalIT-SW-11-01</v>
      </c>
      <c r="B102" s="100" t="str">
        <f t="shared" si="7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1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8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>
        <f>SUMIF(ResumenCotizacion!$C:$C,E102,ResumenCotizacion!$P:$P)</f>
        <v>0</v>
      </c>
      <c r="W102" s="97">
        <f t="shared" si="9"/>
        <v>168000</v>
      </c>
      <c r="X102" s="4">
        <f>ROUND(W102/(1-VLOOKUP("Total porcentaje:",ResumenCotizacion!$F:$H,3,0)),2)</f>
        <v>168000</v>
      </c>
      <c r="Y102" s="4">
        <f t="shared" si="10"/>
        <v>0</v>
      </c>
    </row>
    <row r="103" spans="1:25" ht="14.25" x14ac:dyDescent="0.2">
      <c r="A103" s="100" t="str">
        <f t="shared" si="6"/>
        <v>ServinformaciónCanalIT-SW-11-02</v>
      </c>
      <c r="B103" s="100" t="str">
        <f t="shared" si="7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1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8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>
        <f>SUMIF(ResumenCotizacion!$C:$C,E103,ResumenCotizacion!$P:$P)</f>
        <v>0</v>
      </c>
      <c r="W103" s="97">
        <f t="shared" si="9"/>
        <v>134400</v>
      </c>
      <c r="X103" s="4">
        <f>ROUND(W103/(1-VLOOKUP("Total porcentaje:",ResumenCotizacion!$F:$H,3,0)),2)</f>
        <v>134400</v>
      </c>
      <c r="Y103" s="4">
        <f t="shared" si="10"/>
        <v>0</v>
      </c>
    </row>
    <row r="104" spans="1:25" ht="14.25" x14ac:dyDescent="0.2">
      <c r="A104" s="100" t="str">
        <f t="shared" si="6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1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>
        <f>SUMIF(ResumenCotizacion!$C:$C,E104,ResumenCotizacion!$P:$P)</f>
        <v>0</v>
      </c>
      <c r="W104" s="97">
        <f t="shared" si="9"/>
        <v>252000</v>
      </c>
      <c r="X104" s="4">
        <f>ROUND(W104/(1-VLOOKUP("Total porcentaje:",ResumenCotizacion!$F:$H,3,0)),2)</f>
        <v>252000</v>
      </c>
      <c r="Y104" s="4">
        <f t="shared" si="10"/>
        <v>0</v>
      </c>
    </row>
    <row r="105" spans="1:25" ht="14.25" x14ac:dyDescent="0.2">
      <c r="A105" s="100" t="str">
        <f t="shared" si="6"/>
        <v>ServinformaciónCanalIT-SW-11-04</v>
      </c>
      <c r="B105" s="100" t="str">
        <f t="shared" si="7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1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8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>
        <f>SUMIF(ResumenCotizacion!$C:$C,E105,ResumenCotizacion!$P:$P)</f>
        <v>0</v>
      </c>
      <c r="W105" s="97">
        <f t="shared" si="9"/>
        <v>134400</v>
      </c>
      <c r="X105" s="4">
        <f>ROUND(W105/(1-VLOOKUP("Total porcentaje:",ResumenCotizacion!$F:$H,3,0)),2)</f>
        <v>134400</v>
      </c>
      <c r="Y105" s="4">
        <f t="shared" si="10"/>
        <v>0</v>
      </c>
    </row>
    <row r="106" spans="1:25" ht="14.25" x14ac:dyDescent="0.2">
      <c r="A106" s="100" t="str">
        <f t="shared" si="6"/>
        <v>ServinformaciónCanalIT-SW-11-05</v>
      </c>
      <c r="B106" s="100" t="str">
        <f t="shared" si="7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1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8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>
        <f>SUMIF(ResumenCotizacion!$C:$C,E106,ResumenCotizacion!$P:$P)</f>
        <v>0</v>
      </c>
      <c r="W106" s="97">
        <f t="shared" si="9"/>
        <v>252000</v>
      </c>
      <c r="X106" s="4">
        <f>ROUND(W106/(1-VLOOKUP("Total porcentaje:",ResumenCotizacion!$F:$H,3,0)),2)</f>
        <v>252000</v>
      </c>
      <c r="Y106" s="4">
        <f t="shared" si="10"/>
        <v>0</v>
      </c>
    </row>
    <row r="107" spans="1:25" ht="14.25" x14ac:dyDescent="0.2">
      <c r="A107" s="100" t="str">
        <f t="shared" si="6"/>
        <v>ServinformaciónCanalIT-SW-11-06</v>
      </c>
      <c r="B107" s="100" t="str">
        <f t="shared" si="7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1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8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>
        <f>SUMIF(ResumenCotizacion!$C:$C,E107,ResumenCotizacion!$P:$P)</f>
        <v>0</v>
      </c>
      <c r="W107" s="97">
        <f t="shared" si="9"/>
        <v>134400</v>
      </c>
      <c r="X107" s="4">
        <f>ROUND(W107/(1-VLOOKUP("Total porcentaje:",ResumenCotizacion!$F:$H,3,0)),2)</f>
        <v>134400</v>
      </c>
      <c r="Y107" s="4">
        <f t="shared" si="10"/>
        <v>0</v>
      </c>
    </row>
    <row r="108" spans="1:25" ht="14.25" x14ac:dyDescent="0.2">
      <c r="A108" s="100" t="str">
        <f t="shared" si="6"/>
        <v>ITO SoftwareCanalIT-SW-01-01</v>
      </c>
      <c r="B108" s="100" t="str">
        <f t="shared" si="7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1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59">
        <f>SUMIF(ResumenCotizacion!$C:$C,E108,ResumenCotizacion!$P:$P)</f>
        <v>0</v>
      </c>
      <c r="W108" s="97">
        <f t="shared" si="9"/>
        <v>521000</v>
      </c>
      <c r="X108" s="4">
        <f>ROUND(W108/(1-VLOOKUP("Total porcentaje:",ResumenCotizacion!$F:$H,3,0)),2)</f>
        <v>521000</v>
      </c>
      <c r="Y108" s="4">
        <f t="shared" si="10"/>
        <v>0</v>
      </c>
    </row>
    <row r="109" spans="1:25" ht="14.25" x14ac:dyDescent="0.2">
      <c r="A109" s="100" t="str">
        <f t="shared" si="6"/>
        <v>ITO SoftwareCanalIT-SW-01-02</v>
      </c>
      <c r="B109" s="100" t="str">
        <f t="shared" si="7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1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59">
        <f>SUMIF(ResumenCotizacion!$C:$C,E109,ResumenCotizacion!$P:$P)</f>
        <v>0</v>
      </c>
      <c r="W109" s="97">
        <f t="shared" si="9"/>
        <v>754000</v>
      </c>
      <c r="X109" s="4">
        <f>ROUND(W109/(1-VLOOKUP("Total porcentaje:",ResumenCotizacion!$F:$H,3,0)),2)</f>
        <v>754000</v>
      </c>
      <c r="Y109" s="4">
        <f t="shared" si="10"/>
        <v>0</v>
      </c>
    </row>
    <row r="110" spans="1:25" ht="14.25" x14ac:dyDescent="0.2">
      <c r="A110" s="100" t="str">
        <f t="shared" si="6"/>
        <v>ITO SoftwareCanalIT-SW-01-03</v>
      </c>
      <c r="B110" s="100" t="str">
        <f t="shared" si="7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1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59">
        <f>SUMIF(ResumenCotizacion!$C:$C,E110,ResumenCotizacion!$P:$P)</f>
        <v>0</v>
      </c>
      <c r="W110" s="97">
        <f t="shared" si="9"/>
        <v>484000</v>
      </c>
      <c r="X110" s="4">
        <f>ROUND(W110/(1-VLOOKUP("Total porcentaje:",ResumenCotizacion!$F:$H,3,0)),2)</f>
        <v>484000</v>
      </c>
      <c r="Y110" s="4">
        <f t="shared" si="10"/>
        <v>0</v>
      </c>
    </row>
    <row r="111" spans="1:25" ht="14.25" x14ac:dyDescent="0.2">
      <c r="A111" s="100" t="str">
        <f t="shared" si="6"/>
        <v>ITO SoftwareCanalIT-SW-01-04</v>
      </c>
      <c r="B111" s="100" t="str">
        <f t="shared" si="7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1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59">
        <f>SUMIF(ResumenCotizacion!$C:$C,E111,ResumenCotizacion!$P:$P)</f>
        <v>0</v>
      </c>
      <c r="W111" s="97">
        <f t="shared" si="9"/>
        <v>1687000</v>
      </c>
      <c r="X111" s="4">
        <f>ROUND(W111/(1-VLOOKUP("Total porcentaje:",ResumenCotizacion!$F:$H,3,0)),2)</f>
        <v>1687000</v>
      </c>
      <c r="Y111" s="4">
        <f t="shared" si="10"/>
        <v>0</v>
      </c>
    </row>
    <row r="112" spans="1:25" ht="14.25" x14ac:dyDescent="0.2">
      <c r="A112" s="100" t="str">
        <f t="shared" si="6"/>
        <v>ITO SoftwareCanalIT-SW-01-05</v>
      </c>
      <c r="B112" s="100" t="str">
        <f t="shared" si="7"/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1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59">
        <f>SUMIF(ResumenCotizacion!$C:$C,E112,ResumenCotizacion!$P:$P)</f>
        <v>0</v>
      </c>
      <c r="W112" s="97">
        <f t="shared" si="9"/>
        <v>535000</v>
      </c>
      <c r="X112" s="4">
        <f>ROUND(W112/(1-VLOOKUP("Total porcentaje:",ResumenCotizacion!$F:$H,3,0)),2)</f>
        <v>535000</v>
      </c>
      <c r="Y112" s="4">
        <f t="shared" si="10"/>
        <v>0</v>
      </c>
    </row>
    <row r="113" spans="1:25" ht="14.25" x14ac:dyDescent="0.2">
      <c r="A113" s="100" t="str">
        <f t="shared" si="6"/>
        <v>ITO SoftwareCanalIT-SW-01-06</v>
      </c>
      <c r="B113" s="100" t="str">
        <f t="shared" si="7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1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59">
        <f>SUMIF(ResumenCotizacion!$C:$C,E113,ResumenCotizacion!$P:$P)</f>
        <v>0</v>
      </c>
      <c r="W113" s="97">
        <f t="shared" si="9"/>
        <v>2056000</v>
      </c>
      <c r="X113" s="4">
        <f>ROUND(W113/(1-VLOOKUP("Total porcentaje:",ResumenCotizacion!$F:$H,3,0)),2)</f>
        <v>2056000</v>
      </c>
      <c r="Y113" s="4">
        <f t="shared" si="10"/>
        <v>0</v>
      </c>
    </row>
    <row r="114" spans="1:25" ht="14.25" x14ac:dyDescent="0.2">
      <c r="A114" s="100" t="str">
        <f t="shared" si="6"/>
        <v>ITO SoftwareCanalIT-SW-02-01</v>
      </c>
      <c r="B114" s="100" t="str">
        <f t="shared" si="7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1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59">
        <f>SUMIF(ResumenCotizacion!$C:$C,E114,ResumenCotizacion!$P:$P)</f>
        <v>0</v>
      </c>
      <c r="W114" s="97">
        <f t="shared" si="9"/>
        <v>518000</v>
      </c>
      <c r="X114" s="4">
        <f>ROUND(W114/(1-VLOOKUP("Total porcentaje:",ResumenCotizacion!$F:$H,3,0)),2)</f>
        <v>518000</v>
      </c>
      <c r="Y114" s="4">
        <f t="shared" si="10"/>
        <v>0</v>
      </c>
    </row>
    <row r="115" spans="1:25" ht="14.25" x14ac:dyDescent="0.2">
      <c r="A115" s="100" t="str">
        <f t="shared" si="6"/>
        <v>ITO SoftwareCanalIT-SW-02-02</v>
      </c>
      <c r="B115" s="100" t="str">
        <f t="shared" si="7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1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59">
        <f>SUMIF(ResumenCotizacion!$C:$C,E115,ResumenCotizacion!$P:$P)</f>
        <v>0</v>
      </c>
      <c r="W115" s="97">
        <f t="shared" si="9"/>
        <v>708000</v>
      </c>
      <c r="X115" s="4">
        <f>ROUND(W115/(1-VLOOKUP("Total porcentaje:",ResumenCotizacion!$F:$H,3,0)),2)</f>
        <v>708000</v>
      </c>
      <c r="Y115" s="4">
        <f t="shared" si="10"/>
        <v>0</v>
      </c>
    </row>
    <row r="116" spans="1:25" ht="14.25" x14ac:dyDescent="0.2">
      <c r="A116" s="100" t="str">
        <f t="shared" si="6"/>
        <v>ITO SoftwareCanalIT-SW-02-03</v>
      </c>
      <c r="B116" s="100" t="str">
        <f t="shared" si="7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1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59">
        <f>SUMIF(ResumenCotizacion!$C:$C,E116,ResumenCotizacion!$P:$P)</f>
        <v>0</v>
      </c>
      <c r="W116" s="97">
        <f t="shared" si="9"/>
        <v>544000</v>
      </c>
      <c r="X116" s="4">
        <f>ROUND(W116/(1-VLOOKUP("Total porcentaje:",ResumenCotizacion!$F:$H,3,0)),2)</f>
        <v>544000</v>
      </c>
      <c r="Y116" s="4">
        <f t="shared" si="10"/>
        <v>0</v>
      </c>
    </row>
    <row r="117" spans="1:25" ht="14.25" x14ac:dyDescent="0.2">
      <c r="A117" s="100" t="str">
        <f t="shared" si="6"/>
        <v>ITO SoftwareCanalIT-SW-02-04</v>
      </c>
      <c r="B117" s="100" t="str">
        <f t="shared" si="7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1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59">
        <f>SUMIF(ResumenCotizacion!$C:$C,E117,ResumenCotizacion!$P:$P)</f>
        <v>0</v>
      </c>
      <c r="W117" s="97">
        <f t="shared" si="9"/>
        <v>1656000</v>
      </c>
      <c r="X117" s="4">
        <f>ROUND(W117/(1-VLOOKUP("Total porcentaje:",ResumenCotizacion!$F:$H,3,0)),2)</f>
        <v>1656000</v>
      </c>
      <c r="Y117" s="4">
        <f t="shared" si="10"/>
        <v>0</v>
      </c>
    </row>
    <row r="118" spans="1:25" ht="14.25" x14ac:dyDescent="0.2">
      <c r="A118" s="100" t="str">
        <f t="shared" si="6"/>
        <v>ITO SoftwareCanalIT-SW-02-05</v>
      </c>
      <c r="B118" s="100" t="str">
        <f t="shared" si="7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1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59">
        <f>SUMIF(ResumenCotizacion!$C:$C,E118,ResumenCotizacion!$P:$P)</f>
        <v>0</v>
      </c>
      <c r="W118" s="97">
        <f t="shared" si="9"/>
        <v>498000</v>
      </c>
      <c r="X118" s="4">
        <f>ROUND(W118/(1-VLOOKUP("Total porcentaje:",ResumenCotizacion!$F:$H,3,0)),2)</f>
        <v>498000</v>
      </c>
      <c r="Y118" s="4">
        <f t="shared" si="10"/>
        <v>0</v>
      </c>
    </row>
    <row r="119" spans="1:25" ht="14.25" x14ac:dyDescent="0.2">
      <c r="A119" s="100" t="str">
        <f t="shared" si="6"/>
        <v>ITO SoftwareCanalIT-SW-02-06</v>
      </c>
      <c r="B119" s="100" t="str">
        <f t="shared" si="7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1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59">
        <f>SUMIF(ResumenCotizacion!$C:$C,E119,ResumenCotizacion!$P:$P)</f>
        <v>0</v>
      </c>
      <c r="W119" s="97">
        <f t="shared" si="9"/>
        <v>2206000</v>
      </c>
      <c r="X119" s="4">
        <f>ROUND(W119/(1-VLOOKUP("Total porcentaje:",ResumenCotizacion!$F:$H,3,0)),2)</f>
        <v>2206000</v>
      </c>
      <c r="Y119" s="4">
        <f t="shared" si="10"/>
        <v>0</v>
      </c>
    </row>
    <row r="120" spans="1:25" ht="14.25" x14ac:dyDescent="0.2">
      <c r="A120" s="100" t="str">
        <f t="shared" si="6"/>
        <v>ITO SoftwareCanalIT-SW-03-01</v>
      </c>
      <c r="B120" s="100" t="str">
        <f t="shared" si="7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1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59">
        <f>SUMIF(ResumenCotizacion!$C:$C,E120,ResumenCotizacion!$P:$P)</f>
        <v>0</v>
      </c>
      <c r="W120" s="97">
        <f t="shared" si="9"/>
        <v>518000</v>
      </c>
      <c r="X120" s="4">
        <f>ROUND(W120/(1-VLOOKUP("Total porcentaje:",ResumenCotizacion!$F:$H,3,0)),2)</f>
        <v>518000</v>
      </c>
      <c r="Y120" s="4">
        <f t="shared" si="10"/>
        <v>0</v>
      </c>
    </row>
    <row r="121" spans="1:25" ht="14.25" x14ac:dyDescent="0.2">
      <c r="A121" s="100" t="str">
        <f t="shared" si="6"/>
        <v>ITO SoftwareCanalIT-SW-03-02</v>
      </c>
      <c r="B121" s="100" t="str">
        <f t="shared" si="7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1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59">
        <f>SUMIF(ResumenCotizacion!$C:$C,E121,ResumenCotizacion!$P:$P)</f>
        <v>0</v>
      </c>
      <c r="W121" s="97">
        <f t="shared" si="9"/>
        <v>751000</v>
      </c>
      <c r="X121" s="4">
        <f>ROUND(W121/(1-VLOOKUP("Total porcentaje:",ResumenCotizacion!$F:$H,3,0)),2)</f>
        <v>751000</v>
      </c>
      <c r="Y121" s="4">
        <f t="shared" si="10"/>
        <v>0</v>
      </c>
    </row>
    <row r="122" spans="1:25" ht="14.25" x14ac:dyDescent="0.2">
      <c r="A122" s="100" t="str">
        <f t="shared" si="6"/>
        <v>ITO SoftwareCanalIT-SW-03-03</v>
      </c>
      <c r="B122" s="100" t="str">
        <f t="shared" si="7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1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59">
        <f>SUMIF(ResumenCotizacion!$C:$C,E122,ResumenCotizacion!$P:$P)</f>
        <v>0</v>
      </c>
      <c r="W122" s="97">
        <f t="shared" si="9"/>
        <v>518000</v>
      </c>
      <c r="X122" s="4">
        <f>ROUND(W122/(1-VLOOKUP("Total porcentaje:",ResumenCotizacion!$F:$H,3,0)),2)</f>
        <v>518000</v>
      </c>
      <c r="Y122" s="4">
        <f t="shared" si="10"/>
        <v>0</v>
      </c>
    </row>
    <row r="123" spans="1:25" ht="14.25" x14ac:dyDescent="0.2">
      <c r="A123" s="100" t="str">
        <f t="shared" si="6"/>
        <v>ITO SoftwareCanalIT-SW-03-04</v>
      </c>
      <c r="B123" s="100" t="str">
        <f t="shared" si="7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1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59">
        <f>SUMIF(ResumenCotizacion!$C:$C,E123,ResumenCotizacion!$P:$P)</f>
        <v>0</v>
      </c>
      <c r="W123" s="97">
        <f t="shared" si="9"/>
        <v>1801000</v>
      </c>
      <c r="X123" s="4">
        <f>ROUND(W123/(1-VLOOKUP("Total porcentaje:",ResumenCotizacion!$F:$H,3,0)),2)</f>
        <v>1801000</v>
      </c>
      <c r="Y123" s="4">
        <f t="shared" si="10"/>
        <v>0</v>
      </c>
    </row>
    <row r="124" spans="1:25" ht="14.25" x14ac:dyDescent="0.2">
      <c r="A124" s="100" t="str">
        <f t="shared" si="6"/>
        <v>ITO SoftwareCanalIT-SW-03-05</v>
      </c>
      <c r="B124" s="100" t="str">
        <f t="shared" si="7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1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59">
        <f>SUMIF(ResumenCotizacion!$C:$C,E124,ResumenCotizacion!$P:$P)</f>
        <v>0</v>
      </c>
      <c r="W124" s="97">
        <f t="shared" si="9"/>
        <v>533000</v>
      </c>
      <c r="X124" s="4">
        <f>ROUND(W124/(1-VLOOKUP("Total porcentaje:",ResumenCotizacion!$F:$H,3,0)),2)</f>
        <v>533000</v>
      </c>
      <c r="Y124" s="4">
        <f t="shared" si="10"/>
        <v>0</v>
      </c>
    </row>
    <row r="125" spans="1:25" ht="14.25" x14ac:dyDescent="0.2">
      <c r="A125" s="100" t="str">
        <f t="shared" si="6"/>
        <v>ITO SoftwareCanalIT-SW-03-06</v>
      </c>
      <c r="B125" s="100" t="str">
        <f t="shared" si="7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1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59">
        <f>SUMIF(ResumenCotizacion!$C:$C,E125,ResumenCotizacion!$P:$P)</f>
        <v>0</v>
      </c>
      <c r="W125" s="97">
        <f t="shared" si="9"/>
        <v>2363000</v>
      </c>
      <c r="X125" s="4">
        <f>ROUND(W125/(1-VLOOKUP("Total porcentaje:",ResumenCotizacion!$F:$H,3,0)),2)</f>
        <v>2363000</v>
      </c>
      <c r="Y125" s="4">
        <f t="shared" si="10"/>
        <v>0</v>
      </c>
    </row>
    <row r="126" spans="1:25" ht="14.25" x14ac:dyDescent="0.2">
      <c r="A126" s="100" t="str">
        <f t="shared" si="6"/>
        <v>ITO SoftwareCanalIT-SW-04-01</v>
      </c>
      <c r="B126" s="100" t="str">
        <f t="shared" si="7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1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59">
        <f>SUMIF(ResumenCotizacion!$C:$C,E126,ResumenCotizacion!$P:$P)</f>
        <v>0</v>
      </c>
      <c r="W126" s="97">
        <f t="shared" si="9"/>
        <v>500000</v>
      </c>
      <c r="X126" s="4">
        <f>ROUND(W126/(1-VLOOKUP("Total porcentaje:",ResumenCotizacion!$F:$H,3,0)),2)</f>
        <v>500000</v>
      </c>
      <c r="Y126" s="4">
        <f t="shared" si="10"/>
        <v>0</v>
      </c>
    </row>
    <row r="127" spans="1:25" ht="14.25" x14ac:dyDescent="0.2">
      <c r="A127" s="100" t="str">
        <f t="shared" si="6"/>
        <v>ITO SoftwareCanalIT-SW-04-02</v>
      </c>
      <c r="B127" s="100" t="str">
        <f t="shared" si="7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1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59">
        <f>SUMIF(ResumenCotizacion!$C:$C,E127,ResumenCotizacion!$P:$P)</f>
        <v>0</v>
      </c>
      <c r="W127" s="97">
        <f t="shared" si="9"/>
        <v>817000</v>
      </c>
      <c r="X127" s="4">
        <f>ROUND(W127/(1-VLOOKUP("Total porcentaje:",ResumenCotizacion!$F:$H,3,0)),2)</f>
        <v>817000</v>
      </c>
      <c r="Y127" s="4">
        <f t="shared" si="10"/>
        <v>0</v>
      </c>
    </row>
    <row r="128" spans="1:25" ht="14.25" x14ac:dyDescent="0.2">
      <c r="A128" s="100" t="str">
        <f t="shared" si="6"/>
        <v>ITO SoftwareCanalIT-SW-04-03</v>
      </c>
      <c r="B128" s="100" t="str">
        <f t="shared" si="7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1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59">
        <f>SUMIF(ResumenCotizacion!$C:$C,E128,ResumenCotizacion!$P:$P)</f>
        <v>0</v>
      </c>
      <c r="W128" s="97">
        <f t="shared" si="9"/>
        <v>492000</v>
      </c>
      <c r="X128" s="4">
        <f>ROUND(W128/(1-VLOOKUP("Total porcentaje:",ResumenCotizacion!$F:$H,3,0)),2)</f>
        <v>492000</v>
      </c>
      <c r="Y128" s="4">
        <f t="shared" si="10"/>
        <v>0</v>
      </c>
    </row>
    <row r="129" spans="1:25" ht="14.25" x14ac:dyDescent="0.2">
      <c r="A129" s="100" t="str">
        <f t="shared" si="6"/>
        <v>ITO SoftwareCanalIT-SW-04-04</v>
      </c>
      <c r="B129" s="100" t="str">
        <f t="shared" si="7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1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59">
        <f>SUMIF(ResumenCotizacion!$C:$C,E129,ResumenCotizacion!$P:$P)</f>
        <v>0</v>
      </c>
      <c r="W129" s="97">
        <f t="shared" si="9"/>
        <v>1778000</v>
      </c>
      <c r="X129" s="4">
        <f>ROUND(W129/(1-VLOOKUP("Total porcentaje:",ResumenCotizacion!$F:$H,3,0)),2)</f>
        <v>1778000</v>
      </c>
      <c r="Y129" s="4">
        <f t="shared" si="10"/>
        <v>0</v>
      </c>
    </row>
    <row r="130" spans="1:25" ht="14.25" x14ac:dyDescent="0.2">
      <c r="A130" s="100" t="str">
        <f t="shared" ref="A130:A193" si="12">D130&amp;F130&amp;E130</f>
        <v>ITO SoftwareCanalIT-SW-04-05</v>
      </c>
      <c r="B130" s="100" t="str">
        <f t="shared" ref="B130:B193" si="13">E130&amp;F130</f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1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59">
        <f>SUMIF(ResumenCotizacion!$C:$C,E130,ResumenCotizacion!$P:$P)</f>
        <v>0</v>
      </c>
      <c r="W130" s="97">
        <f t="shared" si="9"/>
        <v>546000</v>
      </c>
      <c r="X130" s="4">
        <f>ROUND(W130/(1-VLOOKUP("Total porcentaje:",ResumenCotizacion!$F:$H,3,0)),2)</f>
        <v>546000</v>
      </c>
      <c r="Y130" s="4">
        <f t="shared" si="10"/>
        <v>0</v>
      </c>
    </row>
    <row r="131" spans="1:25" ht="14.25" x14ac:dyDescent="0.2">
      <c r="A131" s="100" t="str">
        <f t="shared" si="12"/>
        <v>ITO SoftwareCanalIT-SW-04-06</v>
      </c>
      <c r="B131" s="100" t="str">
        <f t="shared" si="13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1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59">
        <f>SUMIF(ResumenCotizacion!$C:$C,E131,ResumenCotizacion!$P:$P)</f>
        <v>0</v>
      </c>
      <c r="W131" s="97">
        <f t="shared" ref="W131:W194" si="14">S131</f>
        <v>2267000</v>
      </c>
      <c r="X131" s="4">
        <f>ROUND(W131/(1-VLOOKUP("Total porcentaje:",ResumenCotizacion!$F:$H,3,0)),2)</f>
        <v>2267000</v>
      </c>
      <c r="Y131" s="4">
        <f t="shared" ref="Y131:Y194" si="15">V131*X131</f>
        <v>0</v>
      </c>
    </row>
    <row r="132" spans="1:25" ht="14.25" x14ac:dyDescent="0.2">
      <c r="A132" s="100" t="str">
        <f t="shared" si="12"/>
        <v>ITO SoftwareCanalIT-SW-05-01</v>
      </c>
      <c r="B132" s="100" t="str">
        <f t="shared" si="13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1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59">
        <f>SUMIF(ResumenCotizacion!$C:$C,E132,ResumenCotizacion!$P:$P)</f>
        <v>0</v>
      </c>
      <c r="W132" s="97">
        <f t="shared" si="14"/>
        <v>106000</v>
      </c>
      <c r="X132" s="4">
        <f>ROUND(W132/(1-VLOOKUP("Total porcentaje:",ResumenCotizacion!$F:$H,3,0)),2)</f>
        <v>106000</v>
      </c>
      <c r="Y132" s="4">
        <f t="shared" si="15"/>
        <v>0</v>
      </c>
    </row>
    <row r="133" spans="1:25" ht="14.25" x14ac:dyDescent="0.2">
      <c r="A133" s="100" t="str">
        <f t="shared" si="12"/>
        <v>ITO SoftwareCanalIT-SW-05-02</v>
      </c>
      <c r="B133" s="100" t="str">
        <f t="shared" si="13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1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59">
        <f>SUMIF(ResumenCotizacion!$C:$C,E133,ResumenCotizacion!$P:$P)</f>
        <v>0</v>
      </c>
      <c r="W133" s="97">
        <f t="shared" si="14"/>
        <v>160000</v>
      </c>
      <c r="X133" s="4">
        <f>ROUND(W133/(1-VLOOKUP("Total porcentaje:",ResumenCotizacion!$F:$H,3,0)),2)</f>
        <v>160000</v>
      </c>
      <c r="Y133" s="4">
        <f t="shared" si="15"/>
        <v>0</v>
      </c>
    </row>
    <row r="134" spans="1:25" ht="14.25" x14ac:dyDescent="0.2">
      <c r="A134" s="100" t="str">
        <f t="shared" si="12"/>
        <v>ITO SoftwareCanalIT-SW-05-03</v>
      </c>
      <c r="B134" s="100" t="str">
        <f t="shared" si="13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1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59">
        <f>SUMIF(ResumenCotizacion!$C:$C,E134,ResumenCotizacion!$P:$P)</f>
        <v>0</v>
      </c>
      <c r="W134" s="97">
        <f t="shared" si="14"/>
        <v>93000</v>
      </c>
      <c r="X134" s="4">
        <f>ROUND(W134/(1-VLOOKUP("Total porcentaje:",ResumenCotizacion!$F:$H,3,0)),2)</f>
        <v>93000</v>
      </c>
      <c r="Y134" s="4">
        <f t="shared" si="15"/>
        <v>0</v>
      </c>
    </row>
    <row r="135" spans="1:25" ht="14.25" x14ac:dyDescent="0.2">
      <c r="A135" s="100" t="str">
        <f t="shared" si="12"/>
        <v>ITO SoftwareCanalIT-SW-05-04</v>
      </c>
      <c r="B135" s="100" t="str">
        <f t="shared" si="13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1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59">
        <f>SUMIF(ResumenCotizacion!$C:$C,E135,ResumenCotizacion!$P:$P)</f>
        <v>0</v>
      </c>
      <c r="W135" s="97">
        <f t="shared" si="14"/>
        <v>155000</v>
      </c>
      <c r="X135" s="4">
        <f>ROUND(W135/(1-VLOOKUP("Total porcentaje:",ResumenCotizacion!$F:$H,3,0)),2)</f>
        <v>155000</v>
      </c>
      <c r="Y135" s="4">
        <f t="shared" si="15"/>
        <v>0</v>
      </c>
    </row>
    <row r="136" spans="1:25" ht="14.25" x14ac:dyDescent="0.2">
      <c r="A136" s="100" t="str">
        <f t="shared" si="12"/>
        <v>ITO SoftwareCanalIT-SW-05-05</v>
      </c>
      <c r="B136" s="100" t="str">
        <f t="shared" si="13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1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59">
        <f>SUMIF(ResumenCotizacion!$C:$C,E136,ResumenCotizacion!$P:$P)</f>
        <v>0</v>
      </c>
      <c r="W136" s="97">
        <f t="shared" si="14"/>
        <v>94000</v>
      </c>
      <c r="X136" s="4">
        <f>ROUND(W136/(1-VLOOKUP("Total porcentaje:",ResumenCotizacion!$F:$H,3,0)),2)</f>
        <v>94000</v>
      </c>
      <c r="Y136" s="4">
        <f t="shared" si="15"/>
        <v>0</v>
      </c>
    </row>
    <row r="137" spans="1:25" ht="14.25" x14ac:dyDescent="0.2">
      <c r="A137" s="100" t="str">
        <f t="shared" si="12"/>
        <v>ITO SoftwareCanalIT-SW-05-06</v>
      </c>
      <c r="B137" s="100" t="str">
        <f t="shared" si="13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1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59">
        <f>SUMIF(ResumenCotizacion!$C:$C,E137,ResumenCotizacion!$P:$P)</f>
        <v>0</v>
      </c>
      <c r="W137" s="97">
        <f t="shared" si="14"/>
        <v>152000</v>
      </c>
      <c r="X137" s="4">
        <f>ROUND(W137/(1-VLOOKUP("Total porcentaje:",ResumenCotizacion!$F:$H,3,0)),2)</f>
        <v>152000</v>
      </c>
      <c r="Y137" s="4">
        <f t="shared" si="15"/>
        <v>0</v>
      </c>
    </row>
    <row r="138" spans="1:25" ht="14.25" x14ac:dyDescent="0.2">
      <c r="A138" s="100" t="str">
        <f t="shared" si="12"/>
        <v>ITO SoftwareCanalIT-SW-06-01</v>
      </c>
      <c r="B138" s="100" t="str">
        <f t="shared" si="13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1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59">
        <f>SUMIF(ResumenCotizacion!$C:$C,E138,ResumenCotizacion!$P:$P)</f>
        <v>0</v>
      </c>
      <c r="W138" s="97">
        <f t="shared" si="14"/>
        <v>25560000</v>
      </c>
      <c r="X138" s="4">
        <f>ROUND(W138/(1-VLOOKUP("Total porcentaje:",ResumenCotizacion!$F:$H,3,0)),2)</f>
        <v>25560000</v>
      </c>
      <c r="Y138" s="4">
        <f t="shared" si="15"/>
        <v>0</v>
      </c>
    </row>
    <row r="139" spans="1:25" ht="14.25" x14ac:dyDescent="0.2">
      <c r="A139" s="100" t="str">
        <f t="shared" si="12"/>
        <v>ITO SoftwareCanalIT-SW-06-02</v>
      </c>
      <c r="B139" s="100" t="str">
        <f t="shared" si="13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1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59">
        <f>SUMIF(ResumenCotizacion!$C:$C,E139,ResumenCotizacion!$P:$P)</f>
        <v>0</v>
      </c>
      <c r="W139" s="97">
        <f t="shared" si="14"/>
        <v>23760000</v>
      </c>
      <c r="X139" s="4">
        <f>ROUND(W139/(1-VLOOKUP("Total porcentaje:",ResumenCotizacion!$F:$H,3,0)),2)</f>
        <v>23760000</v>
      </c>
      <c r="Y139" s="4">
        <f t="shared" si="15"/>
        <v>0</v>
      </c>
    </row>
    <row r="140" spans="1:25" ht="14.25" x14ac:dyDescent="0.2">
      <c r="A140" s="100" t="str">
        <f t="shared" si="12"/>
        <v>ITO SoftwareCanalIT-SW-06-03</v>
      </c>
      <c r="B140" s="100" t="str">
        <f t="shared" si="13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1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59">
        <f>SUMIF(ResumenCotizacion!$C:$C,E140,ResumenCotizacion!$P:$P)</f>
        <v>0</v>
      </c>
      <c r="W140" s="97">
        <f t="shared" si="14"/>
        <v>22776000</v>
      </c>
      <c r="X140" s="4">
        <f>ROUND(W140/(1-VLOOKUP("Total porcentaje:",ResumenCotizacion!$F:$H,3,0)),2)</f>
        <v>22776000</v>
      </c>
      <c r="Y140" s="4">
        <f t="shared" si="15"/>
        <v>0</v>
      </c>
    </row>
    <row r="141" spans="1:25" ht="14.25" x14ac:dyDescent="0.2">
      <c r="A141" s="100" t="str">
        <f t="shared" si="12"/>
        <v>ITO SoftwareCanalIT-SW-07-01</v>
      </c>
      <c r="B141" s="100" t="str">
        <f t="shared" si="13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1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59">
        <f>SUMIF(ResumenCotizacion!$C:$C,E141,ResumenCotizacion!$P:$P)</f>
        <v>0</v>
      </c>
      <c r="W141" s="97">
        <f t="shared" si="14"/>
        <v>21000</v>
      </c>
      <c r="X141" s="4">
        <f>ROUND(W141/(1-VLOOKUP("Total porcentaje:",ResumenCotizacion!$F:$H,3,0)),2)</f>
        <v>21000</v>
      </c>
      <c r="Y141" s="4">
        <f t="shared" si="15"/>
        <v>0</v>
      </c>
    </row>
    <row r="142" spans="1:25" ht="14.25" x14ac:dyDescent="0.2">
      <c r="A142" s="100" t="str">
        <f t="shared" si="12"/>
        <v>ITO SoftwareCanalIT-SW-07-02</v>
      </c>
      <c r="B142" s="100" t="str">
        <f t="shared" si="13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1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59">
        <f>SUMIF(ResumenCotizacion!$C:$C,E142,ResumenCotizacion!$P:$P)</f>
        <v>0</v>
      </c>
      <c r="W142" s="97">
        <f t="shared" si="14"/>
        <v>22000</v>
      </c>
      <c r="X142" s="4">
        <f>ROUND(W142/(1-VLOOKUP("Total porcentaje:",ResumenCotizacion!$F:$H,3,0)),2)</f>
        <v>22000</v>
      </c>
      <c r="Y142" s="4">
        <f t="shared" si="15"/>
        <v>0</v>
      </c>
    </row>
    <row r="143" spans="1:25" ht="14.25" x14ac:dyDescent="0.2">
      <c r="A143" s="100" t="str">
        <f t="shared" si="12"/>
        <v>ITO SoftwareCanalIT-SW-07-03</v>
      </c>
      <c r="B143" s="100" t="str">
        <f t="shared" si="13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1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59">
        <f>SUMIF(ResumenCotizacion!$C:$C,E143,ResumenCotizacion!$P:$P)</f>
        <v>0</v>
      </c>
      <c r="W143" s="97">
        <f t="shared" si="14"/>
        <v>22000</v>
      </c>
      <c r="X143" s="4">
        <f>ROUND(W143/(1-VLOOKUP("Total porcentaje:",ResumenCotizacion!$F:$H,3,0)),2)</f>
        <v>22000</v>
      </c>
      <c r="Y143" s="4">
        <f t="shared" si="15"/>
        <v>0</v>
      </c>
    </row>
    <row r="144" spans="1:25" ht="14.25" x14ac:dyDescent="0.2">
      <c r="A144" s="100" t="str">
        <f t="shared" si="12"/>
        <v>ITO SoftwareCanalIT-SW-07-04</v>
      </c>
      <c r="B144" s="100" t="str">
        <f t="shared" si="13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1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59">
        <f>SUMIF(ResumenCotizacion!$C:$C,E144,ResumenCotizacion!$P:$P)</f>
        <v>0</v>
      </c>
      <c r="W144" s="97">
        <f t="shared" si="14"/>
        <v>21000</v>
      </c>
      <c r="X144" s="4">
        <f>ROUND(W144/(1-VLOOKUP("Total porcentaje:",ResumenCotizacion!$F:$H,3,0)),2)</f>
        <v>21000</v>
      </c>
      <c r="Y144" s="4">
        <f t="shared" si="15"/>
        <v>0</v>
      </c>
    </row>
    <row r="145" spans="1:25" ht="14.25" x14ac:dyDescent="0.2">
      <c r="A145" s="100" t="str">
        <f t="shared" si="12"/>
        <v>ITO SoftwareCanalIT-SW-07-05</v>
      </c>
      <c r="B145" s="100" t="str">
        <f t="shared" si="13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1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59">
        <f>SUMIF(ResumenCotizacion!$C:$C,E145,ResumenCotizacion!$P:$P)</f>
        <v>0</v>
      </c>
      <c r="W145" s="97">
        <f t="shared" si="14"/>
        <v>22000</v>
      </c>
      <c r="X145" s="4">
        <f>ROUND(W145/(1-VLOOKUP("Total porcentaje:",ResumenCotizacion!$F:$H,3,0)),2)</f>
        <v>22000</v>
      </c>
      <c r="Y145" s="4">
        <f t="shared" si="15"/>
        <v>0</v>
      </c>
    </row>
    <row r="146" spans="1:25" ht="14.25" x14ac:dyDescent="0.2">
      <c r="A146" s="100" t="str">
        <f t="shared" si="12"/>
        <v>ITO SoftwareCanalIT-SW-07-06</v>
      </c>
      <c r="B146" s="100" t="str">
        <f t="shared" si="13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1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59">
        <f>SUMIF(ResumenCotizacion!$C:$C,E146,ResumenCotizacion!$P:$P)</f>
        <v>0</v>
      </c>
      <c r="W146" s="97">
        <f t="shared" si="14"/>
        <v>19000</v>
      </c>
      <c r="X146" s="4">
        <f>ROUND(W146/(1-VLOOKUP("Total porcentaje:",ResumenCotizacion!$F:$H,3,0)),2)</f>
        <v>19000</v>
      </c>
      <c r="Y146" s="4">
        <f t="shared" si="15"/>
        <v>0</v>
      </c>
    </row>
    <row r="147" spans="1:25" ht="14.25" x14ac:dyDescent="0.2">
      <c r="A147" s="100" t="str">
        <f t="shared" si="12"/>
        <v>ITO SoftwareCanalIT-SW-08-01</v>
      </c>
      <c r="B147" s="100" t="str">
        <f t="shared" si="13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1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59">
        <f>SUMIF(ResumenCotizacion!$C:$C,E147,ResumenCotizacion!$P:$P)</f>
        <v>0</v>
      </c>
      <c r="W147" s="97">
        <f t="shared" si="14"/>
        <v>29000</v>
      </c>
      <c r="X147" s="4">
        <f>ROUND(W147/(1-VLOOKUP("Total porcentaje:",ResumenCotizacion!$F:$H,3,0)),2)</f>
        <v>29000</v>
      </c>
      <c r="Y147" s="4">
        <f t="shared" si="15"/>
        <v>0</v>
      </c>
    </row>
    <row r="148" spans="1:25" ht="14.25" x14ac:dyDescent="0.2">
      <c r="A148" s="100" t="str">
        <f t="shared" si="12"/>
        <v>ITO SoftwareCanalIT-SW-08-02</v>
      </c>
      <c r="B148" s="100" t="str">
        <f t="shared" si="13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1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59">
        <f>SUMIF(ResumenCotizacion!$C:$C,E148,ResumenCotizacion!$P:$P)</f>
        <v>0</v>
      </c>
      <c r="W148" s="97">
        <f t="shared" si="14"/>
        <v>43000</v>
      </c>
      <c r="X148" s="4">
        <f>ROUND(W148/(1-VLOOKUP("Total porcentaje:",ResumenCotizacion!$F:$H,3,0)),2)</f>
        <v>43000</v>
      </c>
      <c r="Y148" s="4">
        <f t="shared" si="15"/>
        <v>0</v>
      </c>
    </row>
    <row r="149" spans="1:25" ht="14.25" x14ac:dyDescent="0.2">
      <c r="A149" s="100" t="str">
        <f t="shared" si="12"/>
        <v>ITO SoftwareCanalIT-SW-08-03</v>
      </c>
      <c r="B149" s="100" t="str">
        <f t="shared" si="13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1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59">
        <f>SUMIF(ResumenCotizacion!$C:$C,E149,ResumenCotizacion!$P:$P)</f>
        <v>0</v>
      </c>
      <c r="W149" s="97">
        <f t="shared" si="14"/>
        <v>31000</v>
      </c>
      <c r="X149" s="4">
        <f>ROUND(W149/(1-VLOOKUP("Total porcentaje:",ResumenCotizacion!$F:$H,3,0)),2)</f>
        <v>31000</v>
      </c>
      <c r="Y149" s="4">
        <f t="shared" si="15"/>
        <v>0</v>
      </c>
    </row>
    <row r="150" spans="1:25" ht="14.25" x14ac:dyDescent="0.2">
      <c r="A150" s="100" t="str">
        <f t="shared" si="12"/>
        <v>ITO SoftwareCanalIT-SW-08-04</v>
      </c>
      <c r="B150" s="100" t="str">
        <f t="shared" si="13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1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59">
        <f>SUMIF(ResumenCotizacion!$C:$C,E150,ResumenCotizacion!$P:$P)</f>
        <v>0</v>
      </c>
      <c r="W150" s="97">
        <f t="shared" si="14"/>
        <v>39000</v>
      </c>
      <c r="X150" s="4">
        <f>ROUND(W150/(1-VLOOKUP("Total porcentaje:",ResumenCotizacion!$F:$H,3,0)),2)</f>
        <v>39000</v>
      </c>
      <c r="Y150" s="4">
        <f t="shared" si="15"/>
        <v>0</v>
      </c>
    </row>
    <row r="151" spans="1:25" ht="14.25" x14ac:dyDescent="0.2">
      <c r="A151" s="100" t="str">
        <f t="shared" si="12"/>
        <v>ITO SoftwareCanalIT-SW-08-05</v>
      </c>
      <c r="B151" s="100" t="str">
        <f t="shared" si="13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6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59">
        <f>SUMIF(ResumenCotizacion!$C:$C,E151,ResumenCotizacion!$P:$P)</f>
        <v>0</v>
      </c>
      <c r="W151" s="97">
        <f t="shared" si="14"/>
        <v>31000</v>
      </c>
      <c r="X151" s="4">
        <f>ROUND(W151/(1-VLOOKUP("Total porcentaje:",ResumenCotizacion!$F:$H,3,0)),2)</f>
        <v>31000</v>
      </c>
      <c r="Y151" s="4">
        <f t="shared" si="15"/>
        <v>0</v>
      </c>
    </row>
    <row r="152" spans="1:25" ht="14.25" x14ac:dyDescent="0.2">
      <c r="A152" s="100" t="str">
        <f t="shared" si="12"/>
        <v>ITO SoftwareCanalIT-SW-08-06</v>
      </c>
      <c r="B152" s="100" t="str">
        <f t="shared" si="13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6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59">
        <f>SUMIF(ResumenCotizacion!$C:$C,E152,ResumenCotizacion!$P:$P)</f>
        <v>0</v>
      </c>
      <c r="W152" s="97">
        <f t="shared" si="14"/>
        <v>40000</v>
      </c>
      <c r="X152" s="4">
        <f>ROUND(W152/(1-VLOOKUP("Total porcentaje:",ResumenCotizacion!$F:$H,3,0)),2)</f>
        <v>40000</v>
      </c>
      <c r="Y152" s="4">
        <f t="shared" si="15"/>
        <v>0</v>
      </c>
    </row>
    <row r="153" spans="1:25" ht="14.25" x14ac:dyDescent="0.2">
      <c r="A153" s="100" t="str">
        <f t="shared" si="12"/>
        <v>ITO SoftwareCanalIT-SW-09-01</v>
      </c>
      <c r="B153" s="100" t="str">
        <f t="shared" si="13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6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59">
        <f>SUMIF(ResumenCotizacion!$C:$C,E153,ResumenCotizacion!$P:$P)</f>
        <v>0</v>
      </c>
      <c r="W153" s="97">
        <f t="shared" si="14"/>
        <v>22013000</v>
      </c>
      <c r="X153" s="4">
        <f>ROUND(W153/(1-VLOOKUP("Total porcentaje:",ResumenCotizacion!$F:$H,3,0)),2)</f>
        <v>22013000</v>
      </c>
      <c r="Y153" s="4">
        <f t="shared" si="15"/>
        <v>0</v>
      </c>
    </row>
    <row r="154" spans="1:25" ht="14.25" x14ac:dyDescent="0.2">
      <c r="A154" s="100" t="str">
        <f t="shared" si="12"/>
        <v>ITO SoftwareCanalIT-SW-09-02</v>
      </c>
      <c r="B154" s="100" t="str">
        <f t="shared" si="13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6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59">
        <f>SUMIF(ResumenCotizacion!$C:$C,E154,ResumenCotizacion!$P:$P)</f>
        <v>0</v>
      </c>
      <c r="W154" s="97">
        <f t="shared" si="14"/>
        <v>29096000</v>
      </c>
      <c r="X154" s="4">
        <f>ROUND(W154/(1-VLOOKUP("Total porcentaje:",ResumenCotizacion!$F:$H,3,0)),2)</f>
        <v>29096000</v>
      </c>
      <c r="Y154" s="4">
        <f t="shared" si="15"/>
        <v>0</v>
      </c>
    </row>
    <row r="155" spans="1:25" ht="14.25" x14ac:dyDescent="0.2">
      <c r="A155" s="100" t="str">
        <f t="shared" si="12"/>
        <v>ITO SoftwareCanalIT-SW-09-03</v>
      </c>
      <c r="B155" s="100" t="str">
        <f t="shared" si="13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6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59">
        <f>SUMIF(ResumenCotizacion!$C:$C,E155,ResumenCotizacion!$P:$P)</f>
        <v>0</v>
      </c>
      <c r="W155" s="97">
        <f t="shared" si="14"/>
        <v>37441000</v>
      </c>
      <c r="X155" s="4">
        <f>ROUND(W155/(1-VLOOKUP("Total porcentaje:",ResumenCotizacion!$F:$H,3,0)),2)</f>
        <v>37441000</v>
      </c>
      <c r="Y155" s="4">
        <f t="shared" si="15"/>
        <v>0</v>
      </c>
    </row>
    <row r="156" spans="1:25" ht="14.25" x14ac:dyDescent="0.2">
      <c r="A156" s="100" t="str">
        <f t="shared" si="12"/>
        <v>ITO SoftwareCanalIT-SW-10-01</v>
      </c>
      <c r="B156" s="100" t="str">
        <f t="shared" si="13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6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59">
        <f>SUMIF(ResumenCotizacion!$C:$C,E156,ResumenCotizacion!$P:$P)</f>
        <v>0</v>
      </c>
      <c r="W156" s="97">
        <f t="shared" si="14"/>
        <v>123000</v>
      </c>
      <c r="X156" s="4">
        <f>ROUND(W156/(1-VLOOKUP("Total porcentaje:",ResumenCotizacion!$F:$H,3,0)),2)</f>
        <v>123000</v>
      </c>
      <c r="Y156" s="4">
        <f t="shared" si="15"/>
        <v>0</v>
      </c>
    </row>
    <row r="157" spans="1:25" ht="14.25" x14ac:dyDescent="0.2">
      <c r="A157" s="100" t="str">
        <f t="shared" si="12"/>
        <v>ITO SoftwareCanalIT-SW-10-02</v>
      </c>
      <c r="B157" s="100" t="str">
        <f t="shared" si="13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6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59">
        <f>SUMIF(ResumenCotizacion!$C:$C,E157,ResumenCotizacion!$P:$P)</f>
        <v>0</v>
      </c>
      <c r="W157" s="97">
        <f t="shared" si="14"/>
        <v>182000</v>
      </c>
      <c r="X157" s="4">
        <f>ROUND(W157/(1-VLOOKUP("Total porcentaje:",ResumenCotizacion!$F:$H,3,0)),2)</f>
        <v>182000</v>
      </c>
      <c r="Y157" s="4">
        <f t="shared" si="15"/>
        <v>0</v>
      </c>
    </row>
    <row r="158" spans="1:25" ht="14.25" x14ac:dyDescent="0.2">
      <c r="A158" s="100" t="str">
        <f t="shared" si="12"/>
        <v>ITO SoftwareCanalIT-SW-10-03</v>
      </c>
      <c r="B158" s="100" t="str">
        <f t="shared" si="13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6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59">
        <f>SUMIF(ResumenCotizacion!$C:$C,E158,ResumenCotizacion!$P:$P)</f>
        <v>0</v>
      </c>
      <c r="W158" s="97">
        <f t="shared" si="14"/>
        <v>130000</v>
      </c>
      <c r="X158" s="4">
        <f>ROUND(W158/(1-VLOOKUP("Total porcentaje:",ResumenCotizacion!$F:$H,3,0)),2)</f>
        <v>130000</v>
      </c>
      <c r="Y158" s="4">
        <f t="shared" si="15"/>
        <v>0</v>
      </c>
    </row>
    <row r="159" spans="1:25" ht="14.25" x14ac:dyDescent="0.2">
      <c r="A159" s="100" t="str">
        <f t="shared" si="12"/>
        <v>ITO SoftwareCanalIT-SW-10-04</v>
      </c>
      <c r="B159" s="100" t="str">
        <f t="shared" si="13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6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59">
        <f>SUMIF(ResumenCotizacion!$C:$C,E159,ResumenCotizacion!$P:$P)</f>
        <v>0</v>
      </c>
      <c r="W159" s="97">
        <f t="shared" si="14"/>
        <v>121000</v>
      </c>
      <c r="X159" s="4">
        <f>ROUND(W159/(1-VLOOKUP("Total porcentaje:",ResumenCotizacion!$F:$H,3,0)),2)</f>
        <v>121000</v>
      </c>
      <c r="Y159" s="4">
        <f t="shared" si="15"/>
        <v>0</v>
      </c>
    </row>
    <row r="160" spans="1:25" ht="14.25" x14ac:dyDescent="0.2">
      <c r="A160" s="100" t="str">
        <f t="shared" si="12"/>
        <v>ITO SoftwareCanalIT-SW-10-05</v>
      </c>
      <c r="B160" s="100" t="str">
        <f t="shared" si="13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6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59">
        <f>SUMIF(ResumenCotizacion!$C:$C,E160,ResumenCotizacion!$P:$P)</f>
        <v>0</v>
      </c>
      <c r="W160" s="97">
        <f t="shared" si="14"/>
        <v>222000</v>
      </c>
      <c r="X160" s="4">
        <f>ROUND(W160/(1-VLOOKUP("Total porcentaje:",ResumenCotizacion!$F:$H,3,0)),2)</f>
        <v>222000</v>
      </c>
      <c r="Y160" s="4">
        <f t="shared" si="15"/>
        <v>0</v>
      </c>
    </row>
    <row r="161" spans="1:25" ht="14.25" x14ac:dyDescent="0.2">
      <c r="A161" s="100" t="str">
        <f t="shared" si="12"/>
        <v>ITO SoftwareCanalIT-SW-10-06</v>
      </c>
      <c r="B161" s="100" t="str">
        <f t="shared" si="13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6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59">
        <f>SUMIF(ResumenCotizacion!$C:$C,E161,ResumenCotizacion!$P:$P)</f>
        <v>25</v>
      </c>
      <c r="W161" s="97">
        <f t="shared" si="14"/>
        <v>142000</v>
      </c>
      <c r="X161" s="4">
        <f>ROUND(W161/(1-VLOOKUP("Total porcentaje:",ResumenCotizacion!$F:$H,3,0)),2)</f>
        <v>142000</v>
      </c>
      <c r="Y161" s="4">
        <f t="shared" si="15"/>
        <v>3550000</v>
      </c>
    </row>
    <row r="162" spans="1:25" ht="14.25" x14ac:dyDescent="0.2">
      <c r="A162" s="100" t="str">
        <f t="shared" si="12"/>
        <v>ITO SoftwareCanalIT-SW-11-01</v>
      </c>
      <c r="B162" s="100" t="str">
        <f t="shared" si="13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6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59">
        <f>SUMIF(ResumenCotizacion!$C:$C,E162,ResumenCotizacion!$P:$P)</f>
        <v>0</v>
      </c>
      <c r="W162" s="97">
        <f t="shared" si="14"/>
        <v>119000</v>
      </c>
      <c r="X162" s="4">
        <f>ROUND(W162/(1-VLOOKUP("Total porcentaje:",ResumenCotizacion!$F:$H,3,0)),2)</f>
        <v>119000</v>
      </c>
      <c r="Y162" s="4">
        <f t="shared" si="15"/>
        <v>0</v>
      </c>
    </row>
    <row r="163" spans="1:25" ht="14.25" x14ac:dyDescent="0.2">
      <c r="A163" s="100" t="str">
        <f t="shared" si="12"/>
        <v>ITO SoftwareCanalIT-SW-11-02</v>
      </c>
      <c r="B163" s="100" t="str">
        <f t="shared" si="13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6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59">
        <f>SUMIF(ResumenCotizacion!$C:$C,E163,ResumenCotizacion!$P:$P)</f>
        <v>0</v>
      </c>
      <c r="W163" s="97">
        <f t="shared" si="14"/>
        <v>136000</v>
      </c>
      <c r="X163" s="4">
        <f>ROUND(W163/(1-VLOOKUP("Total porcentaje:",ResumenCotizacion!$F:$H,3,0)),2)</f>
        <v>136000</v>
      </c>
      <c r="Y163" s="4">
        <f t="shared" si="15"/>
        <v>0</v>
      </c>
    </row>
    <row r="164" spans="1:25" ht="14.25" x14ac:dyDescent="0.2">
      <c r="A164" s="100" t="str">
        <f t="shared" si="12"/>
        <v>ITO SoftwareCanalIT-SW-11-03</v>
      </c>
      <c r="B164" s="100" t="str">
        <f t="shared" si="13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6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59">
        <f>SUMIF(ResumenCotizacion!$C:$C,E164,ResumenCotizacion!$P:$P)</f>
        <v>0</v>
      </c>
      <c r="W164" s="97">
        <f t="shared" si="14"/>
        <v>213000</v>
      </c>
      <c r="X164" s="4">
        <f>ROUND(W164/(1-VLOOKUP("Total porcentaje:",ResumenCotizacion!$F:$H,3,0)),2)</f>
        <v>213000</v>
      </c>
      <c r="Y164" s="4">
        <f t="shared" si="15"/>
        <v>0</v>
      </c>
    </row>
    <row r="165" spans="1:25" ht="14.25" x14ac:dyDescent="0.2">
      <c r="A165" s="100" t="str">
        <f t="shared" si="12"/>
        <v>ITO SoftwareCanalIT-SW-11-04</v>
      </c>
      <c r="B165" s="100" t="str">
        <f t="shared" si="13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6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59">
        <f>SUMIF(ResumenCotizacion!$C:$C,E165,ResumenCotizacion!$P:$P)</f>
        <v>0</v>
      </c>
      <c r="W165" s="97">
        <f t="shared" si="14"/>
        <v>123000</v>
      </c>
      <c r="X165" s="4">
        <f>ROUND(W165/(1-VLOOKUP("Total porcentaje:",ResumenCotizacion!$F:$H,3,0)),2)</f>
        <v>123000</v>
      </c>
      <c r="Y165" s="4">
        <f t="shared" si="15"/>
        <v>0</v>
      </c>
    </row>
    <row r="166" spans="1:25" ht="14.25" x14ac:dyDescent="0.2">
      <c r="A166" s="100" t="str">
        <f t="shared" si="12"/>
        <v>ITO SoftwareCanalIT-SW-11-05</v>
      </c>
      <c r="B166" s="100" t="str">
        <f t="shared" si="13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6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59">
        <f>SUMIF(ResumenCotizacion!$C:$C,E166,ResumenCotizacion!$P:$P)</f>
        <v>0</v>
      </c>
      <c r="W166" s="97">
        <f t="shared" si="14"/>
        <v>242000</v>
      </c>
      <c r="X166" s="4">
        <f>ROUND(W166/(1-VLOOKUP("Total porcentaje:",ResumenCotizacion!$F:$H,3,0)),2)</f>
        <v>242000</v>
      </c>
      <c r="Y166" s="4">
        <f t="shared" si="15"/>
        <v>0</v>
      </c>
    </row>
    <row r="167" spans="1:25" ht="14.25" x14ac:dyDescent="0.2">
      <c r="A167" s="100" t="str">
        <f t="shared" si="12"/>
        <v>ITO SoftwareCanalIT-SW-11-06</v>
      </c>
      <c r="B167" s="100" t="str">
        <f t="shared" si="13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6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59">
        <f>SUMIF(ResumenCotizacion!$C:$C,E167,ResumenCotizacion!$P:$P)</f>
        <v>0</v>
      </c>
      <c r="W167" s="97">
        <f t="shared" si="14"/>
        <v>129000</v>
      </c>
      <c r="X167" s="4">
        <f>ROUND(W167/(1-VLOOKUP("Total porcentaje:",ResumenCotizacion!$F:$H,3,0)),2)</f>
        <v>129000</v>
      </c>
      <c r="Y167" s="4">
        <f t="shared" si="15"/>
        <v>0</v>
      </c>
    </row>
    <row r="168" spans="1:25" ht="14.25" x14ac:dyDescent="0.2">
      <c r="A168" s="100" t="str">
        <f t="shared" si="12"/>
        <v>Soluciones OriónCanalIT-SW-01-01</v>
      </c>
      <c r="B168" s="100" t="str">
        <f t="shared" si="13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6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59">
        <f>SUMIF(ResumenCotizacion!$C:$C,E168,ResumenCotizacion!$P:$P)</f>
        <v>0</v>
      </c>
      <c r="W168" s="97">
        <f t="shared" si="14"/>
        <v>750000</v>
      </c>
      <c r="X168" s="4">
        <f>ROUND(W168/(1-VLOOKUP("Total porcentaje:",ResumenCotizacion!$F:$H,3,0)),2)</f>
        <v>750000</v>
      </c>
      <c r="Y168" s="4">
        <f t="shared" si="15"/>
        <v>0</v>
      </c>
    </row>
    <row r="169" spans="1:25" ht="14.25" x14ac:dyDescent="0.2">
      <c r="A169" s="100" t="str">
        <f t="shared" si="12"/>
        <v>Soluciones OriónCanalIT-SW-01-02</v>
      </c>
      <c r="B169" s="100" t="str">
        <f t="shared" si="13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6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59">
        <f>SUMIF(ResumenCotizacion!$C:$C,E169,ResumenCotizacion!$P:$P)</f>
        <v>0</v>
      </c>
      <c r="W169" s="97">
        <f t="shared" si="14"/>
        <v>1500000</v>
      </c>
      <c r="X169" s="4">
        <f>ROUND(W169/(1-VLOOKUP("Total porcentaje:",ResumenCotizacion!$F:$H,3,0)),2)</f>
        <v>1500000</v>
      </c>
      <c r="Y169" s="4">
        <f t="shared" si="15"/>
        <v>0</v>
      </c>
    </row>
    <row r="170" spans="1:25" ht="14.25" x14ac:dyDescent="0.2">
      <c r="A170" s="100" t="str">
        <f t="shared" si="12"/>
        <v>Soluciones OriónCanalIT-SW-01-03</v>
      </c>
      <c r="B170" s="100" t="str">
        <f t="shared" si="13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6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59">
        <f>SUMIF(ResumenCotizacion!$C:$C,E170,ResumenCotizacion!$P:$P)</f>
        <v>0</v>
      </c>
      <c r="W170" s="97">
        <f t="shared" si="14"/>
        <v>900000</v>
      </c>
      <c r="X170" s="4">
        <f>ROUND(W170/(1-VLOOKUP("Total porcentaje:",ResumenCotizacion!$F:$H,3,0)),2)</f>
        <v>900000</v>
      </c>
      <c r="Y170" s="4">
        <f t="shared" si="15"/>
        <v>0</v>
      </c>
    </row>
    <row r="171" spans="1:25" ht="14.25" x14ac:dyDescent="0.2">
      <c r="A171" s="100" t="str">
        <f t="shared" si="12"/>
        <v>Soluciones OriónCanalIT-SW-01-04</v>
      </c>
      <c r="B171" s="100" t="str">
        <f t="shared" si="13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6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59">
        <f>SUMIF(ResumenCotizacion!$C:$C,E171,ResumenCotizacion!$P:$P)</f>
        <v>0</v>
      </c>
      <c r="W171" s="97">
        <f t="shared" si="14"/>
        <v>1800000</v>
      </c>
      <c r="X171" s="4">
        <f>ROUND(W171/(1-VLOOKUP("Total porcentaje:",ResumenCotizacion!$F:$H,3,0)),2)</f>
        <v>1800000</v>
      </c>
      <c r="Y171" s="4">
        <f t="shared" si="15"/>
        <v>0</v>
      </c>
    </row>
    <row r="172" spans="1:25" ht="14.25" x14ac:dyDescent="0.2">
      <c r="A172" s="100" t="str">
        <f t="shared" si="12"/>
        <v>Soluciones OriónCanalIT-SW-01-05</v>
      </c>
      <c r="B172" s="100" t="str">
        <f t="shared" si="13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6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59">
        <f>SUMIF(ResumenCotizacion!$C:$C,E172,ResumenCotizacion!$P:$P)</f>
        <v>0</v>
      </c>
      <c r="W172" s="97">
        <f t="shared" si="14"/>
        <v>1080000</v>
      </c>
      <c r="X172" s="4">
        <f>ROUND(W172/(1-VLOOKUP("Total porcentaje:",ResumenCotizacion!$F:$H,3,0)),2)</f>
        <v>1080000</v>
      </c>
      <c r="Y172" s="4">
        <f t="shared" si="15"/>
        <v>0</v>
      </c>
    </row>
    <row r="173" spans="1:25" ht="14.25" x14ac:dyDescent="0.2">
      <c r="A173" s="100" t="str">
        <f t="shared" si="12"/>
        <v>Soluciones OriónCanalIT-SW-01-06</v>
      </c>
      <c r="B173" s="100" t="str">
        <f t="shared" si="13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6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59">
        <f>SUMIF(ResumenCotizacion!$C:$C,E173,ResumenCotizacion!$P:$P)</f>
        <v>0</v>
      </c>
      <c r="W173" s="97">
        <f t="shared" si="14"/>
        <v>2160000</v>
      </c>
      <c r="X173" s="4">
        <f>ROUND(W173/(1-VLOOKUP("Total porcentaje:",ResumenCotizacion!$F:$H,3,0)),2)</f>
        <v>2160000</v>
      </c>
      <c r="Y173" s="4">
        <f t="shared" si="15"/>
        <v>0</v>
      </c>
    </row>
    <row r="174" spans="1:25" ht="14.25" x14ac:dyDescent="0.2">
      <c r="A174" s="100" t="str">
        <f t="shared" si="12"/>
        <v>Soluciones OriónCanalIT-SW-02-01</v>
      </c>
      <c r="B174" s="100" t="str">
        <f t="shared" si="13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6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59">
        <f>SUMIF(ResumenCotizacion!$C:$C,E174,ResumenCotizacion!$P:$P)</f>
        <v>0</v>
      </c>
      <c r="W174" s="97">
        <f t="shared" si="14"/>
        <v>862500</v>
      </c>
      <c r="X174" s="4">
        <f>ROUND(W174/(1-VLOOKUP("Total porcentaje:",ResumenCotizacion!$F:$H,3,0)),2)</f>
        <v>862500</v>
      </c>
      <c r="Y174" s="4">
        <f t="shared" si="15"/>
        <v>0</v>
      </c>
    </row>
    <row r="175" spans="1:25" ht="14.25" x14ac:dyDescent="0.2">
      <c r="A175" s="100" t="str">
        <f t="shared" si="12"/>
        <v>Soluciones OriónCanalIT-SW-02-02</v>
      </c>
      <c r="B175" s="100" t="str">
        <f t="shared" si="13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6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59">
        <f>SUMIF(ResumenCotizacion!$C:$C,E175,ResumenCotizacion!$P:$P)</f>
        <v>0</v>
      </c>
      <c r="W175" s="97">
        <f t="shared" si="14"/>
        <v>1725000</v>
      </c>
      <c r="X175" s="4">
        <f>ROUND(W175/(1-VLOOKUP("Total porcentaje:",ResumenCotizacion!$F:$H,3,0)),2)</f>
        <v>1725000</v>
      </c>
      <c r="Y175" s="4">
        <f t="shared" si="15"/>
        <v>0</v>
      </c>
    </row>
    <row r="176" spans="1:25" ht="14.25" x14ac:dyDescent="0.2">
      <c r="A176" s="100" t="str">
        <f t="shared" si="12"/>
        <v>Soluciones OriónCanalIT-SW-02-03</v>
      </c>
      <c r="B176" s="100" t="str">
        <f t="shared" si="13"/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6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59">
        <f>SUMIF(ResumenCotizacion!$C:$C,E176,ResumenCotizacion!$P:$P)</f>
        <v>0</v>
      </c>
      <c r="W176" s="97">
        <f t="shared" si="14"/>
        <v>1034999.9999999999</v>
      </c>
      <c r="X176" s="4">
        <f>ROUND(W176/(1-VLOOKUP("Total porcentaje:",ResumenCotizacion!$F:$H,3,0)),2)</f>
        <v>1035000</v>
      </c>
      <c r="Y176" s="4">
        <f t="shared" si="15"/>
        <v>0</v>
      </c>
    </row>
    <row r="177" spans="1:25" ht="14.25" x14ac:dyDescent="0.2">
      <c r="A177" s="100" t="str">
        <f t="shared" si="12"/>
        <v>Soluciones OriónCanalIT-SW-02-04</v>
      </c>
      <c r="B177" s="100" t="str">
        <f t="shared" si="13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6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59">
        <f>SUMIF(ResumenCotizacion!$C:$C,E177,ResumenCotizacion!$P:$P)</f>
        <v>0</v>
      </c>
      <c r="W177" s="97">
        <f t="shared" si="14"/>
        <v>2069999.9999999998</v>
      </c>
      <c r="X177" s="4">
        <f>ROUND(W177/(1-VLOOKUP("Total porcentaje:",ResumenCotizacion!$F:$H,3,0)),2)</f>
        <v>2070000</v>
      </c>
      <c r="Y177" s="4">
        <f t="shared" si="15"/>
        <v>0</v>
      </c>
    </row>
    <row r="178" spans="1:25" ht="14.25" x14ac:dyDescent="0.2">
      <c r="A178" s="100" t="str">
        <f t="shared" si="12"/>
        <v>Soluciones OriónCanalIT-SW-02-05</v>
      </c>
      <c r="B178" s="100" t="str">
        <f t="shared" si="13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6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59">
        <f>SUMIF(ResumenCotizacion!$C:$C,E178,ResumenCotizacion!$P:$P)</f>
        <v>0</v>
      </c>
      <c r="W178" s="97">
        <f t="shared" si="14"/>
        <v>1241999.9999999998</v>
      </c>
      <c r="X178" s="4">
        <f>ROUND(W178/(1-VLOOKUP("Total porcentaje:",ResumenCotizacion!$F:$H,3,0)),2)</f>
        <v>1242000</v>
      </c>
      <c r="Y178" s="4">
        <f t="shared" si="15"/>
        <v>0</v>
      </c>
    </row>
    <row r="179" spans="1:25" ht="14.25" x14ac:dyDescent="0.2">
      <c r="A179" s="100" t="str">
        <f t="shared" si="12"/>
        <v>Soluciones OriónCanalIT-SW-02-06</v>
      </c>
      <c r="B179" s="100" t="str">
        <f t="shared" si="13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6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59">
        <f>SUMIF(ResumenCotizacion!$C:$C,E179,ResumenCotizacion!$P:$P)</f>
        <v>0</v>
      </c>
      <c r="W179" s="97">
        <f t="shared" si="14"/>
        <v>2483999.9999999995</v>
      </c>
      <c r="X179" s="4">
        <f>ROUND(W179/(1-VLOOKUP("Total porcentaje:",ResumenCotizacion!$F:$H,3,0)),2)</f>
        <v>2484000</v>
      </c>
      <c r="Y179" s="4">
        <f t="shared" si="15"/>
        <v>0</v>
      </c>
    </row>
    <row r="180" spans="1:25" ht="14.25" x14ac:dyDescent="0.2">
      <c r="A180" s="100" t="str">
        <f t="shared" si="12"/>
        <v>Soluciones OriónCanalIT-SW-03-01</v>
      </c>
      <c r="B180" s="100" t="str">
        <f t="shared" si="13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6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59">
        <f>SUMIF(ResumenCotizacion!$C:$C,E180,ResumenCotizacion!$P:$P)</f>
        <v>0</v>
      </c>
      <c r="W180" s="97">
        <f t="shared" si="14"/>
        <v>862500</v>
      </c>
      <c r="X180" s="4">
        <f>ROUND(W180/(1-VLOOKUP("Total porcentaje:",ResumenCotizacion!$F:$H,3,0)),2)</f>
        <v>862500</v>
      </c>
      <c r="Y180" s="4">
        <f t="shared" si="15"/>
        <v>0</v>
      </c>
    </row>
    <row r="181" spans="1:25" ht="14.25" x14ac:dyDescent="0.2">
      <c r="A181" s="100" t="str">
        <f t="shared" si="12"/>
        <v>Soluciones OriónCanalIT-SW-03-02</v>
      </c>
      <c r="B181" s="100" t="str">
        <f t="shared" si="13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6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59">
        <f>SUMIF(ResumenCotizacion!$C:$C,E181,ResumenCotizacion!$P:$P)</f>
        <v>0</v>
      </c>
      <c r="W181" s="97">
        <f t="shared" si="14"/>
        <v>1725000</v>
      </c>
      <c r="X181" s="4">
        <f>ROUND(W181/(1-VLOOKUP("Total porcentaje:",ResumenCotizacion!$F:$H,3,0)),2)</f>
        <v>1725000</v>
      </c>
      <c r="Y181" s="4">
        <f t="shared" si="15"/>
        <v>0</v>
      </c>
    </row>
    <row r="182" spans="1:25" ht="14.25" x14ac:dyDescent="0.2">
      <c r="A182" s="100" t="str">
        <f t="shared" si="12"/>
        <v>Soluciones OriónCanalIT-SW-03-03</v>
      </c>
      <c r="B182" s="100" t="str">
        <f t="shared" si="13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6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59">
        <f>SUMIF(ResumenCotizacion!$C:$C,E182,ResumenCotizacion!$P:$P)</f>
        <v>0</v>
      </c>
      <c r="W182" s="97">
        <f t="shared" si="14"/>
        <v>1034999.9999999999</v>
      </c>
      <c r="X182" s="4">
        <f>ROUND(W182/(1-VLOOKUP("Total porcentaje:",ResumenCotizacion!$F:$H,3,0)),2)</f>
        <v>1035000</v>
      </c>
      <c r="Y182" s="4">
        <f t="shared" si="15"/>
        <v>0</v>
      </c>
    </row>
    <row r="183" spans="1:25" ht="14.25" x14ac:dyDescent="0.2">
      <c r="A183" s="100" t="str">
        <f t="shared" si="12"/>
        <v>Soluciones OriónCanalIT-SW-03-04</v>
      </c>
      <c r="B183" s="100" t="str">
        <f t="shared" si="13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6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59">
        <f>SUMIF(ResumenCotizacion!$C:$C,E183,ResumenCotizacion!$P:$P)</f>
        <v>0</v>
      </c>
      <c r="W183" s="97">
        <f t="shared" si="14"/>
        <v>2069999.9999999998</v>
      </c>
      <c r="X183" s="4">
        <f>ROUND(W183/(1-VLOOKUP("Total porcentaje:",ResumenCotizacion!$F:$H,3,0)),2)</f>
        <v>2070000</v>
      </c>
      <c r="Y183" s="4">
        <f t="shared" si="15"/>
        <v>0</v>
      </c>
    </row>
    <row r="184" spans="1:25" ht="14.25" x14ac:dyDescent="0.2">
      <c r="A184" s="100" t="str">
        <f t="shared" si="12"/>
        <v>Soluciones OriónCanalIT-SW-03-05</v>
      </c>
      <c r="B184" s="100" t="str">
        <f t="shared" si="13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6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59">
        <f>SUMIF(ResumenCotizacion!$C:$C,E184,ResumenCotizacion!$P:$P)</f>
        <v>0</v>
      </c>
      <c r="W184" s="97">
        <f t="shared" si="14"/>
        <v>1241999.9999999998</v>
      </c>
      <c r="X184" s="4">
        <f>ROUND(W184/(1-VLOOKUP("Total porcentaje:",ResumenCotizacion!$F:$H,3,0)),2)</f>
        <v>1242000</v>
      </c>
      <c r="Y184" s="4">
        <f t="shared" si="15"/>
        <v>0</v>
      </c>
    </row>
    <row r="185" spans="1:25" ht="14.25" x14ac:dyDescent="0.2">
      <c r="A185" s="100" t="str">
        <f t="shared" si="12"/>
        <v>Soluciones OriónCanalIT-SW-03-06</v>
      </c>
      <c r="B185" s="100" t="str">
        <f t="shared" si="13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6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59">
        <f>SUMIF(ResumenCotizacion!$C:$C,E185,ResumenCotizacion!$P:$P)</f>
        <v>0</v>
      </c>
      <c r="W185" s="97">
        <f t="shared" si="14"/>
        <v>2483999.9999999995</v>
      </c>
      <c r="X185" s="4">
        <f>ROUND(W185/(1-VLOOKUP("Total porcentaje:",ResumenCotizacion!$F:$H,3,0)),2)</f>
        <v>2484000</v>
      </c>
      <c r="Y185" s="4">
        <f t="shared" si="15"/>
        <v>0</v>
      </c>
    </row>
    <row r="186" spans="1:25" ht="14.25" x14ac:dyDescent="0.2">
      <c r="A186" s="100" t="str">
        <f t="shared" si="12"/>
        <v>Soluciones OriónCanalIT-SW-04-01</v>
      </c>
      <c r="B186" s="100" t="str">
        <f t="shared" si="13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6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59">
        <f>SUMIF(ResumenCotizacion!$C:$C,E186,ResumenCotizacion!$P:$P)</f>
        <v>0</v>
      </c>
      <c r="W186" s="97">
        <f t="shared" si="14"/>
        <v>991874.99999999988</v>
      </c>
      <c r="X186" s="4">
        <f>ROUND(W186/(1-VLOOKUP("Total porcentaje:",ResumenCotizacion!$F:$H,3,0)),2)</f>
        <v>991875</v>
      </c>
      <c r="Y186" s="4">
        <f t="shared" si="15"/>
        <v>0</v>
      </c>
    </row>
    <row r="187" spans="1:25" ht="14.25" x14ac:dyDescent="0.2">
      <c r="A187" s="100" t="str">
        <f t="shared" si="12"/>
        <v>Soluciones OriónCanalIT-SW-04-02</v>
      </c>
      <c r="B187" s="100" t="str">
        <f t="shared" si="13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6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59">
        <f>SUMIF(ResumenCotizacion!$C:$C,E187,ResumenCotizacion!$P:$P)</f>
        <v>0</v>
      </c>
      <c r="W187" s="97">
        <f t="shared" si="14"/>
        <v>1983749.9999999998</v>
      </c>
      <c r="X187" s="4">
        <f>ROUND(W187/(1-VLOOKUP("Total porcentaje:",ResumenCotizacion!$F:$H,3,0)),2)</f>
        <v>1983750</v>
      </c>
      <c r="Y187" s="4">
        <f t="shared" si="15"/>
        <v>0</v>
      </c>
    </row>
    <row r="188" spans="1:25" ht="14.25" x14ac:dyDescent="0.2">
      <c r="A188" s="100" t="str">
        <f t="shared" si="12"/>
        <v>Soluciones OriónCanalIT-SW-04-03</v>
      </c>
      <c r="B188" s="100" t="str">
        <f t="shared" si="13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6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59">
        <f>SUMIF(ResumenCotizacion!$C:$C,E188,ResumenCotizacion!$P:$P)</f>
        <v>0</v>
      </c>
      <c r="W188" s="97">
        <f t="shared" si="14"/>
        <v>1190249.9999999998</v>
      </c>
      <c r="X188" s="4">
        <f>ROUND(W188/(1-VLOOKUP("Total porcentaje:",ResumenCotizacion!$F:$H,3,0)),2)</f>
        <v>1190250</v>
      </c>
      <c r="Y188" s="4">
        <f t="shared" si="15"/>
        <v>0</v>
      </c>
    </row>
    <row r="189" spans="1:25" ht="14.25" x14ac:dyDescent="0.2">
      <c r="A189" s="100" t="str">
        <f t="shared" si="12"/>
        <v>Soluciones OriónCanalIT-SW-04-04</v>
      </c>
      <c r="B189" s="100" t="str">
        <f t="shared" si="13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6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59">
        <f>SUMIF(ResumenCotizacion!$C:$C,E189,ResumenCotizacion!$P:$P)</f>
        <v>0</v>
      </c>
      <c r="W189" s="97">
        <f t="shared" si="14"/>
        <v>2380499.9999999995</v>
      </c>
      <c r="X189" s="4">
        <f>ROUND(W189/(1-VLOOKUP("Total porcentaje:",ResumenCotizacion!$F:$H,3,0)),2)</f>
        <v>2380500</v>
      </c>
      <c r="Y189" s="4">
        <f t="shared" si="15"/>
        <v>0</v>
      </c>
    </row>
    <row r="190" spans="1:25" ht="14.25" x14ac:dyDescent="0.2">
      <c r="A190" s="100" t="str">
        <f t="shared" si="12"/>
        <v>Soluciones OriónCanalIT-SW-04-05</v>
      </c>
      <c r="B190" s="100" t="str">
        <f t="shared" si="13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6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59">
        <f>SUMIF(ResumenCotizacion!$C:$C,E190,ResumenCotizacion!$P:$P)</f>
        <v>0</v>
      </c>
      <c r="W190" s="97">
        <f t="shared" si="14"/>
        <v>1428299.9999999998</v>
      </c>
      <c r="X190" s="4">
        <f>ROUND(W190/(1-VLOOKUP("Total porcentaje:",ResumenCotizacion!$F:$H,3,0)),2)</f>
        <v>1428300</v>
      </c>
      <c r="Y190" s="4">
        <f t="shared" si="15"/>
        <v>0</v>
      </c>
    </row>
    <row r="191" spans="1:25" ht="14.25" x14ac:dyDescent="0.2">
      <c r="A191" s="100" t="str">
        <f t="shared" si="12"/>
        <v>Soluciones OriónCanalIT-SW-04-06</v>
      </c>
      <c r="B191" s="100" t="str">
        <f t="shared" si="13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6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59">
        <f>SUMIF(ResumenCotizacion!$C:$C,E191,ResumenCotizacion!$P:$P)</f>
        <v>0</v>
      </c>
      <c r="W191" s="97">
        <f t="shared" si="14"/>
        <v>2856599.9999999995</v>
      </c>
      <c r="X191" s="4">
        <f>ROUND(W191/(1-VLOOKUP("Total porcentaje:",ResumenCotizacion!$F:$H,3,0)),2)</f>
        <v>2856600</v>
      </c>
      <c r="Y191" s="4">
        <f t="shared" si="15"/>
        <v>0</v>
      </c>
    </row>
    <row r="192" spans="1:25" ht="14.25" x14ac:dyDescent="0.2">
      <c r="A192" s="100" t="str">
        <f t="shared" si="12"/>
        <v>Soluciones OriónCanalIT-SW-05-01</v>
      </c>
      <c r="B192" s="100" t="str">
        <f t="shared" si="13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6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59">
        <f>SUMIF(ResumenCotizacion!$C:$C,E192,ResumenCotizacion!$P:$P)</f>
        <v>0</v>
      </c>
      <c r="W192" s="97">
        <f t="shared" si="14"/>
        <v>250000</v>
      </c>
      <c r="X192" s="4">
        <f>ROUND(W192/(1-VLOOKUP("Total porcentaje:",ResumenCotizacion!$F:$H,3,0)),2)</f>
        <v>250000</v>
      </c>
      <c r="Y192" s="4">
        <f t="shared" si="15"/>
        <v>0</v>
      </c>
    </row>
    <row r="193" spans="1:25" ht="14.25" x14ac:dyDescent="0.2">
      <c r="A193" s="100" t="str">
        <f t="shared" si="12"/>
        <v>Soluciones OriónCanalIT-SW-05-02</v>
      </c>
      <c r="B193" s="100" t="str">
        <f t="shared" si="13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6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59">
        <f>SUMIF(ResumenCotizacion!$C:$C,E193,ResumenCotizacion!$P:$P)</f>
        <v>0</v>
      </c>
      <c r="W193" s="97">
        <f t="shared" si="14"/>
        <v>500000</v>
      </c>
      <c r="X193" s="4">
        <f>ROUND(W193/(1-VLOOKUP("Total porcentaje:",ResumenCotizacion!$F:$H,3,0)),2)</f>
        <v>500000</v>
      </c>
      <c r="Y193" s="4">
        <f t="shared" si="15"/>
        <v>0</v>
      </c>
    </row>
    <row r="194" spans="1:25" ht="14.25" x14ac:dyDescent="0.2">
      <c r="A194" s="100" t="str">
        <f t="shared" ref="A194:A257" si="17">D194&amp;F194&amp;E194</f>
        <v>Soluciones OriónCanalIT-SW-05-03</v>
      </c>
      <c r="B194" s="100" t="str">
        <f t="shared" ref="B194:B257" si="18">E194&amp;F194</f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6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59">
        <f>SUMIF(ResumenCotizacion!$C:$C,E194,ResumenCotizacion!$P:$P)</f>
        <v>0</v>
      </c>
      <c r="W194" s="97">
        <f t="shared" si="14"/>
        <v>300000</v>
      </c>
      <c r="X194" s="4">
        <f>ROUND(W194/(1-VLOOKUP("Total porcentaje:",ResumenCotizacion!$F:$H,3,0)),2)</f>
        <v>300000</v>
      </c>
      <c r="Y194" s="4">
        <f t="shared" si="15"/>
        <v>0</v>
      </c>
    </row>
    <row r="195" spans="1:25" ht="14.25" x14ac:dyDescent="0.2">
      <c r="A195" s="100" t="str">
        <f t="shared" si="17"/>
        <v>Soluciones OriónCanalIT-SW-05-04</v>
      </c>
      <c r="B195" s="100" t="str">
        <f t="shared" si="18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6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59">
        <f>SUMIF(ResumenCotizacion!$C:$C,E195,ResumenCotizacion!$P:$P)</f>
        <v>0</v>
      </c>
      <c r="W195" s="97">
        <f t="shared" ref="W195:W258" si="19">S195</f>
        <v>600000</v>
      </c>
      <c r="X195" s="4">
        <f>ROUND(W195/(1-VLOOKUP("Total porcentaje:",ResumenCotizacion!$F:$H,3,0)),2)</f>
        <v>600000</v>
      </c>
      <c r="Y195" s="4">
        <f t="shared" ref="Y195:Y258" si="20">V195*X195</f>
        <v>0</v>
      </c>
    </row>
    <row r="196" spans="1:25" ht="14.25" x14ac:dyDescent="0.2">
      <c r="A196" s="100" t="str">
        <f t="shared" si="17"/>
        <v>Soluciones OriónCanalIT-SW-05-05</v>
      </c>
      <c r="B196" s="100" t="str">
        <f t="shared" si="18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6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59">
        <f>SUMIF(ResumenCotizacion!$C:$C,E196,ResumenCotizacion!$P:$P)</f>
        <v>0</v>
      </c>
      <c r="W196" s="97">
        <f t="shared" si="19"/>
        <v>300000</v>
      </c>
      <c r="X196" s="4">
        <f>ROUND(W196/(1-VLOOKUP("Total porcentaje:",ResumenCotizacion!$F:$H,3,0)),2)</f>
        <v>300000</v>
      </c>
      <c r="Y196" s="4">
        <f t="shared" si="20"/>
        <v>0</v>
      </c>
    </row>
    <row r="197" spans="1:25" ht="14.25" x14ac:dyDescent="0.2">
      <c r="A197" s="100" t="str">
        <f t="shared" si="17"/>
        <v>Soluciones OriónCanalIT-SW-05-06</v>
      </c>
      <c r="B197" s="100" t="str">
        <f t="shared" si="18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6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59">
        <f>SUMIF(ResumenCotizacion!$C:$C,E197,ResumenCotizacion!$P:$P)</f>
        <v>0</v>
      </c>
      <c r="W197" s="97">
        <f t="shared" si="19"/>
        <v>600000</v>
      </c>
      <c r="X197" s="4">
        <f>ROUND(W197/(1-VLOOKUP("Total porcentaje:",ResumenCotizacion!$F:$H,3,0)),2)</f>
        <v>600000</v>
      </c>
      <c r="Y197" s="4">
        <f t="shared" si="20"/>
        <v>0</v>
      </c>
    </row>
    <row r="198" spans="1:25" ht="14.25" x14ac:dyDescent="0.2">
      <c r="A198" s="100" t="str">
        <f t="shared" si="17"/>
        <v>Soluciones OriónCanalIT-SW-06-01</v>
      </c>
      <c r="B198" s="100" t="str">
        <f t="shared" si="18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6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59">
        <f>SUMIF(ResumenCotizacion!$C:$C,E198,ResumenCotizacion!$P:$P)</f>
        <v>0</v>
      </c>
      <c r="W198" s="97">
        <f t="shared" si="19"/>
        <v>11250000</v>
      </c>
      <c r="X198" s="4">
        <f>ROUND(W198/(1-VLOOKUP("Total porcentaje:",ResumenCotizacion!$F:$H,3,0)),2)</f>
        <v>11250000</v>
      </c>
      <c r="Y198" s="4">
        <f t="shared" si="20"/>
        <v>0</v>
      </c>
    </row>
    <row r="199" spans="1:25" ht="14.25" x14ac:dyDescent="0.2">
      <c r="A199" s="100" t="str">
        <f t="shared" si="17"/>
        <v>Soluciones OriónCanalIT-SW-06-02</v>
      </c>
      <c r="B199" s="100" t="str">
        <f t="shared" si="18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6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59">
        <f>SUMIF(ResumenCotizacion!$C:$C,E199,ResumenCotizacion!$P:$P)</f>
        <v>0</v>
      </c>
      <c r="W199" s="97">
        <f t="shared" si="19"/>
        <v>14625000</v>
      </c>
      <c r="X199" s="4">
        <f>ROUND(W199/(1-VLOOKUP("Total porcentaje:",ResumenCotizacion!$F:$H,3,0)),2)</f>
        <v>14625000</v>
      </c>
      <c r="Y199" s="4">
        <f t="shared" si="20"/>
        <v>0</v>
      </c>
    </row>
    <row r="200" spans="1:25" ht="14.25" x14ac:dyDescent="0.2">
      <c r="A200" s="100" t="str">
        <f t="shared" si="17"/>
        <v>Soluciones OriónCanalIT-SW-06-03</v>
      </c>
      <c r="B200" s="100" t="str">
        <f t="shared" si="18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6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59">
        <f>SUMIF(ResumenCotizacion!$C:$C,E200,ResumenCotizacion!$P:$P)</f>
        <v>0</v>
      </c>
      <c r="W200" s="97">
        <f t="shared" si="19"/>
        <v>19012500</v>
      </c>
      <c r="X200" s="4">
        <f>ROUND(W200/(1-VLOOKUP("Total porcentaje:",ResumenCotizacion!$F:$H,3,0)),2)</f>
        <v>19012500</v>
      </c>
      <c r="Y200" s="4">
        <f t="shared" si="20"/>
        <v>0</v>
      </c>
    </row>
    <row r="201" spans="1:25" ht="14.25" x14ac:dyDescent="0.2">
      <c r="A201" s="100" t="str">
        <f t="shared" si="17"/>
        <v>Soluciones OriónCanalIT-SW-07-01</v>
      </c>
      <c r="B201" s="100" t="str">
        <f t="shared" si="18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6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59">
        <f>SUMIF(ResumenCotizacion!$C:$C,E201,ResumenCotizacion!$P:$P)</f>
        <v>0</v>
      </c>
      <c r="W201" s="97">
        <f t="shared" si="19"/>
        <v>250000</v>
      </c>
      <c r="X201" s="4">
        <f>ROUND(W201/(1-VLOOKUP("Total porcentaje:",ResumenCotizacion!$F:$H,3,0)),2)</f>
        <v>250000</v>
      </c>
      <c r="Y201" s="4">
        <f t="shared" si="20"/>
        <v>0</v>
      </c>
    </row>
    <row r="202" spans="1:25" ht="14.25" x14ac:dyDescent="0.2">
      <c r="A202" s="100" t="str">
        <f t="shared" si="17"/>
        <v>Soluciones OriónCanalIT-SW-07-02</v>
      </c>
      <c r="B202" s="100" t="str">
        <f t="shared" si="18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6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59">
        <f>SUMIF(ResumenCotizacion!$C:$C,E202,ResumenCotizacion!$P:$P)</f>
        <v>0</v>
      </c>
      <c r="W202" s="97">
        <f t="shared" si="19"/>
        <v>375000</v>
      </c>
      <c r="X202" s="4">
        <f>ROUND(W202/(1-VLOOKUP("Total porcentaje:",ResumenCotizacion!$F:$H,3,0)),2)</f>
        <v>375000</v>
      </c>
      <c r="Y202" s="4">
        <f t="shared" si="20"/>
        <v>0</v>
      </c>
    </row>
    <row r="203" spans="1:25" ht="14.25" x14ac:dyDescent="0.2">
      <c r="A203" s="100" t="str">
        <f t="shared" si="17"/>
        <v>Soluciones OriónCanalIT-SW-07-03</v>
      </c>
      <c r="B203" s="100" t="str">
        <f t="shared" si="18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6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59">
        <f>SUMIF(ResumenCotizacion!$C:$C,E203,ResumenCotizacion!$P:$P)</f>
        <v>0</v>
      </c>
      <c r="W203" s="97">
        <f t="shared" si="19"/>
        <v>287499.99999999994</v>
      </c>
      <c r="X203" s="4">
        <f>ROUND(W203/(1-VLOOKUP("Total porcentaje:",ResumenCotizacion!$F:$H,3,0)),2)</f>
        <v>287500</v>
      </c>
      <c r="Y203" s="4">
        <f t="shared" si="20"/>
        <v>0</v>
      </c>
    </row>
    <row r="204" spans="1:25" ht="14.25" x14ac:dyDescent="0.2">
      <c r="A204" s="100" t="str">
        <f t="shared" si="17"/>
        <v>Soluciones OriónCanalIT-SW-07-04</v>
      </c>
      <c r="B204" s="100" t="str">
        <f t="shared" si="18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6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59">
        <f>SUMIF(ResumenCotizacion!$C:$C,E204,ResumenCotizacion!$P:$P)</f>
        <v>0</v>
      </c>
      <c r="W204" s="97">
        <f t="shared" si="19"/>
        <v>431250</v>
      </c>
      <c r="X204" s="4">
        <f>ROUND(W204/(1-VLOOKUP("Total porcentaje:",ResumenCotizacion!$F:$H,3,0)),2)</f>
        <v>431250</v>
      </c>
      <c r="Y204" s="4">
        <f t="shared" si="20"/>
        <v>0</v>
      </c>
    </row>
    <row r="205" spans="1:25" ht="14.25" x14ac:dyDescent="0.2">
      <c r="A205" s="100" t="str">
        <f t="shared" si="17"/>
        <v>Soluciones OriónCanalIT-SW-07-05</v>
      </c>
      <c r="B205" s="100" t="str">
        <f t="shared" si="18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6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59">
        <f>SUMIF(ResumenCotizacion!$C:$C,E205,ResumenCotizacion!$P:$P)</f>
        <v>0</v>
      </c>
      <c r="W205" s="97">
        <f t="shared" si="19"/>
        <v>330624.99999999994</v>
      </c>
      <c r="X205" s="4">
        <f>ROUND(W205/(1-VLOOKUP("Total porcentaje:",ResumenCotizacion!$F:$H,3,0)),2)</f>
        <v>330625</v>
      </c>
      <c r="Y205" s="4">
        <f t="shared" si="20"/>
        <v>0</v>
      </c>
    </row>
    <row r="206" spans="1:25" ht="14.25" x14ac:dyDescent="0.2">
      <c r="A206" s="100" t="str">
        <f t="shared" si="17"/>
        <v>Soluciones OriónCanalIT-SW-07-06</v>
      </c>
      <c r="B206" s="100" t="str">
        <f t="shared" si="18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6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59">
        <f>SUMIF(ResumenCotizacion!$C:$C,E206,ResumenCotizacion!$P:$P)</f>
        <v>0</v>
      </c>
      <c r="W206" s="97">
        <f t="shared" si="19"/>
        <v>495937.49999999994</v>
      </c>
      <c r="X206" s="4">
        <f>ROUND(W206/(1-VLOOKUP("Total porcentaje:",ResumenCotizacion!$F:$H,3,0)),2)</f>
        <v>495937.5</v>
      </c>
      <c r="Y206" s="4">
        <f t="shared" si="20"/>
        <v>0</v>
      </c>
    </row>
    <row r="207" spans="1:25" ht="14.25" x14ac:dyDescent="0.2">
      <c r="A207" s="100" t="str">
        <f t="shared" si="17"/>
        <v>Soluciones OriónCanalIT-SW-08-01</v>
      </c>
      <c r="B207" s="100" t="str">
        <f t="shared" si="18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6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59">
        <f>SUMIF(ResumenCotizacion!$C:$C,E207,ResumenCotizacion!$P:$P)</f>
        <v>0</v>
      </c>
      <c r="W207" s="97">
        <f t="shared" si="19"/>
        <v>37500</v>
      </c>
      <c r="X207" s="4">
        <f>ROUND(W207/(1-VLOOKUP("Total porcentaje:",ResumenCotizacion!$F:$H,3,0)),2)</f>
        <v>37500</v>
      </c>
      <c r="Y207" s="4">
        <f t="shared" si="20"/>
        <v>0</v>
      </c>
    </row>
    <row r="208" spans="1:25" ht="14.25" x14ac:dyDescent="0.2">
      <c r="A208" s="100" t="str">
        <f t="shared" si="17"/>
        <v>Soluciones OriónCanalIT-SW-08-02</v>
      </c>
      <c r="B208" s="100" t="str">
        <f t="shared" si="18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6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59">
        <f>SUMIF(ResumenCotizacion!$C:$C,E208,ResumenCotizacion!$P:$P)</f>
        <v>0</v>
      </c>
      <c r="W208" s="97">
        <f t="shared" si="19"/>
        <v>56250</v>
      </c>
      <c r="X208" s="4">
        <f>ROUND(W208/(1-VLOOKUP("Total porcentaje:",ResumenCotizacion!$F:$H,3,0)),2)</f>
        <v>56250</v>
      </c>
      <c r="Y208" s="4">
        <f t="shared" si="20"/>
        <v>0</v>
      </c>
    </row>
    <row r="209" spans="1:25" ht="14.25" x14ac:dyDescent="0.2">
      <c r="A209" s="100" t="str">
        <f t="shared" si="17"/>
        <v>Soluciones OriónCanalIT-SW-08-03</v>
      </c>
      <c r="B209" s="100" t="str">
        <f t="shared" si="18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6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59">
        <f>SUMIF(ResumenCotizacion!$C:$C,E209,ResumenCotizacion!$P:$P)</f>
        <v>0</v>
      </c>
      <c r="W209" s="97">
        <f t="shared" si="19"/>
        <v>64687.499999999993</v>
      </c>
      <c r="X209" s="4">
        <f>ROUND(W209/(1-VLOOKUP("Total porcentaje:",ResumenCotizacion!$F:$H,3,0)),2)</f>
        <v>64687.5</v>
      </c>
      <c r="Y209" s="4">
        <f t="shared" si="20"/>
        <v>0</v>
      </c>
    </row>
    <row r="210" spans="1:25" ht="14.25" x14ac:dyDescent="0.2">
      <c r="A210" s="100" t="str">
        <f t="shared" si="17"/>
        <v>Soluciones OriónCanalIT-SW-08-04</v>
      </c>
      <c r="B210" s="100" t="str">
        <f t="shared" si="18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6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59">
        <f>SUMIF(ResumenCotizacion!$C:$C,E210,ResumenCotizacion!$P:$P)</f>
        <v>0</v>
      </c>
      <c r="W210" s="97">
        <f t="shared" si="19"/>
        <v>74390.624999999985</v>
      </c>
      <c r="X210" s="4">
        <f>ROUND(W210/(1-VLOOKUP("Total porcentaje:",ResumenCotizacion!$F:$H,3,0)),2)</f>
        <v>74390.63</v>
      </c>
      <c r="Y210" s="4">
        <f t="shared" si="20"/>
        <v>0</v>
      </c>
    </row>
    <row r="211" spans="1:25" ht="14.25" x14ac:dyDescent="0.2">
      <c r="A211" s="100" t="str">
        <f t="shared" si="17"/>
        <v>Soluciones OriónCanalIT-SW-08-05</v>
      </c>
      <c r="B211" s="100" t="str">
        <f t="shared" si="18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6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59">
        <f>SUMIF(ResumenCotizacion!$C:$C,E211,ResumenCotizacion!$P:$P)</f>
        <v>0</v>
      </c>
      <c r="W211" s="97">
        <f t="shared" si="19"/>
        <v>85549.218749999971</v>
      </c>
      <c r="X211" s="4">
        <f>ROUND(W211/(1-VLOOKUP("Total porcentaje:",ResumenCotizacion!$F:$H,3,0)),2)</f>
        <v>85549.22</v>
      </c>
      <c r="Y211" s="4">
        <f t="shared" si="20"/>
        <v>0</v>
      </c>
    </row>
    <row r="212" spans="1:25" ht="14.25" x14ac:dyDescent="0.2">
      <c r="A212" s="100" t="str">
        <f t="shared" si="17"/>
        <v>Soluciones OriónCanalIT-SW-08-06</v>
      </c>
      <c r="B212" s="100" t="str">
        <f t="shared" si="18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6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59">
        <f>SUMIF(ResumenCotizacion!$C:$C,E212,ResumenCotizacion!$P:$P)</f>
        <v>0</v>
      </c>
      <c r="W212" s="97">
        <f t="shared" si="19"/>
        <v>98381.601562499942</v>
      </c>
      <c r="X212" s="4">
        <f>ROUND(W212/(1-VLOOKUP("Total porcentaje:",ResumenCotizacion!$F:$H,3,0)),2)</f>
        <v>98381.6</v>
      </c>
      <c r="Y212" s="4">
        <f t="shared" si="20"/>
        <v>0</v>
      </c>
    </row>
    <row r="213" spans="1:25" ht="14.25" x14ac:dyDescent="0.2">
      <c r="A213" s="100" t="str">
        <f t="shared" si="17"/>
        <v>Soluciones OriónCanalIT-SW-09-01</v>
      </c>
      <c r="B213" s="100" t="str">
        <f t="shared" si="18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6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59">
        <f>SUMIF(ResumenCotizacion!$C:$C,E213,ResumenCotizacion!$P:$P)</f>
        <v>0</v>
      </c>
      <c r="W213" s="97">
        <f t="shared" si="19"/>
        <v>8750000</v>
      </c>
      <c r="X213" s="4">
        <f>ROUND(W213/(1-VLOOKUP("Total porcentaje:",ResumenCotizacion!$F:$H,3,0)),2)</f>
        <v>8750000</v>
      </c>
      <c r="Y213" s="4">
        <f t="shared" si="20"/>
        <v>0</v>
      </c>
    </row>
    <row r="214" spans="1:25" ht="14.25" x14ac:dyDescent="0.2">
      <c r="A214" s="100" t="str">
        <f t="shared" si="17"/>
        <v>Soluciones OriónCanalIT-SW-09-02</v>
      </c>
      <c r="B214" s="100" t="str">
        <f t="shared" si="18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6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59">
        <f>SUMIF(ResumenCotizacion!$C:$C,E214,ResumenCotizacion!$P:$P)</f>
        <v>0</v>
      </c>
      <c r="W214" s="97">
        <f t="shared" si="19"/>
        <v>13125000</v>
      </c>
      <c r="X214" s="4">
        <f>ROUND(W214/(1-VLOOKUP("Total porcentaje:",ResumenCotizacion!$F:$H,3,0)),2)</f>
        <v>13125000</v>
      </c>
      <c r="Y214" s="4">
        <f t="shared" si="20"/>
        <v>0</v>
      </c>
    </row>
    <row r="215" spans="1:25" ht="14.25" x14ac:dyDescent="0.2">
      <c r="A215" s="100" t="str">
        <f t="shared" si="17"/>
        <v>Soluciones OriónCanalIT-SW-09-03</v>
      </c>
      <c r="B215" s="100" t="str">
        <f t="shared" si="18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1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59">
        <f>SUMIF(ResumenCotizacion!$C:$C,E215,ResumenCotizacion!$P:$P)</f>
        <v>0</v>
      </c>
      <c r="W215" s="97">
        <f t="shared" si="19"/>
        <v>15093749.999999998</v>
      </c>
      <c r="X215" s="4">
        <f>ROUND(W215/(1-VLOOKUP("Total porcentaje:",ResumenCotizacion!$F:$H,3,0)),2)</f>
        <v>15093750</v>
      </c>
      <c r="Y215" s="4">
        <f t="shared" si="20"/>
        <v>0</v>
      </c>
    </row>
    <row r="216" spans="1:25" ht="14.25" x14ac:dyDescent="0.2">
      <c r="A216" s="100" t="str">
        <f t="shared" si="17"/>
        <v>Soluciones OriónCanalIT-SW-10-01</v>
      </c>
      <c r="B216" s="100" t="str">
        <f t="shared" si="18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1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59">
        <f>SUMIF(ResumenCotizacion!$C:$C,E216,ResumenCotizacion!$P:$P)</f>
        <v>0</v>
      </c>
      <c r="W216" s="97">
        <f t="shared" si="19"/>
        <v>300000</v>
      </c>
      <c r="X216" s="4">
        <f>ROUND(W216/(1-VLOOKUP("Total porcentaje:",ResumenCotizacion!$F:$H,3,0)),2)</f>
        <v>300000</v>
      </c>
      <c r="Y216" s="4">
        <f t="shared" si="20"/>
        <v>0</v>
      </c>
    </row>
    <row r="217" spans="1:25" ht="14.25" x14ac:dyDescent="0.2">
      <c r="A217" s="100" t="str">
        <f t="shared" si="17"/>
        <v>Soluciones OriónCanalIT-SW-10-02</v>
      </c>
      <c r="B217" s="100" t="str">
        <f t="shared" si="18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1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59">
        <f>SUMIF(ResumenCotizacion!$C:$C,E217,ResumenCotizacion!$P:$P)</f>
        <v>0</v>
      </c>
      <c r="W217" s="97">
        <f t="shared" si="19"/>
        <v>600000</v>
      </c>
      <c r="X217" s="4">
        <f>ROUND(W217/(1-VLOOKUP("Total porcentaje:",ResumenCotizacion!$F:$H,3,0)),2)</f>
        <v>600000</v>
      </c>
      <c r="Y217" s="4">
        <f t="shared" si="20"/>
        <v>0</v>
      </c>
    </row>
    <row r="218" spans="1:25" ht="14.25" x14ac:dyDescent="0.2">
      <c r="A218" s="100" t="str">
        <f t="shared" si="17"/>
        <v>Soluciones OriónCanalIT-SW-10-03</v>
      </c>
      <c r="B218" s="100" t="str">
        <f t="shared" si="18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1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59">
        <f>SUMIF(ResumenCotizacion!$C:$C,E218,ResumenCotizacion!$P:$P)</f>
        <v>0</v>
      </c>
      <c r="W218" s="97">
        <f t="shared" si="19"/>
        <v>250000</v>
      </c>
      <c r="X218" s="4">
        <f>ROUND(W218/(1-VLOOKUP("Total porcentaje:",ResumenCotizacion!$F:$H,3,0)),2)</f>
        <v>250000</v>
      </c>
      <c r="Y218" s="4">
        <f t="shared" si="20"/>
        <v>0</v>
      </c>
    </row>
    <row r="219" spans="1:25" ht="14.25" x14ac:dyDescent="0.2">
      <c r="A219" s="100" t="str">
        <f t="shared" si="17"/>
        <v>Soluciones OriónCanalIT-SW-10-04</v>
      </c>
      <c r="B219" s="100" t="str">
        <f t="shared" si="18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1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59">
        <f>SUMIF(ResumenCotizacion!$C:$C,E219,ResumenCotizacion!$P:$P)</f>
        <v>0</v>
      </c>
      <c r="W219" s="97">
        <f t="shared" si="19"/>
        <v>300000</v>
      </c>
      <c r="X219" s="4">
        <f>ROUND(W219/(1-VLOOKUP("Total porcentaje:",ResumenCotizacion!$F:$H,3,0)),2)</f>
        <v>300000</v>
      </c>
      <c r="Y219" s="4">
        <f t="shared" si="20"/>
        <v>0</v>
      </c>
    </row>
    <row r="220" spans="1:25" ht="14.25" x14ac:dyDescent="0.2">
      <c r="A220" s="100" t="str">
        <f t="shared" si="17"/>
        <v>Soluciones OriónCanalIT-SW-10-05</v>
      </c>
      <c r="B220" s="100" t="str">
        <f t="shared" si="18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1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59">
        <f>SUMIF(ResumenCotizacion!$C:$C,E220,ResumenCotizacion!$P:$P)</f>
        <v>0</v>
      </c>
      <c r="W220" s="97">
        <f t="shared" si="19"/>
        <v>600000</v>
      </c>
      <c r="X220" s="4">
        <f>ROUND(W220/(1-VLOOKUP("Total porcentaje:",ResumenCotizacion!$F:$H,3,0)),2)</f>
        <v>600000</v>
      </c>
      <c r="Y220" s="4">
        <f t="shared" si="20"/>
        <v>0</v>
      </c>
    </row>
    <row r="221" spans="1:25" ht="14.25" x14ac:dyDescent="0.2">
      <c r="A221" s="100" t="str">
        <f t="shared" si="17"/>
        <v>Soluciones OriónCanalIT-SW-10-06</v>
      </c>
      <c r="B221" s="100" t="str">
        <f t="shared" si="18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1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59">
        <f>SUMIF(ResumenCotizacion!$C:$C,E221,ResumenCotizacion!$P:$P)</f>
        <v>25</v>
      </c>
      <c r="W221" s="97">
        <f t="shared" si="19"/>
        <v>500000</v>
      </c>
      <c r="X221" s="4">
        <f>ROUND(W221/(1-VLOOKUP("Total porcentaje:",ResumenCotizacion!$F:$H,3,0)),2)</f>
        <v>500000</v>
      </c>
      <c r="Y221" s="4">
        <f t="shared" si="20"/>
        <v>12500000</v>
      </c>
    </row>
    <row r="222" spans="1:25" ht="14.25" x14ac:dyDescent="0.2">
      <c r="A222" s="100" t="str">
        <f t="shared" si="17"/>
        <v>Soluciones OriónCanalIT-SW-11-01</v>
      </c>
      <c r="B222" s="100" t="str">
        <f t="shared" si="18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1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59">
        <f>SUMIF(ResumenCotizacion!$C:$C,E222,ResumenCotizacion!$P:$P)</f>
        <v>0</v>
      </c>
      <c r="W222" s="97">
        <f t="shared" si="19"/>
        <v>500000</v>
      </c>
      <c r="X222" s="4">
        <f>ROUND(W222/(1-VLOOKUP("Total porcentaje:",ResumenCotizacion!$F:$H,3,0)),2)</f>
        <v>500000</v>
      </c>
      <c r="Y222" s="4">
        <f t="shared" si="20"/>
        <v>0</v>
      </c>
    </row>
    <row r="223" spans="1:25" ht="14.25" x14ac:dyDescent="0.2">
      <c r="A223" s="100" t="str">
        <f t="shared" si="17"/>
        <v>Soluciones OriónCanalIT-SW-11-02</v>
      </c>
      <c r="B223" s="100" t="str">
        <f t="shared" si="18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1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59">
        <f>SUMIF(ResumenCotizacion!$C:$C,E223,ResumenCotizacion!$P:$P)</f>
        <v>0</v>
      </c>
      <c r="W223" s="97">
        <f t="shared" si="19"/>
        <v>300000</v>
      </c>
      <c r="X223" s="4">
        <f>ROUND(W223/(1-VLOOKUP("Total porcentaje:",ResumenCotizacion!$F:$H,3,0)),2)</f>
        <v>300000</v>
      </c>
      <c r="Y223" s="4">
        <f t="shared" si="20"/>
        <v>0</v>
      </c>
    </row>
    <row r="224" spans="1:25" ht="14.25" x14ac:dyDescent="0.2">
      <c r="A224" s="100" t="str">
        <f t="shared" si="17"/>
        <v>Soluciones OriónCanalIT-SW-11-03</v>
      </c>
      <c r="B224" s="100" t="str">
        <f t="shared" si="18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1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59">
        <f>SUMIF(ResumenCotizacion!$C:$C,E224,ResumenCotizacion!$P:$P)</f>
        <v>0</v>
      </c>
      <c r="W224" s="97">
        <f t="shared" si="19"/>
        <v>600000</v>
      </c>
      <c r="X224" s="4">
        <f>ROUND(W224/(1-VLOOKUP("Total porcentaje:",ResumenCotizacion!$F:$H,3,0)),2)</f>
        <v>600000</v>
      </c>
      <c r="Y224" s="4">
        <f t="shared" si="20"/>
        <v>0</v>
      </c>
    </row>
    <row r="225" spans="1:25" ht="14.25" x14ac:dyDescent="0.2">
      <c r="A225" s="100" t="str">
        <f t="shared" si="17"/>
        <v>Soluciones OriónCanalIT-SW-11-04</v>
      </c>
      <c r="B225" s="100" t="str">
        <f t="shared" si="18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1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59">
        <f>SUMIF(ResumenCotizacion!$C:$C,E225,ResumenCotizacion!$P:$P)</f>
        <v>0</v>
      </c>
      <c r="W225" s="97">
        <f t="shared" si="19"/>
        <v>300000</v>
      </c>
      <c r="X225" s="4">
        <f>ROUND(W225/(1-VLOOKUP("Total porcentaje:",ResumenCotizacion!$F:$H,3,0)),2)</f>
        <v>300000</v>
      </c>
      <c r="Y225" s="4">
        <f t="shared" si="20"/>
        <v>0</v>
      </c>
    </row>
    <row r="226" spans="1:25" ht="14.25" x14ac:dyDescent="0.2">
      <c r="A226" s="100" t="str">
        <f t="shared" si="17"/>
        <v>Soluciones OriónCanalIT-SW-11-05</v>
      </c>
      <c r="B226" s="100" t="str">
        <f t="shared" si="18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1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59">
        <f>SUMIF(ResumenCotizacion!$C:$C,E226,ResumenCotizacion!$P:$P)</f>
        <v>0</v>
      </c>
      <c r="W226" s="97">
        <f t="shared" si="19"/>
        <v>600000</v>
      </c>
      <c r="X226" s="4">
        <f>ROUND(W226/(1-VLOOKUP("Total porcentaje:",ResumenCotizacion!$F:$H,3,0)),2)</f>
        <v>600000</v>
      </c>
      <c r="Y226" s="4">
        <f t="shared" si="20"/>
        <v>0</v>
      </c>
    </row>
    <row r="227" spans="1:25" ht="14.25" x14ac:dyDescent="0.2">
      <c r="A227" s="100" t="str">
        <f t="shared" si="17"/>
        <v>Soluciones OriónCanalIT-SW-11-06</v>
      </c>
      <c r="B227" s="100" t="str">
        <f t="shared" si="18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1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59">
        <f>SUMIF(ResumenCotizacion!$C:$C,E227,ResumenCotizacion!$P:$P)</f>
        <v>0</v>
      </c>
      <c r="W227" s="97">
        <f t="shared" si="19"/>
        <v>250000</v>
      </c>
      <c r="X227" s="4">
        <f>ROUND(W227/(1-VLOOKUP("Total porcentaje:",ResumenCotizacion!$F:$H,3,0)),2)</f>
        <v>250000</v>
      </c>
      <c r="Y227" s="4">
        <f t="shared" si="20"/>
        <v>0</v>
      </c>
    </row>
    <row r="228" spans="1:25" ht="14.25" x14ac:dyDescent="0.2">
      <c r="A228" s="100" t="str">
        <f t="shared" si="17"/>
        <v>EforcersCanalIT-SW-01-01</v>
      </c>
      <c r="B228" s="100" t="str">
        <f t="shared" si="18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1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59">
        <f>SUMIF(ResumenCotizacion!$C:$C,E228,ResumenCotizacion!$P:$P)</f>
        <v>0</v>
      </c>
      <c r="W228" s="97">
        <f t="shared" si="19"/>
        <v>502000</v>
      </c>
      <c r="X228" s="4">
        <f>ROUND(W228/(1-VLOOKUP("Total porcentaje:",ResumenCotizacion!$F:$H,3,0)),2)</f>
        <v>502000</v>
      </c>
      <c r="Y228" s="4">
        <f t="shared" si="20"/>
        <v>0</v>
      </c>
    </row>
    <row r="229" spans="1:25" ht="14.25" x14ac:dyDescent="0.2">
      <c r="A229" s="100" t="str">
        <f t="shared" si="17"/>
        <v>EforcersCanalIT-SW-01-02</v>
      </c>
      <c r="B229" s="100" t="str">
        <f t="shared" si="18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1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59">
        <f>SUMIF(ResumenCotizacion!$C:$C,E229,ResumenCotizacion!$P:$P)</f>
        <v>0</v>
      </c>
      <c r="W229" s="97">
        <f t="shared" si="19"/>
        <v>750000</v>
      </c>
      <c r="X229" s="4">
        <f>ROUND(W229/(1-VLOOKUP("Total porcentaje:",ResumenCotizacion!$F:$H,3,0)),2)</f>
        <v>750000</v>
      </c>
      <c r="Y229" s="4">
        <f t="shared" si="20"/>
        <v>0</v>
      </c>
    </row>
    <row r="230" spans="1:25" ht="14.25" x14ac:dyDescent="0.2">
      <c r="A230" s="100" t="str">
        <f t="shared" si="17"/>
        <v>EforcersCanalIT-SW-01-03</v>
      </c>
      <c r="B230" s="100" t="str">
        <f t="shared" si="18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1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59">
        <f>SUMIF(ResumenCotizacion!$C:$C,E230,ResumenCotizacion!$P:$P)</f>
        <v>0</v>
      </c>
      <c r="W230" s="97">
        <f t="shared" si="19"/>
        <v>502000</v>
      </c>
      <c r="X230" s="4">
        <f>ROUND(W230/(1-VLOOKUP("Total porcentaje:",ResumenCotizacion!$F:$H,3,0)),2)</f>
        <v>502000</v>
      </c>
      <c r="Y230" s="4">
        <f t="shared" si="20"/>
        <v>0</v>
      </c>
    </row>
    <row r="231" spans="1:25" ht="14.25" x14ac:dyDescent="0.2">
      <c r="A231" s="100" t="str">
        <f t="shared" si="17"/>
        <v>EforcersCanalIT-SW-01-04</v>
      </c>
      <c r="B231" s="100" t="str">
        <f t="shared" si="18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1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59">
        <f>SUMIF(ResumenCotizacion!$C:$C,E231,ResumenCotizacion!$P:$P)</f>
        <v>0</v>
      </c>
      <c r="W231" s="97">
        <f t="shared" si="19"/>
        <v>1790000</v>
      </c>
      <c r="X231" s="4">
        <f>ROUND(W231/(1-VLOOKUP("Total porcentaje:",ResumenCotizacion!$F:$H,3,0)),2)</f>
        <v>1790000</v>
      </c>
      <c r="Y231" s="4">
        <f t="shared" si="20"/>
        <v>0</v>
      </c>
    </row>
    <row r="232" spans="1:25" ht="14.25" x14ac:dyDescent="0.2">
      <c r="A232" s="100" t="str">
        <f t="shared" si="17"/>
        <v>EforcersCanalIT-SW-01-05</v>
      </c>
      <c r="B232" s="100" t="str">
        <f t="shared" si="18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1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59">
        <f>SUMIF(ResumenCotizacion!$C:$C,E232,ResumenCotizacion!$P:$P)</f>
        <v>0</v>
      </c>
      <c r="W232" s="97">
        <f t="shared" si="19"/>
        <v>502000</v>
      </c>
      <c r="X232" s="4">
        <f>ROUND(W232/(1-VLOOKUP("Total porcentaje:",ResumenCotizacion!$F:$H,3,0)),2)</f>
        <v>502000</v>
      </c>
      <c r="Y232" s="4">
        <f t="shared" si="20"/>
        <v>0</v>
      </c>
    </row>
    <row r="233" spans="1:25" ht="14.25" x14ac:dyDescent="0.2">
      <c r="A233" s="100" t="str">
        <f t="shared" si="17"/>
        <v>EforcersCanalIT-SW-01-06</v>
      </c>
      <c r="B233" s="100" t="str">
        <f t="shared" si="18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1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59">
        <f>SUMIF(ResumenCotizacion!$C:$C,E233,ResumenCotizacion!$P:$P)</f>
        <v>0</v>
      </c>
      <c r="W233" s="97">
        <f t="shared" si="19"/>
        <v>2150000</v>
      </c>
      <c r="X233" s="4">
        <f>ROUND(W233/(1-VLOOKUP("Total porcentaje:",ResumenCotizacion!$F:$H,3,0)),2)</f>
        <v>2150000</v>
      </c>
      <c r="Y233" s="4">
        <f t="shared" si="20"/>
        <v>0</v>
      </c>
    </row>
    <row r="234" spans="1:25" ht="14.25" x14ac:dyDescent="0.2">
      <c r="A234" s="100" t="str">
        <f t="shared" si="17"/>
        <v>EforcersCanalIT-SW-02-01</v>
      </c>
      <c r="B234" s="100" t="str">
        <f t="shared" si="18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1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59">
        <f>SUMIF(ResumenCotizacion!$C:$C,E234,ResumenCotizacion!$P:$P)</f>
        <v>0</v>
      </c>
      <c r="W234" s="97">
        <f t="shared" si="19"/>
        <v>502000</v>
      </c>
      <c r="X234" s="4">
        <f>ROUND(W234/(1-VLOOKUP("Total porcentaje:",ResumenCotizacion!$F:$H,3,0)),2)</f>
        <v>502000</v>
      </c>
      <c r="Y234" s="4">
        <f t="shared" si="20"/>
        <v>0</v>
      </c>
    </row>
    <row r="235" spans="1:25" ht="14.25" x14ac:dyDescent="0.2">
      <c r="A235" s="100" t="str">
        <f t="shared" si="17"/>
        <v>EforcersCanalIT-SW-02-02</v>
      </c>
      <c r="B235" s="100" t="str">
        <f t="shared" si="18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1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59">
        <f>SUMIF(ResumenCotizacion!$C:$C,E235,ResumenCotizacion!$P:$P)</f>
        <v>0</v>
      </c>
      <c r="W235" s="97">
        <f t="shared" si="19"/>
        <v>750000</v>
      </c>
      <c r="X235" s="4">
        <f>ROUND(W235/(1-VLOOKUP("Total porcentaje:",ResumenCotizacion!$F:$H,3,0)),2)</f>
        <v>750000</v>
      </c>
      <c r="Y235" s="4">
        <f t="shared" si="20"/>
        <v>0</v>
      </c>
    </row>
    <row r="236" spans="1:25" ht="14.25" x14ac:dyDescent="0.2">
      <c r="A236" s="100" t="str">
        <f t="shared" si="17"/>
        <v>EforcersCanalIT-SW-02-03</v>
      </c>
      <c r="B236" s="100" t="str">
        <f t="shared" si="18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1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59">
        <f>SUMIF(ResumenCotizacion!$C:$C,E236,ResumenCotizacion!$P:$P)</f>
        <v>0</v>
      </c>
      <c r="W236" s="97">
        <f t="shared" si="19"/>
        <v>502000</v>
      </c>
      <c r="X236" s="4">
        <f>ROUND(W236/(1-VLOOKUP("Total porcentaje:",ResumenCotizacion!$F:$H,3,0)),2)</f>
        <v>502000</v>
      </c>
      <c r="Y236" s="4">
        <f t="shared" si="20"/>
        <v>0</v>
      </c>
    </row>
    <row r="237" spans="1:25" ht="14.25" x14ac:dyDescent="0.2">
      <c r="A237" s="100" t="str">
        <f t="shared" si="17"/>
        <v>EforcersCanalIT-SW-02-04</v>
      </c>
      <c r="B237" s="100" t="str">
        <f t="shared" si="18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1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59">
        <f>SUMIF(ResumenCotizacion!$C:$C,E237,ResumenCotizacion!$P:$P)</f>
        <v>0</v>
      </c>
      <c r="W237" s="97">
        <f t="shared" si="19"/>
        <v>1790000</v>
      </c>
      <c r="X237" s="4">
        <f>ROUND(W237/(1-VLOOKUP("Total porcentaje:",ResumenCotizacion!$F:$H,3,0)),2)</f>
        <v>1790000</v>
      </c>
      <c r="Y237" s="4">
        <f t="shared" si="20"/>
        <v>0</v>
      </c>
    </row>
    <row r="238" spans="1:25" ht="14.25" x14ac:dyDescent="0.2">
      <c r="A238" s="100" t="str">
        <f t="shared" si="17"/>
        <v>EforcersCanalIT-SW-02-05</v>
      </c>
      <c r="B238" s="100" t="str">
        <f t="shared" si="18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1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59">
        <f>SUMIF(ResumenCotizacion!$C:$C,E238,ResumenCotizacion!$P:$P)</f>
        <v>0</v>
      </c>
      <c r="W238" s="97">
        <f t="shared" si="19"/>
        <v>502000</v>
      </c>
      <c r="X238" s="4">
        <f>ROUND(W238/(1-VLOOKUP("Total porcentaje:",ResumenCotizacion!$F:$H,3,0)),2)</f>
        <v>502000</v>
      </c>
      <c r="Y238" s="4">
        <f t="shared" si="20"/>
        <v>0</v>
      </c>
    </row>
    <row r="239" spans="1:25" ht="14.25" x14ac:dyDescent="0.2">
      <c r="A239" s="100" t="str">
        <f t="shared" si="17"/>
        <v>EforcersCanalIT-SW-02-06</v>
      </c>
      <c r="B239" s="100" t="str">
        <f t="shared" si="18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1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59">
        <f>SUMIF(ResumenCotizacion!$C:$C,E239,ResumenCotizacion!$P:$P)</f>
        <v>0</v>
      </c>
      <c r="W239" s="97">
        <f t="shared" si="19"/>
        <v>2150000</v>
      </c>
      <c r="X239" s="4">
        <f>ROUND(W239/(1-VLOOKUP("Total porcentaje:",ResumenCotizacion!$F:$H,3,0)),2)</f>
        <v>2150000</v>
      </c>
      <c r="Y239" s="4">
        <f t="shared" si="20"/>
        <v>0</v>
      </c>
    </row>
    <row r="240" spans="1:25" ht="14.25" x14ac:dyDescent="0.2">
      <c r="A240" s="100" t="str">
        <f t="shared" si="17"/>
        <v>EforcersCanalIT-SW-03-01</v>
      </c>
      <c r="B240" s="100" t="str">
        <f t="shared" si="18"/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1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59">
        <f>SUMIF(ResumenCotizacion!$C:$C,E240,ResumenCotizacion!$P:$P)</f>
        <v>0</v>
      </c>
      <c r="W240" s="97">
        <f t="shared" si="19"/>
        <v>502000</v>
      </c>
      <c r="X240" s="4">
        <f>ROUND(W240/(1-VLOOKUP("Total porcentaje:",ResumenCotizacion!$F:$H,3,0)),2)</f>
        <v>502000</v>
      </c>
      <c r="Y240" s="4">
        <f t="shared" si="20"/>
        <v>0</v>
      </c>
    </row>
    <row r="241" spans="1:25" ht="14.25" x14ac:dyDescent="0.2">
      <c r="A241" s="100" t="str">
        <f t="shared" si="17"/>
        <v>EforcersCanalIT-SW-03-02</v>
      </c>
      <c r="B241" s="100" t="str">
        <f t="shared" si="18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1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59">
        <f>SUMIF(ResumenCotizacion!$C:$C,E241,ResumenCotizacion!$P:$P)</f>
        <v>0</v>
      </c>
      <c r="W241" s="97">
        <f t="shared" si="19"/>
        <v>750000</v>
      </c>
      <c r="X241" s="4">
        <f>ROUND(W241/(1-VLOOKUP("Total porcentaje:",ResumenCotizacion!$F:$H,3,0)),2)</f>
        <v>750000</v>
      </c>
      <c r="Y241" s="4">
        <f t="shared" si="20"/>
        <v>0</v>
      </c>
    </row>
    <row r="242" spans="1:25" ht="14.25" x14ac:dyDescent="0.2">
      <c r="A242" s="100" t="str">
        <f t="shared" si="17"/>
        <v>EforcersCanalIT-SW-03-03</v>
      </c>
      <c r="B242" s="100" t="str">
        <f t="shared" si="18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1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59">
        <f>SUMIF(ResumenCotizacion!$C:$C,E242,ResumenCotizacion!$P:$P)</f>
        <v>0</v>
      </c>
      <c r="W242" s="97">
        <f t="shared" si="19"/>
        <v>502000</v>
      </c>
      <c r="X242" s="4">
        <f>ROUND(W242/(1-VLOOKUP("Total porcentaje:",ResumenCotizacion!$F:$H,3,0)),2)</f>
        <v>502000</v>
      </c>
      <c r="Y242" s="4">
        <f t="shared" si="20"/>
        <v>0</v>
      </c>
    </row>
    <row r="243" spans="1:25" ht="14.25" x14ac:dyDescent="0.2">
      <c r="A243" s="100" t="str">
        <f t="shared" si="17"/>
        <v>EforcersCanalIT-SW-03-04</v>
      </c>
      <c r="B243" s="100" t="str">
        <f t="shared" si="18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1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59">
        <f>SUMIF(ResumenCotizacion!$C:$C,E243,ResumenCotizacion!$P:$P)</f>
        <v>0</v>
      </c>
      <c r="W243" s="97">
        <f t="shared" si="19"/>
        <v>1790000</v>
      </c>
      <c r="X243" s="4">
        <f>ROUND(W243/(1-VLOOKUP("Total porcentaje:",ResumenCotizacion!$F:$H,3,0)),2)</f>
        <v>1790000</v>
      </c>
      <c r="Y243" s="4">
        <f t="shared" si="20"/>
        <v>0</v>
      </c>
    </row>
    <row r="244" spans="1:25" ht="14.25" x14ac:dyDescent="0.2">
      <c r="A244" s="100" t="str">
        <f t="shared" si="17"/>
        <v>EforcersCanalIT-SW-03-05</v>
      </c>
      <c r="B244" s="100" t="str">
        <f t="shared" si="18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1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59">
        <f>SUMIF(ResumenCotizacion!$C:$C,E244,ResumenCotizacion!$P:$P)</f>
        <v>0</v>
      </c>
      <c r="W244" s="97">
        <f t="shared" si="19"/>
        <v>502000</v>
      </c>
      <c r="X244" s="4">
        <f>ROUND(W244/(1-VLOOKUP("Total porcentaje:",ResumenCotizacion!$F:$H,3,0)),2)</f>
        <v>502000</v>
      </c>
      <c r="Y244" s="4">
        <f t="shared" si="20"/>
        <v>0</v>
      </c>
    </row>
    <row r="245" spans="1:25" ht="14.25" x14ac:dyDescent="0.2">
      <c r="A245" s="100" t="str">
        <f t="shared" si="17"/>
        <v>EforcersCanalIT-SW-03-06</v>
      </c>
      <c r="B245" s="100" t="str">
        <f t="shared" si="18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1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59">
        <f>SUMIF(ResumenCotizacion!$C:$C,E245,ResumenCotizacion!$P:$P)</f>
        <v>0</v>
      </c>
      <c r="W245" s="97">
        <f t="shared" si="19"/>
        <v>2150000</v>
      </c>
      <c r="X245" s="4">
        <f>ROUND(W245/(1-VLOOKUP("Total porcentaje:",ResumenCotizacion!$F:$H,3,0)),2)</f>
        <v>2150000</v>
      </c>
      <c r="Y245" s="4">
        <f t="shared" si="20"/>
        <v>0</v>
      </c>
    </row>
    <row r="246" spans="1:25" ht="14.25" x14ac:dyDescent="0.2">
      <c r="A246" s="100" t="str">
        <f t="shared" si="17"/>
        <v>EforcersCanalIT-SW-04-01</v>
      </c>
      <c r="B246" s="100" t="str">
        <f t="shared" si="18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1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59">
        <f>SUMIF(ResumenCotizacion!$C:$C,E246,ResumenCotizacion!$P:$P)</f>
        <v>0</v>
      </c>
      <c r="W246" s="97">
        <f t="shared" si="19"/>
        <v>502000</v>
      </c>
      <c r="X246" s="4">
        <f>ROUND(W246/(1-VLOOKUP("Total porcentaje:",ResumenCotizacion!$F:$H,3,0)),2)</f>
        <v>502000</v>
      </c>
      <c r="Y246" s="4">
        <f t="shared" si="20"/>
        <v>0</v>
      </c>
    </row>
    <row r="247" spans="1:25" ht="14.25" x14ac:dyDescent="0.2">
      <c r="A247" s="100" t="str">
        <f t="shared" si="17"/>
        <v>EforcersCanalIT-SW-04-02</v>
      </c>
      <c r="B247" s="100" t="str">
        <f t="shared" si="18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1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59">
        <f>SUMIF(ResumenCotizacion!$C:$C,E247,ResumenCotizacion!$P:$P)</f>
        <v>0</v>
      </c>
      <c r="W247" s="97">
        <f t="shared" si="19"/>
        <v>750000</v>
      </c>
      <c r="X247" s="4">
        <f>ROUND(W247/(1-VLOOKUP("Total porcentaje:",ResumenCotizacion!$F:$H,3,0)),2)</f>
        <v>750000</v>
      </c>
      <c r="Y247" s="4">
        <f t="shared" si="20"/>
        <v>0</v>
      </c>
    </row>
    <row r="248" spans="1:25" ht="14.25" x14ac:dyDescent="0.2">
      <c r="A248" s="100" t="str">
        <f t="shared" si="17"/>
        <v>EforcersCanalIT-SW-04-03</v>
      </c>
      <c r="B248" s="100" t="str">
        <f t="shared" si="18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1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59">
        <f>SUMIF(ResumenCotizacion!$C:$C,E248,ResumenCotizacion!$P:$P)</f>
        <v>0</v>
      </c>
      <c r="W248" s="97">
        <f t="shared" si="19"/>
        <v>502000</v>
      </c>
      <c r="X248" s="4">
        <f>ROUND(W248/(1-VLOOKUP("Total porcentaje:",ResumenCotizacion!$F:$H,3,0)),2)</f>
        <v>502000</v>
      </c>
      <c r="Y248" s="4">
        <f t="shared" si="20"/>
        <v>0</v>
      </c>
    </row>
    <row r="249" spans="1:25" ht="14.25" x14ac:dyDescent="0.2">
      <c r="A249" s="100" t="str">
        <f t="shared" si="17"/>
        <v>EforcersCanalIT-SW-04-04</v>
      </c>
      <c r="B249" s="100" t="str">
        <f t="shared" si="18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1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59">
        <f>SUMIF(ResumenCotizacion!$C:$C,E249,ResumenCotizacion!$P:$P)</f>
        <v>0</v>
      </c>
      <c r="W249" s="97">
        <f t="shared" si="19"/>
        <v>1790000</v>
      </c>
      <c r="X249" s="4">
        <f>ROUND(W249/(1-VLOOKUP("Total porcentaje:",ResumenCotizacion!$F:$H,3,0)),2)</f>
        <v>1790000</v>
      </c>
      <c r="Y249" s="4">
        <f t="shared" si="20"/>
        <v>0</v>
      </c>
    </row>
    <row r="250" spans="1:25" ht="14.25" x14ac:dyDescent="0.2">
      <c r="A250" s="100" t="str">
        <f t="shared" si="17"/>
        <v>EforcersCanalIT-SW-04-05</v>
      </c>
      <c r="B250" s="100" t="str">
        <f t="shared" si="18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1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59">
        <f>SUMIF(ResumenCotizacion!$C:$C,E250,ResumenCotizacion!$P:$P)</f>
        <v>0</v>
      </c>
      <c r="W250" s="97">
        <f t="shared" si="19"/>
        <v>502000</v>
      </c>
      <c r="X250" s="4">
        <f>ROUND(W250/(1-VLOOKUP("Total porcentaje:",ResumenCotizacion!$F:$H,3,0)),2)</f>
        <v>502000</v>
      </c>
      <c r="Y250" s="4">
        <f t="shared" si="20"/>
        <v>0</v>
      </c>
    </row>
    <row r="251" spans="1:25" ht="14.25" x14ac:dyDescent="0.2">
      <c r="A251" s="100" t="str">
        <f t="shared" si="17"/>
        <v>EforcersCanalIT-SW-04-06</v>
      </c>
      <c r="B251" s="100" t="str">
        <f t="shared" si="18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1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59">
        <f>SUMIF(ResumenCotizacion!$C:$C,E251,ResumenCotizacion!$P:$P)</f>
        <v>0</v>
      </c>
      <c r="W251" s="97">
        <f t="shared" si="19"/>
        <v>2150000</v>
      </c>
      <c r="X251" s="4">
        <f>ROUND(W251/(1-VLOOKUP("Total porcentaje:",ResumenCotizacion!$F:$H,3,0)),2)</f>
        <v>2150000</v>
      </c>
      <c r="Y251" s="4">
        <f t="shared" si="20"/>
        <v>0</v>
      </c>
    </row>
    <row r="252" spans="1:25" ht="14.25" x14ac:dyDescent="0.2">
      <c r="A252" s="100" t="str">
        <f t="shared" si="17"/>
        <v>EforcersCanalIT-SW-05-01</v>
      </c>
      <c r="B252" s="100" t="str">
        <f t="shared" si="18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1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59">
        <f>SUMIF(ResumenCotizacion!$C:$C,E252,ResumenCotizacion!$P:$P)</f>
        <v>0</v>
      </c>
      <c r="W252" s="97">
        <f t="shared" si="19"/>
        <v>100000</v>
      </c>
      <c r="X252" s="4">
        <f>ROUND(W252/(1-VLOOKUP("Total porcentaje:",ResumenCotizacion!$F:$H,3,0)),2)</f>
        <v>100000</v>
      </c>
      <c r="Y252" s="4">
        <f t="shared" si="20"/>
        <v>0</v>
      </c>
    </row>
    <row r="253" spans="1:25" ht="14.25" x14ac:dyDescent="0.2">
      <c r="A253" s="100" t="str">
        <f t="shared" si="17"/>
        <v>EforcersCanalIT-SW-05-02</v>
      </c>
      <c r="B253" s="100" t="str">
        <f t="shared" si="18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1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59">
        <f>SUMIF(ResumenCotizacion!$C:$C,E253,ResumenCotizacion!$P:$P)</f>
        <v>0</v>
      </c>
      <c r="W253" s="97">
        <f t="shared" si="19"/>
        <v>165000</v>
      </c>
      <c r="X253" s="4">
        <f>ROUND(W253/(1-VLOOKUP("Total porcentaje:",ResumenCotizacion!$F:$H,3,0)),2)</f>
        <v>165000</v>
      </c>
      <c r="Y253" s="4">
        <f t="shared" si="20"/>
        <v>0</v>
      </c>
    </row>
    <row r="254" spans="1:25" ht="14.25" x14ac:dyDescent="0.2">
      <c r="A254" s="100" t="str">
        <f t="shared" si="17"/>
        <v>EforcersCanalIT-SW-05-03</v>
      </c>
      <c r="B254" s="100" t="str">
        <f t="shared" si="18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1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59">
        <f>SUMIF(ResumenCotizacion!$C:$C,E254,ResumenCotizacion!$P:$P)</f>
        <v>0</v>
      </c>
      <c r="W254" s="97">
        <f t="shared" si="19"/>
        <v>100000</v>
      </c>
      <c r="X254" s="4">
        <f>ROUND(W254/(1-VLOOKUP("Total porcentaje:",ResumenCotizacion!$F:$H,3,0)),2)</f>
        <v>100000</v>
      </c>
      <c r="Y254" s="4">
        <f t="shared" si="20"/>
        <v>0</v>
      </c>
    </row>
    <row r="255" spans="1:25" ht="14.25" x14ac:dyDescent="0.2">
      <c r="A255" s="100" t="str">
        <f t="shared" si="17"/>
        <v>EforcersCanalIT-SW-05-04</v>
      </c>
      <c r="B255" s="100" t="str">
        <f t="shared" si="18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1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59">
        <f>SUMIF(ResumenCotizacion!$C:$C,E255,ResumenCotizacion!$P:$P)</f>
        <v>0</v>
      </c>
      <c r="W255" s="97">
        <f t="shared" si="19"/>
        <v>165000</v>
      </c>
      <c r="X255" s="4">
        <f>ROUND(W255/(1-VLOOKUP("Total porcentaje:",ResumenCotizacion!$F:$H,3,0)),2)</f>
        <v>165000</v>
      </c>
      <c r="Y255" s="4">
        <f t="shared" si="20"/>
        <v>0</v>
      </c>
    </row>
    <row r="256" spans="1:25" ht="14.25" x14ac:dyDescent="0.2">
      <c r="A256" s="100" t="str">
        <f t="shared" si="17"/>
        <v>EforcersCanalIT-SW-05-05</v>
      </c>
      <c r="B256" s="100" t="str">
        <f t="shared" si="18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1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59">
        <f>SUMIF(ResumenCotizacion!$C:$C,E256,ResumenCotizacion!$P:$P)</f>
        <v>0</v>
      </c>
      <c r="W256" s="97">
        <f t="shared" si="19"/>
        <v>100000</v>
      </c>
      <c r="X256" s="4">
        <f>ROUND(W256/(1-VLOOKUP("Total porcentaje:",ResumenCotizacion!$F:$H,3,0)),2)</f>
        <v>100000</v>
      </c>
      <c r="Y256" s="4">
        <f t="shared" si="20"/>
        <v>0</v>
      </c>
    </row>
    <row r="257" spans="1:25" ht="14.25" x14ac:dyDescent="0.2">
      <c r="A257" s="100" t="str">
        <f t="shared" si="17"/>
        <v>EforcersCanalIT-SW-05-06</v>
      </c>
      <c r="B257" s="100" t="str">
        <f t="shared" si="18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1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59">
        <f>SUMIF(ResumenCotizacion!$C:$C,E257,ResumenCotizacion!$P:$P)</f>
        <v>0</v>
      </c>
      <c r="W257" s="97">
        <f t="shared" si="19"/>
        <v>165000</v>
      </c>
      <c r="X257" s="4">
        <f>ROUND(W257/(1-VLOOKUP("Total porcentaje:",ResumenCotizacion!$F:$H,3,0)),2)</f>
        <v>165000</v>
      </c>
      <c r="Y257" s="4">
        <f t="shared" si="20"/>
        <v>0</v>
      </c>
    </row>
    <row r="258" spans="1:25" ht="14.25" x14ac:dyDescent="0.2">
      <c r="A258" s="100" t="str">
        <f t="shared" ref="A258:A321" si="22">D258&amp;F258&amp;E258</f>
        <v>EforcersCanalIT-SW-06-01</v>
      </c>
      <c r="B258" s="100" t="str">
        <f t="shared" ref="B258:B321" si="23">E258&amp;F258</f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1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59">
        <f>SUMIF(ResumenCotizacion!$C:$C,E258,ResumenCotizacion!$P:$P)</f>
        <v>0</v>
      </c>
      <c r="W258" s="97">
        <f t="shared" si="19"/>
        <v>24000000</v>
      </c>
      <c r="X258" s="4">
        <f>ROUND(W258/(1-VLOOKUP("Total porcentaje:",ResumenCotizacion!$F:$H,3,0)),2)</f>
        <v>24000000</v>
      </c>
      <c r="Y258" s="4">
        <f t="shared" si="20"/>
        <v>0</v>
      </c>
    </row>
    <row r="259" spans="1:25" ht="14.25" x14ac:dyDescent="0.2">
      <c r="A259" s="100" t="str">
        <f t="shared" si="22"/>
        <v>EforcersCanalIT-SW-06-02</v>
      </c>
      <c r="B259" s="100" t="str">
        <f t="shared" si="23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1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59">
        <f>SUMIF(ResumenCotizacion!$C:$C,E259,ResumenCotizacion!$P:$P)</f>
        <v>0</v>
      </c>
      <c r="W259" s="97">
        <f t="shared" ref="W259:W322" si="24">S259</f>
        <v>24000000</v>
      </c>
      <c r="X259" s="4">
        <f>ROUND(W259/(1-VLOOKUP("Total porcentaje:",ResumenCotizacion!$F:$H,3,0)),2)</f>
        <v>24000000</v>
      </c>
      <c r="Y259" s="4">
        <f t="shared" ref="Y259:Y322" si="25">V259*X259</f>
        <v>0</v>
      </c>
    </row>
    <row r="260" spans="1:25" ht="14.25" x14ac:dyDescent="0.2">
      <c r="A260" s="100" t="str">
        <f t="shared" si="22"/>
        <v>EforcersCanalIT-SW-06-03</v>
      </c>
      <c r="B260" s="100" t="str">
        <f t="shared" si="23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1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59">
        <f>SUMIF(ResumenCotizacion!$C:$C,E260,ResumenCotizacion!$P:$P)</f>
        <v>0</v>
      </c>
      <c r="W260" s="97">
        <f t="shared" si="24"/>
        <v>24000000</v>
      </c>
      <c r="X260" s="4">
        <f>ROUND(W260/(1-VLOOKUP("Total porcentaje:",ResumenCotizacion!$F:$H,3,0)),2)</f>
        <v>24000000</v>
      </c>
      <c r="Y260" s="4">
        <f t="shared" si="25"/>
        <v>0</v>
      </c>
    </row>
    <row r="261" spans="1:25" ht="14.25" x14ac:dyDescent="0.2">
      <c r="A261" s="100" t="str">
        <f t="shared" si="22"/>
        <v>EforcersCanalIT-SW-07-01</v>
      </c>
      <c r="B261" s="100" t="str">
        <f t="shared" si="23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1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59">
        <f>SUMIF(ResumenCotizacion!$C:$C,E261,ResumenCotizacion!$P:$P)</f>
        <v>0</v>
      </c>
      <c r="W261" s="97">
        <f t="shared" si="24"/>
        <v>20000</v>
      </c>
      <c r="X261" s="4">
        <f>ROUND(W261/(1-VLOOKUP("Total porcentaje:",ResumenCotizacion!$F:$H,3,0)),2)</f>
        <v>20000</v>
      </c>
      <c r="Y261" s="4">
        <f t="shared" si="25"/>
        <v>0</v>
      </c>
    </row>
    <row r="262" spans="1:25" ht="14.25" x14ac:dyDescent="0.2">
      <c r="A262" s="100" t="str">
        <f t="shared" si="22"/>
        <v>EforcersCanalIT-SW-07-02</v>
      </c>
      <c r="B262" s="100" t="str">
        <f t="shared" si="23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1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59">
        <f>SUMIF(ResumenCotizacion!$C:$C,E262,ResumenCotizacion!$P:$P)</f>
        <v>0</v>
      </c>
      <c r="W262" s="97">
        <f t="shared" si="24"/>
        <v>20000</v>
      </c>
      <c r="X262" s="4">
        <f>ROUND(W262/(1-VLOOKUP("Total porcentaje:",ResumenCotizacion!$F:$H,3,0)),2)</f>
        <v>20000</v>
      </c>
      <c r="Y262" s="4">
        <f t="shared" si="25"/>
        <v>0</v>
      </c>
    </row>
    <row r="263" spans="1:25" ht="14.25" x14ac:dyDescent="0.2">
      <c r="A263" s="100" t="str">
        <f t="shared" si="22"/>
        <v>EforcersCanalIT-SW-07-03</v>
      </c>
      <c r="B263" s="100" t="str">
        <f t="shared" si="23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1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59">
        <f>SUMIF(ResumenCotizacion!$C:$C,E263,ResumenCotizacion!$P:$P)</f>
        <v>0</v>
      </c>
      <c r="W263" s="97">
        <f t="shared" si="24"/>
        <v>20000</v>
      </c>
      <c r="X263" s="4">
        <f>ROUND(W263/(1-VLOOKUP("Total porcentaje:",ResumenCotizacion!$F:$H,3,0)),2)</f>
        <v>20000</v>
      </c>
      <c r="Y263" s="4">
        <f t="shared" si="25"/>
        <v>0</v>
      </c>
    </row>
    <row r="264" spans="1:25" ht="14.25" x14ac:dyDescent="0.2">
      <c r="A264" s="100" t="str">
        <f t="shared" si="22"/>
        <v>EforcersCanalIT-SW-07-04</v>
      </c>
      <c r="B264" s="100" t="str">
        <f t="shared" si="23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1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59">
        <f>SUMIF(ResumenCotizacion!$C:$C,E264,ResumenCotizacion!$P:$P)</f>
        <v>0</v>
      </c>
      <c r="W264" s="97">
        <f t="shared" si="24"/>
        <v>20000</v>
      </c>
      <c r="X264" s="4">
        <f>ROUND(W264/(1-VLOOKUP("Total porcentaje:",ResumenCotizacion!$F:$H,3,0)),2)</f>
        <v>20000</v>
      </c>
      <c r="Y264" s="4">
        <f t="shared" si="25"/>
        <v>0</v>
      </c>
    </row>
    <row r="265" spans="1:25" ht="14.25" x14ac:dyDescent="0.2">
      <c r="A265" s="100" t="str">
        <f t="shared" si="22"/>
        <v>EforcersCanalIT-SW-07-05</v>
      </c>
      <c r="B265" s="100" t="str">
        <f t="shared" si="23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1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59">
        <f>SUMIF(ResumenCotizacion!$C:$C,E265,ResumenCotizacion!$P:$P)</f>
        <v>0</v>
      </c>
      <c r="W265" s="97">
        <f t="shared" si="24"/>
        <v>20000</v>
      </c>
      <c r="X265" s="4">
        <f>ROUND(W265/(1-VLOOKUP("Total porcentaje:",ResumenCotizacion!$F:$H,3,0)),2)</f>
        <v>20000</v>
      </c>
      <c r="Y265" s="4">
        <f t="shared" si="25"/>
        <v>0</v>
      </c>
    </row>
    <row r="266" spans="1:25" ht="14.25" x14ac:dyDescent="0.2">
      <c r="A266" s="100" t="str">
        <f t="shared" si="22"/>
        <v>EforcersCanalIT-SW-07-06</v>
      </c>
      <c r="B266" s="100" t="str">
        <f t="shared" si="23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1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59">
        <f>SUMIF(ResumenCotizacion!$C:$C,E266,ResumenCotizacion!$P:$P)</f>
        <v>0</v>
      </c>
      <c r="W266" s="97">
        <f t="shared" si="24"/>
        <v>20000</v>
      </c>
      <c r="X266" s="4">
        <f>ROUND(W266/(1-VLOOKUP("Total porcentaje:",ResumenCotizacion!$F:$H,3,0)),2)</f>
        <v>20000</v>
      </c>
      <c r="Y266" s="4">
        <f t="shared" si="25"/>
        <v>0</v>
      </c>
    </row>
    <row r="267" spans="1:25" ht="14.25" x14ac:dyDescent="0.2">
      <c r="A267" s="100" t="str">
        <f t="shared" si="22"/>
        <v>EforcersCanalIT-SW-08-01</v>
      </c>
      <c r="B267" s="100" t="str">
        <f t="shared" si="23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1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59">
        <f>SUMIF(ResumenCotizacion!$C:$C,E267,ResumenCotizacion!$P:$P)</f>
        <v>0</v>
      </c>
      <c r="W267" s="97">
        <f t="shared" si="24"/>
        <v>30000</v>
      </c>
      <c r="X267" s="4">
        <f>ROUND(W267/(1-VLOOKUP("Total porcentaje:",ResumenCotizacion!$F:$H,3,0)),2)</f>
        <v>30000</v>
      </c>
      <c r="Y267" s="4">
        <f t="shared" si="25"/>
        <v>0</v>
      </c>
    </row>
    <row r="268" spans="1:25" ht="14.25" x14ac:dyDescent="0.2">
      <c r="A268" s="100" t="str">
        <f t="shared" si="22"/>
        <v>EforcersCanalIT-SW-08-02</v>
      </c>
      <c r="B268" s="100" t="str">
        <f t="shared" si="23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1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59">
        <f>SUMIF(ResumenCotizacion!$C:$C,E268,ResumenCotizacion!$P:$P)</f>
        <v>0</v>
      </c>
      <c r="W268" s="97">
        <f t="shared" si="24"/>
        <v>40000</v>
      </c>
      <c r="X268" s="4">
        <f>ROUND(W268/(1-VLOOKUP("Total porcentaje:",ResumenCotizacion!$F:$H,3,0)),2)</f>
        <v>40000</v>
      </c>
      <c r="Y268" s="4">
        <f t="shared" si="25"/>
        <v>0</v>
      </c>
    </row>
    <row r="269" spans="1:25" ht="14.25" x14ac:dyDescent="0.2">
      <c r="A269" s="100" t="str">
        <f t="shared" si="22"/>
        <v>EforcersCanalIT-SW-08-03</v>
      </c>
      <c r="B269" s="100" t="str">
        <f t="shared" si="23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1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59">
        <f>SUMIF(ResumenCotizacion!$C:$C,E269,ResumenCotizacion!$P:$P)</f>
        <v>0</v>
      </c>
      <c r="W269" s="97">
        <f t="shared" si="24"/>
        <v>30000</v>
      </c>
      <c r="X269" s="4">
        <f>ROUND(W269/(1-VLOOKUP("Total porcentaje:",ResumenCotizacion!$F:$H,3,0)),2)</f>
        <v>30000</v>
      </c>
      <c r="Y269" s="4">
        <f t="shared" si="25"/>
        <v>0</v>
      </c>
    </row>
    <row r="270" spans="1:25" ht="14.25" x14ac:dyDescent="0.2">
      <c r="A270" s="100" t="str">
        <f t="shared" si="22"/>
        <v>EforcersCanalIT-SW-08-04</v>
      </c>
      <c r="B270" s="100" t="str">
        <f t="shared" si="23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1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59">
        <f>SUMIF(ResumenCotizacion!$C:$C,E270,ResumenCotizacion!$P:$P)</f>
        <v>0</v>
      </c>
      <c r="W270" s="97">
        <f t="shared" si="24"/>
        <v>40000</v>
      </c>
      <c r="X270" s="4">
        <f>ROUND(W270/(1-VLOOKUP("Total porcentaje:",ResumenCotizacion!$F:$H,3,0)),2)</f>
        <v>40000</v>
      </c>
      <c r="Y270" s="4">
        <f t="shared" si="25"/>
        <v>0</v>
      </c>
    </row>
    <row r="271" spans="1:25" ht="14.25" x14ac:dyDescent="0.2">
      <c r="A271" s="100" t="str">
        <f t="shared" si="22"/>
        <v>EforcersCanalIT-SW-08-05</v>
      </c>
      <c r="B271" s="100" t="str">
        <f t="shared" si="23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1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59">
        <f>SUMIF(ResumenCotizacion!$C:$C,E271,ResumenCotizacion!$P:$P)</f>
        <v>0</v>
      </c>
      <c r="W271" s="97">
        <f t="shared" si="24"/>
        <v>30000</v>
      </c>
      <c r="X271" s="4">
        <f>ROUND(W271/(1-VLOOKUP("Total porcentaje:",ResumenCotizacion!$F:$H,3,0)),2)</f>
        <v>30000</v>
      </c>
      <c r="Y271" s="4">
        <f t="shared" si="25"/>
        <v>0</v>
      </c>
    </row>
    <row r="272" spans="1:25" ht="14.25" x14ac:dyDescent="0.2">
      <c r="A272" s="100" t="str">
        <f t="shared" si="22"/>
        <v>EforcersCanalIT-SW-08-06</v>
      </c>
      <c r="B272" s="100" t="str">
        <f t="shared" si="23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1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59">
        <f>SUMIF(ResumenCotizacion!$C:$C,E272,ResumenCotizacion!$P:$P)</f>
        <v>0</v>
      </c>
      <c r="W272" s="97">
        <f t="shared" si="24"/>
        <v>40000</v>
      </c>
      <c r="X272" s="4">
        <f>ROUND(W272/(1-VLOOKUP("Total porcentaje:",ResumenCotizacion!$F:$H,3,0)),2)</f>
        <v>40000</v>
      </c>
      <c r="Y272" s="4">
        <f t="shared" si="25"/>
        <v>0</v>
      </c>
    </row>
    <row r="273" spans="1:25" ht="14.25" x14ac:dyDescent="0.2">
      <c r="A273" s="100" t="str">
        <f t="shared" si="22"/>
        <v>EforcersCanalIT-SW-09-01</v>
      </c>
      <c r="B273" s="100" t="str">
        <f t="shared" si="23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1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59">
        <f>SUMIF(ResumenCotizacion!$C:$C,E273,ResumenCotizacion!$P:$P)</f>
        <v>0</v>
      </c>
      <c r="W273" s="97">
        <f t="shared" si="24"/>
        <v>20592000</v>
      </c>
      <c r="X273" s="4">
        <f>ROUND(W273/(1-VLOOKUP("Total porcentaje:",ResumenCotizacion!$F:$H,3,0)),2)</f>
        <v>20592000</v>
      </c>
      <c r="Y273" s="4">
        <f t="shared" si="25"/>
        <v>0</v>
      </c>
    </row>
    <row r="274" spans="1:25" ht="14.25" x14ac:dyDescent="0.2">
      <c r="A274" s="100" t="str">
        <f t="shared" si="22"/>
        <v>EforcersCanalIT-SW-09-02</v>
      </c>
      <c r="B274" s="100" t="str">
        <f t="shared" si="23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1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59">
        <f>SUMIF(ResumenCotizacion!$C:$C,E274,ResumenCotizacion!$P:$P)</f>
        <v>0</v>
      </c>
      <c r="W274" s="97">
        <f t="shared" si="24"/>
        <v>31152000</v>
      </c>
      <c r="X274" s="4">
        <f>ROUND(W274/(1-VLOOKUP("Total porcentaje:",ResumenCotizacion!$F:$H,3,0)),2)</f>
        <v>31152000</v>
      </c>
      <c r="Y274" s="4">
        <f t="shared" si="25"/>
        <v>0</v>
      </c>
    </row>
    <row r="275" spans="1:25" ht="14.25" x14ac:dyDescent="0.2">
      <c r="A275" s="100" t="str">
        <f t="shared" si="22"/>
        <v>EforcersCanalIT-SW-09-03</v>
      </c>
      <c r="B275" s="100" t="str">
        <f t="shared" si="23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1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59">
        <f>SUMIF(ResumenCotizacion!$C:$C,E275,ResumenCotizacion!$P:$P)</f>
        <v>0</v>
      </c>
      <c r="W275" s="97">
        <f t="shared" si="24"/>
        <v>36960000</v>
      </c>
      <c r="X275" s="4">
        <f>ROUND(W275/(1-VLOOKUP("Total porcentaje:",ResumenCotizacion!$F:$H,3,0)),2)</f>
        <v>36960000</v>
      </c>
      <c r="Y275" s="4">
        <f t="shared" si="25"/>
        <v>0</v>
      </c>
    </row>
    <row r="276" spans="1:25" ht="14.25" x14ac:dyDescent="0.2">
      <c r="A276" s="100" t="str">
        <f t="shared" si="22"/>
        <v>EforcersCanalIT-SW-10-01</v>
      </c>
      <c r="B276" s="100" t="str">
        <f t="shared" si="23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1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59">
        <f>SUMIF(ResumenCotizacion!$C:$C,E276,ResumenCotizacion!$P:$P)</f>
        <v>0</v>
      </c>
      <c r="W276" s="97">
        <f t="shared" si="24"/>
        <v>128700</v>
      </c>
      <c r="X276" s="4">
        <f>ROUND(W276/(1-VLOOKUP("Total porcentaje:",ResumenCotizacion!$F:$H,3,0)),2)</f>
        <v>128700</v>
      </c>
      <c r="Y276" s="4">
        <f t="shared" si="25"/>
        <v>0</v>
      </c>
    </row>
    <row r="277" spans="1:25" ht="14.25" x14ac:dyDescent="0.2">
      <c r="A277" s="100" t="str">
        <f t="shared" si="22"/>
        <v>EforcersCanalIT-SW-10-02</v>
      </c>
      <c r="B277" s="100" t="str">
        <f t="shared" si="23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1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59">
        <f>SUMIF(ResumenCotizacion!$C:$C,E277,ResumenCotizacion!$P:$P)</f>
        <v>0</v>
      </c>
      <c r="W277" s="97">
        <f t="shared" si="24"/>
        <v>194700</v>
      </c>
      <c r="X277" s="4">
        <f>ROUND(W277/(1-VLOOKUP("Total porcentaje:",ResumenCotizacion!$F:$H,3,0)),2)</f>
        <v>194700</v>
      </c>
      <c r="Y277" s="4">
        <f t="shared" si="25"/>
        <v>0</v>
      </c>
    </row>
    <row r="278" spans="1:25" ht="14.25" x14ac:dyDescent="0.2">
      <c r="A278" s="100" t="str">
        <f t="shared" si="22"/>
        <v>EforcersCanalIT-SW-10-03</v>
      </c>
      <c r="B278" s="100" t="str">
        <f t="shared" si="23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1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59">
        <f>SUMIF(ResumenCotizacion!$C:$C,E278,ResumenCotizacion!$P:$P)</f>
        <v>0</v>
      </c>
      <c r="W278" s="97">
        <f t="shared" si="24"/>
        <v>128700</v>
      </c>
      <c r="X278" s="4">
        <f>ROUND(W278/(1-VLOOKUP("Total porcentaje:",ResumenCotizacion!$F:$H,3,0)),2)</f>
        <v>128700</v>
      </c>
      <c r="Y278" s="4">
        <f t="shared" si="25"/>
        <v>0</v>
      </c>
    </row>
    <row r="279" spans="1:25" ht="14.25" x14ac:dyDescent="0.2">
      <c r="A279" s="100" t="str">
        <f t="shared" si="22"/>
        <v>EforcersCanalIT-SW-10-04</v>
      </c>
      <c r="B279" s="100" t="str">
        <f t="shared" si="23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42" si="26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59">
        <f>SUMIF(ResumenCotizacion!$C:$C,E279,ResumenCotizacion!$P:$P)</f>
        <v>0</v>
      </c>
      <c r="W279" s="97">
        <f t="shared" si="24"/>
        <v>128700</v>
      </c>
      <c r="X279" s="4">
        <f>ROUND(W279/(1-VLOOKUP("Total porcentaje:",ResumenCotizacion!$F:$H,3,0)),2)</f>
        <v>128700</v>
      </c>
      <c r="Y279" s="4">
        <f t="shared" si="25"/>
        <v>0</v>
      </c>
    </row>
    <row r="280" spans="1:25" ht="14.25" x14ac:dyDescent="0.2">
      <c r="A280" s="100" t="str">
        <f t="shared" si="22"/>
        <v>EforcersCanalIT-SW-10-05</v>
      </c>
      <c r="B280" s="100" t="str">
        <f t="shared" si="23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6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59">
        <f>SUMIF(ResumenCotizacion!$C:$C,E280,ResumenCotizacion!$P:$P)</f>
        <v>0</v>
      </c>
      <c r="W280" s="97">
        <f t="shared" si="24"/>
        <v>231000</v>
      </c>
      <c r="X280" s="4">
        <f>ROUND(W280/(1-VLOOKUP("Total porcentaje:",ResumenCotizacion!$F:$H,3,0)),2)</f>
        <v>231000</v>
      </c>
      <c r="Y280" s="4">
        <f t="shared" si="25"/>
        <v>0</v>
      </c>
    </row>
    <row r="281" spans="1:25" ht="14.25" x14ac:dyDescent="0.2">
      <c r="A281" s="100" t="str">
        <f t="shared" si="22"/>
        <v>EforcersCanalIT-SW-10-06</v>
      </c>
      <c r="B281" s="100" t="str">
        <f t="shared" si="23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6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59">
        <f>SUMIF(ResumenCotizacion!$C:$C,E281,ResumenCotizacion!$P:$P)</f>
        <v>25</v>
      </c>
      <c r="W281" s="97">
        <f t="shared" si="24"/>
        <v>128700</v>
      </c>
      <c r="X281" s="4">
        <f>ROUND(W281/(1-VLOOKUP("Total porcentaje:",ResumenCotizacion!$F:$H,3,0)),2)</f>
        <v>128700</v>
      </c>
      <c r="Y281" s="4">
        <f t="shared" si="25"/>
        <v>3217500</v>
      </c>
    </row>
    <row r="282" spans="1:25" ht="14.25" x14ac:dyDescent="0.2">
      <c r="A282" s="100" t="str">
        <f t="shared" si="22"/>
        <v>EforcersCanalIT-SW-11-01</v>
      </c>
      <c r="B282" s="100" t="str">
        <f t="shared" si="23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6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59">
        <f>SUMIF(ResumenCotizacion!$C:$C,E282,ResumenCotizacion!$P:$P)</f>
        <v>0</v>
      </c>
      <c r="W282" s="97">
        <f t="shared" si="24"/>
        <v>128700</v>
      </c>
      <c r="X282" s="4">
        <f>ROUND(W282/(1-VLOOKUP("Total porcentaje:",ResumenCotizacion!$F:$H,3,0)),2)</f>
        <v>128700</v>
      </c>
      <c r="Y282" s="4">
        <f t="shared" si="25"/>
        <v>0</v>
      </c>
    </row>
    <row r="283" spans="1:25" ht="14.25" x14ac:dyDescent="0.2">
      <c r="A283" s="100" t="str">
        <f t="shared" si="22"/>
        <v>EforcersCanalIT-SW-11-02</v>
      </c>
      <c r="B283" s="100" t="str">
        <f t="shared" si="23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6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59">
        <f>SUMIF(ResumenCotizacion!$C:$C,E283,ResumenCotizacion!$P:$P)</f>
        <v>0</v>
      </c>
      <c r="W283" s="97">
        <f t="shared" si="24"/>
        <v>128700</v>
      </c>
      <c r="X283" s="4">
        <f>ROUND(W283/(1-VLOOKUP("Total porcentaje:",ResumenCotizacion!$F:$H,3,0)),2)</f>
        <v>128700</v>
      </c>
      <c r="Y283" s="4">
        <f t="shared" si="25"/>
        <v>0</v>
      </c>
    </row>
    <row r="284" spans="1:25" ht="14.25" x14ac:dyDescent="0.2">
      <c r="A284" s="100" t="str">
        <f t="shared" si="22"/>
        <v>EforcersCanalIT-SW-11-03</v>
      </c>
      <c r="B284" s="100" t="str">
        <f t="shared" si="23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6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59">
        <f>SUMIF(ResumenCotizacion!$C:$C,E284,ResumenCotizacion!$P:$P)</f>
        <v>0</v>
      </c>
      <c r="W284" s="97">
        <f t="shared" si="24"/>
        <v>194700</v>
      </c>
      <c r="X284" s="4">
        <f>ROUND(W284/(1-VLOOKUP("Total porcentaje:",ResumenCotizacion!$F:$H,3,0)),2)</f>
        <v>194700</v>
      </c>
      <c r="Y284" s="4">
        <f t="shared" si="25"/>
        <v>0</v>
      </c>
    </row>
    <row r="285" spans="1:25" ht="14.25" x14ac:dyDescent="0.2">
      <c r="A285" s="100" t="str">
        <f t="shared" si="22"/>
        <v>EforcersCanalIT-SW-11-04</v>
      </c>
      <c r="B285" s="100" t="str">
        <f t="shared" si="23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6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59">
        <f>SUMIF(ResumenCotizacion!$C:$C,E285,ResumenCotizacion!$P:$P)</f>
        <v>0</v>
      </c>
      <c r="W285" s="97">
        <f t="shared" si="24"/>
        <v>128700</v>
      </c>
      <c r="X285" s="4">
        <f>ROUND(W285/(1-VLOOKUP("Total porcentaje:",ResumenCotizacion!$F:$H,3,0)),2)</f>
        <v>128700</v>
      </c>
      <c r="Y285" s="4">
        <f t="shared" si="25"/>
        <v>0</v>
      </c>
    </row>
    <row r="286" spans="1:25" ht="14.25" x14ac:dyDescent="0.2">
      <c r="A286" s="100" t="str">
        <f t="shared" si="22"/>
        <v>EforcersCanalIT-SW-11-05</v>
      </c>
      <c r="B286" s="100" t="str">
        <f t="shared" si="23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6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59">
        <f>SUMIF(ResumenCotizacion!$C:$C,E286,ResumenCotizacion!$P:$P)</f>
        <v>0</v>
      </c>
      <c r="W286" s="97">
        <f t="shared" si="24"/>
        <v>231000</v>
      </c>
      <c r="X286" s="4">
        <f>ROUND(W286/(1-VLOOKUP("Total porcentaje:",ResumenCotizacion!$F:$H,3,0)),2)</f>
        <v>231000</v>
      </c>
      <c r="Y286" s="4">
        <f t="shared" si="25"/>
        <v>0</v>
      </c>
    </row>
    <row r="287" spans="1:25" ht="14.25" x14ac:dyDescent="0.2">
      <c r="A287" s="100" t="str">
        <f t="shared" si="22"/>
        <v>EforcersCanalIT-SW-11-06</v>
      </c>
      <c r="B287" s="100" t="str">
        <f t="shared" si="23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6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59">
        <f>SUMIF(ResumenCotizacion!$C:$C,E287,ResumenCotizacion!$P:$P)</f>
        <v>0</v>
      </c>
      <c r="W287" s="97">
        <f t="shared" si="24"/>
        <v>128700</v>
      </c>
      <c r="X287" s="4">
        <f>ROUND(W287/(1-VLOOKUP("Total porcentaje:",ResumenCotizacion!$F:$H,3,0)),2)</f>
        <v>128700</v>
      </c>
      <c r="Y287" s="4">
        <f t="shared" si="25"/>
        <v>0</v>
      </c>
    </row>
    <row r="288" spans="1:25" ht="14.25" x14ac:dyDescent="0.2">
      <c r="A288" s="100" t="str">
        <f t="shared" si="22"/>
        <v>Nuva SASCanalIT-SW-01-01</v>
      </c>
      <c r="B288" s="100" t="str">
        <f t="shared" si="23"/>
        <v>IT-SW-01-01Canal</v>
      </c>
      <c r="C288" s="49"/>
      <c r="D288" s="101" t="s">
        <v>293</v>
      </c>
      <c r="E288" s="101" t="s">
        <v>127</v>
      </c>
      <c r="F288" s="100" t="s">
        <v>175</v>
      </c>
      <c r="G288" s="100" t="str">
        <f t="shared" si="26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59">
        <f>SUMIF(ResumenCotizacion!$C:$C,E288,ResumenCotizacion!$P:$P)</f>
        <v>0</v>
      </c>
      <c r="W288" s="97">
        <f t="shared" si="24"/>
        <v>690000</v>
      </c>
      <c r="X288" s="4">
        <f>ROUND(W288/(1-VLOOKUP("Total porcentaje:",ResumenCotizacion!$F:$H,3,0)),2)</f>
        <v>690000</v>
      </c>
      <c r="Y288" s="4">
        <f t="shared" si="25"/>
        <v>0</v>
      </c>
    </row>
    <row r="289" spans="1:25" ht="14.25" x14ac:dyDescent="0.2">
      <c r="A289" s="100" t="str">
        <f t="shared" si="22"/>
        <v>Nuva SASCanalIT-SW-01-02</v>
      </c>
      <c r="B289" s="100" t="str">
        <f t="shared" si="23"/>
        <v>IT-SW-01-02Canal</v>
      </c>
      <c r="C289" s="49"/>
      <c r="D289" s="101" t="s">
        <v>293</v>
      </c>
      <c r="E289" s="101" t="s">
        <v>128</v>
      </c>
      <c r="F289" s="100" t="s">
        <v>175</v>
      </c>
      <c r="G289" s="100" t="str">
        <f t="shared" si="26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59">
        <f>SUMIF(ResumenCotizacion!$C:$C,E289,ResumenCotizacion!$P:$P)</f>
        <v>0</v>
      </c>
      <c r="W289" s="97">
        <f t="shared" si="24"/>
        <v>870000</v>
      </c>
      <c r="X289" s="4">
        <f>ROUND(W289/(1-VLOOKUP("Total porcentaje:",ResumenCotizacion!$F:$H,3,0)),2)</f>
        <v>870000</v>
      </c>
      <c r="Y289" s="4">
        <f t="shared" si="25"/>
        <v>0</v>
      </c>
    </row>
    <row r="290" spans="1:25" ht="14.25" x14ac:dyDescent="0.2">
      <c r="A290" s="100" t="str">
        <f t="shared" si="22"/>
        <v>Nuva SASCanalIT-SW-01-03</v>
      </c>
      <c r="B290" s="100" t="str">
        <f t="shared" si="23"/>
        <v>IT-SW-01-03Canal</v>
      </c>
      <c r="C290" s="49"/>
      <c r="D290" s="101" t="s">
        <v>293</v>
      </c>
      <c r="E290" s="101" t="s">
        <v>129</v>
      </c>
      <c r="F290" s="100" t="s">
        <v>175</v>
      </c>
      <c r="G290" s="100" t="str">
        <f t="shared" si="26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59">
        <f>SUMIF(ResumenCotizacion!$C:$C,E290,ResumenCotizacion!$P:$P)</f>
        <v>0</v>
      </c>
      <c r="W290" s="97">
        <f t="shared" si="24"/>
        <v>690000</v>
      </c>
      <c r="X290" s="4">
        <f>ROUND(W290/(1-VLOOKUP("Total porcentaje:",ResumenCotizacion!$F:$H,3,0)),2)</f>
        <v>690000</v>
      </c>
      <c r="Y290" s="4">
        <f t="shared" si="25"/>
        <v>0</v>
      </c>
    </row>
    <row r="291" spans="1:25" ht="14.25" x14ac:dyDescent="0.2">
      <c r="A291" s="100" t="str">
        <f t="shared" si="22"/>
        <v>Nuva SASCanalIT-SW-01-04</v>
      </c>
      <c r="B291" s="100" t="str">
        <f t="shared" si="23"/>
        <v>IT-SW-01-04Canal</v>
      </c>
      <c r="C291" s="49"/>
      <c r="D291" s="101" t="s">
        <v>293</v>
      </c>
      <c r="E291" s="101" t="s">
        <v>130</v>
      </c>
      <c r="F291" s="100" t="s">
        <v>175</v>
      </c>
      <c r="G291" s="100" t="str">
        <f t="shared" si="26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59">
        <f>SUMIF(ResumenCotizacion!$C:$C,E291,ResumenCotizacion!$P:$P)</f>
        <v>0</v>
      </c>
      <c r="W291" s="97">
        <f t="shared" si="24"/>
        <v>2550000</v>
      </c>
      <c r="X291" s="4">
        <f>ROUND(W291/(1-VLOOKUP("Total porcentaje:",ResumenCotizacion!$F:$H,3,0)),2)</f>
        <v>2550000</v>
      </c>
      <c r="Y291" s="4">
        <f t="shared" si="25"/>
        <v>0</v>
      </c>
    </row>
    <row r="292" spans="1:25" ht="14.25" x14ac:dyDescent="0.2">
      <c r="A292" s="100" t="str">
        <f t="shared" si="22"/>
        <v>Nuva SASCanalIT-SW-01-05</v>
      </c>
      <c r="B292" s="100" t="str">
        <f t="shared" si="23"/>
        <v>IT-SW-01-05Canal</v>
      </c>
      <c r="C292" s="49"/>
      <c r="D292" s="101" t="s">
        <v>293</v>
      </c>
      <c r="E292" s="101" t="s">
        <v>131</v>
      </c>
      <c r="F292" s="100" t="s">
        <v>175</v>
      </c>
      <c r="G292" s="100" t="str">
        <f t="shared" si="26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59">
        <f>SUMIF(ResumenCotizacion!$C:$C,E292,ResumenCotizacion!$P:$P)</f>
        <v>0</v>
      </c>
      <c r="W292" s="97">
        <f t="shared" si="24"/>
        <v>690000</v>
      </c>
      <c r="X292" s="4">
        <f>ROUND(W292/(1-VLOOKUP("Total porcentaje:",ResumenCotizacion!$F:$H,3,0)),2)</f>
        <v>690000</v>
      </c>
      <c r="Y292" s="4">
        <f t="shared" si="25"/>
        <v>0</v>
      </c>
    </row>
    <row r="293" spans="1:25" ht="14.25" x14ac:dyDescent="0.2">
      <c r="A293" s="100" t="str">
        <f t="shared" si="22"/>
        <v>Nuva SASCanalIT-SW-01-06</v>
      </c>
      <c r="B293" s="100" t="str">
        <f t="shared" si="23"/>
        <v>IT-SW-01-06Canal</v>
      </c>
      <c r="C293" s="49"/>
      <c r="D293" s="101" t="s">
        <v>293</v>
      </c>
      <c r="E293" s="101" t="s">
        <v>132</v>
      </c>
      <c r="F293" s="100" t="s">
        <v>175</v>
      </c>
      <c r="G293" s="100" t="str">
        <f t="shared" si="26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59">
        <f>SUMIF(ResumenCotizacion!$C:$C,E293,ResumenCotizacion!$P:$P)</f>
        <v>0</v>
      </c>
      <c r="W293" s="97">
        <f t="shared" si="24"/>
        <v>2550000</v>
      </c>
      <c r="X293" s="4">
        <f>ROUND(W293/(1-VLOOKUP("Total porcentaje:",ResumenCotizacion!$F:$H,3,0)),2)</f>
        <v>2550000</v>
      </c>
      <c r="Y293" s="4">
        <f t="shared" si="25"/>
        <v>0</v>
      </c>
    </row>
    <row r="294" spans="1:25" ht="14.25" x14ac:dyDescent="0.2">
      <c r="A294" s="100" t="str">
        <f t="shared" si="22"/>
        <v>Nuva SASCanalIT-SW-02-01</v>
      </c>
      <c r="B294" s="100" t="str">
        <f t="shared" si="23"/>
        <v>IT-SW-02-01Canal</v>
      </c>
      <c r="C294" s="49"/>
      <c r="D294" s="101" t="s">
        <v>293</v>
      </c>
      <c r="E294" s="101" t="s">
        <v>133</v>
      </c>
      <c r="F294" s="100" t="s">
        <v>175</v>
      </c>
      <c r="G294" s="100" t="str">
        <f t="shared" si="26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59">
        <f>SUMIF(ResumenCotizacion!$C:$C,E294,ResumenCotizacion!$P:$P)</f>
        <v>0</v>
      </c>
      <c r="W294" s="97">
        <f t="shared" si="24"/>
        <v>690000</v>
      </c>
      <c r="X294" s="4">
        <f>ROUND(W294/(1-VLOOKUP("Total porcentaje:",ResumenCotizacion!$F:$H,3,0)),2)</f>
        <v>690000</v>
      </c>
      <c r="Y294" s="4">
        <f t="shared" si="25"/>
        <v>0</v>
      </c>
    </row>
    <row r="295" spans="1:25" ht="14.25" x14ac:dyDescent="0.2">
      <c r="A295" s="100" t="str">
        <f t="shared" si="22"/>
        <v>Nuva SASCanalIT-SW-02-02</v>
      </c>
      <c r="B295" s="100" t="str">
        <f t="shared" si="23"/>
        <v>IT-SW-02-02Canal</v>
      </c>
      <c r="C295" s="49"/>
      <c r="D295" s="101" t="s">
        <v>293</v>
      </c>
      <c r="E295" s="101" t="s">
        <v>134</v>
      </c>
      <c r="F295" s="100" t="s">
        <v>175</v>
      </c>
      <c r="G295" s="100" t="str">
        <f t="shared" si="26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59">
        <f>SUMIF(ResumenCotizacion!$C:$C,E295,ResumenCotizacion!$P:$P)</f>
        <v>0</v>
      </c>
      <c r="W295" s="97">
        <f t="shared" si="24"/>
        <v>2210000</v>
      </c>
      <c r="X295" s="4">
        <f>ROUND(W295/(1-VLOOKUP("Total porcentaje:",ResumenCotizacion!$F:$H,3,0)),2)</f>
        <v>2210000</v>
      </c>
      <c r="Y295" s="4">
        <f t="shared" si="25"/>
        <v>0</v>
      </c>
    </row>
    <row r="296" spans="1:25" ht="14.25" x14ac:dyDescent="0.2">
      <c r="A296" s="100" t="str">
        <f t="shared" si="22"/>
        <v>Nuva SASCanalIT-SW-02-03</v>
      </c>
      <c r="B296" s="100" t="str">
        <f t="shared" si="23"/>
        <v>IT-SW-02-03Canal</v>
      </c>
      <c r="C296" s="49"/>
      <c r="D296" s="101" t="s">
        <v>293</v>
      </c>
      <c r="E296" s="101" t="s">
        <v>135</v>
      </c>
      <c r="F296" s="100" t="s">
        <v>175</v>
      </c>
      <c r="G296" s="100" t="str">
        <f t="shared" si="26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59">
        <f>SUMIF(ResumenCotizacion!$C:$C,E296,ResumenCotizacion!$P:$P)</f>
        <v>0</v>
      </c>
      <c r="W296" s="97">
        <f t="shared" si="24"/>
        <v>690000</v>
      </c>
      <c r="X296" s="4">
        <f>ROUND(W296/(1-VLOOKUP("Total porcentaje:",ResumenCotizacion!$F:$H,3,0)),2)</f>
        <v>690000</v>
      </c>
      <c r="Y296" s="4">
        <f t="shared" si="25"/>
        <v>0</v>
      </c>
    </row>
    <row r="297" spans="1:25" ht="14.25" x14ac:dyDescent="0.2">
      <c r="A297" s="100" t="str">
        <f t="shared" si="22"/>
        <v>Nuva SASCanalIT-SW-02-04</v>
      </c>
      <c r="B297" s="100" t="str">
        <f t="shared" si="23"/>
        <v>IT-SW-02-04Canal</v>
      </c>
      <c r="C297" s="49"/>
      <c r="D297" s="101" t="s">
        <v>293</v>
      </c>
      <c r="E297" s="101" t="s">
        <v>136</v>
      </c>
      <c r="F297" s="100" t="s">
        <v>175</v>
      </c>
      <c r="G297" s="100" t="str">
        <f t="shared" si="26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59">
        <f>SUMIF(ResumenCotizacion!$C:$C,E297,ResumenCotizacion!$P:$P)</f>
        <v>0</v>
      </c>
      <c r="W297" s="97">
        <f t="shared" si="24"/>
        <v>2550000</v>
      </c>
      <c r="X297" s="4">
        <f>ROUND(W297/(1-VLOOKUP("Total porcentaje:",ResumenCotizacion!$F:$H,3,0)),2)</f>
        <v>2550000</v>
      </c>
      <c r="Y297" s="4">
        <f t="shared" si="25"/>
        <v>0</v>
      </c>
    </row>
    <row r="298" spans="1:25" ht="14.25" x14ac:dyDescent="0.2">
      <c r="A298" s="100" t="str">
        <f t="shared" si="22"/>
        <v>Nuva SASCanalIT-SW-02-05</v>
      </c>
      <c r="B298" s="100" t="str">
        <f t="shared" si="23"/>
        <v>IT-SW-02-05Canal</v>
      </c>
      <c r="C298" s="49"/>
      <c r="D298" s="101" t="s">
        <v>293</v>
      </c>
      <c r="E298" s="101" t="s">
        <v>137</v>
      </c>
      <c r="F298" s="100" t="s">
        <v>175</v>
      </c>
      <c r="G298" s="100" t="str">
        <f t="shared" si="26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59">
        <f>SUMIF(ResumenCotizacion!$C:$C,E298,ResumenCotizacion!$P:$P)</f>
        <v>0</v>
      </c>
      <c r="W298" s="97">
        <f t="shared" si="24"/>
        <v>690000</v>
      </c>
      <c r="X298" s="4">
        <f>ROUND(W298/(1-VLOOKUP("Total porcentaje:",ResumenCotizacion!$F:$H,3,0)),2)</f>
        <v>690000</v>
      </c>
      <c r="Y298" s="4">
        <f t="shared" si="25"/>
        <v>0</v>
      </c>
    </row>
    <row r="299" spans="1:25" ht="14.25" x14ac:dyDescent="0.2">
      <c r="A299" s="100" t="str">
        <f t="shared" si="22"/>
        <v>Nuva SASCanalIT-SW-02-06</v>
      </c>
      <c r="B299" s="100" t="str">
        <f t="shared" si="23"/>
        <v>IT-SW-02-06Canal</v>
      </c>
      <c r="C299" s="49"/>
      <c r="D299" s="101" t="s">
        <v>293</v>
      </c>
      <c r="E299" s="101" t="s">
        <v>138</v>
      </c>
      <c r="F299" s="100" t="s">
        <v>175</v>
      </c>
      <c r="G299" s="100" t="str">
        <f t="shared" si="26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59">
        <f>SUMIF(ResumenCotizacion!$C:$C,E299,ResumenCotizacion!$P:$P)</f>
        <v>0</v>
      </c>
      <c r="W299" s="97">
        <f t="shared" si="24"/>
        <v>2550000</v>
      </c>
      <c r="X299" s="4">
        <f>ROUND(W299/(1-VLOOKUP("Total porcentaje:",ResumenCotizacion!$F:$H,3,0)),2)</f>
        <v>2550000</v>
      </c>
      <c r="Y299" s="4">
        <f t="shared" si="25"/>
        <v>0</v>
      </c>
    </row>
    <row r="300" spans="1:25" ht="14.25" x14ac:dyDescent="0.2">
      <c r="A300" s="100" t="str">
        <f t="shared" si="22"/>
        <v>Nuva SASCanalIT-SW-03-01</v>
      </c>
      <c r="B300" s="100" t="str">
        <f t="shared" si="23"/>
        <v>IT-SW-03-01Canal</v>
      </c>
      <c r="C300" s="49"/>
      <c r="D300" s="101" t="s">
        <v>293</v>
      </c>
      <c r="E300" s="101" t="s">
        <v>139</v>
      </c>
      <c r="F300" s="100" t="s">
        <v>175</v>
      </c>
      <c r="G300" s="100" t="str">
        <f t="shared" si="26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59">
        <f>SUMIF(ResumenCotizacion!$C:$C,E300,ResumenCotizacion!$P:$P)</f>
        <v>0</v>
      </c>
      <c r="W300" s="97">
        <f t="shared" si="24"/>
        <v>710000</v>
      </c>
      <c r="X300" s="4">
        <f>ROUND(W300/(1-VLOOKUP("Total porcentaje:",ResumenCotizacion!$F:$H,3,0)),2)</f>
        <v>710000</v>
      </c>
      <c r="Y300" s="4">
        <f t="shared" si="25"/>
        <v>0</v>
      </c>
    </row>
    <row r="301" spans="1:25" ht="14.25" x14ac:dyDescent="0.2">
      <c r="A301" s="100" t="str">
        <f t="shared" si="22"/>
        <v>Nuva SASCanalIT-SW-03-02</v>
      </c>
      <c r="B301" s="100" t="str">
        <f t="shared" si="23"/>
        <v>IT-SW-03-02Canal</v>
      </c>
      <c r="C301" s="49"/>
      <c r="D301" s="101" t="s">
        <v>293</v>
      </c>
      <c r="E301" s="101" t="s">
        <v>140</v>
      </c>
      <c r="F301" s="100" t="s">
        <v>175</v>
      </c>
      <c r="G301" s="100" t="str">
        <f t="shared" si="26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59">
        <f>SUMIF(ResumenCotizacion!$C:$C,E301,ResumenCotizacion!$P:$P)</f>
        <v>0</v>
      </c>
      <c r="W301" s="97">
        <f t="shared" si="24"/>
        <v>2040000</v>
      </c>
      <c r="X301" s="4">
        <f>ROUND(W301/(1-VLOOKUP("Total porcentaje:",ResumenCotizacion!$F:$H,3,0)),2)</f>
        <v>2040000</v>
      </c>
      <c r="Y301" s="4">
        <f t="shared" si="25"/>
        <v>0</v>
      </c>
    </row>
    <row r="302" spans="1:25" ht="14.25" x14ac:dyDescent="0.2">
      <c r="A302" s="100" t="str">
        <f t="shared" si="22"/>
        <v>Nuva SASCanalIT-SW-03-03</v>
      </c>
      <c r="B302" s="100" t="str">
        <f t="shared" si="23"/>
        <v>IT-SW-03-03Canal</v>
      </c>
      <c r="C302" s="49"/>
      <c r="D302" s="101" t="s">
        <v>293</v>
      </c>
      <c r="E302" s="101" t="s">
        <v>141</v>
      </c>
      <c r="F302" s="100" t="s">
        <v>175</v>
      </c>
      <c r="G302" s="100" t="str">
        <f t="shared" si="26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59">
        <f>SUMIF(ResumenCotizacion!$C:$C,E302,ResumenCotizacion!$P:$P)</f>
        <v>0</v>
      </c>
      <c r="W302" s="97">
        <f t="shared" si="24"/>
        <v>710000</v>
      </c>
      <c r="X302" s="4">
        <f>ROUND(W302/(1-VLOOKUP("Total porcentaje:",ResumenCotizacion!$F:$H,3,0)),2)</f>
        <v>710000</v>
      </c>
      <c r="Y302" s="4">
        <f t="shared" si="25"/>
        <v>0</v>
      </c>
    </row>
    <row r="303" spans="1:25" ht="14.25" x14ac:dyDescent="0.2">
      <c r="A303" s="100" t="str">
        <f t="shared" si="22"/>
        <v>Nuva SASCanalIT-SW-03-04</v>
      </c>
      <c r="B303" s="100" t="str">
        <f t="shared" si="23"/>
        <v>IT-SW-03-04Canal</v>
      </c>
      <c r="C303" s="49"/>
      <c r="D303" s="101" t="s">
        <v>293</v>
      </c>
      <c r="E303" s="101" t="s">
        <v>142</v>
      </c>
      <c r="F303" s="100" t="s">
        <v>175</v>
      </c>
      <c r="G303" s="100" t="str">
        <f t="shared" si="26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59">
        <f>SUMIF(ResumenCotizacion!$C:$C,E303,ResumenCotizacion!$P:$P)</f>
        <v>0</v>
      </c>
      <c r="W303" s="97">
        <f t="shared" si="24"/>
        <v>2550000</v>
      </c>
      <c r="X303" s="4">
        <f>ROUND(W303/(1-VLOOKUP("Total porcentaje:",ResumenCotizacion!$F:$H,3,0)),2)</f>
        <v>2550000</v>
      </c>
      <c r="Y303" s="4">
        <f t="shared" si="25"/>
        <v>0</v>
      </c>
    </row>
    <row r="304" spans="1:25" ht="14.25" x14ac:dyDescent="0.2">
      <c r="A304" s="100" t="str">
        <f t="shared" si="22"/>
        <v>Nuva SASCanalIT-SW-03-05</v>
      </c>
      <c r="B304" s="100" t="str">
        <f t="shared" si="23"/>
        <v>IT-SW-03-05Canal</v>
      </c>
      <c r="C304" s="49"/>
      <c r="D304" s="101" t="s">
        <v>293</v>
      </c>
      <c r="E304" s="101" t="s">
        <v>143</v>
      </c>
      <c r="F304" s="100" t="s">
        <v>175</v>
      </c>
      <c r="G304" s="100" t="str">
        <f t="shared" si="26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59">
        <f>SUMIF(ResumenCotizacion!$C:$C,E304,ResumenCotizacion!$P:$P)</f>
        <v>0</v>
      </c>
      <c r="W304" s="97">
        <f t="shared" si="24"/>
        <v>710000</v>
      </c>
      <c r="X304" s="4">
        <f>ROUND(W304/(1-VLOOKUP("Total porcentaje:",ResumenCotizacion!$F:$H,3,0)),2)</f>
        <v>710000</v>
      </c>
      <c r="Y304" s="4">
        <f t="shared" si="25"/>
        <v>0</v>
      </c>
    </row>
    <row r="305" spans="1:25" ht="14.25" x14ac:dyDescent="0.2">
      <c r="A305" s="100" t="str">
        <f t="shared" si="22"/>
        <v>Nuva SASCanalIT-SW-03-06</v>
      </c>
      <c r="B305" s="100" t="str">
        <f t="shared" si="23"/>
        <v>IT-SW-03-06Canal</v>
      </c>
      <c r="C305" s="49"/>
      <c r="D305" s="101" t="s">
        <v>293</v>
      </c>
      <c r="E305" s="101" t="s">
        <v>144</v>
      </c>
      <c r="F305" s="100" t="s">
        <v>175</v>
      </c>
      <c r="G305" s="100" t="str">
        <f t="shared" si="26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59">
        <f>SUMIF(ResumenCotizacion!$C:$C,E305,ResumenCotizacion!$P:$P)</f>
        <v>0</v>
      </c>
      <c r="W305" s="97">
        <f t="shared" si="24"/>
        <v>2900000</v>
      </c>
      <c r="X305" s="4">
        <f>ROUND(W305/(1-VLOOKUP("Total porcentaje:",ResumenCotizacion!$F:$H,3,0)),2)</f>
        <v>2900000</v>
      </c>
      <c r="Y305" s="4">
        <f t="shared" si="25"/>
        <v>0</v>
      </c>
    </row>
    <row r="306" spans="1:25" ht="14.25" x14ac:dyDescent="0.2">
      <c r="A306" s="100" t="str">
        <f t="shared" si="22"/>
        <v>Nuva SASCanalIT-SW-04-01</v>
      </c>
      <c r="B306" s="100" t="str">
        <f t="shared" si="23"/>
        <v>IT-SW-04-01Canal</v>
      </c>
      <c r="C306" s="49"/>
      <c r="D306" s="101" t="s">
        <v>293</v>
      </c>
      <c r="E306" s="101" t="s">
        <v>145</v>
      </c>
      <c r="F306" s="100" t="s">
        <v>175</v>
      </c>
      <c r="G306" s="100" t="str">
        <f t="shared" si="26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59">
        <f>SUMIF(ResumenCotizacion!$C:$C,E306,ResumenCotizacion!$P:$P)</f>
        <v>0</v>
      </c>
      <c r="W306" s="97">
        <f t="shared" si="24"/>
        <v>1530000</v>
      </c>
      <c r="X306" s="4">
        <f>ROUND(W306/(1-VLOOKUP("Total porcentaje:",ResumenCotizacion!$F:$H,3,0)),2)</f>
        <v>1530000</v>
      </c>
      <c r="Y306" s="4">
        <f t="shared" si="25"/>
        <v>0</v>
      </c>
    </row>
    <row r="307" spans="1:25" ht="14.25" x14ac:dyDescent="0.2">
      <c r="A307" s="100" t="str">
        <f t="shared" si="22"/>
        <v>Nuva SASCanalIT-SW-04-02</v>
      </c>
      <c r="B307" s="100" t="str">
        <f t="shared" si="23"/>
        <v>IT-SW-04-02Canal</v>
      </c>
      <c r="C307" s="49"/>
      <c r="D307" s="101" t="s">
        <v>293</v>
      </c>
      <c r="E307" s="101" t="s">
        <v>146</v>
      </c>
      <c r="F307" s="100" t="s">
        <v>175</v>
      </c>
      <c r="G307" s="100" t="str">
        <f t="shared" si="26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59">
        <f>SUMIF(ResumenCotizacion!$C:$C,E307,ResumenCotizacion!$P:$P)</f>
        <v>0</v>
      </c>
      <c r="W307" s="97">
        <f t="shared" si="24"/>
        <v>2720000</v>
      </c>
      <c r="X307" s="4">
        <f>ROUND(W307/(1-VLOOKUP("Total porcentaje:",ResumenCotizacion!$F:$H,3,0)),2)</f>
        <v>2720000</v>
      </c>
      <c r="Y307" s="4">
        <f t="shared" si="25"/>
        <v>0</v>
      </c>
    </row>
    <row r="308" spans="1:25" ht="14.25" x14ac:dyDescent="0.2">
      <c r="A308" s="100" t="str">
        <f t="shared" si="22"/>
        <v>Nuva SASCanalIT-SW-04-03</v>
      </c>
      <c r="B308" s="100" t="str">
        <f t="shared" si="23"/>
        <v>IT-SW-04-03Canal</v>
      </c>
      <c r="C308" s="49"/>
      <c r="D308" s="101" t="s">
        <v>293</v>
      </c>
      <c r="E308" s="101" t="s">
        <v>147</v>
      </c>
      <c r="F308" s="100" t="s">
        <v>175</v>
      </c>
      <c r="G308" s="100" t="str">
        <f t="shared" si="26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59">
        <f>SUMIF(ResumenCotizacion!$C:$C,E308,ResumenCotizacion!$P:$P)</f>
        <v>0</v>
      </c>
      <c r="W308" s="97">
        <f t="shared" si="24"/>
        <v>1360000</v>
      </c>
      <c r="X308" s="4">
        <f>ROUND(W308/(1-VLOOKUP("Total porcentaje:",ResumenCotizacion!$F:$H,3,0)),2)</f>
        <v>1360000</v>
      </c>
      <c r="Y308" s="4">
        <f t="shared" si="25"/>
        <v>0</v>
      </c>
    </row>
    <row r="309" spans="1:25" ht="14.25" x14ac:dyDescent="0.2">
      <c r="A309" s="100" t="str">
        <f t="shared" si="22"/>
        <v>Nuva SASCanalIT-SW-04-04</v>
      </c>
      <c r="B309" s="100" t="str">
        <f t="shared" si="23"/>
        <v>IT-SW-04-04Canal</v>
      </c>
      <c r="C309" s="49"/>
      <c r="D309" s="101" t="s">
        <v>293</v>
      </c>
      <c r="E309" s="101" t="s">
        <v>148</v>
      </c>
      <c r="F309" s="100" t="s">
        <v>175</v>
      </c>
      <c r="G309" s="100" t="str">
        <f t="shared" si="26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59">
        <f>SUMIF(ResumenCotizacion!$C:$C,E309,ResumenCotizacion!$P:$P)</f>
        <v>0</v>
      </c>
      <c r="W309" s="97">
        <f t="shared" si="24"/>
        <v>2550000</v>
      </c>
      <c r="X309" s="4">
        <f>ROUND(W309/(1-VLOOKUP("Total porcentaje:",ResumenCotizacion!$F:$H,3,0)),2)</f>
        <v>2550000</v>
      </c>
      <c r="Y309" s="4">
        <f t="shared" si="25"/>
        <v>0</v>
      </c>
    </row>
    <row r="310" spans="1:25" ht="14.25" x14ac:dyDescent="0.2">
      <c r="A310" s="100" t="str">
        <f t="shared" si="22"/>
        <v>Nuva SASCanalIT-SW-04-05</v>
      </c>
      <c r="B310" s="100" t="str">
        <f t="shared" si="23"/>
        <v>IT-SW-04-05Canal</v>
      </c>
      <c r="C310" s="49"/>
      <c r="D310" s="101" t="s">
        <v>293</v>
      </c>
      <c r="E310" s="101" t="s">
        <v>149</v>
      </c>
      <c r="F310" s="100" t="s">
        <v>175</v>
      </c>
      <c r="G310" s="100" t="str">
        <f t="shared" si="26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59">
        <f>SUMIF(ResumenCotizacion!$C:$C,E310,ResumenCotizacion!$P:$P)</f>
        <v>0</v>
      </c>
      <c r="W310" s="97">
        <f t="shared" si="24"/>
        <v>710000</v>
      </c>
      <c r="X310" s="4">
        <f>ROUND(W310/(1-VLOOKUP("Total porcentaje:",ResumenCotizacion!$F:$H,3,0)),2)</f>
        <v>710000</v>
      </c>
      <c r="Y310" s="4">
        <f t="shared" si="25"/>
        <v>0</v>
      </c>
    </row>
    <row r="311" spans="1:25" ht="14.25" x14ac:dyDescent="0.2">
      <c r="A311" s="100" t="str">
        <f t="shared" si="22"/>
        <v>Nuva SASCanalIT-SW-04-06</v>
      </c>
      <c r="B311" s="100" t="str">
        <f t="shared" si="23"/>
        <v>IT-SW-04-06Canal</v>
      </c>
      <c r="C311" s="49"/>
      <c r="D311" s="101" t="s">
        <v>293</v>
      </c>
      <c r="E311" s="101" t="s">
        <v>150</v>
      </c>
      <c r="F311" s="100" t="s">
        <v>175</v>
      </c>
      <c r="G311" s="100" t="str">
        <f t="shared" si="26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59">
        <f>SUMIF(ResumenCotizacion!$C:$C,E311,ResumenCotizacion!$P:$P)</f>
        <v>0</v>
      </c>
      <c r="W311" s="97">
        <f t="shared" si="24"/>
        <v>2900000</v>
      </c>
      <c r="X311" s="4">
        <f>ROUND(W311/(1-VLOOKUP("Total porcentaje:",ResumenCotizacion!$F:$H,3,0)),2)</f>
        <v>2900000</v>
      </c>
      <c r="Y311" s="4">
        <f t="shared" si="25"/>
        <v>0</v>
      </c>
    </row>
    <row r="312" spans="1:25" ht="14.25" x14ac:dyDescent="0.2">
      <c r="A312" s="100" t="str">
        <f t="shared" si="22"/>
        <v>Nuva SASCanalIT-SW-05-01</v>
      </c>
      <c r="B312" s="100" t="str">
        <f t="shared" si="23"/>
        <v>IT-SW-05-01Canal</v>
      </c>
      <c r="C312" s="49"/>
      <c r="D312" s="101" t="s">
        <v>293</v>
      </c>
      <c r="E312" s="101" t="s">
        <v>151</v>
      </c>
      <c r="F312" s="100" t="s">
        <v>175</v>
      </c>
      <c r="G312" s="100" t="str">
        <f t="shared" si="26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59">
        <f>SUMIF(ResumenCotizacion!$C:$C,E312,ResumenCotizacion!$P:$P)</f>
        <v>0</v>
      </c>
      <c r="W312" s="97">
        <f t="shared" si="24"/>
        <v>180000</v>
      </c>
      <c r="X312" s="4">
        <f>ROUND(W312/(1-VLOOKUP("Total porcentaje:",ResumenCotizacion!$F:$H,3,0)),2)</f>
        <v>180000</v>
      </c>
      <c r="Y312" s="4">
        <f t="shared" si="25"/>
        <v>0</v>
      </c>
    </row>
    <row r="313" spans="1:25" ht="14.25" x14ac:dyDescent="0.2">
      <c r="A313" s="100" t="str">
        <f t="shared" si="22"/>
        <v>Nuva SASCanalIT-SW-05-02</v>
      </c>
      <c r="B313" s="100" t="str">
        <f t="shared" si="23"/>
        <v>IT-SW-05-02Canal</v>
      </c>
      <c r="C313" s="49"/>
      <c r="D313" s="101" t="s">
        <v>293</v>
      </c>
      <c r="E313" s="101" t="s">
        <v>152</v>
      </c>
      <c r="F313" s="100" t="s">
        <v>175</v>
      </c>
      <c r="G313" s="100" t="str">
        <f t="shared" si="26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59">
        <f>SUMIF(ResumenCotizacion!$C:$C,E313,ResumenCotizacion!$P:$P)</f>
        <v>0</v>
      </c>
      <c r="W313" s="97">
        <f t="shared" si="24"/>
        <v>180000</v>
      </c>
      <c r="X313" s="4">
        <f>ROUND(W313/(1-VLOOKUP("Total porcentaje:",ResumenCotizacion!$F:$H,3,0)),2)</f>
        <v>180000</v>
      </c>
      <c r="Y313" s="4">
        <f t="shared" si="25"/>
        <v>0</v>
      </c>
    </row>
    <row r="314" spans="1:25" ht="14.25" x14ac:dyDescent="0.2">
      <c r="A314" s="100" t="str">
        <f t="shared" si="22"/>
        <v>Nuva SASCanalIT-SW-05-03</v>
      </c>
      <c r="B314" s="100" t="str">
        <f t="shared" si="23"/>
        <v>IT-SW-05-03Canal</v>
      </c>
      <c r="C314" s="49"/>
      <c r="D314" s="101" t="s">
        <v>293</v>
      </c>
      <c r="E314" s="101" t="s">
        <v>153</v>
      </c>
      <c r="F314" s="100" t="s">
        <v>175</v>
      </c>
      <c r="G314" s="100" t="str">
        <f t="shared" si="26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59">
        <f>SUMIF(ResumenCotizacion!$C:$C,E314,ResumenCotizacion!$P:$P)</f>
        <v>0</v>
      </c>
      <c r="W314" s="97">
        <f t="shared" si="24"/>
        <v>180000</v>
      </c>
      <c r="X314" s="4">
        <f>ROUND(W314/(1-VLOOKUP("Total porcentaje:",ResumenCotizacion!$F:$H,3,0)),2)</f>
        <v>180000</v>
      </c>
      <c r="Y314" s="4">
        <f t="shared" si="25"/>
        <v>0</v>
      </c>
    </row>
    <row r="315" spans="1:25" ht="14.25" x14ac:dyDescent="0.2">
      <c r="A315" s="100" t="str">
        <f t="shared" si="22"/>
        <v>Nuva SASCanalIT-SW-05-04</v>
      </c>
      <c r="B315" s="100" t="str">
        <f t="shared" si="23"/>
        <v>IT-SW-05-04Canal</v>
      </c>
      <c r="C315" s="49"/>
      <c r="D315" s="101" t="s">
        <v>293</v>
      </c>
      <c r="E315" s="101" t="s">
        <v>182</v>
      </c>
      <c r="F315" s="100" t="s">
        <v>175</v>
      </c>
      <c r="G315" s="100" t="str">
        <f t="shared" si="26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59">
        <f>SUMIF(ResumenCotizacion!$C:$C,E315,ResumenCotizacion!$P:$P)</f>
        <v>0</v>
      </c>
      <c r="W315" s="97">
        <f t="shared" si="24"/>
        <v>200000</v>
      </c>
      <c r="X315" s="4">
        <f>ROUND(W315/(1-VLOOKUP("Total porcentaje:",ResumenCotizacion!$F:$H,3,0)),2)</f>
        <v>200000</v>
      </c>
      <c r="Y315" s="4">
        <f t="shared" si="25"/>
        <v>0</v>
      </c>
    </row>
    <row r="316" spans="1:25" ht="14.25" x14ac:dyDescent="0.2">
      <c r="A316" s="100" t="str">
        <f t="shared" si="22"/>
        <v>Nuva SASCanalIT-SW-05-05</v>
      </c>
      <c r="B316" s="100" t="str">
        <f t="shared" si="23"/>
        <v>IT-SW-05-05Canal</v>
      </c>
      <c r="C316" s="49"/>
      <c r="D316" s="101" t="s">
        <v>293</v>
      </c>
      <c r="E316" s="101" t="s">
        <v>183</v>
      </c>
      <c r="F316" s="100" t="s">
        <v>175</v>
      </c>
      <c r="G316" s="100" t="str">
        <f t="shared" si="26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59">
        <f>SUMIF(ResumenCotizacion!$C:$C,E316,ResumenCotizacion!$P:$P)</f>
        <v>0</v>
      </c>
      <c r="W316" s="97">
        <f t="shared" si="24"/>
        <v>180000</v>
      </c>
      <c r="X316" s="4">
        <f>ROUND(W316/(1-VLOOKUP("Total porcentaje:",ResumenCotizacion!$F:$H,3,0)),2)</f>
        <v>180000</v>
      </c>
      <c r="Y316" s="4">
        <f t="shared" si="25"/>
        <v>0</v>
      </c>
    </row>
    <row r="317" spans="1:25" ht="14.25" x14ac:dyDescent="0.2">
      <c r="A317" s="100" t="str">
        <f t="shared" si="22"/>
        <v>Nuva SASCanalIT-SW-05-06</v>
      </c>
      <c r="B317" s="100" t="str">
        <f t="shared" si="23"/>
        <v>IT-SW-05-06Canal</v>
      </c>
      <c r="C317" s="49"/>
      <c r="D317" s="101" t="s">
        <v>293</v>
      </c>
      <c r="E317" s="101" t="s">
        <v>184</v>
      </c>
      <c r="F317" s="100" t="s">
        <v>175</v>
      </c>
      <c r="G317" s="100" t="str">
        <f t="shared" si="26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59">
        <f>SUMIF(ResumenCotizacion!$C:$C,E317,ResumenCotizacion!$P:$P)</f>
        <v>0</v>
      </c>
      <c r="W317" s="97">
        <f t="shared" si="24"/>
        <v>550000</v>
      </c>
      <c r="X317" s="4">
        <f>ROUND(W317/(1-VLOOKUP("Total porcentaje:",ResumenCotizacion!$F:$H,3,0)),2)</f>
        <v>550000</v>
      </c>
      <c r="Y317" s="4">
        <f t="shared" si="25"/>
        <v>0</v>
      </c>
    </row>
    <row r="318" spans="1:25" ht="14.25" x14ac:dyDescent="0.2">
      <c r="A318" s="100" t="str">
        <f t="shared" si="22"/>
        <v>Nuva SASCanalIT-SW-06-01</v>
      </c>
      <c r="B318" s="100" t="str">
        <f t="shared" si="23"/>
        <v>IT-SW-06-01Canal</v>
      </c>
      <c r="C318" s="49"/>
      <c r="D318" s="101" t="s">
        <v>293</v>
      </c>
      <c r="E318" s="101" t="s">
        <v>154</v>
      </c>
      <c r="F318" s="100" t="s">
        <v>175</v>
      </c>
      <c r="G318" s="100" t="str">
        <f t="shared" si="26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59">
        <f>SUMIF(ResumenCotizacion!$C:$C,E318,ResumenCotizacion!$P:$P)</f>
        <v>0</v>
      </c>
      <c r="W318" s="97">
        <f t="shared" si="24"/>
        <v>22000000</v>
      </c>
      <c r="X318" s="4">
        <f>ROUND(W318/(1-VLOOKUP("Total porcentaje:",ResumenCotizacion!$F:$H,3,0)),2)</f>
        <v>22000000</v>
      </c>
      <c r="Y318" s="4">
        <f t="shared" si="25"/>
        <v>0</v>
      </c>
    </row>
    <row r="319" spans="1:25" ht="14.25" x14ac:dyDescent="0.2">
      <c r="A319" s="100" t="str">
        <f t="shared" si="22"/>
        <v>Nuva SASCanalIT-SW-06-02</v>
      </c>
      <c r="B319" s="100" t="str">
        <f t="shared" si="23"/>
        <v>IT-SW-06-02Canal</v>
      </c>
      <c r="C319" s="49"/>
      <c r="D319" s="101" t="s">
        <v>293</v>
      </c>
      <c r="E319" s="101" t="s">
        <v>155</v>
      </c>
      <c r="F319" s="100" t="s">
        <v>175</v>
      </c>
      <c r="G319" s="100" t="str">
        <f t="shared" si="26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59">
        <f>SUMIF(ResumenCotizacion!$C:$C,E319,ResumenCotizacion!$P:$P)</f>
        <v>0</v>
      </c>
      <c r="W319" s="97">
        <f t="shared" si="24"/>
        <v>22000000</v>
      </c>
      <c r="X319" s="4">
        <f>ROUND(W319/(1-VLOOKUP("Total porcentaje:",ResumenCotizacion!$F:$H,3,0)),2)</f>
        <v>22000000</v>
      </c>
      <c r="Y319" s="4">
        <f t="shared" si="25"/>
        <v>0</v>
      </c>
    </row>
    <row r="320" spans="1:25" ht="14.25" x14ac:dyDescent="0.2">
      <c r="A320" s="100" t="str">
        <f t="shared" si="22"/>
        <v>Nuva SASCanalIT-SW-06-03</v>
      </c>
      <c r="B320" s="100" t="str">
        <f t="shared" si="23"/>
        <v>IT-SW-06-03Canal</v>
      </c>
      <c r="C320" s="49"/>
      <c r="D320" s="101" t="s">
        <v>293</v>
      </c>
      <c r="E320" s="101" t="s">
        <v>156</v>
      </c>
      <c r="F320" s="100" t="s">
        <v>175</v>
      </c>
      <c r="G320" s="100" t="str">
        <f t="shared" si="26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59">
        <f>SUMIF(ResumenCotizacion!$C:$C,E320,ResumenCotizacion!$P:$P)</f>
        <v>0</v>
      </c>
      <c r="W320" s="97">
        <f t="shared" si="24"/>
        <v>23500000</v>
      </c>
      <c r="X320" s="4">
        <f>ROUND(W320/(1-VLOOKUP("Total porcentaje:",ResumenCotizacion!$F:$H,3,0)),2)</f>
        <v>23500000</v>
      </c>
      <c r="Y320" s="4">
        <f t="shared" si="25"/>
        <v>0</v>
      </c>
    </row>
    <row r="321" spans="1:25" ht="14.25" x14ac:dyDescent="0.2">
      <c r="A321" s="100" t="str">
        <f t="shared" si="22"/>
        <v>Nuva SASCanalIT-SW-07-01</v>
      </c>
      <c r="B321" s="100" t="str">
        <f t="shared" si="23"/>
        <v>IT-SW-07-01Canal</v>
      </c>
      <c r="C321" s="49"/>
      <c r="D321" s="101" t="s">
        <v>293</v>
      </c>
      <c r="E321" s="101" t="s">
        <v>157</v>
      </c>
      <c r="F321" s="100" t="s">
        <v>175</v>
      </c>
      <c r="G321" s="100" t="str">
        <f t="shared" si="26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59">
        <f>SUMIF(ResumenCotizacion!$C:$C,E321,ResumenCotizacion!$P:$P)</f>
        <v>0</v>
      </c>
      <c r="W321" s="97">
        <f t="shared" si="24"/>
        <v>21000</v>
      </c>
      <c r="X321" s="4">
        <f>ROUND(W321/(1-VLOOKUP("Total porcentaje:",ResumenCotizacion!$F:$H,3,0)),2)</f>
        <v>21000</v>
      </c>
      <c r="Y321" s="4">
        <f t="shared" si="25"/>
        <v>0</v>
      </c>
    </row>
    <row r="322" spans="1:25" ht="14.25" x14ac:dyDescent="0.2">
      <c r="A322" s="100" t="str">
        <f t="shared" ref="A322:A347" si="27">D322&amp;F322&amp;E322</f>
        <v>Nuva SASCanalIT-SW-07-02</v>
      </c>
      <c r="B322" s="100" t="str">
        <f t="shared" ref="B322:B347" si="28">E322&amp;F322</f>
        <v>IT-SW-07-02Canal</v>
      </c>
      <c r="C322" s="49"/>
      <c r="D322" s="101" t="s">
        <v>293</v>
      </c>
      <c r="E322" s="101" t="s">
        <v>158</v>
      </c>
      <c r="F322" s="100" t="s">
        <v>175</v>
      </c>
      <c r="G322" s="100" t="str">
        <f t="shared" si="26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59">
        <f>SUMIF(ResumenCotizacion!$C:$C,E322,ResumenCotizacion!$P:$P)</f>
        <v>0</v>
      </c>
      <c r="W322" s="97">
        <f t="shared" si="24"/>
        <v>100000</v>
      </c>
      <c r="X322" s="4">
        <f>ROUND(W322/(1-VLOOKUP("Total porcentaje:",ResumenCotizacion!$F:$H,3,0)),2)</f>
        <v>100000</v>
      </c>
      <c r="Y322" s="4">
        <f t="shared" si="25"/>
        <v>0</v>
      </c>
    </row>
    <row r="323" spans="1:25" ht="14.25" x14ac:dyDescent="0.2">
      <c r="A323" s="100" t="str">
        <f t="shared" si="27"/>
        <v>Nuva SASCanalIT-SW-07-03</v>
      </c>
      <c r="B323" s="100" t="str">
        <f t="shared" si="28"/>
        <v>IT-SW-07-03Canal</v>
      </c>
      <c r="C323" s="49"/>
      <c r="D323" s="101" t="s">
        <v>293</v>
      </c>
      <c r="E323" s="101" t="s">
        <v>159</v>
      </c>
      <c r="F323" s="100" t="s">
        <v>175</v>
      </c>
      <c r="G323" s="100" t="str">
        <f t="shared" si="26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59">
        <f>SUMIF(ResumenCotizacion!$C:$C,E323,ResumenCotizacion!$P:$P)</f>
        <v>0</v>
      </c>
      <c r="W323" s="97">
        <f t="shared" ref="W323:W347" si="29">S323</f>
        <v>21000</v>
      </c>
      <c r="X323" s="4">
        <f>ROUND(W323/(1-VLOOKUP("Total porcentaje:",ResumenCotizacion!$F:$H,3,0)),2)</f>
        <v>21000</v>
      </c>
      <c r="Y323" s="4">
        <f t="shared" ref="Y323:Y347" si="30">V323*X323</f>
        <v>0</v>
      </c>
    </row>
    <row r="324" spans="1:25" ht="14.25" x14ac:dyDescent="0.2">
      <c r="A324" s="100" t="str">
        <f t="shared" si="27"/>
        <v>Nuva SASCanalIT-SW-07-04</v>
      </c>
      <c r="B324" s="100" t="str">
        <f t="shared" si="28"/>
        <v>IT-SW-07-04Canal</v>
      </c>
      <c r="C324" s="49"/>
      <c r="D324" s="101" t="s">
        <v>293</v>
      </c>
      <c r="E324" s="101" t="s">
        <v>160</v>
      </c>
      <c r="F324" s="100" t="s">
        <v>175</v>
      </c>
      <c r="G324" s="100" t="str">
        <f t="shared" si="26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59">
        <f>SUMIF(ResumenCotizacion!$C:$C,E324,ResumenCotizacion!$P:$P)</f>
        <v>0</v>
      </c>
      <c r="W324" s="97">
        <f t="shared" si="29"/>
        <v>120000</v>
      </c>
      <c r="X324" s="4">
        <f>ROUND(W324/(1-VLOOKUP("Total porcentaje:",ResumenCotizacion!$F:$H,3,0)),2)</f>
        <v>120000</v>
      </c>
      <c r="Y324" s="4">
        <f t="shared" si="30"/>
        <v>0</v>
      </c>
    </row>
    <row r="325" spans="1:25" ht="14.25" x14ac:dyDescent="0.2">
      <c r="A325" s="100" t="str">
        <f t="shared" si="27"/>
        <v>Nuva SASCanalIT-SW-07-05</v>
      </c>
      <c r="B325" s="100" t="str">
        <f t="shared" si="28"/>
        <v>IT-SW-07-05Canal</v>
      </c>
      <c r="C325" s="49"/>
      <c r="D325" s="101" t="s">
        <v>293</v>
      </c>
      <c r="E325" s="101" t="s">
        <v>161</v>
      </c>
      <c r="F325" s="100" t="s">
        <v>175</v>
      </c>
      <c r="G325" s="100" t="str">
        <f t="shared" si="26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59">
        <f>SUMIF(ResumenCotizacion!$C:$C,E325,ResumenCotizacion!$P:$P)</f>
        <v>0</v>
      </c>
      <c r="W325" s="97">
        <f t="shared" si="29"/>
        <v>21000</v>
      </c>
      <c r="X325" s="4">
        <f>ROUND(W325/(1-VLOOKUP("Total porcentaje:",ResumenCotizacion!$F:$H,3,0)),2)</f>
        <v>21000</v>
      </c>
      <c r="Y325" s="4">
        <f t="shared" si="30"/>
        <v>0</v>
      </c>
    </row>
    <row r="326" spans="1:25" ht="14.25" x14ac:dyDescent="0.2">
      <c r="A326" s="100" t="str">
        <f t="shared" si="27"/>
        <v>Nuva SASCanalIT-SW-07-06</v>
      </c>
      <c r="B326" s="100" t="str">
        <f t="shared" si="28"/>
        <v>IT-SW-07-06Canal</v>
      </c>
      <c r="C326" s="49"/>
      <c r="D326" s="101" t="s">
        <v>293</v>
      </c>
      <c r="E326" s="101" t="s">
        <v>162</v>
      </c>
      <c r="F326" s="100" t="s">
        <v>175</v>
      </c>
      <c r="G326" s="100" t="str">
        <f t="shared" si="26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59">
        <f>SUMIF(ResumenCotizacion!$C:$C,E326,ResumenCotizacion!$P:$P)</f>
        <v>0</v>
      </c>
      <c r="W326" s="97">
        <f t="shared" si="29"/>
        <v>130000</v>
      </c>
      <c r="X326" s="4">
        <f>ROUND(W326/(1-VLOOKUP("Total porcentaje:",ResumenCotizacion!$F:$H,3,0)),2)</f>
        <v>130000</v>
      </c>
      <c r="Y326" s="4">
        <f t="shared" si="30"/>
        <v>0</v>
      </c>
    </row>
    <row r="327" spans="1:25" ht="14.25" x14ac:dyDescent="0.2">
      <c r="A327" s="100" t="str">
        <f t="shared" si="27"/>
        <v>Nuva SASCanalIT-SW-08-01</v>
      </c>
      <c r="B327" s="100" t="str">
        <f t="shared" si="28"/>
        <v>IT-SW-08-01Canal</v>
      </c>
      <c r="C327" s="49"/>
      <c r="D327" s="101" t="s">
        <v>293</v>
      </c>
      <c r="E327" s="101" t="s">
        <v>163</v>
      </c>
      <c r="F327" s="100" t="s">
        <v>175</v>
      </c>
      <c r="G327" s="100" t="str">
        <f t="shared" si="26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59">
        <f>SUMIF(ResumenCotizacion!$C:$C,E327,ResumenCotizacion!$P:$P)</f>
        <v>0</v>
      </c>
      <c r="W327" s="97">
        <f t="shared" si="29"/>
        <v>30000</v>
      </c>
      <c r="X327" s="4">
        <f>ROUND(W327/(1-VLOOKUP("Total porcentaje:",ResumenCotizacion!$F:$H,3,0)),2)</f>
        <v>30000</v>
      </c>
      <c r="Y327" s="4">
        <f t="shared" si="30"/>
        <v>0</v>
      </c>
    </row>
    <row r="328" spans="1:25" ht="14.25" x14ac:dyDescent="0.2">
      <c r="A328" s="100" t="str">
        <f t="shared" si="27"/>
        <v>Nuva SASCanalIT-SW-08-02</v>
      </c>
      <c r="B328" s="100" t="str">
        <f t="shared" si="28"/>
        <v>IT-SW-08-02Canal</v>
      </c>
      <c r="C328" s="49"/>
      <c r="D328" s="101" t="s">
        <v>293</v>
      </c>
      <c r="E328" s="101" t="s">
        <v>164</v>
      </c>
      <c r="F328" s="100" t="s">
        <v>175</v>
      </c>
      <c r="G328" s="100" t="str">
        <f t="shared" si="26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59">
        <f>SUMIF(ResumenCotizacion!$C:$C,E328,ResumenCotizacion!$P:$P)</f>
        <v>0</v>
      </c>
      <c r="W328" s="97">
        <f t="shared" si="29"/>
        <v>40000</v>
      </c>
      <c r="X328" s="4">
        <f>ROUND(W328/(1-VLOOKUP("Total porcentaje:",ResumenCotizacion!$F:$H,3,0)),2)</f>
        <v>40000</v>
      </c>
      <c r="Y328" s="4">
        <f t="shared" si="30"/>
        <v>0</v>
      </c>
    </row>
    <row r="329" spans="1:25" ht="14.25" x14ac:dyDescent="0.2">
      <c r="A329" s="100" t="str">
        <f t="shared" si="27"/>
        <v>Nuva SASCanalIT-SW-08-03</v>
      </c>
      <c r="B329" s="100" t="str">
        <f t="shared" si="28"/>
        <v>IT-SW-08-03Canal</v>
      </c>
      <c r="C329" s="49"/>
      <c r="D329" s="101" t="s">
        <v>293</v>
      </c>
      <c r="E329" s="101" t="s">
        <v>165</v>
      </c>
      <c r="F329" s="100" t="s">
        <v>175</v>
      </c>
      <c r="G329" s="100" t="str">
        <f t="shared" si="26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59">
        <f>SUMIF(ResumenCotizacion!$C:$C,E329,ResumenCotizacion!$P:$P)</f>
        <v>0</v>
      </c>
      <c r="W329" s="97">
        <f t="shared" si="29"/>
        <v>30000</v>
      </c>
      <c r="X329" s="4">
        <f>ROUND(W329/(1-VLOOKUP("Total porcentaje:",ResumenCotizacion!$F:$H,3,0)),2)</f>
        <v>30000</v>
      </c>
      <c r="Y329" s="4">
        <f t="shared" si="30"/>
        <v>0</v>
      </c>
    </row>
    <row r="330" spans="1:25" ht="14.25" x14ac:dyDescent="0.2">
      <c r="A330" s="100" t="str">
        <f t="shared" si="27"/>
        <v>Nuva SASCanalIT-SW-08-04</v>
      </c>
      <c r="B330" s="100" t="str">
        <f t="shared" si="28"/>
        <v>IT-SW-08-04Canal</v>
      </c>
      <c r="C330" s="49"/>
      <c r="D330" s="101" t="s">
        <v>293</v>
      </c>
      <c r="E330" s="101" t="s">
        <v>185</v>
      </c>
      <c r="F330" s="100" t="s">
        <v>175</v>
      </c>
      <c r="G330" s="100" t="str">
        <f t="shared" si="26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59">
        <f>SUMIF(ResumenCotizacion!$C:$C,E330,ResumenCotizacion!$P:$P)</f>
        <v>0</v>
      </c>
      <c r="W330" s="97">
        <f t="shared" si="29"/>
        <v>45000</v>
      </c>
      <c r="X330" s="4">
        <f>ROUND(W330/(1-VLOOKUP("Total porcentaje:",ResumenCotizacion!$F:$H,3,0)),2)</f>
        <v>45000</v>
      </c>
      <c r="Y330" s="4">
        <f t="shared" si="30"/>
        <v>0</v>
      </c>
    </row>
    <row r="331" spans="1:25" ht="14.25" x14ac:dyDescent="0.2">
      <c r="A331" s="100" t="str">
        <f t="shared" si="27"/>
        <v>Nuva SASCanalIT-SW-08-05</v>
      </c>
      <c r="B331" s="100" t="str">
        <f t="shared" si="28"/>
        <v>IT-SW-08-05Canal</v>
      </c>
      <c r="C331" s="49"/>
      <c r="D331" s="101" t="s">
        <v>293</v>
      </c>
      <c r="E331" s="101" t="s">
        <v>186</v>
      </c>
      <c r="F331" s="100" t="s">
        <v>175</v>
      </c>
      <c r="G331" s="100" t="str">
        <f t="shared" si="26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59">
        <f>SUMIF(ResumenCotizacion!$C:$C,E331,ResumenCotizacion!$P:$P)</f>
        <v>0</v>
      </c>
      <c r="W331" s="97">
        <f t="shared" si="29"/>
        <v>30000</v>
      </c>
      <c r="X331" s="4">
        <f>ROUND(W331/(1-VLOOKUP("Total porcentaje:",ResumenCotizacion!$F:$H,3,0)),2)</f>
        <v>30000</v>
      </c>
      <c r="Y331" s="4">
        <f t="shared" si="30"/>
        <v>0</v>
      </c>
    </row>
    <row r="332" spans="1:25" ht="14.25" x14ac:dyDescent="0.2">
      <c r="A332" s="100" t="str">
        <f t="shared" si="27"/>
        <v>Nuva SASCanalIT-SW-08-06</v>
      </c>
      <c r="B332" s="100" t="str">
        <f t="shared" si="28"/>
        <v>IT-SW-08-06Canal</v>
      </c>
      <c r="C332" s="49"/>
      <c r="D332" s="101" t="s">
        <v>293</v>
      </c>
      <c r="E332" s="101" t="s">
        <v>187</v>
      </c>
      <c r="F332" s="100" t="s">
        <v>175</v>
      </c>
      <c r="G332" s="100" t="str">
        <f t="shared" si="26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59">
        <f>SUMIF(ResumenCotizacion!$C:$C,E332,ResumenCotizacion!$P:$P)</f>
        <v>0</v>
      </c>
      <c r="W332" s="97">
        <f t="shared" si="29"/>
        <v>45000</v>
      </c>
      <c r="X332" s="4">
        <f>ROUND(W332/(1-VLOOKUP("Total porcentaje:",ResumenCotizacion!$F:$H,3,0)),2)</f>
        <v>45000</v>
      </c>
      <c r="Y332" s="4">
        <f t="shared" si="30"/>
        <v>0</v>
      </c>
    </row>
    <row r="333" spans="1:25" ht="14.25" x14ac:dyDescent="0.2">
      <c r="A333" s="100" t="str">
        <f t="shared" si="27"/>
        <v>Nuva SASCanalIT-SW-09-01</v>
      </c>
      <c r="B333" s="100" t="str">
        <f t="shared" si="28"/>
        <v>IT-SW-09-01Canal</v>
      </c>
      <c r="C333" s="49"/>
      <c r="D333" s="101" t="s">
        <v>293</v>
      </c>
      <c r="E333" s="101" t="s">
        <v>166</v>
      </c>
      <c r="F333" s="100" t="s">
        <v>175</v>
      </c>
      <c r="G333" s="100" t="str">
        <f t="shared" si="26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59">
        <f>SUMIF(ResumenCotizacion!$C:$C,E333,ResumenCotizacion!$P:$P)</f>
        <v>0</v>
      </c>
      <c r="W333" s="97">
        <f t="shared" si="29"/>
        <v>19000000</v>
      </c>
      <c r="X333" s="4">
        <f>ROUND(W333/(1-VLOOKUP("Total porcentaje:",ResumenCotizacion!$F:$H,3,0)),2)</f>
        <v>19000000</v>
      </c>
      <c r="Y333" s="4">
        <f t="shared" si="30"/>
        <v>0</v>
      </c>
    </row>
    <row r="334" spans="1:25" ht="14.25" x14ac:dyDescent="0.2">
      <c r="A334" s="100" t="str">
        <f t="shared" si="27"/>
        <v>Nuva SASCanalIT-SW-09-02</v>
      </c>
      <c r="B334" s="100" t="str">
        <f t="shared" si="28"/>
        <v>IT-SW-09-02Canal</v>
      </c>
      <c r="C334" s="49"/>
      <c r="D334" s="101" t="s">
        <v>293</v>
      </c>
      <c r="E334" s="101" t="s">
        <v>167</v>
      </c>
      <c r="F334" s="100" t="s">
        <v>175</v>
      </c>
      <c r="G334" s="100" t="str">
        <f t="shared" si="26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59">
        <f>SUMIF(ResumenCotizacion!$C:$C,E334,ResumenCotizacion!$P:$P)</f>
        <v>0</v>
      </c>
      <c r="W334" s="97">
        <f t="shared" si="29"/>
        <v>24000000</v>
      </c>
      <c r="X334" s="4">
        <f>ROUND(W334/(1-VLOOKUP("Total porcentaje:",ResumenCotizacion!$F:$H,3,0)),2)</f>
        <v>24000000</v>
      </c>
      <c r="Y334" s="4">
        <f t="shared" si="30"/>
        <v>0</v>
      </c>
    </row>
    <row r="335" spans="1:25" ht="14.25" x14ac:dyDescent="0.2">
      <c r="A335" s="100" t="str">
        <f t="shared" si="27"/>
        <v>Nuva SASCanalIT-SW-09-03</v>
      </c>
      <c r="B335" s="100" t="str">
        <f t="shared" si="28"/>
        <v>IT-SW-09-03Canal</v>
      </c>
      <c r="C335" s="49"/>
      <c r="D335" s="101" t="s">
        <v>293</v>
      </c>
      <c r="E335" s="101" t="s">
        <v>168</v>
      </c>
      <c r="F335" s="100" t="s">
        <v>175</v>
      </c>
      <c r="G335" s="100" t="str">
        <f t="shared" si="26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59">
        <f>SUMIF(ResumenCotizacion!$C:$C,E335,ResumenCotizacion!$P:$P)</f>
        <v>0</v>
      </c>
      <c r="W335" s="97">
        <f t="shared" si="29"/>
        <v>35000000</v>
      </c>
      <c r="X335" s="4">
        <f>ROUND(W335/(1-VLOOKUP("Total porcentaje:",ResumenCotizacion!$F:$H,3,0)),2)</f>
        <v>35000000</v>
      </c>
      <c r="Y335" s="4">
        <f t="shared" si="30"/>
        <v>0</v>
      </c>
    </row>
    <row r="336" spans="1:25" ht="14.25" x14ac:dyDescent="0.2">
      <c r="A336" s="100" t="str">
        <f t="shared" si="27"/>
        <v>Nuva SASCanalIT-SW-10-01</v>
      </c>
      <c r="B336" s="100" t="str">
        <f t="shared" si="28"/>
        <v>IT-SW-10-01Canal</v>
      </c>
      <c r="C336" s="49"/>
      <c r="D336" s="101" t="s">
        <v>293</v>
      </c>
      <c r="E336" s="101" t="s">
        <v>169</v>
      </c>
      <c r="F336" s="100" t="s">
        <v>175</v>
      </c>
      <c r="G336" s="100" t="str">
        <f t="shared" si="26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59">
        <f>SUMIF(ResumenCotizacion!$C:$C,E336,ResumenCotizacion!$P:$P)</f>
        <v>0</v>
      </c>
      <c r="W336" s="97">
        <f t="shared" si="29"/>
        <v>120000</v>
      </c>
      <c r="X336" s="4">
        <f>ROUND(W336/(1-VLOOKUP("Total porcentaje:",ResumenCotizacion!$F:$H,3,0)),2)</f>
        <v>120000</v>
      </c>
      <c r="Y336" s="4">
        <f t="shared" si="30"/>
        <v>0</v>
      </c>
    </row>
    <row r="337" spans="1:25" ht="14.25" x14ac:dyDescent="0.2">
      <c r="A337" s="100" t="str">
        <f t="shared" si="27"/>
        <v>Nuva SASCanalIT-SW-10-02</v>
      </c>
      <c r="B337" s="100" t="str">
        <f t="shared" si="28"/>
        <v>IT-SW-10-02Canal</v>
      </c>
      <c r="C337" s="49"/>
      <c r="D337" s="101" t="s">
        <v>293</v>
      </c>
      <c r="E337" s="101" t="s">
        <v>170</v>
      </c>
      <c r="F337" s="100" t="s">
        <v>175</v>
      </c>
      <c r="G337" s="100" t="str">
        <f t="shared" si="26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59">
        <f>SUMIF(ResumenCotizacion!$C:$C,E337,ResumenCotizacion!$P:$P)</f>
        <v>0</v>
      </c>
      <c r="W337" s="97">
        <f t="shared" si="29"/>
        <v>230000</v>
      </c>
      <c r="X337" s="4">
        <f>ROUND(W337/(1-VLOOKUP("Total porcentaje:",ResumenCotizacion!$F:$H,3,0)),2)</f>
        <v>230000</v>
      </c>
      <c r="Y337" s="4">
        <f t="shared" si="30"/>
        <v>0</v>
      </c>
    </row>
    <row r="338" spans="1:25" ht="14.25" x14ac:dyDescent="0.2">
      <c r="A338" s="100" t="str">
        <f t="shared" si="27"/>
        <v>Nuva SASCanalIT-SW-10-03</v>
      </c>
      <c r="B338" s="100" t="str">
        <f t="shared" si="28"/>
        <v>IT-SW-10-03Canal</v>
      </c>
      <c r="C338" s="49"/>
      <c r="D338" s="101" t="s">
        <v>293</v>
      </c>
      <c r="E338" s="101" t="s">
        <v>171</v>
      </c>
      <c r="F338" s="100" t="s">
        <v>175</v>
      </c>
      <c r="G338" s="100" t="str">
        <f t="shared" si="26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59">
        <f>SUMIF(ResumenCotizacion!$C:$C,E338,ResumenCotizacion!$P:$P)</f>
        <v>0</v>
      </c>
      <c r="W338" s="97">
        <f t="shared" si="29"/>
        <v>120000</v>
      </c>
      <c r="X338" s="4">
        <f>ROUND(W338/(1-VLOOKUP("Total porcentaje:",ResumenCotizacion!$F:$H,3,0)),2)</f>
        <v>120000</v>
      </c>
      <c r="Y338" s="4">
        <f t="shared" si="30"/>
        <v>0</v>
      </c>
    </row>
    <row r="339" spans="1:25" ht="14.25" x14ac:dyDescent="0.2">
      <c r="A339" s="100" t="str">
        <f t="shared" si="27"/>
        <v>Nuva SASCanalIT-SW-10-04</v>
      </c>
      <c r="B339" s="100" t="str">
        <f t="shared" si="28"/>
        <v>IT-SW-10-04Canal</v>
      </c>
      <c r="C339" s="49"/>
      <c r="D339" s="101" t="s">
        <v>293</v>
      </c>
      <c r="E339" s="101" t="s">
        <v>172</v>
      </c>
      <c r="F339" s="100" t="s">
        <v>175</v>
      </c>
      <c r="G339" s="100" t="str">
        <f t="shared" si="26"/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59">
        <f>SUMIF(ResumenCotizacion!$C:$C,E339,ResumenCotizacion!$P:$P)</f>
        <v>0</v>
      </c>
      <c r="W339" s="97">
        <f t="shared" si="29"/>
        <v>120000</v>
      </c>
      <c r="X339" s="4">
        <f>ROUND(W339/(1-VLOOKUP("Total porcentaje:",ResumenCotizacion!$F:$H,3,0)),2)</f>
        <v>120000</v>
      </c>
      <c r="Y339" s="4">
        <f t="shared" si="30"/>
        <v>0</v>
      </c>
    </row>
    <row r="340" spans="1:25" ht="14.25" x14ac:dyDescent="0.2">
      <c r="A340" s="100" t="str">
        <f t="shared" si="27"/>
        <v>Nuva SASCanalIT-SW-10-05</v>
      </c>
      <c r="B340" s="100" t="str">
        <f t="shared" si="28"/>
        <v>IT-SW-10-05Canal</v>
      </c>
      <c r="C340" s="49"/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59">
        <f>SUMIF(ResumenCotizacion!$C:$C,E340,ResumenCotizacion!$P:$P)</f>
        <v>0</v>
      </c>
      <c r="W340" s="97">
        <f t="shared" si="29"/>
        <v>230000</v>
      </c>
      <c r="X340" s="4">
        <f>ROUND(W340/(1-VLOOKUP("Total porcentaje:",ResumenCotizacion!$F:$H,3,0)),2)</f>
        <v>230000</v>
      </c>
      <c r="Y340" s="4">
        <f t="shared" si="30"/>
        <v>0</v>
      </c>
    </row>
    <row r="341" spans="1:25" ht="14.25" x14ac:dyDescent="0.2">
      <c r="A341" s="100" t="str">
        <f t="shared" si="27"/>
        <v>Nuva SASCanalIT-SW-10-06</v>
      </c>
      <c r="B341" s="100" t="str">
        <f t="shared" si="28"/>
        <v>IT-SW-10-06Canal</v>
      </c>
      <c r="C341" s="49"/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59">
        <f>SUMIF(ResumenCotizacion!$C:$C,E341,ResumenCotizacion!$P:$P)</f>
        <v>25</v>
      </c>
      <c r="W341" s="97">
        <f t="shared" si="29"/>
        <v>230000</v>
      </c>
      <c r="X341" s="4">
        <f>ROUND(W341/(1-VLOOKUP("Total porcentaje:",ResumenCotizacion!$F:$H,3,0)),2)</f>
        <v>230000</v>
      </c>
      <c r="Y341" s="4">
        <f t="shared" si="30"/>
        <v>5750000</v>
      </c>
    </row>
    <row r="342" spans="1:25" ht="14.25" x14ac:dyDescent="0.2">
      <c r="A342" s="100" t="str">
        <f t="shared" si="27"/>
        <v>Nuva SASCanalIT-SW-11-01</v>
      </c>
      <c r="B342" s="100" t="str">
        <f t="shared" si="28"/>
        <v>IT-SW-11-01Canal</v>
      </c>
      <c r="C342" s="49"/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59">
        <f>SUMIF(ResumenCotizacion!$C:$C,E342,ResumenCotizacion!$P:$P)</f>
        <v>0</v>
      </c>
      <c r="W342" s="97">
        <f t="shared" si="29"/>
        <v>230000</v>
      </c>
      <c r="X342" s="4">
        <f>ROUND(W342/(1-VLOOKUP("Total porcentaje:",ResumenCotizacion!$F:$H,3,0)),2)</f>
        <v>230000</v>
      </c>
      <c r="Y342" s="4">
        <f t="shared" si="30"/>
        <v>0</v>
      </c>
    </row>
    <row r="343" spans="1:25" ht="14.25" x14ac:dyDescent="0.2">
      <c r="A343" s="100" t="str">
        <f t="shared" si="27"/>
        <v>Nuva SASCanalIT-SW-11-02</v>
      </c>
      <c r="B343" s="100" t="str">
        <f t="shared" si="28"/>
        <v>IT-SW-11-02Canal</v>
      </c>
      <c r="C343" s="49"/>
      <c r="D343" s="101" t="s">
        <v>293</v>
      </c>
      <c r="E343" s="101" t="s">
        <v>189</v>
      </c>
      <c r="F343" s="100" t="s">
        <v>175</v>
      </c>
      <c r="G343" s="100" t="str">
        <f t="shared" ref="G343:G347" si="31">D343</f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59">
        <f>SUMIF(ResumenCotizacion!$C:$C,E343,ResumenCotizacion!$P:$P)</f>
        <v>0</v>
      </c>
      <c r="W343" s="97">
        <f t="shared" si="29"/>
        <v>130000</v>
      </c>
      <c r="X343" s="4">
        <f>ROUND(W343/(1-VLOOKUP("Total porcentaje:",ResumenCotizacion!$F:$H,3,0)),2)</f>
        <v>130000</v>
      </c>
      <c r="Y343" s="4">
        <f t="shared" si="30"/>
        <v>0</v>
      </c>
    </row>
    <row r="344" spans="1:25" ht="14.25" x14ac:dyDescent="0.2">
      <c r="A344" s="100" t="str">
        <f t="shared" si="27"/>
        <v>Nuva SASCanalIT-SW-11-03</v>
      </c>
      <c r="B344" s="100" t="str">
        <f t="shared" si="28"/>
        <v>IT-SW-11-03Canal</v>
      </c>
      <c r="C344" s="49"/>
      <c r="D344" s="101" t="s">
        <v>293</v>
      </c>
      <c r="E344" s="101" t="s">
        <v>190</v>
      </c>
      <c r="F344" s="100" t="s">
        <v>175</v>
      </c>
      <c r="G344" s="100" t="str">
        <f t="shared" si="31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59">
        <f>SUMIF(ResumenCotizacion!$C:$C,E344,ResumenCotizacion!$P:$P)</f>
        <v>0</v>
      </c>
      <c r="W344" s="97">
        <f t="shared" si="29"/>
        <v>230000</v>
      </c>
      <c r="X344" s="4">
        <f>ROUND(W344/(1-VLOOKUP("Total porcentaje:",ResumenCotizacion!$F:$H,3,0)),2)</f>
        <v>230000</v>
      </c>
      <c r="Y344" s="4">
        <f t="shared" si="30"/>
        <v>0</v>
      </c>
    </row>
    <row r="345" spans="1:25" ht="14.25" x14ac:dyDescent="0.2">
      <c r="A345" s="100" t="str">
        <f t="shared" si="27"/>
        <v>Nuva SASCanalIT-SW-11-04</v>
      </c>
      <c r="B345" s="100" t="str">
        <f t="shared" si="28"/>
        <v>IT-SW-11-04Canal</v>
      </c>
      <c r="C345" s="49"/>
      <c r="D345" s="101" t="s">
        <v>293</v>
      </c>
      <c r="E345" s="101" t="s">
        <v>191</v>
      </c>
      <c r="F345" s="100" t="s">
        <v>175</v>
      </c>
      <c r="G345" s="100" t="str">
        <f t="shared" si="31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59">
        <f>SUMIF(ResumenCotizacion!$C:$C,E345,ResumenCotizacion!$P:$P)</f>
        <v>0</v>
      </c>
      <c r="W345" s="97">
        <f t="shared" si="29"/>
        <v>130000</v>
      </c>
      <c r="X345" s="4">
        <f>ROUND(W345/(1-VLOOKUP("Total porcentaje:",ResumenCotizacion!$F:$H,3,0)),2)</f>
        <v>130000</v>
      </c>
      <c r="Y345" s="4">
        <f t="shared" si="30"/>
        <v>0</v>
      </c>
    </row>
    <row r="346" spans="1:25" ht="14.25" x14ac:dyDescent="0.2">
      <c r="A346" s="100" t="str">
        <f t="shared" si="27"/>
        <v>Nuva SASCanalIT-SW-11-05</v>
      </c>
      <c r="B346" s="100" t="str">
        <f t="shared" si="28"/>
        <v>IT-SW-11-05Canal</v>
      </c>
      <c r="C346" s="49"/>
      <c r="D346" s="101" t="s">
        <v>293</v>
      </c>
      <c r="E346" s="101" t="s">
        <v>192</v>
      </c>
      <c r="F346" s="100" t="s">
        <v>175</v>
      </c>
      <c r="G346" s="100" t="str">
        <f t="shared" si="31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59">
        <f>SUMIF(ResumenCotizacion!$C:$C,E346,ResumenCotizacion!$P:$P)</f>
        <v>0</v>
      </c>
      <c r="W346" s="97">
        <f t="shared" si="29"/>
        <v>250000</v>
      </c>
      <c r="X346" s="4">
        <f>ROUND(W346/(1-VLOOKUP("Total porcentaje:",ResumenCotizacion!$F:$H,3,0)),2)</f>
        <v>250000</v>
      </c>
      <c r="Y346" s="4">
        <f t="shared" si="30"/>
        <v>0</v>
      </c>
    </row>
    <row r="347" spans="1:25" ht="14.25" x14ac:dyDescent="0.2">
      <c r="A347" s="100" t="str">
        <f t="shared" si="27"/>
        <v>Nuva SASCanalIT-SW-11-06</v>
      </c>
      <c r="B347" s="100" t="str">
        <f t="shared" si="28"/>
        <v>IT-SW-11-06Canal</v>
      </c>
      <c r="C347" s="49"/>
      <c r="D347" s="101" t="s">
        <v>293</v>
      </c>
      <c r="E347" s="101" t="s">
        <v>193</v>
      </c>
      <c r="F347" s="100" t="s">
        <v>175</v>
      </c>
      <c r="G347" s="100" t="str">
        <f t="shared" si="31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59">
        <f>SUMIF(ResumenCotizacion!$C:$C,E347,ResumenCotizacion!$P:$P)</f>
        <v>0</v>
      </c>
      <c r="W347" s="97">
        <f t="shared" si="29"/>
        <v>130000</v>
      </c>
      <c r="X347" s="4">
        <f>ROUND(W347/(1-VLOOKUP("Total porcentaje:",ResumenCotizacion!$F:$H,3,0)),2)</f>
        <v>130000</v>
      </c>
      <c r="Y347" s="4">
        <f t="shared" si="30"/>
        <v>0</v>
      </c>
    </row>
    <row r="348" spans="1:25" ht="14.25" x14ac:dyDescent="0.2">
      <c r="A348" s="51"/>
      <c r="B348" s="51"/>
      <c r="C348" s="49"/>
      <c r="D348" s="51"/>
      <c r="E348" s="49"/>
      <c r="F348" s="51"/>
      <c r="G348" s="51"/>
      <c r="H348" s="59"/>
      <c r="I348" s="51"/>
      <c r="J348" s="49"/>
      <c r="K348" s="49"/>
      <c r="L348" s="67"/>
      <c r="M348" s="49"/>
      <c r="N348" s="58"/>
      <c r="O348" s="59"/>
      <c r="P348" s="50"/>
      <c r="Q348" s="57"/>
      <c r="R348" s="71"/>
      <c r="S348" s="56"/>
      <c r="T348" s="67"/>
      <c r="U348" s="68"/>
      <c r="V348" s="59"/>
      <c r="W348" s="97"/>
    </row>
    <row r="349" spans="1:25" ht="14.25" x14ac:dyDescent="0.2">
      <c r="A349" s="51"/>
      <c r="B349" s="51"/>
      <c r="C349" s="49"/>
      <c r="D349" s="51"/>
      <c r="E349" s="49"/>
      <c r="F349" s="51"/>
      <c r="G349" s="51"/>
      <c r="H349" s="59"/>
      <c r="I349" s="51"/>
      <c r="J349" s="49"/>
      <c r="K349" s="49"/>
      <c r="L349" s="67"/>
      <c r="M349" s="49"/>
      <c r="N349" s="58"/>
      <c r="O349" s="59"/>
      <c r="P349" s="50"/>
      <c r="Q349" s="57"/>
      <c r="R349" s="71"/>
      <c r="S349" s="56"/>
      <c r="T349" s="67"/>
      <c r="U349" s="68"/>
      <c r="V349" s="59"/>
      <c r="W349" s="97"/>
    </row>
    <row r="350" spans="1:25" ht="14.25" x14ac:dyDescent="0.2">
      <c r="A350" s="51"/>
      <c r="B350" s="51"/>
      <c r="C350" s="49"/>
      <c r="D350" s="51"/>
      <c r="E350" s="49"/>
      <c r="F350" s="51"/>
      <c r="G350" s="51"/>
      <c r="H350" s="59"/>
      <c r="I350" s="51"/>
      <c r="J350" s="49"/>
      <c r="K350" s="49"/>
      <c r="L350" s="67"/>
      <c r="M350" s="49"/>
      <c r="N350" s="58"/>
      <c r="O350" s="59"/>
      <c r="P350" s="50"/>
      <c r="Q350" s="57"/>
      <c r="R350" s="71"/>
      <c r="S350" s="56"/>
      <c r="T350" s="67"/>
      <c r="U350" s="68"/>
      <c r="V350" s="59"/>
      <c r="W350" s="97"/>
    </row>
    <row r="351" spans="1:25" ht="14.25" x14ac:dyDescent="0.2">
      <c r="A351" s="51"/>
      <c r="B351" s="51"/>
      <c r="C351" s="49"/>
      <c r="D351" s="51"/>
      <c r="E351" s="49"/>
      <c r="F351" s="51"/>
      <c r="G351" s="51"/>
      <c r="H351" s="59"/>
      <c r="I351" s="51"/>
      <c r="J351" s="49"/>
      <c r="K351" s="49"/>
      <c r="L351" s="67"/>
      <c r="M351" s="49"/>
      <c r="N351" s="58"/>
      <c r="O351" s="59"/>
      <c r="P351" s="50"/>
      <c r="Q351" s="57"/>
      <c r="R351" s="71"/>
      <c r="S351" s="56"/>
      <c r="T351" s="67"/>
      <c r="U351" s="68"/>
      <c r="V351" s="59"/>
      <c r="W351" s="97"/>
    </row>
    <row r="352" spans="1:25" ht="14.25" x14ac:dyDescent="0.2">
      <c r="A352" s="51"/>
      <c r="B352" s="51"/>
      <c r="C352" s="49"/>
      <c r="D352" s="51"/>
      <c r="E352" s="49"/>
      <c r="F352" s="51"/>
      <c r="G352" s="51"/>
      <c r="H352" s="59"/>
      <c r="I352" s="51"/>
      <c r="J352" s="49"/>
      <c r="K352" s="49"/>
      <c r="L352" s="67"/>
      <c r="M352" s="49"/>
      <c r="N352" s="58"/>
      <c r="O352" s="59"/>
      <c r="P352" s="50"/>
      <c r="Q352" s="57"/>
      <c r="R352" s="71"/>
      <c r="S352" s="56"/>
      <c r="T352" s="67"/>
      <c r="U352" s="68"/>
      <c r="V352" s="59"/>
      <c r="W352" s="97"/>
    </row>
    <row r="353" spans="1:23" ht="14.25" x14ac:dyDescent="0.2">
      <c r="A353" s="51"/>
      <c r="B353" s="51"/>
      <c r="C353" s="49"/>
      <c r="D353" s="51"/>
      <c r="E353" s="49"/>
      <c r="F353" s="51"/>
      <c r="G353" s="51"/>
      <c r="H353" s="59"/>
      <c r="I353" s="51"/>
      <c r="J353" s="49"/>
      <c r="K353" s="49"/>
      <c r="L353" s="67"/>
      <c r="M353" s="49"/>
      <c r="N353" s="58"/>
      <c r="O353" s="59"/>
      <c r="P353" s="50"/>
      <c r="Q353" s="57"/>
      <c r="R353" s="71"/>
      <c r="S353" s="56"/>
      <c r="T353" s="67"/>
      <c r="U353" s="68"/>
      <c r="V353" s="59"/>
      <c r="W353" s="97"/>
    </row>
    <row r="354" spans="1:23" ht="14.25" x14ac:dyDescent="0.2">
      <c r="A354" s="51"/>
      <c r="B354" s="51"/>
      <c r="C354" s="49"/>
      <c r="D354" s="51"/>
      <c r="E354" s="49"/>
      <c r="F354" s="51"/>
      <c r="G354" s="51"/>
      <c r="H354" s="59"/>
      <c r="I354" s="51"/>
      <c r="J354" s="49"/>
      <c r="K354" s="49"/>
      <c r="L354" s="67"/>
      <c r="M354" s="49"/>
      <c r="N354" s="58"/>
      <c r="O354" s="59"/>
      <c r="P354" s="50"/>
      <c r="Q354" s="57"/>
      <c r="R354" s="71"/>
      <c r="S354" s="56"/>
      <c r="T354" s="67"/>
      <c r="U354" s="68"/>
      <c r="V354" s="59"/>
      <c r="W354" s="97"/>
    </row>
    <row r="355" spans="1:23" ht="14.25" x14ac:dyDescent="0.2">
      <c r="A355" s="51"/>
      <c r="B355" s="51"/>
      <c r="C355" s="49"/>
      <c r="D355" s="51"/>
      <c r="E355" s="49"/>
      <c r="F355" s="51"/>
      <c r="G355" s="51"/>
      <c r="H355" s="59"/>
      <c r="I355" s="51"/>
      <c r="J355" s="49"/>
      <c r="K355" s="49"/>
      <c r="L355" s="67"/>
      <c r="M355" s="49"/>
      <c r="N355" s="58"/>
      <c r="O355" s="59"/>
      <c r="P355" s="50"/>
      <c r="Q355" s="57"/>
      <c r="R355" s="71"/>
      <c r="S355" s="56"/>
      <c r="T355" s="67"/>
      <c r="U355" s="68"/>
      <c r="V355" s="59"/>
      <c r="W355" s="97"/>
    </row>
    <row r="356" spans="1:23" ht="14.25" x14ac:dyDescent="0.2">
      <c r="A356" s="51"/>
      <c r="B356" s="51"/>
      <c r="C356" s="49"/>
      <c r="D356" s="51"/>
      <c r="E356" s="49"/>
      <c r="F356" s="51"/>
      <c r="G356" s="51"/>
      <c r="H356" s="59"/>
      <c r="I356" s="51"/>
      <c r="J356" s="49"/>
      <c r="K356" s="49"/>
      <c r="L356" s="67"/>
      <c r="M356" s="49"/>
      <c r="N356" s="58"/>
      <c r="O356" s="59"/>
      <c r="P356" s="50"/>
      <c r="Q356" s="57"/>
      <c r="R356" s="71"/>
      <c r="S356" s="56"/>
      <c r="T356" s="67"/>
      <c r="U356" s="68"/>
      <c r="V356" s="59"/>
      <c r="W356" s="97"/>
    </row>
    <row r="357" spans="1:23" ht="14.25" x14ac:dyDescent="0.2">
      <c r="A357" s="51"/>
      <c r="B357" s="51"/>
      <c r="C357" s="49"/>
      <c r="D357" s="51"/>
      <c r="E357" s="49"/>
      <c r="F357" s="51"/>
      <c r="G357" s="51"/>
      <c r="H357" s="59"/>
      <c r="I357" s="51"/>
      <c r="J357" s="49"/>
      <c r="K357" s="49"/>
      <c r="L357" s="67"/>
      <c r="M357" s="49"/>
      <c r="N357" s="58"/>
      <c r="O357" s="59"/>
      <c r="P357" s="50"/>
      <c r="Q357" s="57"/>
      <c r="R357" s="71"/>
      <c r="S357" s="56"/>
      <c r="T357" s="67"/>
      <c r="U357" s="68"/>
      <c r="V357" s="59"/>
      <c r="W357" s="97"/>
    </row>
    <row r="358" spans="1:23" ht="14.25" x14ac:dyDescent="0.2">
      <c r="A358" s="51"/>
      <c r="B358" s="51"/>
      <c r="C358" s="49"/>
      <c r="D358" s="51"/>
      <c r="E358" s="49"/>
      <c r="F358" s="51"/>
      <c r="G358" s="51"/>
      <c r="H358" s="59"/>
      <c r="I358" s="51"/>
      <c r="J358" s="49"/>
      <c r="K358" s="49"/>
      <c r="L358" s="67"/>
      <c r="M358" s="49"/>
      <c r="N358" s="58"/>
      <c r="O358" s="50"/>
      <c r="P358" s="50"/>
      <c r="Q358" s="57"/>
      <c r="R358" s="71"/>
      <c r="S358" s="56"/>
      <c r="T358" s="67"/>
      <c r="U358" s="68"/>
      <c r="V358" s="59"/>
      <c r="W358" s="97"/>
    </row>
    <row r="359" spans="1:23" ht="14.25" x14ac:dyDescent="0.2">
      <c r="A359" s="51"/>
      <c r="B359" s="51"/>
      <c r="C359" s="49"/>
      <c r="D359" s="51"/>
      <c r="E359" s="49"/>
      <c r="F359" s="51"/>
      <c r="G359" s="51"/>
      <c r="H359" s="59"/>
      <c r="I359" s="51"/>
      <c r="J359" s="49"/>
      <c r="K359" s="49"/>
      <c r="L359" s="67"/>
      <c r="M359" s="49"/>
      <c r="N359" s="58"/>
      <c r="O359" s="49"/>
      <c r="P359" s="49"/>
      <c r="Q359" s="57"/>
      <c r="R359" s="71"/>
      <c r="S359" s="49"/>
      <c r="T359" s="67"/>
      <c r="U359" s="68"/>
      <c r="V359" s="59"/>
      <c r="W359" s="97"/>
    </row>
    <row r="360" spans="1:23" ht="14.25" x14ac:dyDescent="0.2">
      <c r="A360" s="51"/>
      <c r="B360" s="51"/>
      <c r="C360" s="49"/>
      <c r="D360" s="51"/>
      <c r="E360" s="49"/>
      <c r="F360" s="51"/>
      <c r="G360" s="51"/>
      <c r="H360" s="59"/>
      <c r="I360" s="51"/>
      <c r="J360" s="49"/>
      <c r="K360" s="49"/>
      <c r="L360" s="67"/>
      <c r="M360" s="49"/>
      <c r="N360" s="58"/>
      <c r="O360" s="50"/>
      <c r="P360" s="50"/>
      <c r="Q360" s="57"/>
      <c r="R360" s="71"/>
      <c r="S360" s="56"/>
      <c r="T360" s="67"/>
      <c r="U360" s="68"/>
      <c r="V360" s="59"/>
      <c r="W360" s="97"/>
    </row>
    <row r="361" spans="1:23" ht="14.25" x14ac:dyDescent="0.2">
      <c r="A361" s="51"/>
      <c r="B361" s="51"/>
      <c r="C361" s="49"/>
      <c r="D361" s="51"/>
      <c r="E361" s="49"/>
      <c r="F361" s="51"/>
      <c r="G361" s="51"/>
      <c r="H361" s="59"/>
      <c r="I361" s="51"/>
      <c r="J361" s="49"/>
      <c r="K361" s="49"/>
      <c r="L361" s="67"/>
      <c r="M361" s="49"/>
      <c r="N361" s="58"/>
      <c r="O361" s="50"/>
      <c r="P361" s="50"/>
      <c r="Q361" s="57"/>
      <c r="R361" s="71"/>
      <c r="S361" s="56"/>
      <c r="T361" s="67"/>
      <c r="U361" s="68"/>
      <c r="V361" s="59"/>
      <c r="W361" s="97"/>
    </row>
    <row r="362" spans="1:23" ht="14.25" x14ac:dyDescent="0.2">
      <c r="A362" s="51"/>
      <c r="B362" s="51"/>
      <c r="C362" s="49"/>
      <c r="D362" s="51"/>
      <c r="E362" s="49"/>
      <c r="F362" s="51"/>
      <c r="G362" s="51"/>
      <c r="H362" s="59"/>
      <c r="I362" s="51"/>
      <c r="J362" s="49"/>
      <c r="K362" s="49"/>
      <c r="L362" s="67"/>
      <c r="M362" s="49"/>
      <c r="N362" s="58"/>
      <c r="O362" s="50"/>
      <c r="P362" s="50"/>
      <c r="Q362" s="57"/>
      <c r="R362" s="71"/>
      <c r="S362" s="56"/>
      <c r="T362" s="67"/>
      <c r="U362" s="68"/>
      <c r="V362" s="59"/>
      <c r="W362" s="97"/>
    </row>
    <row r="363" spans="1:23" ht="14.25" x14ac:dyDescent="0.2">
      <c r="A363" s="51"/>
      <c r="B363" s="51"/>
      <c r="C363" s="49"/>
      <c r="D363" s="51"/>
      <c r="E363" s="49"/>
      <c r="F363" s="51"/>
      <c r="G363" s="51"/>
      <c r="H363" s="59"/>
      <c r="I363" s="51"/>
      <c r="J363" s="49"/>
      <c r="K363" s="49"/>
      <c r="L363" s="67"/>
      <c r="M363" s="49"/>
      <c r="N363" s="58"/>
      <c r="O363" s="50"/>
      <c r="P363" s="50"/>
      <c r="Q363" s="57"/>
      <c r="R363" s="71"/>
      <c r="S363" s="56"/>
      <c r="T363" s="67"/>
      <c r="U363" s="68"/>
      <c r="V363" s="59"/>
      <c r="W363" s="97"/>
    </row>
    <row r="364" spans="1:23" ht="14.25" x14ac:dyDescent="0.2">
      <c r="A364" s="51"/>
      <c r="B364" s="51"/>
      <c r="C364" s="49"/>
      <c r="D364" s="51"/>
      <c r="E364" s="49"/>
      <c r="F364" s="51"/>
      <c r="G364" s="51"/>
      <c r="H364" s="59"/>
      <c r="I364" s="51"/>
      <c r="J364" s="49"/>
      <c r="K364" s="49"/>
      <c r="L364" s="67"/>
      <c r="M364" s="49"/>
      <c r="N364" s="58"/>
      <c r="O364" s="50"/>
      <c r="P364" s="50"/>
      <c r="Q364" s="57"/>
      <c r="R364" s="71"/>
      <c r="S364" s="56"/>
      <c r="T364" s="67"/>
      <c r="U364" s="68"/>
      <c r="V364" s="59"/>
      <c r="W364" s="97"/>
    </row>
    <row r="365" spans="1:23" ht="14.25" x14ac:dyDescent="0.2">
      <c r="A365" s="51"/>
      <c r="B365" s="51"/>
      <c r="C365" s="49"/>
      <c r="D365" s="51"/>
      <c r="E365" s="49"/>
      <c r="F365" s="51"/>
      <c r="G365" s="51"/>
      <c r="H365" s="59"/>
      <c r="I365" s="51"/>
      <c r="J365" s="49"/>
      <c r="K365" s="49"/>
      <c r="L365" s="67"/>
      <c r="M365" s="49"/>
      <c r="N365" s="58"/>
      <c r="O365" s="50"/>
      <c r="P365" s="50"/>
      <c r="Q365" s="57"/>
      <c r="R365" s="71"/>
      <c r="S365" s="56"/>
      <c r="T365" s="67"/>
      <c r="U365" s="68"/>
      <c r="V365" s="59"/>
      <c r="W365" s="97"/>
    </row>
    <row r="366" spans="1:23" ht="14.25" x14ac:dyDescent="0.2">
      <c r="A366" s="51"/>
      <c r="B366" s="51"/>
      <c r="C366" s="49"/>
      <c r="D366" s="51"/>
      <c r="E366" s="49"/>
      <c r="F366" s="51"/>
      <c r="G366" s="51"/>
      <c r="H366" s="59"/>
      <c r="I366" s="51"/>
      <c r="J366" s="49"/>
      <c r="K366" s="49"/>
      <c r="L366" s="67"/>
      <c r="M366" s="49"/>
      <c r="N366" s="58"/>
      <c r="O366" s="50"/>
      <c r="P366" s="50"/>
      <c r="Q366" s="57"/>
      <c r="R366" s="71"/>
      <c r="S366" s="56"/>
      <c r="T366" s="67"/>
      <c r="U366" s="68"/>
      <c r="V366" s="59"/>
      <c r="W366" s="97"/>
    </row>
    <row r="367" spans="1:23" ht="14.25" x14ac:dyDescent="0.2">
      <c r="A367" s="51"/>
      <c r="B367" s="51"/>
      <c r="C367" s="49"/>
      <c r="D367" s="51"/>
      <c r="E367" s="49"/>
      <c r="F367" s="51"/>
      <c r="G367" s="51"/>
      <c r="H367" s="59"/>
      <c r="I367" s="51"/>
      <c r="J367" s="49"/>
      <c r="K367" s="49"/>
      <c r="L367" s="67"/>
      <c r="M367" s="49"/>
      <c r="N367" s="58"/>
      <c r="O367" s="50"/>
      <c r="P367" s="50"/>
      <c r="Q367" s="57"/>
      <c r="R367" s="71"/>
      <c r="S367" s="56"/>
      <c r="T367" s="67"/>
      <c r="U367" s="68"/>
      <c r="V367" s="59"/>
      <c r="W367" s="97"/>
    </row>
    <row r="368" spans="1:23" ht="14.25" x14ac:dyDescent="0.2">
      <c r="A368" s="51"/>
      <c r="B368" s="51"/>
      <c r="C368" s="49"/>
      <c r="D368" s="51"/>
      <c r="E368" s="49"/>
      <c r="F368" s="51"/>
      <c r="G368" s="51"/>
      <c r="H368" s="59"/>
      <c r="I368" s="51"/>
      <c r="J368" s="49"/>
      <c r="K368" s="49"/>
      <c r="L368" s="67"/>
      <c r="M368" s="49"/>
      <c r="N368" s="58"/>
      <c r="O368" s="50"/>
      <c r="P368" s="50"/>
      <c r="Q368" s="57"/>
      <c r="R368" s="71"/>
      <c r="S368" s="56"/>
      <c r="T368" s="67"/>
      <c r="U368" s="68"/>
      <c r="V368" s="59"/>
      <c r="W368" s="97"/>
    </row>
    <row r="369" spans="1:23" ht="14.25" x14ac:dyDescent="0.2">
      <c r="A369" s="51"/>
      <c r="B369" s="51"/>
      <c r="C369" s="49"/>
      <c r="D369" s="51"/>
      <c r="E369" s="49"/>
      <c r="F369" s="51"/>
      <c r="G369" s="51"/>
      <c r="H369" s="59"/>
      <c r="I369" s="51"/>
      <c r="J369" s="49"/>
      <c r="K369" s="49"/>
      <c r="L369" s="67"/>
      <c r="M369" s="49"/>
      <c r="N369" s="58"/>
      <c r="O369" s="50"/>
      <c r="P369" s="50"/>
      <c r="Q369" s="57"/>
      <c r="R369" s="71"/>
      <c r="S369" s="56"/>
      <c r="T369" s="67"/>
      <c r="U369" s="68"/>
      <c r="V369" s="59"/>
      <c r="W369" s="97"/>
    </row>
    <row r="370" spans="1:23" ht="14.25" x14ac:dyDescent="0.2">
      <c r="A370" s="51"/>
      <c r="B370" s="51"/>
      <c r="C370" s="49"/>
      <c r="D370" s="51"/>
      <c r="E370" s="49"/>
      <c r="F370" s="51"/>
      <c r="G370" s="51"/>
      <c r="H370" s="59"/>
      <c r="I370" s="51"/>
      <c r="J370" s="49"/>
      <c r="K370" s="49"/>
      <c r="L370" s="67"/>
      <c r="M370" s="49"/>
      <c r="N370" s="58"/>
      <c r="O370" s="50"/>
      <c r="P370" s="50"/>
      <c r="Q370" s="57"/>
      <c r="R370" s="71"/>
      <c r="S370" s="56"/>
      <c r="T370" s="67"/>
      <c r="U370" s="68"/>
      <c r="V370" s="59"/>
      <c r="W370" s="97"/>
    </row>
    <row r="371" spans="1:23" ht="14.25" x14ac:dyDescent="0.2">
      <c r="A371" s="51"/>
      <c r="B371" s="51"/>
      <c r="C371" s="49"/>
      <c r="D371" s="51"/>
      <c r="E371" s="49"/>
      <c r="F371" s="51"/>
      <c r="G371" s="51"/>
      <c r="H371" s="59"/>
      <c r="I371" s="51"/>
      <c r="J371" s="49"/>
      <c r="K371" s="49"/>
      <c r="L371" s="67"/>
      <c r="M371" s="49"/>
      <c r="N371" s="58"/>
      <c r="O371" s="50"/>
      <c r="P371" s="50"/>
      <c r="Q371" s="57"/>
      <c r="R371" s="71"/>
      <c r="S371" s="56"/>
      <c r="T371" s="67"/>
      <c r="U371" s="68"/>
      <c r="V371" s="59"/>
      <c r="W371" s="97"/>
    </row>
    <row r="372" spans="1:23" ht="14.25" x14ac:dyDescent="0.2">
      <c r="A372" s="51"/>
      <c r="B372" s="51"/>
      <c r="C372" s="49"/>
      <c r="D372" s="51"/>
      <c r="E372" s="49"/>
      <c r="F372" s="51"/>
      <c r="G372" s="51"/>
      <c r="H372" s="59"/>
      <c r="I372" s="51"/>
      <c r="J372" s="49"/>
      <c r="K372" s="49"/>
      <c r="L372" s="67"/>
      <c r="M372" s="49"/>
      <c r="N372" s="58"/>
      <c r="O372" s="50"/>
      <c r="P372" s="50"/>
      <c r="Q372" s="57"/>
      <c r="R372" s="71"/>
      <c r="S372" s="56"/>
      <c r="T372" s="67"/>
      <c r="U372" s="68"/>
      <c r="V372" s="59"/>
      <c r="W372" s="97"/>
    </row>
    <row r="373" spans="1:23" ht="14.25" x14ac:dyDescent="0.2">
      <c r="A373" s="51"/>
      <c r="B373" s="51"/>
      <c r="C373" s="49"/>
      <c r="D373" s="51"/>
      <c r="E373" s="49"/>
      <c r="F373" s="51"/>
      <c r="G373" s="51"/>
      <c r="H373" s="59"/>
      <c r="I373" s="51"/>
      <c r="J373" s="49"/>
      <c r="K373" s="49"/>
      <c r="L373" s="67"/>
      <c r="M373" s="49"/>
      <c r="N373" s="58"/>
      <c r="O373" s="50"/>
      <c r="P373" s="50"/>
      <c r="Q373" s="57"/>
      <c r="R373" s="71"/>
      <c r="S373" s="56"/>
      <c r="T373" s="67"/>
      <c r="U373" s="68"/>
      <c r="V373" s="59"/>
      <c r="W373" s="97"/>
    </row>
    <row r="374" spans="1:23" ht="14.25" x14ac:dyDescent="0.2">
      <c r="A374" s="51"/>
      <c r="B374" s="51"/>
      <c r="C374" s="49"/>
      <c r="D374" s="51"/>
      <c r="E374" s="49"/>
      <c r="F374" s="51"/>
      <c r="G374" s="51"/>
      <c r="H374" s="59"/>
      <c r="I374" s="51"/>
      <c r="J374" s="49"/>
      <c r="K374" s="49"/>
      <c r="L374" s="67"/>
      <c r="M374" s="49"/>
      <c r="N374" s="58"/>
      <c r="O374" s="50"/>
      <c r="P374" s="50"/>
      <c r="Q374" s="57"/>
      <c r="R374" s="71"/>
      <c r="S374" s="56"/>
      <c r="T374" s="67"/>
      <c r="U374" s="68"/>
      <c r="V374" s="59"/>
      <c r="W374" s="97"/>
    </row>
    <row r="375" spans="1:23" ht="14.25" x14ac:dyDescent="0.2">
      <c r="A375" s="51"/>
      <c r="B375" s="51"/>
      <c r="C375" s="49"/>
      <c r="D375" s="51"/>
      <c r="E375" s="49"/>
      <c r="F375" s="51"/>
      <c r="G375" s="51"/>
      <c r="H375" s="59"/>
      <c r="I375" s="51"/>
      <c r="J375" s="49"/>
      <c r="K375" s="49"/>
      <c r="L375" s="67"/>
      <c r="M375" s="49"/>
      <c r="N375" s="58"/>
      <c r="O375" s="50"/>
      <c r="P375" s="50"/>
      <c r="Q375" s="57"/>
      <c r="R375" s="71"/>
      <c r="S375" s="56"/>
      <c r="T375" s="67"/>
      <c r="U375" s="68"/>
      <c r="V375" s="59"/>
      <c r="W375" s="97"/>
    </row>
    <row r="376" spans="1:23" ht="14.25" x14ac:dyDescent="0.2">
      <c r="A376" s="51"/>
      <c r="B376" s="51"/>
      <c r="C376" s="49"/>
      <c r="D376" s="51"/>
      <c r="E376" s="49"/>
      <c r="F376" s="51"/>
      <c r="G376" s="51"/>
      <c r="H376" s="59"/>
      <c r="I376" s="51"/>
      <c r="J376" s="49"/>
      <c r="K376" s="49"/>
      <c r="L376" s="67"/>
      <c r="M376" s="49"/>
      <c r="N376" s="58"/>
      <c r="O376" s="50"/>
      <c r="P376" s="50"/>
      <c r="Q376" s="57"/>
      <c r="R376" s="71"/>
      <c r="S376" s="56"/>
      <c r="T376" s="67"/>
      <c r="U376" s="68"/>
      <c r="V376" s="59"/>
      <c r="W376" s="97"/>
    </row>
    <row r="377" spans="1:23" ht="14.25" x14ac:dyDescent="0.2">
      <c r="A377" s="51"/>
      <c r="B377" s="51"/>
      <c r="C377" s="49"/>
      <c r="D377" s="51"/>
      <c r="E377" s="49"/>
      <c r="F377" s="51"/>
      <c r="G377" s="51"/>
      <c r="H377" s="59"/>
      <c r="I377" s="51"/>
      <c r="J377" s="49"/>
      <c r="K377" s="49"/>
      <c r="L377" s="67"/>
      <c r="M377" s="49"/>
      <c r="N377" s="58"/>
      <c r="O377" s="50"/>
      <c r="P377" s="50"/>
      <c r="Q377" s="57"/>
      <c r="R377" s="71"/>
      <c r="S377" s="56"/>
      <c r="T377" s="67"/>
      <c r="U377" s="68"/>
      <c r="V377" s="59"/>
      <c r="W377" s="97"/>
    </row>
    <row r="378" spans="1:23" ht="14.25" x14ac:dyDescent="0.2">
      <c r="A378" s="51"/>
      <c r="B378" s="51"/>
      <c r="C378" s="49"/>
      <c r="D378" s="51"/>
      <c r="E378" s="49"/>
      <c r="F378" s="51"/>
      <c r="G378" s="51"/>
      <c r="H378" s="59"/>
      <c r="I378" s="51"/>
      <c r="J378" s="49"/>
      <c r="K378" s="49"/>
      <c r="L378" s="67"/>
      <c r="M378" s="49"/>
      <c r="N378" s="58"/>
      <c r="O378" s="50"/>
      <c r="P378" s="50"/>
      <c r="Q378" s="57"/>
      <c r="R378" s="71"/>
      <c r="S378" s="56"/>
      <c r="T378" s="67"/>
      <c r="U378" s="68"/>
      <c r="V378" s="59"/>
      <c r="W378" s="97"/>
    </row>
    <row r="379" spans="1:23" ht="14.25" x14ac:dyDescent="0.2">
      <c r="A379" s="51"/>
      <c r="B379" s="51"/>
      <c r="C379" s="49"/>
      <c r="D379" s="51"/>
      <c r="E379" s="49"/>
      <c r="F379" s="51"/>
      <c r="G379" s="51"/>
      <c r="H379" s="59"/>
      <c r="I379" s="51"/>
      <c r="J379" s="49"/>
      <c r="K379" s="49"/>
      <c r="L379" s="67"/>
      <c r="M379" s="49"/>
      <c r="N379" s="58"/>
      <c r="O379" s="50"/>
      <c r="P379" s="50"/>
      <c r="Q379" s="57"/>
      <c r="R379" s="71"/>
      <c r="S379" s="56"/>
      <c r="T379" s="67"/>
      <c r="U379" s="68"/>
      <c r="V379" s="59"/>
      <c r="W379" s="97"/>
    </row>
    <row r="380" spans="1:23" ht="14.25" x14ac:dyDescent="0.2">
      <c r="A380" s="51"/>
      <c r="B380" s="51"/>
      <c r="C380" s="49"/>
      <c r="D380" s="51"/>
      <c r="E380" s="49"/>
      <c r="F380" s="51"/>
      <c r="G380" s="51"/>
      <c r="H380" s="59"/>
      <c r="I380" s="51"/>
      <c r="J380" s="49"/>
      <c r="K380" s="49"/>
      <c r="L380" s="67"/>
      <c r="M380" s="49"/>
      <c r="N380" s="58"/>
      <c r="O380" s="50"/>
      <c r="P380" s="50"/>
      <c r="Q380" s="57"/>
      <c r="R380" s="71"/>
      <c r="S380" s="56"/>
      <c r="T380" s="67"/>
      <c r="U380" s="68"/>
      <c r="V380" s="59"/>
      <c r="W380" s="97"/>
    </row>
    <row r="381" spans="1:23" ht="14.25" x14ac:dyDescent="0.2">
      <c r="A381" s="51"/>
      <c r="B381" s="51"/>
      <c r="C381" s="49"/>
      <c r="D381" s="51"/>
      <c r="E381" s="49"/>
      <c r="F381" s="51"/>
      <c r="G381" s="51"/>
      <c r="H381" s="59"/>
      <c r="I381" s="51"/>
      <c r="J381" s="49"/>
      <c r="K381" s="49"/>
      <c r="L381" s="67"/>
      <c r="M381" s="49"/>
      <c r="N381" s="58"/>
      <c r="O381" s="50"/>
      <c r="P381" s="50"/>
      <c r="Q381" s="57"/>
      <c r="R381" s="71"/>
      <c r="S381" s="56"/>
      <c r="T381" s="67"/>
      <c r="U381" s="68"/>
      <c r="V381" s="59"/>
      <c r="W381" s="97"/>
    </row>
    <row r="382" spans="1:23" ht="14.25" x14ac:dyDescent="0.2">
      <c r="A382" s="51"/>
      <c r="B382" s="51"/>
      <c r="C382" s="49"/>
      <c r="D382" s="51"/>
      <c r="E382" s="49"/>
      <c r="F382" s="51"/>
      <c r="G382" s="51"/>
      <c r="H382" s="59"/>
      <c r="I382" s="51"/>
      <c r="J382" s="49"/>
      <c r="K382" s="49"/>
      <c r="L382" s="67"/>
      <c r="M382" s="49"/>
      <c r="N382" s="58"/>
      <c r="O382" s="50"/>
      <c r="P382" s="50"/>
      <c r="Q382" s="57"/>
      <c r="R382" s="71"/>
      <c r="S382" s="56"/>
      <c r="T382" s="67"/>
      <c r="U382" s="68"/>
      <c r="V382" s="59"/>
      <c r="W382" s="97"/>
    </row>
    <row r="383" spans="1:23" ht="14.25" x14ac:dyDescent="0.2">
      <c r="A383" s="51"/>
      <c r="B383" s="51"/>
      <c r="C383" s="49"/>
      <c r="D383" s="51"/>
      <c r="E383" s="49"/>
      <c r="F383" s="51"/>
      <c r="G383" s="51"/>
      <c r="H383" s="59"/>
      <c r="I383" s="51"/>
      <c r="J383" s="49"/>
      <c r="K383" s="49"/>
      <c r="L383" s="67"/>
      <c r="M383" s="49"/>
      <c r="N383" s="58"/>
      <c r="O383" s="50"/>
      <c r="P383" s="50"/>
      <c r="Q383" s="57"/>
      <c r="R383" s="71"/>
      <c r="S383" s="56"/>
      <c r="T383" s="67"/>
      <c r="U383" s="68"/>
      <c r="V383" s="59"/>
      <c r="W383" s="97"/>
    </row>
    <row r="384" spans="1:23" ht="14.25" x14ac:dyDescent="0.2">
      <c r="A384" s="51"/>
      <c r="B384" s="51"/>
      <c r="C384" s="49"/>
      <c r="D384" s="51"/>
      <c r="E384" s="49"/>
      <c r="F384" s="51"/>
      <c r="G384" s="51"/>
      <c r="H384" s="59"/>
      <c r="I384" s="51"/>
      <c r="J384" s="49"/>
      <c r="K384" s="49"/>
      <c r="L384" s="67"/>
      <c r="M384" s="49"/>
      <c r="N384" s="58"/>
      <c r="O384" s="50"/>
      <c r="P384" s="50"/>
      <c r="Q384" s="57"/>
      <c r="R384" s="71"/>
      <c r="S384" s="56"/>
      <c r="T384" s="67"/>
      <c r="U384" s="68"/>
      <c r="V384" s="59"/>
      <c r="W384" s="97"/>
    </row>
    <row r="385" spans="1:23" ht="14.25" x14ac:dyDescent="0.2">
      <c r="A385" s="51"/>
      <c r="B385" s="51"/>
      <c r="C385" s="49"/>
      <c r="D385" s="51"/>
      <c r="E385" s="49"/>
      <c r="F385" s="51"/>
      <c r="G385" s="51"/>
      <c r="H385" s="59"/>
      <c r="I385" s="51"/>
      <c r="J385" s="49"/>
      <c r="K385" s="49"/>
      <c r="L385" s="67"/>
      <c r="M385" s="49"/>
      <c r="N385" s="58"/>
      <c r="O385" s="50"/>
      <c r="P385" s="50"/>
      <c r="Q385" s="57"/>
      <c r="R385" s="71"/>
      <c r="S385" s="56"/>
      <c r="T385" s="67"/>
      <c r="U385" s="68"/>
      <c r="V385" s="59"/>
      <c r="W385" s="97"/>
    </row>
    <row r="386" spans="1:23" ht="14.25" x14ac:dyDescent="0.2">
      <c r="A386" s="51"/>
      <c r="B386" s="51"/>
      <c r="C386" s="49"/>
      <c r="D386" s="51"/>
      <c r="E386" s="49"/>
      <c r="F386" s="51"/>
      <c r="G386" s="51"/>
      <c r="H386" s="59"/>
      <c r="I386" s="51"/>
      <c r="J386" s="49"/>
      <c r="K386" s="49"/>
      <c r="L386" s="67"/>
      <c r="M386" s="49"/>
      <c r="N386" s="58"/>
      <c r="O386" s="50"/>
      <c r="P386" s="50"/>
      <c r="Q386" s="57"/>
      <c r="R386" s="71"/>
      <c r="S386" s="56"/>
      <c r="T386" s="67"/>
      <c r="U386" s="68"/>
      <c r="V386" s="59"/>
      <c r="W386" s="97"/>
    </row>
    <row r="387" spans="1:23" ht="14.25" x14ac:dyDescent="0.2">
      <c r="A387" s="51"/>
      <c r="B387" s="51"/>
      <c r="C387" s="49"/>
      <c r="D387" s="51"/>
      <c r="E387" s="49"/>
      <c r="F387" s="51"/>
      <c r="G387" s="51"/>
      <c r="H387" s="59"/>
      <c r="I387" s="51"/>
      <c r="J387" s="49"/>
      <c r="K387" s="49"/>
      <c r="L387" s="67"/>
      <c r="M387" s="49"/>
      <c r="N387" s="58"/>
      <c r="O387" s="50"/>
      <c r="P387" s="50"/>
      <c r="Q387" s="57"/>
      <c r="R387" s="71"/>
      <c r="S387" s="56"/>
      <c r="T387" s="67"/>
      <c r="U387" s="68"/>
      <c r="V387" s="59"/>
      <c r="W387" s="97"/>
    </row>
    <row r="388" spans="1:23" ht="14.25" x14ac:dyDescent="0.2">
      <c r="A388" s="51"/>
      <c r="B388" s="51"/>
      <c r="C388" s="49"/>
      <c r="D388" s="51"/>
      <c r="E388" s="49"/>
      <c r="F388" s="51"/>
      <c r="G388" s="51"/>
      <c r="H388" s="59"/>
      <c r="I388" s="51"/>
      <c r="J388" s="49"/>
      <c r="K388" s="49"/>
      <c r="L388" s="67"/>
      <c r="M388" s="49"/>
      <c r="N388" s="58"/>
      <c r="O388" s="50"/>
      <c r="P388" s="50"/>
      <c r="Q388" s="57"/>
      <c r="R388" s="71"/>
      <c r="S388" s="56"/>
      <c r="T388" s="67"/>
      <c r="U388" s="68"/>
      <c r="V388" s="59"/>
      <c r="W388" s="97"/>
    </row>
    <row r="389" spans="1:23" ht="14.25" x14ac:dyDescent="0.2">
      <c r="A389" s="51"/>
      <c r="B389" s="51"/>
      <c r="C389" s="49"/>
      <c r="D389" s="51"/>
      <c r="E389" s="49"/>
      <c r="F389" s="51"/>
      <c r="G389" s="51"/>
      <c r="H389" s="59"/>
      <c r="I389" s="51"/>
      <c r="J389" s="49"/>
      <c r="K389" s="49"/>
      <c r="L389" s="67"/>
      <c r="M389" s="49"/>
      <c r="N389" s="58"/>
      <c r="O389" s="50"/>
      <c r="P389" s="50"/>
      <c r="Q389" s="57"/>
      <c r="R389" s="71"/>
      <c r="S389" s="56"/>
      <c r="T389" s="67"/>
      <c r="U389" s="68"/>
      <c r="V389" s="59"/>
      <c r="W389" s="97"/>
    </row>
    <row r="390" spans="1:23" ht="14.25" x14ac:dyDescent="0.2">
      <c r="A390" s="51"/>
      <c r="B390" s="51"/>
      <c r="C390" s="49"/>
      <c r="D390" s="51"/>
      <c r="E390" s="49"/>
      <c r="F390" s="51"/>
      <c r="G390" s="51"/>
      <c r="H390" s="59"/>
      <c r="I390" s="51"/>
      <c r="J390" s="49"/>
      <c r="K390" s="49"/>
      <c r="L390" s="67"/>
      <c r="M390" s="49"/>
      <c r="N390" s="58"/>
      <c r="O390" s="50"/>
      <c r="P390" s="50"/>
      <c r="Q390" s="57"/>
      <c r="R390" s="71"/>
      <c r="S390" s="56"/>
      <c r="T390" s="67"/>
      <c r="U390" s="68"/>
      <c r="V390" s="59"/>
      <c r="W390" s="97"/>
    </row>
    <row r="391" spans="1:23" ht="14.25" x14ac:dyDescent="0.2">
      <c r="A391" s="51"/>
      <c r="B391" s="51"/>
      <c r="C391" s="49"/>
      <c r="D391" s="51"/>
      <c r="E391" s="49"/>
      <c r="F391" s="51"/>
      <c r="G391" s="51"/>
      <c r="H391" s="59"/>
      <c r="I391" s="51"/>
      <c r="J391" s="49"/>
      <c r="K391" s="49"/>
      <c r="L391" s="67"/>
      <c r="M391" s="49"/>
      <c r="N391" s="58"/>
      <c r="O391" s="50"/>
      <c r="P391" s="50"/>
      <c r="Q391" s="57"/>
      <c r="R391" s="71"/>
      <c r="S391" s="56"/>
      <c r="T391" s="67"/>
      <c r="U391" s="68"/>
      <c r="V391" s="59"/>
      <c r="W391" s="97"/>
    </row>
    <row r="392" spans="1:23" ht="14.25" x14ac:dyDescent="0.2">
      <c r="A392" s="51"/>
      <c r="B392" s="51"/>
      <c r="C392" s="49"/>
      <c r="D392" s="51"/>
      <c r="E392" s="49"/>
      <c r="F392" s="51"/>
      <c r="G392" s="51"/>
      <c r="H392" s="59"/>
      <c r="I392" s="51"/>
      <c r="J392" s="49"/>
      <c r="K392" s="49"/>
      <c r="L392" s="67"/>
      <c r="M392" s="49"/>
      <c r="N392" s="58"/>
      <c r="O392" s="50"/>
      <c r="P392" s="50"/>
      <c r="Q392" s="57"/>
      <c r="R392" s="71"/>
      <c r="S392" s="56"/>
      <c r="T392" s="67"/>
      <c r="U392" s="68"/>
      <c r="V392" s="59"/>
      <c r="W392" s="97"/>
    </row>
    <row r="393" spans="1:23" ht="14.25" x14ac:dyDescent="0.2">
      <c r="A393" s="51"/>
      <c r="B393" s="51"/>
      <c r="C393" s="49"/>
      <c r="D393" s="51"/>
      <c r="E393" s="49"/>
      <c r="F393" s="51"/>
      <c r="G393" s="51"/>
      <c r="H393" s="59"/>
      <c r="I393" s="51"/>
      <c r="J393" s="49"/>
      <c r="K393" s="49"/>
      <c r="L393" s="67"/>
      <c r="M393" s="49"/>
      <c r="N393" s="58"/>
      <c r="O393" s="50"/>
      <c r="P393" s="50"/>
      <c r="Q393" s="57"/>
      <c r="R393" s="71"/>
      <c r="S393" s="56"/>
      <c r="T393" s="67"/>
      <c r="U393" s="68"/>
      <c r="V393" s="59"/>
      <c r="W393" s="97"/>
    </row>
    <row r="394" spans="1:23" ht="14.25" x14ac:dyDescent="0.2">
      <c r="A394" s="51"/>
      <c r="B394" s="51"/>
      <c r="C394" s="49"/>
      <c r="D394" s="51"/>
      <c r="E394" s="49"/>
      <c r="F394" s="51"/>
      <c r="G394" s="51"/>
      <c r="H394" s="59"/>
      <c r="I394" s="51"/>
      <c r="J394" s="49"/>
      <c r="K394" s="49"/>
      <c r="L394" s="67"/>
      <c r="M394" s="49"/>
      <c r="N394" s="58"/>
      <c r="O394" s="50"/>
      <c r="P394" s="50"/>
      <c r="Q394" s="57"/>
      <c r="R394" s="71"/>
      <c r="S394" s="56"/>
      <c r="T394" s="67"/>
      <c r="U394" s="68"/>
      <c r="V394" s="59"/>
      <c r="W394" s="97"/>
    </row>
    <row r="395" spans="1:23" ht="14.25" x14ac:dyDescent="0.2">
      <c r="A395" s="51"/>
      <c r="B395" s="51"/>
      <c r="C395" s="49"/>
      <c r="D395" s="51"/>
      <c r="E395" s="49"/>
      <c r="F395" s="51"/>
      <c r="G395" s="51"/>
      <c r="H395" s="59"/>
      <c r="I395" s="51"/>
      <c r="J395" s="49"/>
      <c r="K395" s="49"/>
      <c r="L395" s="67"/>
      <c r="M395" s="49"/>
      <c r="N395" s="58"/>
      <c r="O395" s="50"/>
      <c r="P395" s="50"/>
      <c r="Q395" s="57"/>
      <c r="R395" s="71"/>
      <c r="S395" s="56"/>
      <c r="T395" s="67"/>
      <c r="U395" s="68"/>
      <c r="V395" s="59"/>
      <c r="W395" s="97"/>
    </row>
    <row r="396" spans="1:23" ht="14.25" x14ac:dyDescent="0.2">
      <c r="A396" s="51"/>
      <c r="B396" s="51"/>
      <c r="C396" s="49"/>
      <c r="D396" s="51"/>
      <c r="E396" s="49"/>
      <c r="F396" s="51"/>
      <c r="G396" s="51"/>
      <c r="H396" s="59"/>
      <c r="I396" s="51"/>
      <c r="J396" s="49"/>
      <c r="K396" s="49"/>
      <c r="L396" s="67"/>
      <c r="M396" s="49"/>
      <c r="N396" s="58"/>
      <c r="O396" s="50"/>
      <c r="P396" s="50"/>
      <c r="Q396" s="57"/>
      <c r="R396" s="71"/>
      <c r="S396" s="56"/>
      <c r="T396" s="67"/>
      <c r="U396" s="68"/>
      <c r="V396" s="59"/>
      <c r="W396" s="97"/>
    </row>
    <row r="397" spans="1:23" ht="14.25" x14ac:dyDescent="0.2">
      <c r="A397" s="51"/>
      <c r="B397" s="51"/>
      <c r="C397" s="49"/>
      <c r="D397" s="51"/>
      <c r="E397" s="49"/>
      <c r="F397" s="51"/>
      <c r="G397" s="51"/>
      <c r="H397" s="59"/>
      <c r="I397" s="51"/>
      <c r="J397" s="49"/>
      <c r="K397" s="49"/>
      <c r="L397" s="67"/>
      <c r="M397" s="49"/>
      <c r="N397" s="58"/>
      <c r="O397" s="50"/>
      <c r="P397" s="50"/>
      <c r="Q397" s="57"/>
      <c r="R397" s="71"/>
      <c r="S397" s="56"/>
      <c r="T397" s="67"/>
      <c r="U397" s="68"/>
      <c r="V397" s="59"/>
      <c r="W397" s="97"/>
    </row>
    <row r="398" spans="1:23" ht="14.25" x14ac:dyDescent="0.2">
      <c r="A398" s="51"/>
      <c r="B398" s="51"/>
      <c r="C398" s="49"/>
      <c r="D398" s="51"/>
      <c r="E398" s="49"/>
      <c r="F398" s="51"/>
      <c r="G398" s="51"/>
      <c r="H398" s="59"/>
      <c r="I398" s="51"/>
      <c r="J398" s="49"/>
      <c r="K398" s="49"/>
      <c r="L398" s="67"/>
      <c r="M398" s="49"/>
      <c r="N398" s="58"/>
      <c r="O398" s="50"/>
      <c r="P398" s="50"/>
      <c r="Q398" s="57"/>
      <c r="R398" s="71"/>
      <c r="S398" s="56"/>
      <c r="T398" s="67"/>
      <c r="U398" s="68"/>
      <c r="V398" s="59"/>
      <c r="W398" s="97"/>
    </row>
    <row r="399" spans="1:23" ht="14.25" x14ac:dyDescent="0.2">
      <c r="A399" s="51"/>
      <c r="B399" s="51"/>
      <c r="C399" s="49"/>
      <c r="D399" s="51"/>
      <c r="E399" s="49"/>
      <c r="F399" s="51"/>
      <c r="G399" s="51"/>
      <c r="H399" s="59"/>
      <c r="I399" s="51"/>
      <c r="J399" s="49"/>
      <c r="K399" s="49"/>
      <c r="L399" s="67"/>
      <c r="M399" s="49"/>
      <c r="N399" s="58"/>
      <c r="O399" s="50"/>
      <c r="P399" s="50"/>
      <c r="Q399" s="57"/>
      <c r="R399" s="71"/>
      <c r="S399" s="56"/>
      <c r="T399" s="67"/>
      <c r="U399" s="68"/>
      <c r="V399" s="59"/>
      <c r="W399" s="97"/>
    </row>
    <row r="400" spans="1:23" ht="14.25" x14ac:dyDescent="0.2">
      <c r="A400" s="51"/>
      <c r="B400" s="51"/>
      <c r="C400" s="49"/>
      <c r="D400" s="51"/>
      <c r="E400" s="49"/>
      <c r="F400" s="51"/>
      <c r="G400" s="51"/>
      <c r="H400" s="59"/>
      <c r="I400" s="51"/>
      <c r="J400" s="49"/>
      <c r="K400" s="49"/>
      <c r="L400" s="67"/>
      <c r="M400" s="49"/>
      <c r="N400" s="58"/>
      <c r="O400" s="50"/>
      <c r="P400" s="50"/>
      <c r="Q400" s="57"/>
      <c r="R400" s="71"/>
      <c r="S400" s="56"/>
      <c r="T400" s="67"/>
      <c r="U400" s="68"/>
      <c r="V400" s="59"/>
      <c r="W400" s="97"/>
    </row>
    <row r="401" spans="1:23" ht="14.25" x14ac:dyDescent="0.2">
      <c r="A401" s="51"/>
      <c r="B401" s="51"/>
      <c r="C401" s="49"/>
      <c r="D401" s="51"/>
      <c r="E401" s="49"/>
      <c r="F401" s="51"/>
      <c r="G401" s="51"/>
      <c r="H401" s="59"/>
      <c r="I401" s="51"/>
      <c r="J401" s="49"/>
      <c r="K401" s="49"/>
      <c r="L401" s="67"/>
      <c r="M401" s="49"/>
      <c r="N401" s="58"/>
      <c r="O401" s="50"/>
      <c r="P401" s="50"/>
      <c r="Q401" s="57"/>
      <c r="R401" s="71"/>
      <c r="S401" s="56"/>
      <c r="T401" s="67"/>
      <c r="U401" s="68"/>
      <c r="V401" s="59"/>
      <c r="W401" s="97"/>
    </row>
    <row r="402" spans="1:23" ht="14.25" x14ac:dyDescent="0.2">
      <c r="A402" s="51"/>
      <c r="B402" s="51"/>
      <c r="C402" s="49"/>
      <c r="D402" s="51"/>
      <c r="E402" s="49"/>
      <c r="F402" s="51"/>
      <c r="G402" s="51"/>
      <c r="H402" s="59"/>
      <c r="I402" s="51"/>
      <c r="J402" s="49"/>
      <c r="K402" s="49"/>
      <c r="L402" s="67"/>
      <c r="M402" s="49"/>
      <c r="N402" s="58"/>
      <c r="O402" s="50"/>
      <c r="P402" s="50"/>
      <c r="Q402" s="57"/>
      <c r="R402" s="71"/>
      <c r="S402" s="56"/>
      <c r="T402" s="67"/>
      <c r="U402" s="68"/>
      <c r="V402" s="59"/>
      <c r="W402" s="97"/>
    </row>
    <row r="403" spans="1:23" ht="14.25" x14ac:dyDescent="0.2">
      <c r="A403" s="51"/>
      <c r="B403" s="51"/>
      <c r="C403" s="49"/>
      <c r="D403" s="51"/>
      <c r="E403" s="49"/>
      <c r="F403" s="51"/>
      <c r="G403" s="51"/>
      <c r="H403" s="59"/>
      <c r="I403" s="51"/>
      <c r="J403" s="49"/>
      <c r="K403" s="49"/>
      <c r="L403" s="67"/>
      <c r="M403" s="49"/>
      <c r="N403" s="58"/>
      <c r="O403" s="50"/>
      <c r="P403" s="50"/>
      <c r="Q403" s="57"/>
      <c r="R403" s="71"/>
      <c r="S403" s="56"/>
      <c r="T403" s="67"/>
      <c r="U403" s="68"/>
      <c r="V403" s="59"/>
      <c r="W403" s="97"/>
    </row>
    <row r="404" spans="1:23" ht="14.25" x14ac:dyDescent="0.2">
      <c r="A404" s="51"/>
      <c r="B404" s="51"/>
      <c r="C404" s="49"/>
      <c r="D404" s="51"/>
      <c r="E404" s="49"/>
      <c r="F404" s="51"/>
      <c r="G404" s="51"/>
      <c r="H404" s="59"/>
      <c r="I404" s="51"/>
      <c r="J404" s="49"/>
      <c r="K404" s="49"/>
      <c r="L404" s="67"/>
      <c r="M404" s="49"/>
      <c r="N404" s="58"/>
      <c r="O404" s="50"/>
      <c r="P404" s="50"/>
      <c r="Q404" s="57"/>
      <c r="R404" s="71"/>
      <c r="S404" s="56"/>
      <c r="T404" s="67"/>
      <c r="U404" s="68"/>
      <c r="V404" s="59"/>
      <c r="W404" s="97"/>
    </row>
    <row r="405" spans="1:23" ht="14.25" x14ac:dyDescent="0.2">
      <c r="A405" s="51"/>
      <c r="B405" s="51"/>
      <c r="C405" s="49"/>
      <c r="D405" s="51"/>
      <c r="E405" s="49"/>
      <c r="F405" s="51"/>
      <c r="G405" s="51"/>
      <c r="H405" s="59"/>
      <c r="I405" s="51"/>
      <c r="J405" s="49"/>
      <c r="K405" s="49"/>
      <c r="L405" s="67"/>
      <c r="M405" s="49"/>
      <c r="N405" s="58"/>
      <c r="O405" s="50"/>
      <c r="P405" s="50"/>
      <c r="Q405" s="57"/>
      <c r="R405" s="71"/>
      <c r="S405" s="56"/>
      <c r="T405" s="67"/>
      <c r="U405" s="68"/>
      <c r="V405" s="59"/>
      <c r="W405" s="97"/>
    </row>
    <row r="406" spans="1:23" ht="14.25" x14ac:dyDescent="0.2">
      <c r="A406" s="51"/>
      <c r="B406" s="51"/>
      <c r="C406" s="49"/>
      <c r="D406" s="51"/>
      <c r="E406" s="49"/>
      <c r="F406" s="51"/>
      <c r="G406" s="51"/>
      <c r="H406" s="59"/>
      <c r="I406" s="51"/>
      <c r="J406" s="49"/>
      <c r="K406" s="49"/>
      <c r="L406" s="67"/>
      <c r="M406" s="49"/>
      <c r="N406" s="58"/>
      <c r="O406" s="50"/>
      <c r="P406" s="50"/>
      <c r="Q406" s="57"/>
      <c r="R406" s="71"/>
      <c r="S406" s="56"/>
      <c r="T406" s="67"/>
      <c r="U406" s="68"/>
      <c r="V406" s="59"/>
      <c r="W406" s="97"/>
    </row>
    <row r="407" spans="1:23" ht="14.25" x14ac:dyDescent="0.2">
      <c r="A407" s="51"/>
      <c r="B407" s="51"/>
      <c r="C407" s="49"/>
      <c r="D407" s="51"/>
      <c r="E407" s="49"/>
      <c r="F407" s="51"/>
      <c r="G407" s="51"/>
      <c r="H407" s="59"/>
      <c r="I407" s="51"/>
      <c r="J407" s="49"/>
      <c r="K407" s="49"/>
      <c r="L407" s="67"/>
      <c r="M407" s="49"/>
      <c r="N407" s="58"/>
      <c r="O407" s="50"/>
      <c r="P407" s="50"/>
      <c r="Q407" s="57"/>
      <c r="R407" s="71"/>
      <c r="S407" s="56"/>
      <c r="T407" s="67"/>
      <c r="U407" s="68"/>
      <c r="V407" s="59"/>
      <c r="W407" s="97"/>
    </row>
    <row r="408" spans="1:23" ht="14.25" x14ac:dyDescent="0.2">
      <c r="A408" s="51"/>
      <c r="B408" s="51"/>
      <c r="C408" s="49"/>
      <c r="D408" s="51"/>
      <c r="E408" s="49"/>
      <c r="F408" s="51"/>
      <c r="G408" s="51"/>
      <c r="H408" s="59"/>
      <c r="I408" s="51"/>
      <c r="J408" s="49"/>
      <c r="K408" s="49"/>
      <c r="L408" s="67"/>
      <c r="M408" s="49"/>
      <c r="N408" s="58"/>
      <c r="O408" s="50"/>
      <c r="P408" s="50"/>
      <c r="Q408" s="57"/>
      <c r="R408" s="71"/>
      <c r="S408" s="56"/>
      <c r="T408" s="67"/>
      <c r="U408" s="68"/>
      <c r="V408" s="59"/>
      <c r="W408" s="97"/>
    </row>
    <row r="409" spans="1:23" ht="14.25" x14ac:dyDescent="0.2">
      <c r="A409" s="51"/>
      <c r="B409" s="51"/>
      <c r="C409" s="49"/>
      <c r="D409" s="51"/>
      <c r="E409" s="49"/>
      <c r="F409" s="51"/>
      <c r="G409" s="51"/>
      <c r="H409" s="59"/>
      <c r="I409" s="51"/>
      <c r="J409" s="49"/>
      <c r="K409" s="49"/>
      <c r="L409" s="67"/>
      <c r="M409" s="49"/>
      <c r="N409" s="58"/>
      <c r="O409" s="50"/>
      <c r="P409" s="50"/>
      <c r="Q409" s="57"/>
      <c r="R409" s="71"/>
      <c r="S409" s="56"/>
      <c r="T409" s="67"/>
      <c r="U409" s="68"/>
      <c r="V409" s="59"/>
      <c r="W409" s="97"/>
    </row>
    <row r="410" spans="1:23" ht="14.25" x14ac:dyDescent="0.2">
      <c r="A410" s="51"/>
      <c r="B410" s="51"/>
      <c r="C410" s="49"/>
      <c r="D410" s="51"/>
      <c r="E410" s="49"/>
      <c r="F410" s="51"/>
      <c r="G410" s="51"/>
      <c r="H410" s="59"/>
      <c r="I410" s="51"/>
      <c r="J410" s="49"/>
      <c r="K410" s="49"/>
      <c r="L410" s="67"/>
      <c r="M410" s="49"/>
      <c r="N410" s="58"/>
      <c r="O410" s="50"/>
      <c r="P410" s="50"/>
      <c r="Q410" s="57"/>
      <c r="R410" s="71"/>
      <c r="S410" s="56"/>
      <c r="T410" s="67"/>
      <c r="U410" s="68"/>
      <c r="V410" s="59"/>
      <c r="W410" s="97"/>
    </row>
    <row r="411" spans="1:23" ht="14.25" x14ac:dyDescent="0.2">
      <c r="A411" s="51"/>
      <c r="B411" s="51"/>
      <c r="C411" s="49"/>
      <c r="D411" s="51"/>
      <c r="E411" s="49"/>
      <c r="F411" s="51"/>
      <c r="G411" s="51"/>
      <c r="H411" s="59"/>
      <c r="I411" s="51"/>
      <c r="J411" s="49"/>
      <c r="K411" s="49"/>
      <c r="L411" s="67"/>
      <c r="M411" s="49"/>
      <c r="N411" s="58"/>
      <c r="O411" s="50"/>
      <c r="P411" s="50"/>
      <c r="Q411" s="57"/>
      <c r="R411" s="71"/>
      <c r="S411" s="56"/>
      <c r="T411" s="67"/>
      <c r="U411" s="68"/>
      <c r="V411" s="59"/>
      <c r="W411" s="97"/>
    </row>
    <row r="412" spans="1:23" ht="14.25" x14ac:dyDescent="0.2">
      <c r="A412" s="51"/>
      <c r="B412" s="51"/>
      <c r="C412" s="49"/>
      <c r="D412" s="51"/>
      <c r="E412" s="49"/>
      <c r="F412" s="51"/>
      <c r="G412" s="51"/>
      <c r="H412" s="59"/>
      <c r="I412" s="51"/>
      <c r="J412" s="49"/>
      <c r="K412" s="49"/>
      <c r="L412" s="67"/>
      <c r="M412" s="49"/>
      <c r="N412" s="58"/>
      <c r="O412" s="50"/>
      <c r="P412" s="50"/>
      <c r="Q412" s="57"/>
      <c r="R412" s="71"/>
      <c r="S412" s="56"/>
      <c r="T412" s="67"/>
      <c r="U412" s="68"/>
      <c r="V412" s="59"/>
      <c r="W412" s="97"/>
    </row>
    <row r="413" spans="1:23" ht="14.25" x14ac:dyDescent="0.2">
      <c r="A413" s="51"/>
      <c r="B413" s="51"/>
      <c r="C413" s="49"/>
      <c r="D413" s="51"/>
      <c r="E413" s="49"/>
      <c r="F413" s="51"/>
      <c r="G413" s="51"/>
      <c r="H413" s="59"/>
      <c r="I413" s="51"/>
      <c r="J413" s="49"/>
      <c r="K413" s="49"/>
      <c r="L413" s="67"/>
      <c r="M413" s="49"/>
      <c r="N413" s="58"/>
      <c r="O413" s="50"/>
      <c r="P413" s="50"/>
      <c r="Q413" s="57"/>
      <c r="R413" s="71"/>
      <c r="S413" s="56"/>
      <c r="T413" s="67"/>
      <c r="U413" s="68"/>
      <c r="V413" s="59"/>
      <c r="W413" s="97"/>
    </row>
    <row r="414" spans="1:23" ht="14.25" x14ac:dyDescent="0.2">
      <c r="A414" s="51"/>
      <c r="B414" s="51"/>
      <c r="C414" s="49"/>
      <c r="D414" s="51"/>
      <c r="E414" s="49"/>
      <c r="F414" s="51"/>
      <c r="G414" s="51"/>
      <c r="H414" s="59"/>
      <c r="I414" s="51"/>
      <c r="J414" s="49"/>
      <c r="K414" s="49"/>
      <c r="L414" s="67"/>
      <c r="M414" s="49"/>
      <c r="N414" s="58"/>
      <c r="O414" s="50"/>
      <c r="P414" s="50"/>
      <c r="Q414" s="57"/>
      <c r="R414" s="71"/>
      <c r="S414" s="56"/>
      <c r="T414" s="67"/>
      <c r="U414" s="68"/>
      <c r="V414" s="59"/>
      <c r="W414" s="97"/>
    </row>
    <row r="415" spans="1:23" ht="14.25" x14ac:dyDescent="0.2">
      <c r="A415" s="51"/>
      <c r="B415" s="51"/>
      <c r="C415" s="49"/>
      <c r="D415" s="51"/>
      <c r="E415" s="49"/>
      <c r="F415" s="51"/>
      <c r="G415" s="51"/>
      <c r="H415" s="59"/>
      <c r="I415" s="51"/>
      <c r="J415" s="49"/>
      <c r="K415" s="49"/>
      <c r="L415" s="67"/>
      <c r="M415" s="49"/>
      <c r="N415" s="58"/>
      <c r="O415" s="50"/>
      <c r="P415" s="50"/>
      <c r="Q415" s="57"/>
      <c r="R415" s="71"/>
      <c r="S415" s="56"/>
      <c r="T415" s="67"/>
      <c r="U415" s="68"/>
      <c r="V415" s="59"/>
      <c r="W415" s="97"/>
    </row>
    <row r="416" spans="1:23" ht="14.25" x14ac:dyDescent="0.2">
      <c r="A416" s="51"/>
      <c r="B416" s="51"/>
      <c r="C416" s="49"/>
      <c r="D416" s="51"/>
      <c r="E416" s="49"/>
      <c r="F416" s="51"/>
      <c r="G416" s="51"/>
      <c r="H416" s="59"/>
      <c r="I416" s="51"/>
      <c r="J416" s="49"/>
      <c r="K416" s="49"/>
      <c r="L416" s="67"/>
      <c r="M416" s="49"/>
      <c r="N416" s="58"/>
      <c r="O416" s="50"/>
      <c r="P416" s="50"/>
      <c r="Q416" s="57"/>
      <c r="R416" s="71"/>
      <c r="S416" s="56"/>
      <c r="T416" s="67"/>
      <c r="U416" s="68"/>
      <c r="V416" s="59"/>
      <c r="W416" s="97"/>
    </row>
    <row r="417" spans="1:23" ht="14.25" x14ac:dyDescent="0.2">
      <c r="A417" s="51"/>
      <c r="B417" s="51"/>
      <c r="C417" s="49"/>
      <c r="D417" s="51"/>
      <c r="E417" s="49"/>
      <c r="F417" s="51"/>
      <c r="G417" s="51"/>
      <c r="H417" s="59"/>
      <c r="I417" s="51"/>
      <c r="J417" s="49"/>
      <c r="K417" s="49"/>
      <c r="L417" s="67"/>
      <c r="M417" s="49"/>
      <c r="N417" s="58"/>
      <c r="O417" s="50"/>
      <c r="P417" s="50"/>
      <c r="Q417" s="57"/>
      <c r="R417" s="71"/>
      <c r="S417" s="56"/>
      <c r="T417" s="67"/>
      <c r="U417" s="68"/>
      <c r="V417" s="59"/>
      <c r="W417" s="97"/>
    </row>
    <row r="418" spans="1:23" ht="14.25" x14ac:dyDescent="0.2">
      <c r="A418" s="51"/>
      <c r="B418" s="51"/>
      <c r="C418" s="49"/>
      <c r="D418" s="51"/>
      <c r="E418" s="49"/>
      <c r="F418" s="51"/>
      <c r="G418" s="51"/>
      <c r="H418" s="59"/>
      <c r="I418" s="51"/>
      <c r="J418" s="49"/>
      <c r="K418" s="49"/>
      <c r="L418" s="67"/>
      <c r="M418" s="49"/>
      <c r="N418" s="58"/>
      <c r="O418" s="50"/>
      <c r="P418" s="50"/>
      <c r="Q418" s="57"/>
      <c r="R418" s="71"/>
      <c r="S418" s="56"/>
      <c r="T418" s="67"/>
      <c r="U418" s="68"/>
      <c r="V418" s="59"/>
      <c r="W418" s="97"/>
    </row>
    <row r="419" spans="1:23" ht="14.25" x14ac:dyDescent="0.2">
      <c r="A419" s="51"/>
      <c r="B419" s="51"/>
      <c r="C419" s="49"/>
      <c r="D419" s="51"/>
      <c r="E419" s="49"/>
      <c r="F419" s="51"/>
      <c r="G419" s="51"/>
      <c r="H419" s="59"/>
      <c r="I419" s="51"/>
      <c r="J419" s="49"/>
      <c r="K419" s="49"/>
      <c r="L419" s="67"/>
      <c r="M419" s="49"/>
      <c r="N419" s="58"/>
      <c r="O419" s="50"/>
      <c r="P419" s="50"/>
      <c r="Q419" s="57"/>
      <c r="R419" s="71"/>
      <c r="S419" s="56"/>
      <c r="T419" s="67"/>
      <c r="U419" s="68"/>
      <c r="V419" s="59"/>
      <c r="W419" s="97"/>
    </row>
    <row r="420" spans="1:23" ht="14.25" x14ac:dyDescent="0.2">
      <c r="A420" s="51"/>
      <c r="B420" s="51"/>
      <c r="C420" s="49"/>
      <c r="D420" s="51"/>
      <c r="E420" s="49"/>
      <c r="F420" s="51"/>
      <c r="G420" s="51"/>
      <c r="H420" s="59"/>
      <c r="I420" s="51"/>
      <c r="J420" s="49"/>
      <c r="K420" s="49"/>
      <c r="L420" s="67"/>
      <c r="M420" s="49"/>
      <c r="N420" s="58"/>
      <c r="O420" s="50"/>
      <c r="P420" s="50"/>
      <c r="Q420" s="57"/>
      <c r="R420" s="71"/>
      <c r="S420" s="56"/>
      <c r="T420" s="67"/>
      <c r="U420" s="68"/>
      <c r="V420" s="59"/>
      <c r="W420" s="97"/>
    </row>
    <row r="421" spans="1:23" ht="14.25" x14ac:dyDescent="0.2">
      <c r="A421" s="51"/>
      <c r="B421" s="51"/>
      <c r="C421" s="49"/>
      <c r="D421" s="51"/>
      <c r="E421" s="49"/>
      <c r="F421" s="51"/>
      <c r="G421" s="51"/>
      <c r="H421" s="59"/>
      <c r="I421" s="51"/>
      <c r="J421" s="49"/>
      <c r="K421" s="49"/>
      <c r="L421" s="67"/>
      <c r="M421" s="49"/>
      <c r="N421" s="58"/>
      <c r="O421" s="50"/>
      <c r="P421" s="50"/>
      <c r="Q421" s="57"/>
      <c r="R421" s="71"/>
      <c r="S421" s="56"/>
      <c r="T421" s="67"/>
      <c r="U421" s="68"/>
      <c r="V421" s="59"/>
      <c r="W421" s="97"/>
    </row>
    <row r="422" spans="1:23" ht="14.25" x14ac:dyDescent="0.2">
      <c r="A422" s="51"/>
      <c r="B422" s="51"/>
      <c r="C422" s="49"/>
      <c r="D422" s="51"/>
      <c r="E422" s="49"/>
      <c r="F422" s="51"/>
      <c r="G422" s="51"/>
      <c r="H422" s="59"/>
      <c r="I422" s="51"/>
      <c r="J422" s="49"/>
      <c r="K422" s="49"/>
      <c r="L422" s="67"/>
      <c r="M422" s="49"/>
      <c r="N422" s="58"/>
      <c r="O422" s="50"/>
      <c r="P422" s="50"/>
      <c r="Q422" s="57"/>
      <c r="R422" s="71"/>
      <c r="S422" s="56"/>
      <c r="T422" s="67"/>
      <c r="U422" s="68"/>
      <c r="V422" s="59"/>
      <c r="W422" s="97"/>
    </row>
    <row r="423" spans="1:23" ht="14.25" x14ac:dyDescent="0.2">
      <c r="A423" s="51"/>
      <c r="B423" s="51"/>
      <c r="C423" s="49"/>
      <c r="D423" s="51"/>
      <c r="E423" s="49"/>
      <c r="F423" s="51"/>
      <c r="G423" s="51"/>
      <c r="H423" s="59"/>
      <c r="I423" s="51"/>
      <c r="J423" s="49"/>
      <c r="K423" s="49"/>
      <c r="L423" s="67"/>
      <c r="M423" s="49"/>
      <c r="N423" s="58"/>
      <c r="O423" s="50"/>
      <c r="P423" s="50"/>
      <c r="Q423" s="57"/>
      <c r="R423" s="71"/>
      <c r="S423" s="56"/>
      <c r="T423" s="67"/>
      <c r="U423" s="68"/>
      <c r="V423" s="59"/>
      <c r="W423" s="97"/>
    </row>
    <row r="424" spans="1:23" ht="14.25" x14ac:dyDescent="0.2">
      <c r="A424" s="51"/>
      <c r="B424" s="51"/>
      <c r="C424" s="49"/>
      <c r="D424" s="51"/>
      <c r="E424" s="49"/>
      <c r="F424" s="51"/>
      <c r="G424" s="51"/>
      <c r="H424" s="59"/>
      <c r="I424" s="51"/>
      <c r="J424" s="49"/>
      <c r="K424" s="49"/>
      <c r="L424" s="67"/>
      <c r="M424" s="49"/>
      <c r="N424" s="58"/>
      <c r="O424" s="50"/>
      <c r="P424" s="50"/>
      <c r="Q424" s="57"/>
      <c r="R424" s="71"/>
      <c r="S424" s="56"/>
      <c r="T424" s="67"/>
      <c r="U424" s="68"/>
      <c r="V424" s="59"/>
      <c r="W424" s="97"/>
    </row>
    <row r="425" spans="1:23" ht="14.25" x14ac:dyDescent="0.2">
      <c r="A425" s="51"/>
      <c r="B425" s="51"/>
      <c r="C425" s="49"/>
      <c r="D425" s="51"/>
      <c r="E425" s="49"/>
      <c r="F425" s="51"/>
      <c r="G425" s="51"/>
      <c r="H425" s="59"/>
      <c r="I425" s="51"/>
      <c r="J425" s="49"/>
      <c r="K425" s="49"/>
      <c r="L425" s="67"/>
      <c r="M425" s="49"/>
      <c r="N425" s="58"/>
      <c r="O425" s="50"/>
      <c r="P425" s="50"/>
      <c r="Q425" s="57"/>
      <c r="R425" s="71"/>
      <c r="S425" s="56"/>
      <c r="T425" s="67"/>
      <c r="U425" s="68"/>
      <c r="V425" s="59"/>
      <c r="W425" s="97"/>
    </row>
    <row r="426" spans="1:23" ht="14.25" x14ac:dyDescent="0.2">
      <c r="A426" s="51"/>
      <c r="B426" s="51"/>
      <c r="C426" s="49"/>
      <c r="D426" s="51"/>
      <c r="E426" s="49"/>
      <c r="F426" s="51"/>
      <c r="G426" s="51"/>
      <c r="H426" s="59"/>
      <c r="I426" s="51"/>
      <c r="J426" s="49"/>
      <c r="K426" s="49"/>
      <c r="L426" s="67"/>
      <c r="M426" s="49"/>
      <c r="N426" s="58"/>
      <c r="O426" s="50"/>
      <c r="P426" s="50"/>
      <c r="Q426" s="57"/>
      <c r="R426" s="71"/>
      <c r="S426" s="56"/>
      <c r="T426" s="67"/>
      <c r="U426" s="68"/>
      <c r="V426" s="59"/>
      <c r="W426" s="97"/>
    </row>
    <row r="427" spans="1:23" ht="14.25" x14ac:dyDescent="0.2">
      <c r="A427" s="51"/>
      <c r="B427" s="51"/>
      <c r="C427" s="49"/>
      <c r="D427" s="51"/>
      <c r="E427" s="49"/>
      <c r="F427" s="51"/>
      <c r="G427" s="51"/>
      <c r="H427" s="59"/>
      <c r="I427" s="51"/>
      <c r="J427" s="49"/>
      <c r="K427" s="49"/>
      <c r="L427" s="67"/>
      <c r="M427" s="49"/>
      <c r="N427" s="58"/>
      <c r="O427" s="50"/>
      <c r="P427" s="50"/>
      <c r="Q427" s="57"/>
      <c r="R427" s="71"/>
      <c r="S427" s="56"/>
      <c r="T427" s="67"/>
      <c r="U427" s="68"/>
      <c r="V427" s="59"/>
      <c r="W427" s="97"/>
    </row>
    <row r="428" spans="1:23" ht="14.25" x14ac:dyDescent="0.2">
      <c r="A428" s="51"/>
      <c r="B428" s="51"/>
      <c r="C428" s="49"/>
      <c r="D428" s="51"/>
      <c r="E428" s="49"/>
      <c r="F428" s="51"/>
      <c r="G428" s="51"/>
      <c r="H428" s="59"/>
      <c r="I428" s="51"/>
      <c r="J428" s="49"/>
      <c r="K428" s="49"/>
      <c r="L428" s="67"/>
      <c r="M428" s="49"/>
      <c r="N428" s="58"/>
      <c r="O428" s="50"/>
      <c r="P428" s="50"/>
      <c r="Q428" s="57"/>
      <c r="R428" s="71"/>
      <c r="S428" s="56"/>
      <c r="T428" s="67"/>
      <c r="U428" s="68"/>
      <c r="V428" s="59"/>
      <c r="W428" s="97"/>
    </row>
    <row r="429" spans="1:23" ht="14.25" x14ac:dyDescent="0.2">
      <c r="A429" s="51"/>
      <c r="B429" s="51"/>
      <c r="C429" s="49"/>
      <c r="D429" s="51"/>
      <c r="E429" s="49"/>
      <c r="F429" s="51"/>
      <c r="G429" s="51"/>
      <c r="H429" s="59"/>
      <c r="I429" s="51"/>
      <c r="J429" s="49"/>
      <c r="K429" s="49"/>
      <c r="L429" s="67"/>
      <c r="M429" s="49"/>
      <c r="N429" s="58"/>
      <c r="O429" s="50"/>
      <c r="P429" s="50"/>
      <c r="Q429" s="57"/>
      <c r="R429" s="71"/>
      <c r="S429" s="56"/>
      <c r="T429" s="67"/>
      <c r="U429" s="68"/>
      <c r="V429" s="59"/>
      <c r="W429" s="97"/>
    </row>
    <row r="430" spans="1:23" ht="14.25" x14ac:dyDescent="0.2">
      <c r="A430" s="51"/>
      <c r="B430" s="51"/>
      <c r="C430" s="49"/>
      <c r="D430" s="51"/>
      <c r="E430" s="49"/>
      <c r="F430" s="51"/>
      <c r="G430" s="51"/>
      <c r="H430" s="59"/>
      <c r="I430" s="51"/>
      <c r="J430" s="49"/>
      <c r="K430" s="49"/>
      <c r="L430" s="67"/>
      <c r="M430" s="49"/>
      <c r="N430" s="58"/>
      <c r="O430" s="50"/>
      <c r="P430" s="50"/>
      <c r="Q430" s="57"/>
      <c r="R430" s="71"/>
      <c r="S430" s="56"/>
      <c r="T430" s="67"/>
      <c r="U430" s="68"/>
      <c r="V430" s="59"/>
      <c r="W430" s="97"/>
    </row>
    <row r="431" spans="1:23" ht="14.25" x14ac:dyDescent="0.2">
      <c r="A431" s="51"/>
      <c r="B431" s="51"/>
      <c r="C431" s="49"/>
      <c r="D431" s="51"/>
      <c r="E431" s="49"/>
      <c r="F431" s="51"/>
      <c r="G431" s="51"/>
      <c r="H431" s="59"/>
      <c r="I431" s="51"/>
      <c r="J431" s="49"/>
      <c r="K431" s="49"/>
      <c r="L431" s="67"/>
      <c r="M431" s="49"/>
      <c r="N431" s="58"/>
      <c r="O431" s="50"/>
      <c r="P431" s="50"/>
      <c r="Q431" s="57"/>
      <c r="R431" s="71"/>
      <c r="S431" s="56"/>
      <c r="T431" s="67"/>
      <c r="U431" s="68"/>
      <c r="V431" s="59"/>
      <c r="W431" s="97"/>
    </row>
    <row r="432" spans="1:23" ht="14.25" x14ac:dyDescent="0.2">
      <c r="A432" s="51"/>
      <c r="B432" s="51"/>
      <c r="C432" s="49"/>
      <c r="D432" s="51"/>
      <c r="E432" s="49"/>
      <c r="F432" s="51"/>
      <c r="G432" s="51"/>
      <c r="H432" s="59"/>
      <c r="I432" s="51"/>
      <c r="J432" s="49"/>
      <c r="K432" s="49"/>
      <c r="L432" s="67"/>
      <c r="M432" s="49"/>
      <c r="N432" s="58"/>
      <c r="O432" s="50"/>
      <c r="P432" s="50"/>
      <c r="Q432" s="57"/>
      <c r="R432" s="71"/>
      <c r="S432" s="56"/>
      <c r="T432" s="67"/>
      <c r="U432" s="68"/>
      <c r="V432" s="59"/>
      <c r="W432" s="97"/>
    </row>
    <row r="433" spans="1:23" ht="14.25" x14ac:dyDescent="0.2">
      <c r="A433" s="51"/>
      <c r="B433" s="51"/>
      <c r="C433" s="49"/>
      <c r="D433" s="51"/>
      <c r="E433" s="49"/>
      <c r="F433" s="51"/>
      <c r="G433" s="51"/>
      <c r="H433" s="59"/>
      <c r="I433" s="51"/>
      <c r="J433" s="49"/>
      <c r="K433" s="49"/>
      <c r="L433" s="67"/>
      <c r="M433" s="49"/>
      <c r="N433" s="58"/>
      <c r="O433" s="50"/>
      <c r="P433" s="50"/>
      <c r="Q433" s="57"/>
      <c r="R433" s="71"/>
      <c r="S433" s="56"/>
      <c r="T433" s="67"/>
      <c r="U433" s="68"/>
      <c r="V433" s="59"/>
      <c r="W433" s="97"/>
    </row>
    <row r="434" spans="1:23" ht="14.25" x14ac:dyDescent="0.2">
      <c r="A434" s="51"/>
      <c r="B434" s="51"/>
      <c r="C434" s="49"/>
      <c r="D434" s="51"/>
      <c r="E434" s="49"/>
      <c r="F434" s="51"/>
      <c r="G434" s="51"/>
      <c r="H434" s="59"/>
      <c r="I434" s="51"/>
      <c r="J434" s="49"/>
      <c r="K434" s="49"/>
      <c r="L434" s="67"/>
      <c r="M434" s="49"/>
      <c r="N434" s="58"/>
      <c r="O434" s="50"/>
      <c r="P434" s="50"/>
      <c r="Q434" s="57"/>
      <c r="R434" s="71"/>
      <c r="S434" s="56"/>
      <c r="T434" s="67"/>
      <c r="U434" s="68"/>
      <c r="V434" s="59"/>
      <c r="W434" s="97"/>
    </row>
    <row r="435" spans="1:23" ht="14.25" x14ac:dyDescent="0.2">
      <c r="A435" s="51"/>
      <c r="B435" s="51"/>
      <c r="C435" s="49"/>
      <c r="D435" s="51"/>
      <c r="E435" s="49"/>
      <c r="F435" s="51"/>
      <c r="G435" s="51"/>
      <c r="H435" s="59"/>
      <c r="I435" s="51"/>
      <c r="J435" s="49"/>
      <c r="K435" s="49"/>
      <c r="L435" s="67"/>
      <c r="M435" s="49"/>
      <c r="N435" s="58"/>
      <c r="O435" s="50"/>
      <c r="P435" s="50"/>
      <c r="Q435" s="57"/>
      <c r="R435" s="71"/>
      <c r="S435" s="56"/>
      <c r="T435" s="67"/>
      <c r="U435" s="68"/>
      <c r="V435" s="59"/>
      <c r="W435" s="97"/>
    </row>
    <row r="436" spans="1:23" ht="14.25" x14ac:dyDescent="0.2">
      <c r="A436" s="51"/>
      <c r="B436" s="51"/>
      <c r="C436" s="49"/>
      <c r="D436" s="51"/>
      <c r="E436" s="49"/>
      <c r="F436" s="51"/>
      <c r="G436" s="51"/>
      <c r="H436" s="59"/>
      <c r="I436" s="51"/>
      <c r="J436" s="49"/>
      <c r="K436" s="49"/>
      <c r="L436" s="67"/>
      <c r="M436" s="49"/>
      <c r="N436" s="58"/>
      <c r="O436" s="50"/>
      <c r="P436" s="50"/>
      <c r="Q436" s="57"/>
      <c r="R436" s="71"/>
      <c r="S436" s="56"/>
      <c r="T436" s="67"/>
      <c r="U436" s="68"/>
      <c r="V436" s="59"/>
      <c r="W436" s="97"/>
    </row>
    <row r="437" spans="1:23" ht="14.25" x14ac:dyDescent="0.2">
      <c r="A437" s="51"/>
      <c r="B437" s="51"/>
      <c r="C437" s="49"/>
      <c r="D437" s="51"/>
      <c r="E437" s="49"/>
      <c r="F437" s="51"/>
      <c r="G437" s="51"/>
      <c r="H437" s="59"/>
      <c r="I437" s="51"/>
      <c r="J437" s="49"/>
      <c r="K437" s="49"/>
      <c r="L437" s="67"/>
      <c r="M437" s="49"/>
      <c r="N437" s="58"/>
      <c r="O437" s="50"/>
      <c r="P437" s="50"/>
      <c r="Q437" s="57"/>
      <c r="R437" s="71"/>
      <c r="S437" s="56"/>
      <c r="T437" s="67"/>
      <c r="U437" s="68"/>
      <c r="V437" s="59"/>
      <c r="W437" s="97"/>
    </row>
    <row r="438" spans="1:23" ht="14.25" x14ac:dyDescent="0.2">
      <c r="A438" s="51"/>
      <c r="B438" s="51"/>
      <c r="C438" s="49"/>
      <c r="D438" s="51"/>
      <c r="E438" s="49"/>
      <c r="F438" s="51"/>
      <c r="G438" s="51"/>
      <c r="H438" s="59"/>
      <c r="I438" s="51"/>
      <c r="J438" s="49"/>
      <c r="K438" s="49"/>
      <c r="L438" s="67"/>
      <c r="M438" s="49"/>
      <c r="N438" s="58"/>
      <c r="O438" s="50"/>
      <c r="P438" s="50"/>
      <c r="Q438" s="57"/>
      <c r="R438" s="71"/>
      <c r="S438" s="56"/>
      <c r="T438" s="67"/>
      <c r="U438" s="68"/>
      <c r="V438" s="59"/>
      <c r="W438" s="97"/>
    </row>
    <row r="439" spans="1:23" ht="14.25" x14ac:dyDescent="0.2">
      <c r="A439" s="51"/>
      <c r="B439" s="51"/>
      <c r="C439" s="49"/>
      <c r="D439" s="51"/>
      <c r="E439" s="49"/>
      <c r="F439" s="51"/>
      <c r="G439" s="51"/>
      <c r="H439" s="59"/>
      <c r="I439" s="51"/>
      <c r="J439" s="49"/>
      <c r="K439" s="49"/>
      <c r="L439" s="67"/>
      <c r="M439" s="49"/>
      <c r="N439" s="58"/>
      <c r="O439" s="50"/>
      <c r="P439" s="50"/>
      <c r="Q439" s="57"/>
      <c r="R439" s="71"/>
      <c r="S439" s="56"/>
      <c r="T439" s="67"/>
      <c r="U439" s="68"/>
      <c r="V439" s="59"/>
      <c r="W439" s="97"/>
    </row>
    <row r="440" spans="1:23" ht="14.25" x14ac:dyDescent="0.2">
      <c r="A440" s="51"/>
      <c r="B440" s="51"/>
      <c r="C440" s="49"/>
      <c r="D440" s="51"/>
      <c r="E440" s="49"/>
      <c r="F440" s="51"/>
      <c r="G440" s="51"/>
      <c r="H440" s="59"/>
      <c r="I440" s="51"/>
      <c r="J440" s="49"/>
      <c r="K440" s="49"/>
      <c r="L440" s="67"/>
      <c r="M440" s="49"/>
      <c r="N440" s="58"/>
      <c r="O440" s="50"/>
      <c r="P440" s="50"/>
      <c r="Q440" s="57"/>
      <c r="R440" s="71"/>
      <c r="S440" s="56"/>
      <c r="T440" s="67"/>
      <c r="U440" s="68"/>
      <c r="V440" s="59"/>
      <c r="W440" s="97"/>
    </row>
    <row r="441" spans="1:23" ht="14.25" x14ac:dyDescent="0.2">
      <c r="A441" s="51"/>
      <c r="B441" s="51"/>
      <c r="C441" s="49"/>
      <c r="D441" s="51"/>
      <c r="E441" s="49"/>
      <c r="F441" s="51"/>
      <c r="G441" s="51"/>
      <c r="H441" s="59"/>
      <c r="I441" s="51"/>
      <c r="J441" s="49"/>
      <c r="K441" s="49"/>
      <c r="L441" s="67"/>
      <c r="M441" s="49"/>
      <c r="N441" s="58"/>
      <c r="O441" s="50"/>
      <c r="P441" s="50"/>
      <c r="Q441" s="57"/>
      <c r="R441" s="71"/>
      <c r="S441" s="56"/>
      <c r="T441" s="67"/>
      <c r="U441" s="68"/>
      <c r="V441" s="59"/>
      <c r="W441" s="97"/>
    </row>
    <row r="442" spans="1:23" ht="14.25" x14ac:dyDescent="0.2">
      <c r="A442" s="51"/>
      <c r="B442" s="51"/>
      <c r="C442" s="49"/>
      <c r="D442" s="51"/>
      <c r="E442" s="49"/>
      <c r="F442" s="51"/>
      <c r="G442" s="51"/>
      <c r="H442" s="59"/>
      <c r="I442" s="51"/>
      <c r="J442" s="49"/>
      <c r="K442" s="49"/>
      <c r="L442" s="67"/>
      <c r="M442" s="49"/>
      <c r="N442" s="58"/>
      <c r="O442" s="50"/>
      <c r="P442" s="50"/>
      <c r="Q442" s="57"/>
      <c r="R442" s="71"/>
      <c r="S442" s="56"/>
      <c r="T442" s="67"/>
      <c r="U442" s="68"/>
      <c r="V442" s="59"/>
      <c r="W442" s="97"/>
    </row>
    <row r="443" spans="1:23" ht="14.25" x14ac:dyDescent="0.2">
      <c r="A443" s="51"/>
      <c r="B443" s="51"/>
      <c r="C443" s="49"/>
      <c r="D443" s="51"/>
      <c r="E443" s="49"/>
      <c r="F443" s="51"/>
      <c r="G443" s="51"/>
      <c r="H443" s="59"/>
      <c r="I443" s="51"/>
      <c r="J443" s="49"/>
      <c r="K443" s="49"/>
      <c r="L443" s="67"/>
      <c r="M443" s="49"/>
      <c r="N443" s="58"/>
      <c r="O443" s="50"/>
      <c r="P443" s="50"/>
      <c r="Q443" s="57"/>
      <c r="R443" s="71"/>
      <c r="S443" s="56"/>
      <c r="T443" s="67"/>
      <c r="U443" s="68"/>
      <c r="V443" s="59"/>
      <c r="W443" s="97"/>
    </row>
    <row r="444" spans="1:23" ht="14.25" x14ac:dyDescent="0.2">
      <c r="A444" s="51"/>
      <c r="B444" s="51"/>
      <c r="C444" s="49"/>
      <c r="D444" s="51"/>
      <c r="E444" s="49"/>
      <c r="F444" s="51"/>
      <c r="G444" s="51"/>
      <c r="H444" s="59"/>
      <c r="I444" s="51"/>
      <c r="J444" s="49"/>
      <c r="K444" s="49"/>
      <c r="L444" s="67"/>
      <c r="M444" s="49"/>
      <c r="N444" s="58"/>
      <c r="O444" s="50"/>
      <c r="P444" s="50"/>
      <c r="Q444" s="57"/>
      <c r="R444" s="71"/>
      <c r="S444" s="56"/>
      <c r="T444" s="67"/>
      <c r="U444" s="68"/>
      <c r="V444" s="59"/>
      <c r="W444" s="97"/>
    </row>
    <row r="445" spans="1:23" ht="14.25" x14ac:dyDescent="0.2">
      <c r="A445" s="51"/>
      <c r="B445" s="51"/>
      <c r="C445" s="49"/>
      <c r="D445" s="51"/>
      <c r="E445" s="49"/>
      <c r="F445" s="51"/>
      <c r="G445" s="51"/>
      <c r="H445" s="59"/>
      <c r="I445" s="51"/>
      <c r="J445" s="49"/>
      <c r="K445" s="49"/>
      <c r="L445" s="67"/>
      <c r="M445" s="49"/>
      <c r="N445" s="58"/>
      <c r="O445" s="50"/>
      <c r="P445" s="50"/>
      <c r="Q445" s="57"/>
      <c r="R445" s="71"/>
      <c r="S445" s="56"/>
      <c r="T445" s="67"/>
      <c r="U445" s="68"/>
      <c r="V445" s="59"/>
      <c r="W445" s="97"/>
    </row>
    <row r="446" spans="1:23" ht="14.25" x14ac:dyDescent="0.2">
      <c r="A446" s="51"/>
      <c r="B446" s="51"/>
      <c r="C446" s="49"/>
      <c r="D446" s="51"/>
      <c r="E446" s="49"/>
      <c r="F446" s="51"/>
      <c r="G446" s="51"/>
      <c r="H446" s="59"/>
      <c r="I446" s="51"/>
      <c r="J446" s="49"/>
      <c r="K446" s="49"/>
      <c r="L446" s="67"/>
      <c r="M446" s="49"/>
      <c r="N446" s="58"/>
      <c r="O446" s="50"/>
      <c r="P446" s="50"/>
      <c r="Q446" s="57"/>
      <c r="R446" s="71"/>
      <c r="S446" s="56"/>
      <c r="T446" s="67"/>
      <c r="U446" s="68"/>
      <c r="V446" s="59"/>
      <c r="W446" s="97"/>
    </row>
    <row r="447" spans="1:23" ht="14.25" x14ac:dyDescent="0.2">
      <c r="A447" s="51"/>
      <c r="B447" s="51"/>
      <c r="C447" s="49"/>
      <c r="D447" s="51"/>
      <c r="E447" s="49"/>
      <c r="F447" s="51"/>
      <c r="G447" s="51"/>
      <c r="H447" s="59"/>
      <c r="I447" s="51"/>
      <c r="J447" s="49"/>
      <c r="K447" s="49"/>
      <c r="L447" s="67"/>
      <c r="M447" s="49"/>
      <c r="N447" s="58"/>
      <c r="O447" s="50"/>
      <c r="P447" s="50"/>
      <c r="Q447" s="57"/>
      <c r="R447" s="71"/>
      <c r="S447" s="56"/>
      <c r="T447" s="67"/>
      <c r="U447" s="68"/>
      <c r="V447" s="59"/>
      <c r="W447" s="97"/>
    </row>
    <row r="448" spans="1:23" ht="14.25" x14ac:dyDescent="0.2">
      <c r="A448" s="51"/>
      <c r="B448" s="51"/>
      <c r="C448" s="49"/>
      <c r="D448" s="51"/>
      <c r="E448" s="49"/>
      <c r="F448" s="51"/>
      <c r="G448" s="51"/>
      <c r="H448" s="59"/>
      <c r="I448" s="51"/>
      <c r="J448" s="49"/>
      <c r="K448" s="49"/>
      <c r="L448" s="67"/>
      <c r="M448" s="49"/>
      <c r="N448" s="58"/>
      <c r="O448" s="50"/>
      <c r="P448" s="50"/>
      <c r="Q448" s="57"/>
      <c r="R448" s="71"/>
      <c r="S448" s="56"/>
      <c r="T448" s="67"/>
      <c r="U448" s="68"/>
      <c r="V448" s="59"/>
      <c r="W448" s="97"/>
    </row>
    <row r="449" spans="1:23" ht="14.25" x14ac:dyDescent="0.2">
      <c r="A449" s="51"/>
      <c r="B449" s="51"/>
      <c r="C449" s="49"/>
      <c r="D449" s="51"/>
      <c r="E449" s="49"/>
      <c r="F449" s="51"/>
      <c r="G449" s="51"/>
      <c r="H449" s="59"/>
      <c r="I449" s="51"/>
      <c r="J449" s="49"/>
      <c r="K449" s="49"/>
      <c r="L449" s="67"/>
      <c r="M449" s="49"/>
      <c r="N449" s="58"/>
      <c r="O449" s="50"/>
      <c r="P449" s="50"/>
      <c r="Q449" s="57"/>
      <c r="R449" s="71"/>
      <c r="S449" s="56"/>
      <c r="T449" s="67"/>
      <c r="U449" s="68"/>
      <c r="V449" s="59"/>
      <c r="W449" s="97"/>
    </row>
    <row r="450" spans="1:23" ht="14.25" x14ac:dyDescent="0.2">
      <c r="A450" s="51"/>
      <c r="B450" s="51"/>
      <c r="C450" s="49"/>
      <c r="D450" s="51"/>
      <c r="E450" s="49"/>
      <c r="F450" s="51"/>
      <c r="G450" s="51"/>
      <c r="H450" s="59"/>
      <c r="I450" s="51"/>
      <c r="J450" s="49"/>
      <c r="K450" s="49"/>
      <c r="L450" s="67"/>
      <c r="M450" s="49"/>
      <c r="N450" s="58"/>
      <c r="O450" s="50"/>
      <c r="P450" s="50"/>
      <c r="Q450" s="57"/>
      <c r="R450" s="71"/>
      <c r="S450" s="56"/>
      <c r="T450" s="67"/>
      <c r="U450" s="68"/>
      <c r="V450" s="59"/>
      <c r="W450" s="97"/>
    </row>
    <row r="451" spans="1:23" ht="14.25" x14ac:dyDescent="0.2">
      <c r="A451" s="51"/>
      <c r="B451" s="51"/>
      <c r="C451" s="49"/>
      <c r="D451" s="51"/>
      <c r="E451" s="49"/>
      <c r="F451" s="51"/>
      <c r="G451" s="51"/>
      <c r="H451" s="59"/>
      <c r="I451" s="51"/>
      <c r="J451" s="49"/>
      <c r="K451" s="49"/>
      <c r="L451" s="67"/>
      <c r="M451" s="49"/>
      <c r="N451" s="58"/>
      <c r="O451" s="50"/>
      <c r="P451" s="50"/>
      <c r="Q451" s="57"/>
      <c r="R451" s="71"/>
      <c r="S451" s="56"/>
      <c r="T451" s="67"/>
      <c r="U451" s="68"/>
      <c r="V451" s="59"/>
      <c r="W451" s="97"/>
    </row>
    <row r="452" spans="1:23" ht="14.25" x14ac:dyDescent="0.2">
      <c r="A452" s="51"/>
      <c r="B452" s="51"/>
      <c r="C452" s="49"/>
      <c r="D452" s="51"/>
      <c r="E452" s="49"/>
      <c r="F452" s="51"/>
      <c r="G452" s="51"/>
      <c r="H452" s="59"/>
      <c r="I452" s="51"/>
      <c r="J452" s="49"/>
      <c r="K452" s="49"/>
      <c r="L452" s="67"/>
      <c r="M452" s="49"/>
      <c r="N452" s="58"/>
      <c r="O452" s="50"/>
      <c r="P452" s="50"/>
      <c r="Q452" s="57"/>
      <c r="R452" s="71"/>
      <c r="S452" s="56"/>
      <c r="T452" s="67"/>
      <c r="U452" s="68"/>
      <c r="V452" s="59"/>
      <c r="W452" s="97"/>
    </row>
    <row r="453" spans="1:23" ht="14.25" x14ac:dyDescent="0.2">
      <c r="A453" s="51"/>
      <c r="B453" s="51"/>
      <c r="C453" s="49"/>
      <c r="D453" s="51"/>
      <c r="E453" s="49"/>
      <c r="F453" s="51"/>
      <c r="G453" s="51"/>
      <c r="H453" s="59"/>
      <c r="I453" s="51"/>
      <c r="J453" s="49"/>
      <c r="K453" s="49"/>
      <c r="L453" s="67"/>
      <c r="M453" s="49"/>
      <c r="N453" s="58"/>
      <c r="O453" s="50"/>
      <c r="P453" s="50"/>
      <c r="Q453" s="57"/>
      <c r="R453" s="71"/>
      <c r="S453" s="56"/>
      <c r="T453" s="67"/>
      <c r="U453" s="68"/>
      <c r="V453" s="59"/>
      <c r="W453" s="97"/>
    </row>
    <row r="454" spans="1:23" ht="14.25" x14ac:dyDescent="0.2">
      <c r="A454" s="51"/>
      <c r="B454" s="51"/>
      <c r="C454" s="49"/>
      <c r="D454" s="51"/>
      <c r="E454" s="49"/>
      <c r="F454" s="51"/>
      <c r="G454" s="51"/>
      <c r="H454" s="59"/>
      <c r="I454" s="51"/>
      <c r="J454" s="49"/>
      <c r="K454" s="49"/>
      <c r="L454" s="67"/>
      <c r="M454" s="49"/>
      <c r="N454" s="58"/>
      <c r="O454" s="50"/>
      <c r="P454" s="50"/>
      <c r="Q454" s="57"/>
      <c r="R454" s="71"/>
      <c r="S454" s="56"/>
      <c r="T454" s="67"/>
      <c r="U454" s="68"/>
      <c r="V454" s="59"/>
      <c r="W454" s="97"/>
    </row>
    <row r="455" spans="1:23" ht="14.25" x14ac:dyDescent="0.2">
      <c r="A455" s="51"/>
      <c r="B455" s="51"/>
      <c r="C455" s="49"/>
      <c r="D455" s="51"/>
      <c r="E455" s="49"/>
      <c r="F455" s="51"/>
      <c r="G455" s="51"/>
      <c r="H455" s="59"/>
      <c r="I455" s="51"/>
      <c r="J455" s="49"/>
      <c r="K455" s="49"/>
      <c r="L455" s="67"/>
      <c r="M455" s="49"/>
      <c r="N455" s="58"/>
      <c r="O455" s="50"/>
      <c r="P455" s="50"/>
      <c r="Q455" s="57"/>
      <c r="R455" s="71"/>
      <c r="S455" s="56"/>
      <c r="T455" s="67"/>
      <c r="U455" s="68"/>
      <c r="V455" s="59"/>
      <c r="W455" s="97"/>
    </row>
    <row r="456" spans="1:23" ht="14.25" x14ac:dyDescent="0.2">
      <c r="A456" s="51"/>
      <c r="B456" s="51"/>
      <c r="C456" s="49"/>
      <c r="D456" s="51"/>
      <c r="E456" s="49"/>
      <c r="F456" s="51"/>
      <c r="G456" s="51"/>
      <c r="H456" s="59"/>
      <c r="I456" s="51"/>
      <c r="J456" s="49"/>
      <c r="K456" s="49"/>
      <c r="L456" s="67"/>
      <c r="M456" s="49"/>
      <c r="N456" s="58"/>
      <c r="O456" s="50"/>
      <c r="P456" s="50"/>
      <c r="Q456" s="57"/>
      <c r="R456" s="71"/>
      <c r="S456" s="56"/>
      <c r="T456" s="67"/>
      <c r="U456" s="68"/>
      <c r="V456" s="59"/>
      <c r="W456" s="97"/>
    </row>
    <row r="457" spans="1:23" ht="14.25" x14ac:dyDescent="0.2">
      <c r="A457" s="51"/>
      <c r="B457" s="51"/>
      <c r="C457" s="49"/>
      <c r="D457" s="51"/>
      <c r="E457" s="49"/>
      <c r="F457" s="51"/>
      <c r="G457" s="51"/>
      <c r="H457" s="59"/>
      <c r="I457" s="51"/>
      <c r="J457" s="49"/>
      <c r="K457" s="49"/>
      <c r="L457" s="67"/>
      <c r="M457" s="49"/>
      <c r="N457" s="58"/>
      <c r="O457" s="50"/>
      <c r="P457" s="50"/>
      <c r="Q457" s="57"/>
      <c r="R457" s="71"/>
      <c r="S457" s="56"/>
      <c r="T457" s="67"/>
      <c r="U457" s="68"/>
      <c r="V457" s="59"/>
      <c r="W457" s="97"/>
    </row>
    <row r="458" spans="1:23" ht="14.25" x14ac:dyDescent="0.2">
      <c r="A458" s="51"/>
      <c r="B458" s="51"/>
      <c r="C458" s="49"/>
      <c r="D458" s="51"/>
      <c r="E458" s="49"/>
      <c r="F458" s="51"/>
      <c r="G458" s="51"/>
      <c r="H458" s="59"/>
      <c r="I458" s="51"/>
      <c r="J458" s="49"/>
      <c r="K458" s="49"/>
      <c r="L458" s="67"/>
      <c r="M458" s="49"/>
      <c r="N458" s="58"/>
      <c r="O458" s="50"/>
      <c r="P458" s="50"/>
      <c r="Q458" s="57"/>
      <c r="R458" s="71"/>
      <c r="S458" s="56"/>
      <c r="T458" s="67"/>
      <c r="U458" s="68"/>
      <c r="V458" s="59"/>
      <c r="W458" s="97"/>
    </row>
    <row r="459" spans="1:23" ht="14.25" x14ac:dyDescent="0.2">
      <c r="A459" s="51"/>
      <c r="B459" s="51"/>
      <c r="C459" s="49"/>
      <c r="D459" s="51"/>
      <c r="E459" s="49"/>
      <c r="F459" s="51"/>
      <c r="G459" s="51"/>
      <c r="H459" s="59"/>
      <c r="I459" s="51"/>
      <c r="J459" s="49"/>
      <c r="K459" s="49"/>
      <c r="L459" s="67"/>
      <c r="M459" s="49"/>
      <c r="N459" s="58"/>
      <c r="O459" s="50"/>
      <c r="P459" s="50"/>
      <c r="Q459" s="57"/>
      <c r="R459" s="71"/>
      <c r="S459" s="56"/>
      <c r="T459" s="67"/>
      <c r="U459" s="68"/>
      <c r="V459" s="59"/>
      <c r="W459" s="97"/>
    </row>
    <row r="460" spans="1:23" ht="14.25" x14ac:dyDescent="0.2">
      <c r="A460" s="51"/>
      <c r="B460" s="51"/>
      <c r="C460" s="49"/>
      <c r="D460" s="51"/>
      <c r="E460" s="49"/>
      <c r="F460" s="51"/>
      <c r="G460" s="51"/>
      <c r="H460" s="59"/>
      <c r="I460" s="51"/>
      <c r="J460" s="49"/>
      <c r="K460" s="49"/>
      <c r="L460" s="67"/>
      <c r="M460" s="49"/>
      <c r="N460" s="58"/>
      <c r="O460" s="50"/>
      <c r="P460" s="50"/>
      <c r="Q460" s="57"/>
      <c r="R460" s="71"/>
      <c r="S460" s="56"/>
      <c r="T460" s="67"/>
      <c r="U460" s="68"/>
      <c r="V460" s="59"/>
      <c r="W460" s="97"/>
    </row>
    <row r="461" spans="1:23" ht="14.25" x14ac:dyDescent="0.2">
      <c r="A461" s="51"/>
      <c r="B461" s="51"/>
      <c r="C461" s="49"/>
      <c r="D461" s="51"/>
      <c r="E461" s="49"/>
      <c r="F461" s="51"/>
      <c r="G461" s="51"/>
      <c r="H461" s="59"/>
      <c r="I461" s="51"/>
      <c r="J461" s="49"/>
      <c r="K461" s="49"/>
      <c r="L461" s="67"/>
      <c r="M461" s="49"/>
      <c r="N461" s="58"/>
      <c r="O461" s="50"/>
      <c r="P461" s="50"/>
      <c r="Q461" s="57"/>
      <c r="R461" s="71"/>
      <c r="S461" s="56"/>
      <c r="T461" s="67"/>
      <c r="U461" s="68"/>
      <c r="V461" s="59"/>
      <c r="W461" s="97"/>
    </row>
    <row r="462" spans="1:23" ht="14.25" x14ac:dyDescent="0.2">
      <c r="A462" s="51"/>
      <c r="B462" s="51"/>
      <c r="C462" s="49"/>
      <c r="D462" s="51"/>
      <c r="E462" s="49"/>
      <c r="F462" s="51"/>
      <c r="G462" s="51"/>
      <c r="H462" s="59"/>
      <c r="I462" s="51"/>
      <c r="J462" s="49"/>
      <c r="K462" s="49"/>
      <c r="L462" s="67"/>
      <c r="M462" s="49"/>
      <c r="N462" s="58"/>
      <c r="O462" s="50"/>
      <c r="P462" s="50"/>
      <c r="Q462" s="57"/>
      <c r="R462" s="71"/>
      <c r="S462" s="56"/>
      <c r="T462" s="67"/>
      <c r="U462" s="68"/>
      <c r="V462" s="59"/>
      <c r="W462" s="97"/>
    </row>
    <row r="463" spans="1:23" ht="14.25" x14ac:dyDescent="0.2">
      <c r="A463" s="51"/>
      <c r="B463" s="51"/>
      <c r="C463" s="49"/>
      <c r="D463" s="51"/>
      <c r="E463" s="49"/>
      <c r="F463" s="51"/>
      <c r="G463" s="51"/>
      <c r="H463" s="59"/>
      <c r="I463" s="51"/>
      <c r="J463" s="49"/>
      <c r="K463" s="49"/>
      <c r="L463" s="67"/>
      <c r="M463" s="49"/>
      <c r="N463" s="58"/>
      <c r="O463" s="50"/>
      <c r="P463" s="50"/>
      <c r="Q463" s="57"/>
      <c r="R463" s="71"/>
      <c r="S463" s="56"/>
      <c r="T463" s="67"/>
      <c r="U463" s="68"/>
      <c r="V463" s="59"/>
      <c r="W463" s="97"/>
    </row>
    <row r="464" spans="1:23" ht="14.25" x14ac:dyDescent="0.2">
      <c r="A464" s="51"/>
      <c r="B464" s="51"/>
      <c r="C464" s="49"/>
      <c r="D464" s="51"/>
      <c r="E464" s="49"/>
      <c r="F464" s="51"/>
      <c r="G464" s="51"/>
      <c r="H464" s="59"/>
      <c r="I464" s="51"/>
      <c r="J464" s="49"/>
      <c r="K464" s="49"/>
      <c r="L464" s="67"/>
      <c r="M464" s="49"/>
      <c r="N464" s="58"/>
      <c r="O464" s="50"/>
      <c r="P464" s="50"/>
      <c r="Q464" s="57"/>
      <c r="R464" s="71"/>
      <c r="S464" s="56"/>
      <c r="T464" s="67"/>
      <c r="U464" s="68"/>
      <c r="V464" s="59"/>
      <c r="W464" s="97"/>
    </row>
    <row r="465" spans="1:23" ht="14.25" x14ac:dyDescent="0.2">
      <c r="A465" s="51"/>
      <c r="B465" s="51"/>
      <c r="C465" s="49"/>
      <c r="D465" s="51"/>
      <c r="E465" s="49"/>
      <c r="F465" s="51"/>
      <c r="G465" s="51"/>
      <c r="H465" s="59"/>
      <c r="I465" s="51"/>
      <c r="J465" s="49"/>
      <c r="K465" s="49"/>
      <c r="L465" s="67"/>
      <c r="M465" s="49"/>
      <c r="N465" s="58"/>
      <c r="O465" s="50"/>
      <c r="P465" s="50"/>
      <c r="Q465" s="57"/>
      <c r="R465" s="71"/>
      <c r="S465" s="56"/>
      <c r="T465" s="67"/>
      <c r="U465" s="68"/>
      <c r="V465" s="59"/>
      <c r="W465" s="97"/>
    </row>
    <row r="466" spans="1:23" ht="14.25" x14ac:dyDescent="0.2">
      <c r="A466" s="51"/>
      <c r="B466" s="51"/>
      <c r="C466" s="49"/>
      <c r="D466" s="51"/>
      <c r="E466" s="49"/>
      <c r="F466" s="51"/>
      <c r="G466" s="51"/>
      <c r="H466" s="59"/>
      <c r="I466" s="51"/>
      <c r="J466" s="49"/>
      <c r="K466" s="49"/>
      <c r="L466" s="67"/>
      <c r="M466" s="49"/>
      <c r="N466" s="58"/>
      <c r="O466" s="50"/>
      <c r="P466" s="50"/>
      <c r="Q466" s="57"/>
      <c r="R466" s="71"/>
      <c r="S466" s="56"/>
      <c r="T466" s="67"/>
      <c r="U466" s="68"/>
      <c r="V466" s="59"/>
      <c r="W466" s="97"/>
    </row>
    <row r="467" spans="1:23" ht="14.25" x14ac:dyDescent="0.2">
      <c r="A467" s="51"/>
      <c r="B467" s="51"/>
      <c r="C467" s="49"/>
      <c r="D467" s="51"/>
      <c r="E467" s="49"/>
      <c r="F467" s="51"/>
      <c r="G467" s="51"/>
      <c r="H467" s="59"/>
      <c r="I467" s="51"/>
      <c r="J467" s="49"/>
      <c r="K467" s="49"/>
      <c r="L467" s="67"/>
      <c r="M467" s="49"/>
      <c r="N467" s="58"/>
      <c r="O467" s="50"/>
      <c r="P467" s="50"/>
      <c r="Q467" s="57"/>
      <c r="R467" s="71"/>
      <c r="S467" s="56"/>
      <c r="T467" s="67"/>
      <c r="U467" s="68"/>
      <c r="V467" s="59"/>
      <c r="W467" s="97"/>
    </row>
    <row r="468" spans="1:23" ht="14.25" x14ac:dyDescent="0.2">
      <c r="A468" s="51"/>
      <c r="B468" s="51"/>
      <c r="C468" s="49"/>
      <c r="D468" s="51"/>
      <c r="E468" s="49"/>
      <c r="F468" s="51"/>
      <c r="G468" s="51"/>
      <c r="H468" s="59"/>
      <c r="I468" s="51"/>
      <c r="J468" s="49"/>
      <c r="K468" s="49"/>
      <c r="L468" s="67"/>
      <c r="M468" s="49"/>
      <c r="N468" s="58"/>
      <c r="O468" s="50"/>
      <c r="P468" s="50"/>
      <c r="Q468" s="57"/>
      <c r="R468" s="71"/>
      <c r="S468" s="56"/>
      <c r="T468" s="67"/>
      <c r="U468" s="68"/>
      <c r="V468" s="59"/>
      <c r="W468" s="97"/>
    </row>
    <row r="469" spans="1:23" ht="14.25" x14ac:dyDescent="0.2">
      <c r="A469" s="51"/>
      <c r="B469" s="51"/>
      <c r="C469" s="49"/>
      <c r="D469" s="51"/>
      <c r="E469" s="49"/>
      <c r="F469" s="51"/>
      <c r="G469" s="51"/>
      <c r="H469" s="59"/>
      <c r="I469" s="51"/>
      <c r="J469" s="49"/>
      <c r="K469" s="49"/>
      <c r="L469" s="67"/>
      <c r="M469" s="49"/>
      <c r="N469" s="58"/>
      <c r="O469" s="50"/>
      <c r="P469" s="50"/>
      <c r="Q469" s="57"/>
      <c r="R469" s="71"/>
      <c r="S469" s="56"/>
      <c r="T469" s="67"/>
      <c r="U469" s="68"/>
      <c r="V469" s="59"/>
      <c r="W469" s="97"/>
    </row>
    <row r="470" spans="1:23" ht="14.25" x14ac:dyDescent="0.2">
      <c r="A470" s="51"/>
      <c r="B470" s="51"/>
      <c r="C470" s="49"/>
      <c r="D470" s="51"/>
      <c r="E470" s="49"/>
      <c r="F470" s="51"/>
      <c r="G470" s="51"/>
      <c r="H470" s="59"/>
      <c r="I470" s="51"/>
      <c r="J470" s="49"/>
      <c r="K470" s="49"/>
      <c r="L470" s="67"/>
      <c r="M470" s="49"/>
      <c r="N470" s="58"/>
      <c r="O470" s="50"/>
      <c r="P470" s="50"/>
      <c r="Q470" s="57"/>
      <c r="R470" s="71"/>
      <c r="S470" s="56"/>
      <c r="T470" s="67"/>
      <c r="U470" s="68"/>
      <c r="V470" s="59"/>
      <c r="W470" s="97"/>
    </row>
    <row r="471" spans="1:23" ht="14.25" x14ac:dyDescent="0.2">
      <c r="A471" s="51"/>
      <c r="B471" s="51"/>
      <c r="C471" s="49"/>
      <c r="D471" s="51"/>
      <c r="E471" s="49"/>
      <c r="F471" s="51"/>
      <c r="G471" s="51"/>
      <c r="H471" s="59"/>
      <c r="I471" s="51"/>
      <c r="J471" s="49"/>
      <c r="K471" s="49"/>
      <c r="L471" s="67"/>
      <c r="M471" s="49"/>
      <c r="N471" s="58"/>
      <c r="O471" s="50"/>
      <c r="P471" s="50"/>
      <c r="Q471" s="57"/>
      <c r="R471" s="71"/>
      <c r="S471" s="56"/>
      <c r="T471" s="67"/>
      <c r="U471" s="68"/>
      <c r="V471" s="59"/>
      <c r="W471" s="97"/>
    </row>
    <row r="472" spans="1:23" ht="14.25" x14ac:dyDescent="0.2">
      <c r="A472" s="51"/>
      <c r="B472" s="51"/>
      <c r="C472" s="49"/>
      <c r="D472" s="51"/>
      <c r="E472" s="49"/>
      <c r="F472" s="51"/>
      <c r="G472" s="51"/>
      <c r="H472" s="59"/>
      <c r="I472" s="51"/>
      <c r="J472" s="49"/>
      <c r="K472" s="49"/>
      <c r="L472" s="67"/>
      <c r="M472" s="49"/>
      <c r="N472" s="58"/>
      <c r="O472" s="50"/>
      <c r="P472" s="50"/>
      <c r="Q472" s="57"/>
      <c r="R472" s="71"/>
      <c r="S472" s="56"/>
      <c r="T472" s="67"/>
      <c r="U472" s="68"/>
      <c r="V472" s="59"/>
      <c r="W472" s="97"/>
    </row>
    <row r="473" spans="1:23" ht="14.25" x14ac:dyDescent="0.2">
      <c r="A473" s="51"/>
      <c r="B473" s="51"/>
      <c r="C473" s="49"/>
      <c r="D473" s="51"/>
      <c r="E473" s="49"/>
      <c r="F473" s="51"/>
      <c r="G473" s="51"/>
      <c r="H473" s="59"/>
      <c r="I473" s="51"/>
      <c r="J473" s="49"/>
      <c r="K473" s="49"/>
      <c r="L473" s="67"/>
      <c r="M473" s="49"/>
      <c r="N473" s="58"/>
      <c r="O473" s="50"/>
      <c r="P473" s="50"/>
      <c r="Q473" s="57"/>
      <c r="R473" s="71"/>
      <c r="S473" s="56"/>
      <c r="T473" s="67"/>
      <c r="U473" s="68"/>
      <c r="V473" s="59"/>
      <c r="W473" s="97"/>
    </row>
    <row r="474" spans="1:23" ht="14.25" x14ac:dyDescent="0.2">
      <c r="A474" s="51"/>
      <c r="B474" s="51"/>
      <c r="C474" s="49"/>
      <c r="D474" s="51"/>
      <c r="E474" s="49"/>
      <c r="F474" s="51"/>
      <c r="G474" s="51"/>
      <c r="H474" s="59"/>
      <c r="I474" s="51"/>
      <c r="J474" s="49"/>
      <c r="K474" s="49"/>
      <c r="L474" s="67"/>
      <c r="M474" s="49"/>
      <c r="N474" s="58"/>
      <c r="O474" s="50"/>
      <c r="P474" s="50"/>
      <c r="Q474" s="57"/>
      <c r="R474" s="71"/>
      <c r="S474" s="56"/>
      <c r="T474" s="67"/>
      <c r="U474" s="68"/>
      <c r="V474" s="59"/>
      <c r="W474" s="97"/>
    </row>
    <row r="475" spans="1:23" ht="14.25" x14ac:dyDescent="0.2">
      <c r="A475" s="51"/>
      <c r="B475" s="51"/>
      <c r="C475" s="49"/>
      <c r="D475" s="51"/>
      <c r="E475" s="49"/>
      <c r="F475" s="51"/>
      <c r="G475" s="51"/>
      <c r="H475" s="59"/>
      <c r="I475" s="51"/>
      <c r="J475" s="49"/>
      <c r="K475" s="49"/>
      <c r="L475" s="67"/>
      <c r="M475" s="49"/>
      <c r="N475" s="58"/>
      <c r="O475" s="50"/>
      <c r="P475" s="50"/>
      <c r="Q475" s="57"/>
      <c r="R475" s="71"/>
      <c r="S475" s="56"/>
      <c r="T475" s="67"/>
      <c r="U475" s="68"/>
      <c r="V475" s="59"/>
      <c r="W475" s="97"/>
    </row>
    <row r="476" spans="1:23" ht="14.25" x14ac:dyDescent="0.2">
      <c r="A476" s="51"/>
      <c r="B476" s="51"/>
      <c r="C476" s="49"/>
      <c r="D476" s="51"/>
      <c r="E476" s="49"/>
      <c r="F476" s="51"/>
      <c r="G476" s="51"/>
      <c r="H476" s="59"/>
      <c r="I476" s="51"/>
      <c r="J476" s="49"/>
      <c r="K476" s="49"/>
      <c r="L476" s="67"/>
      <c r="M476" s="49"/>
      <c r="N476" s="58"/>
      <c r="O476" s="50"/>
      <c r="P476" s="50"/>
      <c r="Q476" s="57"/>
      <c r="R476" s="71"/>
      <c r="S476" s="56"/>
      <c r="T476" s="67"/>
      <c r="U476" s="68"/>
      <c r="V476" s="59"/>
      <c r="W476" s="97"/>
    </row>
    <row r="477" spans="1:23" ht="14.25" x14ac:dyDescent="0.2">
      <c r="A477" s="51"/>
      <c r="B477" s="51"/>
      <c r="C477" s="49"/>
      <c r="D477" s="51"/>
      <c r="E477" s="49"/>
      <c r="F477" s="51"/>
      <c r="G477" s="51"/>
      <c r="H477" s="59"/>
      <c r="I477" s="51"/>
      <c r="J477" s="49"/>
      <c r="K477" s="49"/>
      <c r="L477" s="67"/>
      <c r="M477" s="49"/>
      <c r="N477" s="58"/>
      <c r="O477" s="50"/>
      <c r="P477" s="50"/>
      <c r="Q477" s="57"/>
      <c r="R477" s="71"/>
      <c r="S477" s="56"/>
      <c r="T477" s="67"/>
      <c r="U477" s="68"/>
      <c r="V477" s="59"/>
      <c r="W477" s="97"/>
    </row>
    <row r="478" spans="1:23" ht="14.25" x14ac:dyDescent="0.2">
      <c r="A478" s="51"/>
      <c r="B478" s="51"/>
      <c r="C478" s="49"/>
      <c r="D478" s="51"/>
      <c r="E478" s="49"/>
      <c r="F478" s="51"/>
      <c r="G478" s="51"/>
      <c r="H478" s="59"/>
      <c r="I478" s="51"/>
      <c r="J478" s="49"/>
      <c r="K478" s="49"/>
      <c r="L478" s="67"/>
      <c r="M478" s="49"/>
      <c r="N478" s="58"/>
      <c r="O478" s="50"/>
      <c r="P478" s="50"/>
      <c r="Q478" s="57"/>
      <c r="R478" s="71"/>
      <c r="S478" s="56"/>
      <c r="T478" s="67"/>
      <c r="U478" s="68"/>
      <c r="V478" s="59"/>
      <c r="W478" s="97"/>
    </row>
    <row r="479" spans="1:23" ht="14.25" x14ac:dyDescent="0.2">
      <c r="A479" s="51"/>
      <c r="B479" s="51"/>
      <c r="C479" s="49"/>
      <c r="D479" s="51"/>
      <c r="E479" s="49"/>
      <c r="F479" s="51"/>
      <c r="G479" s="51"/>
      <c r="H479" s="59"/>
      <c r="I479" s="51"/>
      <c r="J479" s="49"/>
      <c r="K479" s="49"/>
      <c r="L479" s="67"/>
      <c r="M479" s="49"/>
      <c r="N479" s="58"/>
      <c r="O479" s="50"/>
      <c r="P479" s="50"/>
      <c r="Q479" s="57"/>
      <c r="R479" s="71"/>
      <c r="S479" s="56"/>
      <c r="T479" s="67"/>
      <c r="U479" s="68"/>
      <c r="V479" s="59"/>
      <c r="W479" s="97"/>
    </row>
    <row r="480" spans="1:23" ht="14.25" x14ac:dyDescent="0.2">
      <c r="A480" s="51"/>
      <c r="B480" s="51"/>
      <c r="C480" s="49"/>
      <c r="D480" s="51"/>
      <c r="E480" s="49"/>
      <c r="F480" s="51"/>
      <c r="G480" s="51"/>
      <c r="H480" s="59"/>
      <c r="I480" s="51"/>
      <c r="J480" s="49"/>
      <c r="K480" s="49"/>
      <c r="L480" s="67"/>
      <c r="M480" s="49"/>
      <c r="N480" s="58"/>
      <c r="O480" s="50"/>
      <c r="P480" s="50"/>
      <c r="Q480" s="57"/>
      <c r="R480" s="71"/>
      <c r="S480" s="56"/>
      <c r="T480" s="67"/>
      <c r="U480" s="68"/>
      <c r="V480" s="59"/>
      <c r="W480" s="97"/>
    </row>
    <row r="481" spans="1:23" ht="14.25" x14ac:dyDescent="0.2">
      <c r="A481" s="51"/>
      <c r="B481" s="51"/>
      <c r="C481" s="49"/>
      <c r="D481" s="51"/>
      <c r="E481" s="49"/>
      <c r="F481" s="51"/>
      <c r="G481" s="51"/>
      <c r="H481" s="59"/>
      <c r="I481" s="51"/>
      <c r="J481" s="49"/>
      <c r="K481" s="49"/>
      <c r="L481" s="67"/>
      <c r="M481" s="49"/>
      <c r="N481" s="58"/>
      <c r="O481" s="50"/>
      <c r="P481" s="50"/>
      <c r="Q481" s="57"/>
      <c r="R481" s="71"/>
      <c r="S481" s="56"/>
      <c r="T481" s="67"/>
      <c r="U481" s="68"/>
      <c r="V481" s="59"/>
      <c r="W481" s="97"/>
    </row>
    <row r="482" spans="1:23" ht="14.25" x14ac:dyDescent="0.2">
      <c r="A482" s="51"/>
      <c r="B482" s="51"/>
      <c r="C482" s="49"/>
      <c r="D482" s="51"/>
      <c r="E482" s="49"/>
      <c r="F482" s="51"/>
      <c r="G482" s="51"/>
      <c r="H482" s="59"/>
      <c r="I482" s="51"/>
      <c r="J482" s="49"/>
      <c r="K482" s="49"/>
      <c r="L482" s="67"/>
      <c r="M482" s="49"/>
      <c r="N482" s="58"/>
      <c r="O482" s="50"/>
      <c r="P482" s="50"/>
      <c r="Q482" s="57"/>
      <c r="R482" s="71"/>
      <c r="S482" s="56"/>
      <c r="T482" s="67"/>
      <c r="U482" s="68"/>
      <c r="V482" s="59"/>
      <c r="W482" s="97"/>
    </row>
    <row r="483" spans="1:23" ht="14.25" x14ac:dyDescent="0.2">
      <c r="A483" s="51"/>
      <c r="B483" s="51"/>
      <c r="C483" s="49"/>
      <c r="D483" s="51"/>
      <c r="E483" s="49"/>
      <c r="F483" s="51"/>
      <c r="G483" s="51"/>
      <c r="H483" s="59"/>
      <c r="I483" s="51"/>
      <c r="J483" s="49"/>
      <c r="K483" s="49"/>
      <c r="L483" s="67"/>
      <c r="M483" s="49"/>
      <c r="N483" s="58"/>
      <c r="O483" s="50"/>
      <c r="P483" s="50"/>
      <c r="Q483" s="57"/>
      <c r="R483" s="71"/>
      <c r="S483" s="56"/>
      <c r="T483" s="67"/>
      <c r="U483" s="68"/>
      <c r="V483" s="59"/>
      <c r="W483" s="97"/>
    </row>
    <row r="484" spans="1:23" ht="14.25" x14ac:dyDescent="0.2">
      <c r="A484" s="51"/>
      <c r="B484" s="51"/>
      <c r="C484" s="49"/>
      <c r="D484" s="51"/>
      <c r="E484" s="49"/>
      <c r="F484" s="51"/>
      <c r="G484" s="51"/>
      <c r="H484" s="59"/>
      <c r="I484" s="51"/>
      <c r="J484" s="49"/>
      <c r="K484" s="49"/>
      <c r="L484" s="67"/>
      <c r="M484" s="49"/>
      <c r="N484" s="58"/>
      <c r="O484" s="50"/>
      <c r="P484" s="50"/>
      <c r="Q484" s="57"/>
      <c r="R484" s="71"/>
      <c r="S484" s="56"/>
      <c r="T484" s="67"/>
      <c r="U484" s="68"/>
      <c r="V484" s="59"/>
      <c r="W484" s="97"/>
    </row>
    <row r="485" spans="1:23" ht="14.25" x14ac:dyDescent="0.2">
      <c r="A485" s="51"/>
      <c r="B485" s="51"/>
      <c r="C485" s="49"/>
      <c r="D485" s="51"/>
      <c r="E485" s="49"/>
      <c r="F485" s="51"/>
      <c r="G485" s="51"/>
      <c r="H485" s="59"/>
      <c r="I485" s="51"/>
      <c r="J485" s="49"/>
      <c r="K485" s="49"/>
      <c r="L485" s="67"/>
      <c r="M485" s="49"/>
      <c r="N485" s="58"/>
      <c r="O485" s="50"/>
      <c r="P485" s="50"/>
      <c r="Q485" s="57"/>
      <c r="R485" s="71"/>
      <c r="S485" s="56"/>
      <c r="T485" s="67"/>
      <c r="U485" s="68"/>
      <c r="V485" s="59"/>
      <c r="W485" s="97"/>
    </row>
    <row r="486" spans="1:23" ht="14.25" x14ac:dyDescent="0.2">
      <c r="A486" s="51"/>
      <c r="B486" s="51"/>
      <c r="C486" s="49"/>
      <c r="D486" s="51"/>
      <c r="E486" s="49"/>
      <c r="F486" s="51"/>
      <c r="G486" s="51"/>
      <c r="H486" s="59"/>
      <c r="I486" s="51"/>
      <c r="J486" s="49"/>
      <c r="K486" s="49"/>
      <c r="L486" s="67"/>
      <c r="M486" s="49"/>
      <c r="N486" s="58"/>
      <c r="O486" s="50"/>
      <c r="P486" s="50"/>
      <c r="Q486" s="57"/>
      <c r="R486" s="71"/>
      <c r="S486" s="56"/>
      <c r="T486" s="67"/>
      <c r="U486" s="68"/>
      <c r="V486" s="59"/>
      <c r="W486" s="97"/>
    </row>
    <row r="487" spans="1:23" ht="14.25" x14ac:dyDescent="0.2">
      <c r="A487" s="51"/>
      <c r="B487" s="51"/>
      <c r="C487" s="49"/>
      <c r="D487" s="51"/>
      <c r="E487" s="49"/>
      <c r="F487" s="51"/>
      <c r="G487" s="51"/>
      <c r="H487" s="59"/>
      <c r="I487" s="51"/>
      <c r="J487" s="49"/>
      <c r="K487" s="49"/>
      <c r="L487" s="67"/>
      <c r="M487" s="49"/>
      <c r="N487" s="58"/>
      <c r="O487" s="50"/>
      <c r="P487" s="50"/>
      <c r="Q487" s="57"/>
      <c r="R487" s="71"/>
      <c r="S487" s="56"/>
      <c r="T487" s="67"/>
      <c r="U487" s="68"/>
      <c r="V487" s="59"/>
      <c r="W487" s="97"/>
    </row>
    <row r="488" spans="1:23" ht="14.25" x14ac:dyDescent="0.2">
      <c r="A488" s="51"/>
      <c r="B488" s="51"/>
      <c r="C488" s="49"/>
      <c r="D488" s="51"/>
      <c r="E488" s="49"/>
      <c r="F488" s="51"/>
      <c r="G488" s="51"/>
      <c r="H488" s="59"/>
      <c r="I488" s="51"/>
      <c r="J488" s="49"/>
      <c r="K488" s="49"/>
      <c r="L488" s="67"/>
      <c r="M488" s="49"/>
      <c r="N488" s="58"/>
      <c r="O488" s="50"/>
      <c r="P488" s="50"/>
      <c r="Q488" s="57"/>
      <c r="R488" s="71"/>
      <c r="S488" s="56"/>
      <c r="T488" s="67"/>
      <c r="U488" s="68"/>
      <c r="V488" s="59"/>
      <c r="W488" s="97"/>
    </row>
    <row r="489" spans="1:23" ht="14.25" x14ac:dyDescent="0.2">
      <c r="A489" s="51"/>
      <c r="B489" s="51"/>
      <c r="C489" s="49"/>
      <c r="D489" s="51"/>
      <c r="E489" s="49"/>
      <c r="F489" s="51"/>
      <c r="G489" s="51"/>
      <c r="H489" s="59"/>
      <c r="I489" s="51"/>
      <c r="J489" s="49"/>
      <c r="K489" s="49"/>
      <c r="L489" s="67"/>
      <c r="M489" s="49"/>
      <c r="N489" s="58"/>
      <c r="O489" s="50"/>
      <c r="P489" s="50"/>
      <c r="Q489" s="57"/>
      <c r="R489" s="71"/>
      <c r="S489" s="56"/>
      <c r="T489" s="67"/>
      <c r="U489" s="68"/>
      <c r="V489" s="59"/>
      <c r="W489" s="97"/>
    </row>
    <row r="490" spans="1:23" ht="14.25" x14ac:dyDescent="0.2">
      <c r="A490" s="51"/>
      <c r="B490" s="51"/>
      <c r="C490" s="49"/>
      <c r="D490" s="51"/>
      <c r="E490" s="49"/>
      <c r="F490" s="51"/>
      <c r="G490" s="51"/>
      <c r="H490" s="59"/>
      <c r="I490" s="51"/>
      <c r="J490" s="49"/>
      <c r="K490" s="49"/>
      <c r="L490" s="67"/>
      <c r="M490" s="49"/>
      <c r="N490" s="58"/>
      <c r="O490" s="50"/>
      <c r="P490" s="50"/>
      <c r="Q490" s="57"/>
      <c r="R490" s="71"/>
      <c r="S490" s="56"/>
      <c r="T490" s="67"/>
      <c r="U490" s="68"/>
      <c r="V490" s="59"/>
      <c r="W490" s="97"/>
    </row>
    <row r="491" spans="1:23" ht="14.25" x14ac:dyDescent="0.2">
      <c r="A491" s="51"/>
      <c r="B491" s="51"/>
      <c r="C491" s="49"/>
      <c r="D491" s="51"/>
      <c r="E491" s="49"/>
      <c r="F491" s="51"/>
      <c r="G491" s="51"/>
      <c r="H491" s="59"/>
      <c r="I491" s="51"/>
      <c r="J491" s="49"/>
      <c r="K491" s="49"/>
      <c r="L491" s="67"/>
      <c r="M491" s="49"/>
      <c r="N491" s="58"/>
      <c r="O491" s="50"/>
      <c r="P491" s="50"/>
      <c r="Q491" s="57"/>
      <c r="R491" s="71"/>
      <c r="S491" s="56"/>
      <c r="T491" s="67"/>
      <c r="U491" s="68"/>
      <c r="V491" s="59"/>
      <c r="W491" s="97"/>
    </row>
    <row r="492" spans="1:23" ht="14.25" x14ac:dyDescent="0.2">
      <c r="A492" s="51"/>
      <c r="B492" s="51"/>
      <c r="C492" s="49"/>
      <c r="D492" s="51"/>
      <c r="E492" s="49"/>
      <c r="F492" s="51"/>
      <c r="G492" s="51"/>
      <c r="H492" s="59"/>
      <c r="I492" s="51"/>
      <c r="J492" s="49"/>
      <c r="K492" s="49"/>
      <c r="L492" s="67"/>
      <c r="M492" s="49"/>
      <c r="N492" s="58"/>
      <c r="O492" s="50"/>
      <c r="P492" s="50"/>
      <c r="Q492" s="57"/>
      <c r="R492" s="71"/>
      <c r="S492" s="56"/>
      <c r="T492" s="67"/>
      <c r="U492" s="68"/>
      <c r="V492" s="59"/>
      <c r="W492" s="97"/>
    </row>
    <row r="493" spans="1:23" ht="14.25" x14ac:dyDescent="0.2">
      <c r="A493" s="51"/>
      <c r="B493" s="51"/>
      <c r="C493" s="49"/>
      <c r="D493" s="51"/>
      <c r="E493" s="49"/>
      <c r="F493" s="51"/>
      <c r="G493" s="51"/>
      <c r="H493" s="59"/>
      <c r="I493" s="51"/>
      <c r="J493" s="49"/>
      <c r="K493" s="49"/>
      <c r="L493" s="67"/>
      <c r="M493" s="49"/>
      <c r="N493" s="58"/>
      <c r="O493" s="50"/>
      <c r="P493" s="50"/>
      <c r="Q493" s="57"/>
      <c r="R493" s="71"/>
      <c r="S493" s="56"/>
      <c r="T493" s="67"/>
      <c r="U493" s="68"/>
      <c r="V493" s="59"/>
      <c r="W493" s="97"/>
    </row>
    <row r="494" spans="1:23" ht="14.25" x14ac:dyDescent="0.2">
      <c r="A494" s="51"/>
      <c r="B494" s="51"/>
      <c r="C494" s="49"/>
      <c r="D494" s="51"/>
      <c r="E494" s="49"/>
      <c r="F494" s="51"/>
      <c r="G494" s="51"/>
      <c r="H494" s="59"/>
      <c r="I494" s="51"/>
      <c r="J494" s="49"/>
      <c r="K494" s="49"/>
      <c r="L494" s="67"/>
      <c r="M494" s="49"/>
      <c r="N494" s="58"/>
      <c r="O494" s="50"/>
      <c r="P494" s="50"/>
      <c r="Q494" s="57"/>
      <c r="R494" s="71"/>
      <c r="S494" s="56"/>
      <c r="T494" s="67"/>
      <c r="U494" s="68"/>
      <c r="V494" s="59"/>
      <c r="W494" s="97"/>
    </row>
    <row r="495" spans="1:23" ht="14.25" x14ac:dyDescent="0.2">
      <c r="A495" s="51"/>
      <c r="B495" s="51"/>
      <c r="C495" s="49"/>
      <c r="D495" s="51"/>
      <c r="E495" s="49"/>
      <c r="F495" s="51"/>
      <c r="G495" s="51"/>
      <c r="H495" s="59"/>
      <c r="I495" s="51"/>
      <c r="J495" s="49"/>
      <c r="K495" s="49"/>
      <c r="L495" s="67"/>
      <c r="M495" s="49"/>
      <c r="N495" s="58"/>
      <c r="O495" s="50"/>
      <c r="P495" s="50"/>
      <c r="Q495" s="57"/>
      <c r="R495" s="71"/>
      <c r="S495" s="56"/>
      <c r="T495" s="67"/>
      <c r="U495" s="68"/>
      <c r="V495" s="59"/>
      <c r="W495" s="97"/>
    </row>
    <row r="496" spans="1:23" ht="14.25" x14ac:dyDescent="0.2">
      <c r="A496" s="51"/>
      <c r="B496" s="51"/>
      <c r="C496" s="49"/>
      <c r="D496" s="51"/>
      <c r="E496" s="49"/>
      <c r="F496" s="51"/>
      <c r="G496" s="51"/>
      <c r="H496" s="59"/>
      <c r="I496" s="51"/>
      <c r="J496" s="49"/>
      <c r="K496" s="49"/>
      <c r="L496" s="67"/>
      <c r="M496" s="49"/>
      <c r="N496" s="58"/>
      <c r="O496" s="50"/>
      <c r="P496" s="50"/>
      <c r="Q496" s="57"/>
      <c r="R496" s="71"/>
      <c r="S496" s="56"/>
      <c r="T496" s="67"/>
      <c r="U496" s="68"/>
      <c r="V496" s="59"/>
      <c r="W496" s="97"/>
    </row>
    <row r="497" spans="1:23" ht="14.25" x14ac:dyDescent="0.2">
      <c r="A497" s="51"/>
      <c r="B497" s="51"/>
      <c r="C497" s="49"/>
      <c r="D497" s="51"/>
      <c r="E497" s="49"/>
      <c r="F497" s="51"/>
      <c r="G497" s="51"/>
      <c r="H497" s="59"/>
      <c r="I497" s="51"/>
      <c r="J497" s="49"/>
      <c r="K497" s="49"/>
      <c r="L497" s="67"/>
      <c r="M497" s="49"/>
      <c r="N497" s="58"/>
      <c r="O497" s="50"/>
      <c r="P497" s="50"/>
      <c r="Q497" s="57"/>
      <c r="R497" s="71"/>
      <c r="S497" s="56"/>
      <c r="T497" s="67"/>
      <c r="U497" s="68"/>
      <c r="V497" s="59"/>
      <c r="W497" s="97"/>
    </row>
    <row r="498" spans="1:23" ht="14.25" x14ac:dyDescent="0.2">
      <c r="A498" s="51"/>
      <c r="B498" s="51"/>
      <c r="C498" s="49"/>
      <c r="D498" s="51"/>
      <c r="E498" s="49"/>
      <c r="F498" s="51"/>
      <c r="G498" s="51"/>
      <c r="H498" s="59"/>
      <c r="I498" s="51"/>
      <c r="J498" s="49"/>
      <c r="K498" s="49"/>
      <c r="L498" s="67"/>
      <c r="M498" s="49"/>
      <c r="N498" s="58"/>
      <c r="O498" s="50"/>
      <c r="P498" s="50"/>
      <c r="Q498" s="57"/>
      <c r="R498" s="71"/>
      <c r="S498" s="56"/>
      <c r="T498" s="67"/>
      <c r="U498" s="68"/>
      <c r="V498" s="59"/>
      <c r="W498" s="97"/>
    </row>
    <row r="499" spans="1:23" ht="14.25" x14ac:dyDescent="0.2">
      <c r="A499" s="51"/>
      <c r="B499" s="51"/>
      <c r="C499" s="49"/>
      <c r="D499" s="51"/>
      <c r="E499" s="49"/>
      <c r="F499" s="51"/>
      <c r="G499" s="51"/>
      <c r="H499" s="59"/>
      <c r="I499" s="51"/>
      <c r="J499" s="49"/>
      <c r="K499" s="49"/>
      <c r="L499" s="67"/>
      <c r="M499" s="49"/>
      <c r="N499" s="58"/>
      <c r="O499" s="50"/>
      <c r="P499" s="50"/>
      <c r="Q499" s="57"/>
      <c r="R499" s="71"/>
      <c r="S499" s="56"/>
      <c r="T499" s="67"/>
      <c r="U499" s="68"/>
      <c r="V499" s="59"/>
      <c r="W499" s="97"/>
    </row>
    <row r="500" spans="1:23" ht="14.25" x14ac:dyDescent="0.2">
      <c r="A500" s="51"/>
      <c r="B500" s="51"/>
      <c r="C500" s="49"/>
      <c r="D500" s="51"/>
      <c r="E500" s="49"/>
      <c r="F500" s="51"/>
      <c r="G500" s="51"/>
      <c r="H500" s="59"/>
      <c r="I500" s="51"/>
      <c r="J500" s="49"/>
      <c r="K500" s="49"/>
      <c r="L500" s="67"/>
      <c r="M500" s="49"/>
      <c r="N500" s="58"/>
      <c r="O500" s="50"/>
      <c r="P500" s="50"/>
      <c r="Q500" s="57"/>
      <c r="R500" s="71"/>
      <c r="S500" s="56"/>
      <c r="T500" s="67"/>
      <c r="U500" s="68"/>
      <c r="V500" s="59"/>
      <c r="W500" s="97"/>
    </row>
    <row r="501" spans="1:23" ht="14.25" x14ac:dyDescent="0.2">
      <c r="A501" s="51"/>
      <c r="B501" s="51"/>
      <c r="C501" s="49"/>
      <c r="D501" s="51"/>
      <c r="E501" s="49"/>
      <c r="F501" s="51"/>
      <c r="G501" s="51"/>
      <c r="H501" s="59"/>
      <c r="I501" s="51"/>
      <c r="J501" s="49"/>
      <c r="K501" s="49"/>
      <c r="L501" s="67"/>
      <c r="M501" s="49"/>
      <c r="N501" s="58"/>
      <c r="O501" s="50"/>
      <c r="P501" s="50"/>
      <c r="Q501" s="57"/>
      <c r="R501" s="71"/>
      <c r="S501" s="56"/>
      <c r="T501" s="67"/>
      <c r="U501" s="68"/>
      <c r="V501" s="59"/>
      <c r="W501" s="97"/>
    </row>
    <row r="502" spans="1:23" ht="14.25" x14ac:dyDescent="0.2">
      <c r="A502" s="51"/>
      <c r="B502" s="51"/>
      <c r="C502" s="49"/>
      <c r="D502" s="51"/>
      <c r="E502" s="49"/>
      <c r="F502" s="51"/>
      <c r="G502" s="51"/>
      <c r="H502" s="59"/>
      <c r="I502" s="51"/>
      <c r="J502" s="49"/>
      <c r="K502" s="49"/>
      <c r="L502" s="67"/>
      <c r="M502" s="49"/>
      <c r="N502" s="58"/>
      <c r="O502" s="50"/>
      <c r="P502" s="50"/>
      <c r="Q502" s="57"/>
      <c r="R502" s="71"/>
      <c r="S502" s="56"/>
      <c r="T502" s="67"/>
      <c r="U502" s="68"/>
      <c r="V502" s="59"/>
      <c r="W502" s="97"/>
    </row>
    <row r="503" spans="1:23" ht="14.25" x14ac:dyDescent="0.2">
      <c r="A503" s="51"/>
      <c r="B503" s="51"/>
      <c r="C503" s="49"/>
      <c r="D503" s="51"/>
      <c r="E503" s="49"/>
      <c r="F503" s="51"/>
      <c r="G503" s="51"/>
      <c r="H503" s="59"/>
      <c r="I503" s="51"/>
      <c r="J503" s="49"/>
      <c r="K503" s="49"/>
      <c r="L503" s="67"/>
      <c r="M503" s="49"/>
      <c r="N503" s="58"/>
      <c r="O503" s="50"/>
      <c r="P503" s="50"/>
      <c r="Q503" s="57"/>
      <c r="R503" s="71"/>
      <c r="S503" s="56"/>
      <c r="T503" s="67"/>
      <c r="U503" s="68"/>
      <c r="V503" s="59"/>
      <c r="W503" s="97"/>
    </row>
    <row r="504" spans="1:23" ht="14.25" x14ac:dyDescent="0.2">
      <c r="A504" s="51"/>
      <c r="B504" s="51"/>
      <c r="C504" s="49"/>
      <c r="D504" s="51"/>
      <c r="E504" s="49"/>
      <c r="F504" s="51"/>
      <c r="G504" s="51"/>
      <c r="H504" s="59"/>
      <c r="I504" s="51"/>
      <c r="J504" s="49"/>
      <c r="K504" s="49"/>
      <c r="L504" s="67"/>
      <c r="M504" s="49"/>
      <c r="N504" s="58"/>
      <c r="O504" s="50"/>
      <c r="P504" s="50"/>
      <c r="Q504" s="57"/>
      <c r="R504" s="71"/>
      <c r="S504" s="56"/>
      <c r="T504" s="67"/>
      <c r="U504" s="68"/>
      <c r="V504" s="59"/>
      <c r="W504" s="97"/>
    </row>
    <row r="505" spans="1:23" ht="14.25" x14ac:dyDescent="0.2">
      <c r="A505" s="51"/>
      <c r="B505" s="51"/>
      <c r="C505" s="49"/>
      <c r="D505" s="51"/>
      <c r="E505" s="49"/>
      <c r="F505" s="51"/>
      <c r="G505" s="51"/>
      <c r="H505" s="59"/>
      <c r="I505" s="51"/>
      <c r="J505" s="49"/>
      <c r="K505" s="49"/>
      <c r="L505" s="67"/>
      <c r="M505" s="49"/>
      <c r="N505" s="58"/>
      <c r="O505" s="50"/>
      <c r="P505" s="50"/>
      <c r="Q505" s="57"/>
      <c r="R505" s="71"/>
      <c r="S505" s="56"/>
      <c r="T505" s="67"/>
      <c r="U505" s="68"/>
      <c r="V505" s="59"/>
      <c r="W505" s="97"/>
    </row>
    <row r="506" spans="1:23" ht="14.25" x14ac:dyDescent="0.2">
      <c r="A506" s="51"/>
      <c r="B506" s="51"/>
      <c r="C506" s="49"/>
      <c r="D506" s="51"/>
      <c r="E506" s="49"/>
      <c r="F506" s="51"/>
      <c r="G506" s="51"/>
      <c r="H506" s="59"/>
      <c r="I506" s="51"/>
      <c r="J506" s="49"/>
      <c r="K506" s="49"/>
      <c r="L506" s="67"/>
      <c r="M506" s="49"/>
      <c r="N506" s="58"/>
      <c r="O506" s="50"/>
      <c r="P506" s="50"/>
      <c r="Q506" s="57"/>
      <c r="R506" s="71"/>
      <c r="S506" s="56"/>
      <c r="T506" s="67"/>
      <c r="U506" s="68"/>
      <c r="V506" s="59"/>
      <c r="W506" s="97"/>
    </row>
    <row r="507" spans="1:23" ht="14.25" x14ac:dyDescent="0.2">
      <c r="A507" s="51"/>
      <c r="B507" s="51"/>
      <c r="C507" s="49"/>
      <c r="D507" s="51"/>
      <c r="E507" s="49"/>
      <c r="F507" s="51"/>
      <c r="G507" s="51"/>
      <c r="H507" s="59"/>
      <c r="I507" s="51"/>
      <c r="J507" s="49"/>
      <c r="K507" s="49"/>
      <c r="L507" s="67"/>
      <c r="M507" s="49"/>
      <c r="N507" s="58"/>
      <c r="O507" s="50"/>
      <c r="P507" s="50"/>
      <c r="Q507" s="57"/>
      <c r="R507" s="71"/>
      <c r="S507" s="56"/>
      <c r="T507" s="67"/>
      <c r="U507" s="68"/>
      <c r="V507" s="59"/>
      <c r="W507" s="97"/>
    </row>
    <row r="508" spans="1:23" ht="14.25" x14ac:dyDescent="0.2">
      <c r="A508" s="51"/>
      <c r="B508" s="51"/>
      <c r="C508" s="49"/>
      <c r="D508" s="51"/>
      <c r="E508" s="49"/>
      <c r="F508" s="51"/>
      <c r="G508" s="51"/>
      <c r="H508" s="59"/>
      <c r="I508" s="51"/>
      <c r="J508" s="49"/>
      <c r="K508" s="49"/>
      <c r="L508" s="67"/>
      <c r="M508" s="49"/>
      <c r="N508" s="58"/>
      <c r="O508" s="50"/>
      <c r="P508" s="50"/>
      <c r="Q508" s="57"/>
      <c r="R508" s="71"/>
      <c r="S508" s="56"/>
      <c r="T508" s="67"/>
      <c r="U508" s="68"/>
      <c r="V508" s="59"/>
      <c r="W508" s="97"/>
    </row>
    <row r="509" spans="1:23" ht="14.25" x14ac:dyDescent="0.2">
      <c r="A509" s="51"/>
      <c r="B509" s="51"/>
      <c r="C509" s="49"/>
      <c r="D509" s="51"/>
      <c r="E509" s="49"/>
      <c r="F509" s="51"/>
      <c r="G509" s="51"/>
      <c r="H509" s="59"/>
      <c r="I509" s="51"/>
      <c r="J509" s="49"/>
      <c r="K509" s="49"/>
      <c r="L509" s="67"/>
      <c r="M509" s="49"/>
      <c r="N509" s="58"/>
      <c r="O509" s="50"/>
      <c r="P509" s="50"/>
      <c r="Q509" s="57"/>
      <c r="R509" s="71"/>
      <c r="S509" s="56"/>
      <c r="T509" s="67"/>
      <c r="U509" s="68"/>
      <c r="V509" s="59"/>
      <c r="W509" s="97"/>
    </row>
    <row r="510" spans="1:23" ht="14.25" x14ac:dyDescent="0.2">
      <c r="A510" s="51"/>
      <c r="B510" s="51"/>
      <c r="C510" s="49"/>
      <c r="D510" s="51"/>
      <c r="E510" s="49"/>
      <c r="F510" s="51"/>
      <c r="G510" s="51"/>
      <c r="H510" s="59"/>
      <c r="I510" s="51"/>
      <c r="J510" s="49"/>
      <c r="K510" s="49"/>
      <c r="L510" s="67"/>
      <c r="M510" s="49"/>
      <c r="N510" s="58"/>
      <c r="O510" s="50"/>
      <c r="P510" s="50"/>
      <c r="Q510" s="57"/>
      <c r="R510" s="71"/>
      <c r="S510" s="56"/>
      <c r="T510" s="67"/>
      <c r="U510" s="68"/>
      <c r="V510" s="59"/>
      <c r="W510" s="97"/>
    </row>
    <row r="511" spans="1:23" ht="14.25" x14ac:dyDescent="0.2">
      <c r="A511" s="51"/>
      <c r="B511" s="51"/>
      <c r="C511" s="49"/>
      <c r="D511" s="51"/>
      <c r="E511" s="49"/>
      <c r="F511" s="51"/>
      <c r="G511" s="51"/>
      <c r="H511" s="59"/>
      <c r="I511" s="51"/>
      <c r="J511" s="49"/>
      <c r="K511" s="49"/>
      <c r="L511" s="67"/>
      <c r="M511" s="49"/>
      <c r="N511" s="58"/>
      <c r="O511" s="50"/>
      <c r="P511" s="50"/>
      <c r="Q511" s="57"/>
      <c r="R511" s="71"/>
      <c r="S511" s="56"/>
      <c r="T511" s="67"/>
      <c r="U511" s="68"/>
      <c r="V511" s="59"/>
      <c r="W511" s="97"/>
    </row>
    <row r="512" spans="1:23" ht="14.25" x14ac:dyDescent="0.2">
      <c r="A512" s="51"/>
      <c r="B512" s="51"/>
      <c r="C512" s="49"/>
      <c r="D512" s="51"/>
      <c r="E512" s="49"/>
      <c r="F512" s="51"/>
      <c r="G512" s="51"/>
      <c r="H512" s="59"/>
      <c r="I512" s="51"/>
      <c r="J512" s="49"/>
      <c r="K512" s="49"/>
      <c r="L512" s="67"/>
      <c r="M512" s="49"/>
      <c r="N512" s="58"/>
      <c r="O512" s="50"/>
      <c r="P512" s="50"/>
      <c r="Q512" s="57"/>
      <c r="R512" s="71"/>
      <c r="S512" s="56"/>
      <c r="T512" s="67"/>
      <c r="U512" s="68"/>
      <c r="V512" s="59"/>
      <c r="W512" s="97"/>
    </row>
    <row r="513" spans="1:23" ht="14.25" x14ac:dyDescent="0.2">
      <c r="A513" s="51"/>
      <c r="B513" s="51"/>
      <c r="C513" s="49"/>
      <c r="D513" s="51"/>
      <c r="E513" s="49"/>
      <c r="F513" s="51"/>
      <c r="G513" s="51"/>
      <c r="H513" s="59"/>
      <c r="I513" s="51"/>
      <c r="J513" s="49"/>
      <c r="K513" s="49"/>
      <c r="L513" s="67"/>
      <c r="M513" s="49"/>
      <c r="N513" s="58"/>
      <c r="O513" s="50"/>
      <c r="P513" s="50"/>
      <c r="Q513" s="57"/>
      <c r="R513" s="71"/>
      <c r="S513" s="56"/>
      <c r="T513" s="67"/>
      <c r="U513" s="68"/>
      <c r="V513" s="59"/>
      <c r="W513" s="97"/>
    </row>
    <row r="514" spans="1:23" ht="14.25" x14ac:dyDescent="0.2">
      <c r="A514" s="51"/>
      <c r="B514" s="51"/>
      <c r="C514" s="49"/>
      <c r="D514" s="51"/>
      <c r="E514" s="49"/>
      <c r="F514" s="51"/>
      <c r="G514" s="51"/>
      <c r="H514" s="59"/>
      <c r="I514" s="51"/>
      <c r="J514" s="49"/>
      <c r="K514" s="49"/>
      <c r="L514" s="67"/>
      <c r="M514" s="49"/>
      <c r="N514" s="58"/>
      <c r="O514" s="50"/>
      <c r="P514" s="50"/>
      <c r="Q514" s="57"/>
      <c r="R514" s="71"/>
      <c r="S514" s="56"/>
      <c r="T514" s="67"/>
      <c r="U514" s="68"/>
      <c r="V514" s="59"/>
      <c r="W514" s="97"/>
    </row>
    <row r="515" spans="1:23" ht="14.25" x14ac:dyDescent="0.2">
      <c r="A515" s="51"/>
      <c r="B515" s="51"/>
      <c r="C515" s="49"/>
      <c r="D515" s="51"/>
      <c r="E515" s="49"/>
      <c r="F515" s="51"/>
      <c r="G515" s="51"/>
      <c r="H515" s="59"/>
      <c r="I515" s="51"/>
      <c r="J515" s="49"/>
      <c r="K515" s="49"/>
      <c r="L515" s="67"/>
      <c r="M515" s="49"/>
      <c r="N515" s="58"/>
      <c r="O515" s="50"/>
      <c r="P515" s="50"/>
      <c r="Q515" s="57"/>
      <c r="R515" s="71"/>
      <c r="S515" s="56"/>
      <c r="T515" s="67"/>
      <c r="U515" s="68"/>
      <c r="V515" s="59"/>
      <c r="W515" s="97"/>
    </row>
    <row r="516" spans="1:23" ht="14.25" x14ac:dyDescent="0.2">
      <c r="A516" s="51"/>
      <c r="B516" s="51"/>
      <c r="C516" s="49"/>
      <c r="D516" s="51"/>
      <c r="E516" s="49"/>
      <c r="F516" s="51"/>
      <c r="G516" s="51"/>
      <c r="H516" s="59"/>
      <c r="I516" s="51"/>
      <c r="J516" s="49"/>
      <c r="K516" s="49"/>
      <c r="L516" s="67"/>
      <c r="M516" s="49"/>
      <c r="N516" s="58"/>
      <c r="O516" s="50"/>
      <c r="P516" s="50"/>
      <c r="Q516" s="57"/>
      <c r="R516" s="71"/>
      <c r="S516" s="56"/>
      <c r="T516" s="67"/>
      <c r="U516" s="68"/>
      <c r="V516" s="59"/>
      <c r="W516" s="97"/>
    </row>
    <row r="517" spans="1:23" ht="14.25" x14ac:dyDescent="0.2">
      <c r="A517" s="51"/>
      <c r="B517" s="51"/>
      <c r="C517" s="49"/>
      <c r="D517" s="51"/>
      <c r="E517" s="49"/>
      <c r="F517" s="51"/>
      <c r="G517" s="51"/>
      <c r="H517" s="59"/>
      <c r="I517" s="51"/>
      <c r="J517" s="49"/>
      <c r="K517" s="49"/>
      <c r="L517" s="67"/>
      <c r="M517" s="49"/>
      <c r="N517" s="58"/>
      <c r="O517" s="50"/>
      <c r="P517" s="50"/>
      <c r="Q517" s="57"/>
      <c r="R517" s="71"/>
      <c r="S517" s="56"/>
      <c r="T517" s="67"/>
      <c r="U517" s="68"/>
      <c r="V517" s="59"/>
      <c r="W517" s="97"/>
    </row>
    <row r="518" spans="1:23" ht="14.25" x14ac:dyDescent="0.2">
      <c r="A518" s="51"/>
      <c r="B518" s="51"/>
      <c r="C518" s="49"/>
      <c r="D518" s="51"/>
      <c r="E518" s="49"/>
      <c r="F518" s="51"/>
      <c r="G518" s="51"/>
      <c r="H518" s="59"/>
      <c r="I518" s="51"/>
      <c r="J518" s="49"/>
      <c r="K518" s="49"/>
      <c r="L518" s="67"/>
      <c r="M518" s="49"/>
      <c r="N518" s="58"/>
      <c r="O518" s="50"/>
      <c r="P518" s="50"/>
      <c r="Q518" s="57"/>
      <c r="R518" s="71"/>
      <c r="S518" s="56"/>
      <c r="T518" s="67"/>
      <c r="U518" s="68"/>
      <c r="V518" s="59"/>
      <c r="W518" s="97"/>
    </row>
    <row r="519" spans="1:23" ht="14.25" x14ac:dyDescent="0.2">
      <c r="A519" s="51"/>
      <c r="B519" s="51"/>
      <c r="C519" s="49"/>
      <c r="D519" s="51"/>
      <c r="E519" s="49"/>
      <c r="F519" s="51"/>
      <c r="G519" s="51"/>
      <c r="H519" s="59"/>
      <c r="I519" s="51"/>
      <c r="J519" s="49"/>
      <c r="K519" s="49"/>
      <c r="L519" s="67"/>
      <c r="M519" s="49"/>
      <c r="N519" s="58"/>
      <c r="O519" s="50"/>
      <c r="P519" s="50"/>
      <c r="Q519" s="57"/>
      <c r="R519" s="71"/>
      <c r="S519" s="56"/>
      <c r="T519" s="67"/>
      <c r="U519" s="68"/>
      <c r="V519" s="59"/>
      <c r="W519" s="97"/>
    </row>
    <row r="520" spans="1:23" ht="14.25" x14ac:dyDescent="0.2">
      <c r="A520" s="51"/>
      <c r="B520" s="51"/>
      <c r="C520" s="49"/>
      <c r="D520" s="51"/>
      <c r="E520" s="49"/>
      <c r="F520" s="51"/>
      <c r="G520" s="51"/>
      <c r="H520" s="59"/>
      <c r="I520" s="51"/>
      <c r="J520" s="49"/>
      <c r="K520" s="49"/>
      <c r="L520" s="67"/>
      <c r="M520" s="49"/>
      <c r="N520" s="58"/>
      <c r="O520" s="50"/>
      <c r="P520" s="50"/>
      <c r="Q520" s="57"/>
      <c r="R520" s="71"/>
      <c r="S520" s="56"/>
      <c r="T520" s="67"/>
      <c r="U520" s="68"/>
      <c r="V520" s="59"/>
      <c r="W520" s="97"/>
    </row>
    <row r="521" spans="1:23" ht="14.25" x14ac:dyDescent="0.2">
      <c r="A521" s="51"/>
      <c r="B521" s="51"/>
      <c r="C521" s="49"/>
      <c r="D521" s="51"/>
      <c r="E521" s="49"/>
      <c r="F521" s="51"/>
      <c r="G521" s="51"/>
      <c r="H521" s="59"/>
      <c r="I521" s="51"/>
      <c r="J521" s="49"/>
      <c r="K521" s="49"/>
      <c r="L521" s="67"/>
      <c r="M521" s="49"/>
      <c r="N521" s="58"/>
      <c r="O521" s="50"/>
      <c r="P521" s="50"/>
      <c r="Q521" s="57"/>
      <c r="R521" s="71"/>
      <c r="S521" s="56"/>
      <c r="T521" s="67"/>
      <c r="U521" s="68"/>
      <c r="V521" s="59"/>
      <c r="W521" s="97"/>
    </row>
    <row r="522" spans="1:23" ht="14.25" x14ac:dyDescent="0.2">
      <c r="A522" s="51"/>
      <c r="B522" s="51"/>
      <c r="C522" s="49"/>
      <c r="D522" s="51"/>
      <c r="E522" s="49"/>
      <c r="F522" s="51"/>
      <c r="G522" s="51"/>
      <c r="H522" s="59"/>
      <c r="I522" s="51"/>
      <c r="J522" s="49"/>
      <c r="K522" s="49"/>
      <c r="L522" s="67"/>
      <c r="M522" s="49"/>
      <c r="N522" s="58"/>
      <c r="O522" s="50"/>
      <c r="P522" s="50"/>
      <c r="Q522" s="57"/>
      <c r="R522" s="71"/>
      <c r="S522" s="56"/>
      <c r="T522" s="67"/>
      <c r="U522" s="68"/>
      <c r="V522" s="59"/>
      <c r="W522" s="97"/>
    </row>
    <row r="523" spans="1:23" ht="14.25" x14ac:dyDescent="0.2">
      <c r="A523" s="51"/>
      <c r="B523" s="51"/>
      <c r="C523" s="49"/>
      <c r="D523" s="51"/>
      <c r="E523" s="49"/>
      <c r="F523" s="51"/>
      <c r="G523" s="51"/>
      <c r="H523" s="59"/>
      <c r="I523" s="51"/>
      <c r="J523" s="49"/>
      <c r="K523" s="49"/>
      <c r="L523" s="67"/>
      <c r="M523" s="49"/>
      <c r="N523" s="58"/>
      <c r="O523" s="50"/>
      <c r="P523" s="50"/>
      <c r="Q523" s="57"/>
      <c r="R523" s="71"/>
      <c r="S523" s="56"/>
      <c r="T523" s="67"/>
      <c r="U523" s="68"/>
      <c r="V523" s="59"/>
      <c r="W523" s="97"/>
    </row>
    <row r="524" spans="1:23" ht="14.25" x14ac:dyDescent="0.2">
      <c r="A524" s="51"/>
      <c r="B524" s="51"/>
      <c r="C524" s="49"/>
      <c r="D524" s="51"/>
      <c r="E524" s="49"/>
      <c r="F524" s="51"/>
      <c r="G524" s="51"/>
      <c r="H524" s="59"/>
      <c r="I524" s="51"/>
      <c r="J524" s="49"/>
      <c r="K524" s="49"/>
      <c r="L524" s="67"/>
      <c r="M524" s="49"/>
      <c r="N524" s="58"/>
      <c r="O524" s="50"/>
      <c r="P524" s="50"/>
      <c r="Q524" s="57"/>
      <c r="R524" s="71"/>
      <c r="S524" s="56"/>
      <c r="T524" s="67"/>
      <c r="U524" s="68"/>
      <c r="V524" s="59"/>
      <c r="W524" s="97"/>
    </row>
    <row r="525" spans="1:23" ht="14.25" x14ac:dyDescent="0.2">
      <c r="A525" s="51"/>
      <c r="B525" s="51"/>
      <c r="C525" s="49"/>
      <c r="D525" s="51"/>
      <c r="E525" s="49"/>
      <c r="F525" s="51"/>
      <c r="G525" s="51"/>
      <c r="H525" s="59"/>
      <c r="I525" s="51"/>
      <c r="J525" s="49"/>
      <c r="K525" s="49"/>
      <c r="L525" s="67"/>
      <c r="M525" s="49"/>
      <c r="N525" s="58"/>
      <c r="O525" s="50"/>
      <c r="P525" s="50"/>
      <c r="Q525" s="57"/>
      <c r="R525" s="71"/>
      <c r="S525" s="56"/>
      <c r="T525" s="67"/>
      <c r="U525" s="68"/>
      <c r="V525" s="59"/>
      <c r="W525" s="97"/>
    </row>
    <row r="526" spans="1:23" ht="14.25" x14ac:dyDescent="0.2">
      <c r="A526" s="51"/>
      <c r="B526" s="51"/>
      <c r="C526" s="49"/>
      <c r="D526" s="51"/>
      <c r="E526" s="49"/>
      <c r="F526" s="51"/>
      <c r="G526" s="51"/>
      <c r="H526" s="59"/>
      <c r="I526" s="51"/>
      <c r="J526" s="49"/>
      <c r="K526" s="49"/>
      <c r="L526" s="67"/>
      <c r="M526" s="49"/>
      <c r="N526" s="58"/>
      <c r="O526" s="50"/>
      <c r="P526" s="50"/>
      <c r="Q526" s="57"/>
      <c r="R526" s="71"/>
      <c r="S526" s="56"/>
      <c r="T526" s="67"/>
      <c r="U526" s="68"/>
      <c r="V526" s="59"/>
      <c r="W526" s="97"/>
    </row>
    <row r="527" spans="1:23" ht="14.25" x14ac:dyDescent="0.2">
      <c r="A527" s="51"/>
      <c r="B527" s="51"/>
      <c r="C527" s="49"/>
      <c r="D527" s="51"/>
      <c r="E527" s="49"/>
      <c r="F527" s="51"/>
      <c r="G527" s="51"/>
      <c r="H527" s="59"/>
      <c r="I527" s="51"/>
      <c r="J527" s="49"/>
      <c r="K527" s="49"/>
      <c r="L527" s="67"/>
      <c r="M527" s="49"/>
      <c r="N527" s="58"/>
      <c r="O527" s="50"/>
      <c r="P527" s="50"/>
      <c r="Q527" s="57"/>
      <c r="R527" s="71"/>
      <c r="S527" s="56"/>
      <c r="T527" s="67"/>
      <c r="U527" s="68"/>
      <c r="V527" s="59"/>
      <c r="W527" s="97"/>
    </row>
    <row r="528" spans="1:23" ht="14.25" x14ac:dyDescent="0.2">
      <c r="A528" s="51"/>
      <c r="B528" s="51"/>
      <c r="C528" s="49"/>
      <c r="D528" s="51"/>
      <c r="E528" s="49"/>
      <c r="F528" s="51"/>
      <c r="G528" s="51"/>
      <c r="H528" s="59"/>
      <c r="I528" s="51"/>
      <c r="J528" s="49"/>
      <c r="K528" s="49"/>
      <c r="L528" s="67"/>
      <c r="M528" s="49"/>
      <c r="N528" s="58"/>
      <c r="O528" s="50"/>
      <c r="P528" s="50"/>
      <c r="Q528" s="57"/>
      <c r="R528" s="71"/>
      <c r="S528" s="56"/>
      <c r="T528" s="67"/>
      <c r="U528" s="68"/>
      <c r="V528" s="59"/>
      <c r="W528" s="97"/>
    </row>
    <row r="529" spans="1:23" ht="14.25" x14ac:dyDescent="0.2">
      <c r="A529" s="51"/>
      <c r="B529" s="51"/>
      <c r="C529" s="49"/>
      <c r="D529" s="51"/>
      <c r="E529" s="49"/>
      <c r="F529" s="51"/>
      <c r="G529" s="51"/>
      <c r="H529" s="59"/>
      <c r="I529" s="51"/>
      <c r="J529" s="49"/>
      <c r="K529" s="49"/>
      <c r="L529" s="67"/>
      <c r="M529" s="49"/>
      <c r="N529" s="58"/>
      <c r="O529" s="50"/>
      <c r="P529" s="50"/>
      <c r="Q529" s="57"/>
      <c r="R529" s="71"/>
      <c r="S529" s="56"/>
      <c r="T529" s="67"/>
      <c r="U529" s="68"/>
      <c r="V529" s="59"/>
      <c r="W529" s="97"/>
    </row>
    <row r="530" spans="1:23" ht="14.25" x14ac:dyDescent="0.2">
      <c r="A530" s="51"/>
      <c r="B530" s="51"/>
      <c r="C530" s="49"/>
      <c r="D530" s="51"/>
      <c r="E530" s="49"/>
      <c r="F530" s="51"/>
      <c r="G530" s="51"/>
      <c r="H530" s="59"/>
      <c r="I530" s="51"/>
      <c r="J530" s="49"/>
      <c r="K530" s="49"/>
      <c r="L530" s="67"/>
      <c r="M530" s="49"/>
      <c r="N530" s="58"/>
      <c r="O530" s="50"/>
      <c r="P530" s="50"/>
      <c r="Q530" s="57"/>
      <c r="R530" s="71"/>
      <c r="S530" s="56"/>
      <c r="T530" s="67"/>
      <c r="U530" s="68"/>
      <c r="V530" s="59"/>
      <c r="W530" s="97"/>
    </row>
    <row r="531" spans="1:23" ht="14.25" x14ac:dyDescent="0.2">
      <c r="A531" s="51"/>
      <c r="B531" s="51"/>
      <c r="C531" s="49"/>
      <c r="D531" s="51"/>
      <c r="E531" s="49"/>
      <c r="F531" s="51"/>
      <c r="G531" s="51"/>
      <c r="H531" s="59"/>
      <c r="I531" s="51"/>
      <c r="J531" s="49"/>
      <c r="K531" s="49"/>
      <c r="L531" s="67"/>
      <c r="M531" s="49"/>
      <c r="N531" s="58"/>
      <c r="O531" s="50"/>
      <c r="P531" s="50"/>
      <c r="Q531" s="57"/>
      <c r="R531" s="71"/>
      <c r="S531" s="56"/>
      <c r="T531" s="67"/>
      <c r="U531" s="68"/>
      <c r="V531" s="59"/>
      <c r="W531" s="97"/>
    </row>
    <row r="532" spans="1:23" ht="14.25" x14ac:dyDescent="0.2">
      <c r="A532" s="51"/>
      <c r="B532" s="51"/>
      <c r="C532" s="49"/>
      <c r="D532" s="51"/>
      <c r="E532" s="49"/>
      <c r="F532" s="51"/>
      <c r="G532" s="51"/>
      <c r="H532" s="59"/>
      <c r="I532" s="51"/>
      <c r="J532" s="49"/>
      <c r="K532" s="49"/>
      <c r="L532" s="67"/>
      <c r="M532" s="49"/>
      <c r="N532" s="58"/>
      <c r="O532" s="50"/>
      <c r="P532" s="50"/>
      <c r="Q532" s="57"/>
      <c r="R532" s="71"/>
      <c r="S532" s="56"/>
      <c r="T532" s="67"/>
      <c r="U532" s="68"/>
      <c r="V532" s="59"/>
      <c r="W532" s="97"/>
    </row>
    <row r="533" spans="1:23" ht="14.25" x14ac:dyDescent="0.2">
      <c r="A533" s="51"/>
      <c r="B533" s="51"/>
      <c r="C533" s="49"/>
      <c r="D533" s="51"/>
      <c r="E533" s="49"/>
      <c r="F533" s="51"/>
      <c r="G533" s="51"/>
      <c r="H533" s="59"/>
      <c r="I533" s="51"/>
      <c r="J533" s="49"/>
      <c r="K533" s="49"/>
      <c r="L533" s="67"/>
      <c r="M533" s="49"/>
      <c r="N533" s="58"/>
      <c r="O533" s="50"/>
      <c r="P533" s="50"/>
      <c r="Q533" s="57"/>
      <c r="R533" s="71"/>
      <c r="S533" s="56"/>
      <c r="T533" s="67"/>
      <c r="U533" s="68"/>
      <c r="V533" s="59"/>
      <c r="W533" s="97"/>
    </row>
    <row r="534" spans="1:23" ht="14.25" x14ac:dyDescent="0.2">
      <c r="A534" s="51"/>
      <c r="B534" s="51"/>
      <c r="C534" s="49"/>
      <c r="D534" s="51"/>
      <c r="E534" s="49"/>
      <c r="F534" s="51"/>
      <c r="G534" s="51"/>
      <c r="H534" s="59"/>
      <c r="I534" s="51"/>
      <c r="J534" s="49"/>
      <c r="K534" s="49"/>
      <c r="L534" s="67"/>
      <c r="M534" s="49"/>
      <c r="N534" s="58"/>
      <c r="O534" s="50"/>
      <c r="P534" s="50"/>
      <c r="Q534" s="57"/>
      <c r="R534" s="71"/>
      <c r="S534" s="56"/>
      <c r="T534" s="67"/>
      <c r="U534" s="68"/>
      <c r="V534" s="59"/>
      <c r="W534" s="97"/>
    </row>
    <row r="535" spans="1:23" ht="14.25" x14ac:dyDescent="0.2">
      <c r="A535" s="51"/>
      <c r="B535" s="51"/>
      <c r="C535" s="49"/>
      <c r="D535" s="51"/>
      <c r="E535" s="49"/>
      <c r="F535" s="51"/>
      <c r="G535" s="51"/>
      <c r="H535" s="59"/>
      <c r="I535" s="51"/>
      <c r="J535" s="49"/>
      <c r="K535" s="49"/>
      <c r="L535" s="67"/>
      <c r="M535" s="49"/>
      <c r="N535" s="58"/>
      <c r="O535" s="50"/>
      <c r="P535" s="50"/>
      <c r="Q535" s="57"/>
      <c r="R535" s="71"/>
      <c r="S535" s="56"/>
      <c r="T535" s="67"/>
      <c r="U535" s="68"/>
      <c r="V535" s="59"/>
      <c r="W535" s="97"/>
    </row>
    <row r="536" spans="1:23" ht="14.25" x14ac:dyDescent="0.2">
      <c r="A536" s="51"/>
      <c r="B536" s="51"/>
      <c r="C536" s="49"/>
      <c r="D536" s="51"/>
      <c r="E536" s="49"/>
      <c r="F536" s="51"/>
      <c r="G536" s="51"/>
      <c r="H536" s="59"/>
      <c r="I536" s="51"/>
      <c r="J536" s="49"/>
      <c r="K536" s="49"/>
      <c r="L536" s="67"/>
      <c r="M536" s="49"/>
      <c r="N536" s="58"/>
      <c r="O536" s="50"/>
      <c r="P536" s="50"/>
      <c r="Q536" s="57"/>
      <c r="R536" s="71"/>
      <c r="S536" s="56"/>
      <c r="T536" s="67"/>
      <c r="U536" s="68"/>
      <c r="V536" s="59"/>
      <c r="W536" s="97"/>
    </row>
    <row r="537" spans="1:23" ht="14.25" x14ac:dyDescent="0.2">
      <c r="A537" s="51"/>
      <c r="B537" s="51"/>
      <c r="C537" s="49"/>
      <c r="D537" s="51"/>
      <c r="E537" s="49"/>
      <c r="F537" s="51"/>
      <c r="G537" s="51"/>
      <c r="H537" s="59"/>
      <c r="I537" s="51"/>
      <c r="J537" s="49"/>
      <c r="K537" s="49"/>
      <c r="L537" s="67"/>
      <c r="M537" s="49"/>
      <c r="N537" s="58"/>
      <c r="O537" s="50"/>
      <c r="P537" s="50"/>
      <c r="Q537" s="57"/>
      <c r="R537" s="71"/>
      <c r="S537" s="56"/>
      <c r="T537" s="67"/>
      <c r="U537" s="68"/>
      <c r="V537" s="59"/>
      <c r="W537" s="97"/>
    </row>
    <row r="538" spans="1:23" ht="14.25" x14ac:dyDescent="0.2">
      <c r="A538" s="51"/>
      <c r="B538" s="51"/>
      <c r="C538" s="49"/>
      <c r="D538" s="51"/>
      <c r="E538" s="49"/>
      <c r="F538" s="51"/>
      <c r="G538" s="51"/>
      <c r="H538" s="59"/>
      <c r="I538" s="51"/>
      <c r="J538" s="49"/>
      <c r="K538" s="49"/>
      <c r="L538" s="67"/>
      <c r="M538" s="49"/>
      <c r="N538" s="58"/>
      <c r="O538" s="50"/>
      <c r="P538" s="50"/>
      <c r="Q538" s="57"/>
      <c r="R538" s="71"/>
      <c r="S538" s="56"/>
      <c r="T538" s="67"/>
      <c r="U538" s="68"/>
      <c r="V538" s="59"/>
      <c r="W538" s="97"/>
    </row>
    <row r="539" spans="1:23" ht="14.25" x14ac:dyDescent="0.2">
      <c r="A539" s="51"/>
      <c r="B539" s="51"/>
      <c r="C539" s="49"/>
      <c r="D539" s="51"/>
      <c r="E539" s="49"/>
      <c r="F539" s="51"/>
      <c r="G539" s="51"/>
      <c r="H539" s="59"/>
      <c r="I539" s="51"/>
      <c r="J539" s="49"/>
      <c r="K539" s="49"/>
      <c r="L539" s="67"/>
      <c r="M539" s="49"/>
      <c r="N539" s="58"/>
      <c r="O539" s="50"/>
      <c r="P539" s="50"/>
      <c r="Q539" s="57"/>
      <c r="R539" s="71"/>
      <c r="S539" s="56"/>
      <c r="T539" s="67"/>
      <c r="U539" s="68"/>
      <c r="V539" s="59"/>
      <c r="W539" s="97"/>
    </row>
    <row r="540" spans="1:23" ht="14.25" x14ac:dyDescent="0.2">
      <c r="A540" s="51"/>
      <c r="B540" s="51"/>
      <c r="C540" s="49"/>
      <c r="D540" s="51"/>
      <c r="E540" s="49"/>
      <c r="F540" s="51"/>
      <c r="G540" s="51"/>
      <c r="H540" s="59"/>
      <c r="I540" s="51"/>
      <c r="J540" s="49"/>
      <c r="K540" s="49"/>
      <c r="L540" s="67"/>
      <c r="M540" s="49"/>
      <c r="N540" s="58"/>
      <c r="O540" s="50"/>
      <c r="P540" s="50"/>
      <c r="Q540" s="57"/>
      <c r="R540" s="71"/>
      <c r="S540" s="56"/>
      <c r="T540" s="67"/>
      <c r="U540" s="68"/>
      <c r="V540" s="59"/>
      <c r="W540" s="97"/>
    </row>
    <row r="541" spans="1:23" ht="14.25" x14ac:dyDescent="0.2">
      <c r="A541" s="51"/>
      <c r="B541" s="51"/>
      <c r="C541" s="49"/>
      <c r="D541" s="51"/>
      <c r="E541" s="49"/>
      <c r="F541" s="51"/>
      <c r="G541" s="51"/>
      <c r="H541" s="59"/>
      <c r="I541" s="51"/>
      <c r="J541" s="49"/>
      <c r="K541" s="49"/>
      <c r="L541" s="67"/>
      <c r="M541" s="49"/>
      <c r="N541" s="58"/>
      <c r="O541" s="50"/>
      <c r="P541" s="50"/>
      <c r="Q541" s="57"/>
      <c r="R541" s="71"/>
      <c r="S541" s="56"/>
      <c r="T541" s="67"/>
      <c r="U541" s="68"/>
      <c r="V541" s="59"/>
      <c r="W541" s="97"/>
    </row>
    <row r="542" spans="1:23" ht="14.25" x14ac:dyDescent="0.2">
      <c r="A542" s="51"/>
      <c r="B542" s="51"/>
      <c r="C542" s="49"/>
      <c r="D542" s="51"/>
      <c r="E542" s="49"/>
      <c r="F542" s="51"/>
      <c r="G542" s="51"/>
      <c r="H542" s="59"/>
      <c r="I542" s="51"/>
      <c r="J542" s="49"/>
      <c r="K542" s="49"/>
      <c r="L542" s="67"/>
      <c r="M542" s="49"/>
      <c r="N542" s="58"/>
      <c r="O542" s="50"/>
      <c r="P542" s="50"/>
      <c r="Q542" s="57"/>
      <c r="R542" s="71"/>
      <c r="S542" s="56"/>
      <c r="T542" s="67"/>
      <c r="U542" s="68"/>
      <c r="V542" s="59"/>
      <c r="W542" s="97"/>
    </row>
    <row r="543" spans="1:23" ht="14.25" x14ac:dyDescent="0.2">
      <c r="A543" s="51"/>
      <c r="B543" s="51"/>
      <c r="C543" s="49"/>
      <c r="D543" s="51"/>
      <c r="E543" s="49"/>
      <c r="F543" s="51"/>
      <c r="G543" s="51"/>
      <c r="H543" s="59"/>
      <c r="I543" s="51"/>
      <c r="J543" s="49"/>
      <c r="K543" s="49"/>
      <c r="L543" s="67"/>
      <c r="M543" s="49"/>
      <c r="N543" s="58"/>
      <c r="O543" s="50"/>
      <c r="P543" s="50"/>
      <c r="Q543" s="57"/>
      <c r="R543" s="71"/>
      <c r="S543" s="56"/>
      <c r="T543" s="67"/>
      <c r="U543" s="68"/>
      <c r="V543" s="59"/>
      <c r="W543" s="97"/>
    </row>
    <row r="544" spans="1:23" ht="14.25" x14ac:dyDescent="0.2">
      <c r="A544" s="51"/>
      <c r="B544" s="51"/>
      <c r="C544" s="49"/>
      <c r="D544" s="51"/>
      <c r="E544" s="49"/>
      <c r="F544" s="51"/>
      <c r="G544" s="51"/>
      <c r="H544" s="59"/>
      <c r="I544" s="51"/>
      <c r="J544" s="49"/>
      <c r="K544" s="49"/>
      <c r="L544" s="67"/>
      <c r="M544" s="49"/>
      <c r="N544" s="58"/>
      <c r="O544" s="50"/>
      <c r="P544" s="50"/>
      <c r="Q544" s="57"/>
      <c r="R544" s="71"/>
      <c r="S544" s="56"/>
      <c r="T544" s="67"/>
      <c r="U544" s="68"/>
      <c r="V544" s="59"/>
      <c r="W544" s="97"/>
    </row>
    <row r="545" spans="1:23" ht="14.25" x14ac:dyDescent="0.2">
      <c r="A545" s="51"/>
      <c r="B545" s="51"/>
      <c r="C545" s="49"/>
      <c r="D545" s="51"/>
      <c r="E545" s="49"/>
      <c r="F545" s="51"/>
      <c r="G545" s="51"/>
      <c r="H545" s="59"/>
      <c r="I545" s="51"/>
      <c r="J545" s="49"/>
      <c r="K545" s="49"/>
      <c r="L545" s="67"/>
      <c r="M545" s="49"/>
      <c r="N545" s="58"/>
      <c r="O545" s="50"/>
      <c r="P545" s="50"/>
      <c r="Q545" s="57"/>
      <c r="R545" s="71"/>
      <c r="S545" s="56"/>
      <c r="T545" s="67"/>
      <c r="U545" s="68"/>
      <c r="V545" s="59"/>
      <c r="W545" s="97"/>
    </row>
    <row r="546" spans="1:23" ht="14.25" x14ac:dyDescent="0.2">
      <c r="A546" s="51"/>
      <c r="B546" s="51"/>
      <c r="C546" s="49"/>
      <c r="D546" s="51"/>
      <c r="E546" s="49"/>
      <c r="F546" s="51"/>
      <c r="G546" s="51"/>
      <c r="H546" s="59"/>
      <c r="I546" s="51"/>
      <c r="J546" s="49"/>
      <c r="K546" s="49"/>
      <c r="L546" s="67"/>
      <c r="M546" s="49"/>
      <c r="N546" s="58"/>
      <c r="O546" s="50"/>
      <c r="P546" s="50"/>
      <c r="Q546" s="57"/>
      <c r="R546" s="71"/>
      <c r="S546" s="56"/>
      <c r="T546" s="67"/>
      <c r="U546" s="68"/>
      <c r="V546" s="59"/>
      <c r="W546" s="97"/>
    </row>
    <row r="547" spans="1:23" ht="14.25" x14ac:dyDescent="0.2">
      <c r="A547" s="51"/>
      <c r="B547" s="51"/>
      <c r="C547" s="49"/>
      <c r="D547" s="51"/>
      <c r="E547" s="49"/>
      <c r="F547" s="51"/>
      <c r="G547" s="51"/>
      <c r="H547" s="59"/>
      <c r="I547" s="51"/>
      <c r="J547" s="49"/>
      <c r="K547" s="49"/>
      <c r="L547" s="67"/>
      <c r="M547" s="49"/>
      <c r="N547" s="58"/>
      <c r="O547" s="50"/>
      <c r="P547" s="50"/>
      <c r="Q547" s="57"/>
      <c r="R547" s="71"/>
      <c r="S547" s="56"/>
      <c r="T547" s="67"/>
      <c r="U547" s="68"/>
      <c r="V547" s="59"/>
      <c r="W547" s="97"/>
    </row>
    <row r="548" spans="1:23" ht="14.25" x14ac:dyDescent="0.2">
      <c r="A548" s="51"/>
      <c r="B548" s="51"/>
      <c r="C548" s="49"/>
      <c r="D548" s="51"/>
      <c r="E548" s="49"/>
      <c r="F548" s="51"/>
      <c r="G548" s="51"/>
      <c r="H548" s="59"/>
      <c r="I548" s="51"/>
      <c r="J548" s="49"/>
      <c r="K548" s="49"/>
      <c r="L548" s="67"/>
      <c r="M548" s="49"/>
      <c r="N548" s="58"/>
      <c r="O548" s="50"/>
      <c r="P548" s="50"/>
      <c r="Q548" s="57"/>
      <c r="R548" s="71"/>
      <c r="S548" s="56"/>
      <c r="T548" s="67"/>
      <c r="U548" s="68"/>
      <c r="V548" s="59"/>
      <c r="W548" s="97"/>
    </row>
    <row r="549" spans="1:23" ht="14.25" x14ac:dyDescent="0.2">
      <c r="A549" s="51"/>
      <c r="B549" s="51"/>
      <c r="C549" s="49"/>
      <c r="D549" s="51"/>
      <c r="E549" s="49"/>
      <c r="F549" s="51"/>
      <c r="G549" s="51"/>
      <c r="H549" s="59"/>
      <c r="I549" s="51"/>
      <c r="J549" s="49"/>
      <c r="K549" s="49"/>
      <c r="L549" s="67"/>
      <c r="M549" s="49"/>
      <c r="N549" s="58"/>
      <c r="O549" s="50"/>
      <c r="P549" s="50"/>
      <c r="Q549" s="57"/>
      <c r="R549" s="71"/>
      <c r="S549" s="56"/>
      <c r="T549" s="67"/>
      <c r="U549" s="68"/>
      <c r="V549" s="59"/>
      <c r="W549" s="97"/>
    </row>
    <row r="550" spans="1:23" ht="14.25" x14ac:dyDescent="0.2">
      <c r="A550" s="51"/>
      <c r="B550" s="51"/>
      <c r="C550" s="49"/>
      <c r="D550" s="51"/>
      <c r="E550" s="49"/>
      <c r="F550" s="51"/>
      <c r="G550" s="51"/>
      <c r="H550" s="59"/>
      <c r="I550" s="51"/>
      <c r="J550" s="49"/>
      <c r="K550" s="49"/>
      <c r="L550" s="67"/>
      <c r="M550" s="49"/>
      <c r="N550" s="58"/>
      <c r="O550" s="50"/>
      <c r="P550" s="50"/>
      <c r="Q550" s="57"/>
      <c r="R550" s="71"/>
      <c r="S550" s="56"/>
      <c r="T550" s="67"/>
      <c r="U550" s="68"/>
      <c r="V550" s="59"/>
      <c r="W550" s="97"/>
    </row>
    <row r="551" spans="1:23" ht="14.25" x14ac:dyDescent="0.2">
      <c r="A551" s="51"/>
      <c r="B551" s="51"/>
      <c r="C551" s="49"/>
      <c r="D551" s="51"/>
      <c r="E551" s="49"/>
      <c r="F551" s="51"/>
      <c r="G551" s="51"/>
      <c r="H551" s="59"/>
      <c r="I551" s="51"/>
      <c r="J551" s="49"/>
      <c r="K551" s="49"/>
      <c r="L551" s="67"/>
      <c r="M551" s="49"/>
      <c r="N551" s="58"/>
      <c r="O551" s="50"/>
      <c r="P551" s="50"/>
      <c r="Q551" s="57"/>
      <c r="R551" s="71"/>
      <c r="S551" s="56"/>
      <c r="T551" s="67"/>
      <c r="U551" s="68"/>
      <c r="V551" s="59"/>
      <c r="W551" s="97"/>
    </row>
    <row r="552" spans="1:23" ht="14.25" x14ac:dyDescent="0.2">
      <c r="A552" s="51"/>
      <c r="B552" s="51"/>
      <c r="C552" s="49"/>
      <c r="D552" s="51"/>
      <c r="E552" s="49"/>
      <c r="F552" s="51"/>
      <c r="G552" s="51"/>
      <c r="H552" s="59"/>
      <c r="I552" s="51"/>
      <c r="J552" s="49"/>
      <c r="K552" s="49"/>
      <c r="L552" s="67"/>
      <c r="M552" s="49"/>
      <c r="N552" s="58"/>
      <c r="O552" s="50"/>
      <c r="P552" s="50"/>
      <c r="Q552" s="57"/>
      <c r="R552" s="71"/>
      <c r="S552" s="56"/>
      <c r="T552" s="67"/>
      <c r="U552" s="68"/>
      <c r="V552" s="59"/>
      <c r="W552" s="97"/>
    </row>
    <row r="553" spans="1:23" ht="14.25" x14ac:dyDescent="0.2">
      <c r="A553" s="51"/>
      <c r="B553" s="51"/>
      <c r="C553" s="49"/>
      <c r="D553" s="51"/>
      <c r="E553" s="49"/>
      <c r="F553" s="51"/>
      <c r="G553" s="51"/>
      <c r="H553" s="59"/>
      <c r="I553" s="51"/>
      <c r="J553" s="49"/>
      <c r="K553" s="49"/>
      <c r="L553" s="67"/>
      <c r="M553" s="49"/>
      <c r="N553" s="58"/>
      <c r="O553" s="50"/>
      <c r="P553" s="50"/>
      <c r="Q553" s="57"/>
      <c r="R553" s="71"/>
      <c r="S553" s="56"/>
      <c r="T553" s="67"/>
      <c r="U553" s="68"/>
      <c r="V553" s="59"/>
      <c r="W553" s="97"/>
    </row>
    <row r="554" spans="1:23" ht="14.25" x14ac:dyDescent="0.2">
      <c r="A554" s="51"/>
      <c r="B554" s="51"/>
      <c r="C554" s="49"/>
      <c r="D554" s="51"/>
      <c r="E554" s="49"/>
      <c r="F554" s="51"/>
      <c r="G554" s="51"/>
      <c r="H554" s="59"/>
      <c r="I554" s="51"/>
      <c r="J554" s="49"/>
      <c r="K554" s="49"/>
      <c r="L554" s="67"/>
      <c r="M554" s="49"/>
      <c r="N554" s="58"/>
      <c r="O554" s="50"/>
      <c r="P554" s="50"/>
      <c r="Q554" s="57"/>
      <c r="R554" s="71"/>
      <c r="S554" s="56"/>
      <c r="T554" s="67"/>
      <c r="U554" s="68"/>
      <c r="V554" s="59"/>
      <c r="W554" s="97"/>
    </row>
    <row r="555" spans="1:23" ht="14.25" x14ac:dyDescent="0.2">
      <c r="A555" s="51"/>
      <c r="B555" s="51"/>
      <c r="C555" s="49"/>
      <c r="D555" s="51"/>
      <c r="E555" s="49"/>
      <c r="F555" s="51"/>
      <c r="G555" s="51"/>
      <c r="H555" s="59"/>
      <c r="I555" s="51"/>
      <c r="J555" s="49"/>
      <c r="K555" s="49"/>
      <c r="L555" s="67"/>
      <c r="M555" s="49"/>
      <c r="N555" s="58"/>
      <c r="O555" s="50"/>
      <c r="P555" s="50"/>
      <c r="Q555" s="57"/>
      <c r="R555" s="71"/>
      <c r="S555" s="56"/>
      <c r="T555" s="67"/>
      <c r="U555" s="68"/>
      <c r="V555" s="59"/>
      <c r="W555" s="97"/>
    </row>
    <row r="556" spans="1:23" ht="14.25" x14ac:dyDescent="0.2">
      <c r="A556" s="51"/>
      <c r="B556" s="51"/>
      <c r="C556" s="49"/>
      <c r="D556" s="51"/>
      <c r="E556" s="49"/>
      <c r="F556" s="51"/>
      <c r="G556" s="51"/>
      <c r="H556" s="59"/>
      <c r="I556" s="51"/>
      <c r="J556" s="49"/>
      <c r="K556" s="49"/>
      <c r="L556" s="67"/>
      <c r="M556" s="49"/>
      <c r="N556" s="58"/>
      <c r="O556" s="50"/>
      <c r="P556" s="50"/>
      <c r="Q556" s="57"/>
      <c r="R556" s="71"/>
      <c r="S556" s="56"/>
      <c r="T556" s="67"/>
      <c r="U556" s="68"/>
      <c r="V556" s="59"/>
      <c r="W556" s="97"/>
    </row>
    <row r="557" spans="1:23" ht="14.25" x14ac:dyDescent="0.2">
      <c r="A557" s="51"/>
      <c r="B557" s="51"/>
      <c r="C557" s="49"/>
      <c r="D557" s="51"/>
      <c r="E557" s="49"/>
      <c r="F557" s="51"/>
      <c r="G557" s="51"/>
      <c r="H557" s="59"/>
      <c r="I557" s="51"/>
      <c r="J557" s="49"/>
      <c r="K557" s="49"/>
      <c r="L557" s="67"/>
      <c r="M557" s="49"/>
      <c r="N557" s="58"/>
      <c r="O557" s="50"/>
      <c r="P557" s="50"/>
      <c r="Q557" s="57"/>
      <c r="R557" s="71"/>
      <c r="S557" s="56"/>
      <c r="T557" s="67"/>
      <c r="U557" s="68"/>
      <c r="V557" s="59"/>
      <c r="W557" s="97"/>
    </row>
    <row r="558" spans="1:23" ht="14.25" x14ac:dyDescent="0.2">
      <c r="A558" s="51"/>
      <c r="B558" s="51"/>
      <c r="C558" s="49"/>
      <c r="D558" s="51"/>
      <c r="E558" s="49"/>
      <c r="F558" s="51"/>
      <c r="G558" s="51"/>
      <c r="H558" s="59"/>
      <c r="I558" s="51"/>
      <c r="J558" s="49"/>
      <c r="K558" s="49"/>
      <c r="L558" s="67"/>
      <c r="M558" s="49"/>
      <c r="N558" s="58"/>
      <c r="O558" s="50"/>
      <c r="P558" s="50"/>
      <c r="Q558" s="57"/>
      <c r="R558" s="71"/>
      <c r="S558" s="56"/>
      <c r="T558" s="67"/>
      <c r="U558" s="68"/>
      <c r="V558" s="59"/>
      <c r="W558" s="97"/>
    </row>
    <row r="559" spans="1:23" ht="14.25" x14ac:dyDescent="0.2">
      <c r="A559" s="51"/>
      <c r="B559" s="51"/>
      <c r="C559" s="49"/>
      <c r="D559" s="51"/>
      <c r="E559" s="49"/>
      <c r="F559" s="51"/>
      <c r="G559" s="51"/>
      <c r="H559" s="59"/>
      <c r="I559" s="51"/>
      <c r="J559" s="49"/>
      <c r="K559" s="49"/>
      <c r="L559" s="67"/>
      <c r="M559" s="49"/>
      <c r="N559" s="58"/>
      <c r="O559" s="50"/>
      <c r="P559" s="50"/>
      <c r="Q559" s="57"/>
      <c r="R559" s="71"/>
      <c r="S559" s="56"/>
      <c r="T559" s="67"/>
      <c r="U559" s="68"/>
      <c r="V559" s="59"/>
      <c r="W559" s="97"/>
    </row>
    <row r="560" spans="1:23" ht="14.25" x14ac:dyDescent="0.2">
      <c r="A560" s="51"/>
      <c r="B560" s="51"/>
      <c r="C560" s="49"/>
      <c r="D560" s="51"/>
      <c r="E560" s="49"/>
      <c r="F560" s="51"/>
      <c r="G560" s="51"/>
      <c r="H560" s="59"/>
      <c r="I560" s="51"/>
      <c r="J560" s="49"/>
      <c r="K560" s="49"/>
      <c r="L560" s="67"/>
      <c r="M560" s="49"/>
      <c r="N560" s="58"/>
      <c r="O560" s="50"/>
      <c r="P560" s="50"/>
      <c r="Q560" s="57"/>
      <c r="R560" s="71"/>
      <c r="S560" s="56"/>
      <c r="T560" s="67"/>
      <c r="U560" s="68"/>
      <c r="V560" s="59"/>
      <c r="W560" s="97"/>
    </row>
    <row r="561" spans="1:23" ht="14.25" x14ac:dyDescent="0.2">
      <c r="A561" s="51"/>
      <c r="B561" s="51"/>
      <c r="C561" s="49"/>
      <c r="D561" s="51"/>
      <c r="E561" s="49"/>
      <c r="F561" s="51"/>
      <c r="G561" s="51"/>
      <c r="H561" s="59"/>
      <c r="I561" s="51"/>
      <c r="J561" s="49"/>
      <c r="K561" s="49"/>
      <c r="L561" s="67"/>
      <c r="M561" s="49"/>
      <c r="N561" s="58"/>
      <c r="O561" s="50"/>
      <c r="P561" s="50"/>
      <c r="Q561" s="57"/>
      <c r="R561" s="71"/>
      <c r="S561" s="56"/>
      <c r="T561" s="67"/>
      <c r="U561" s="68"/>
      <c r="V561" s="59"/>
      <c r="W561" s="97"/>
    </row>
    <row r="562" spans="1:23" ht="14.25" x14ac:dyDescent="0.2">
      <c r="A562" s="51"/>
      <c r="B562" s="51"/>
      <c r="C562" s="49"/>
      <c r="D562" s="51"/>
      <c r="E562" s="49"/>
      <c r="F562" s="51"/>
      <c r="G562" s="51"/>
      <c r="H562" s="59"/>
      <c r="I562" s="51"/>
      <c r="J562" s="49"/>
      <c r="K562" s="49"/>
      <c r="L562" s="67"/>
      <c r="M562" s="49"/>
      <c r="N562" s="58"/>
      <c r="O562" s="50"/>
      <c r="P562" s="50"/>
      <c r="Q562" s="57"/>
      <c r="R562" s="71"/>
      <c r="S562" s="56"/>
      <c r="T562" s="67"/>
      <c r="U562" s="68"/>
      <c r="V562" s="59"/>
      <c r="W562" s="97"/>
    </row>
    <row r="563" spans="1:23" ht="14.25" x14ac:dyDescent="0.2">
      <c r="A563" s="51"/>
      <c r="B563" s="51"/>
      <c r="C563" s="49"/>
      <c r="D563" s="51"/>
      <c r="E563" s="49"/>
      <c r="F563" s="51"/>
      <c r="G563" s="51"/>
      <c r="H563" s="59"/>
      <c r="I563" s="51"/>
      <c r="J563" s="49"/>
      <c r="K563" s="49"/>
      <c r="L563" s="67"/>
      <c r="M563" s="49"/>
      <c r="N563" s="58"/>
      <c r="O563" s="50"/>
      <c r="P563" s="50"/>
      <c r="Q563" s="57"/>
      <c r="R563" s="71"/>
      <c r="S563" s="56"/>
      <c r="T563" s="67"/>
      <c r="U563" s="68"/>
      <c r="V563" s="59"/>
      <c r="W563" s="97"/>
    </row>
    <row r="564" spans="1:23" ht="14.25" x14ac:dyDescent="0.2">
      <c r="A564" s="51"/>
      <c r="B564" s="51"/>
      <c r="C564" s="49"/>
      <c r="D564" s="51"/>
      <c r="E564" s="49"/>
      <c r="F564" s="51"/>
      <c r="G564" s="51"/>
      <c r="H564" s="59"/>
      <c r="I564" s="51"/>
      <c r="J564" s="49"/>
      <c r="K564" s="49"/>
      <c r="L564" s="67"/>
      <c r="M564" s="49"/>
      <c r="N564" s="58"/>
      <c r="O564" s="50"/>
      <c r="P564" s="50"/>
      <c r="Q564" s="57"/>
      <c r="R564" s="71"/>
      <c r="S564" s="56"/>
      <c r="T564" s="67"/>
      <c r="U564" s="68"/>
      <c r="V564" s="59"/>
      <c r="W564" s="97"/>
    </row>
    <row r="565" spans="1:23" ht="14.25" x14ac:dyDescent="0.2">
      <c r="A565" s="51"/>
      <c r="B565" s="51"/>
      <c r="C565" s="49"/>
      <c r="D565" s="51"/>
      <c r="E565" s="49"/>
      <c r="F565" s="51"/>
      <c r="G565" s="51"/>
      <c r="H565" s="59"/>
      <c r="I565" s="51"/>
      <c r="J565" s="49"/>
      <c r="K565" s="49"/>
      <c r="L565" s="67"/>
      <c r="M565" s="49"/>
      <c r="N565" s="58"/>
      <c r="O565" s="50"/>
      <c r="P565" s="50"/>
      <c r="Q565" s="57"/>
      <c r="R565" s="71"/>
      <c r="S565" s="56"/>
      <c r="T565" s="67"/>
      <c r="U565" s="68"/>
      <c r="V565" s="59"/>
      <c r="W565" s="97"/>
    </row>
    <row r="566" spans="1:23" ht="14.25" x14ac:dyDescent="0.2">
      <c r="A566" s="51"/>
      <c r="B566" s="51"/>
      <c r="C566" s="49"/>
      <c r="D566" s="51"/>
      <c r="E566" s="49"/>
      <c r="F566" s="51"/>
      <c r="G566" s="51"/>
      <c r="H566" s="59"/>
      <c r="I566" s="51"/>
      <c r="J566" s="49"/>
      <c r="K566" s="49"/>
      <c r="L566" s="67"/>
      <c r="M566" s="49"/>
      <c r="N566" s="58"/>
      <c r="O566" s="50"/>
      <c r="P566" s="50"/>
      <c r="Q566" s="57"/>
      <c r="R566" s="71"/>
      <c r="S566" s="56"/>
      <c r="T566" s="67"/>
      <c r="U566" s="68"/>
      <c r="V566" s="59"/>
      <c r="W566" s="97"/>
    </row>
    <row r="567" spans="1:23" ht="14.25" x14ac:dyDescent="0.2">
      <c r="A567" s="51"/>
      <c r="B567" s="51"/>
      <c r="C567" s="49"/>
      <c r="D567" s="51"/>
      <c r="E567" s="49"/>
      <c r="F567" s="51"/>
      <c r="G567" s="51"/>
      <c r="H567" s="59"/>
      <c r="I567" s="51"/>
      <c r="J567" s="49"/>
      <c r="K567" s="49"/>
      <c r="L567" s="67"/>
      <c r="M567" s="49"/>
      <c r="N567" s="58"/>
      <c r="O567" s="50"/>
      <c r="P567" s="50"/>
      <c r="Q567" s="57"/>
      <c r="R567" s="71"/>
      <c r="S567" s="56"/>
      <c r="T567" s="67"/>
      <c r="U567" s="68"/>
      <c r="V567" s="59"/>
      <c r="W567" s="97"/>
    </row>
    <row r="568" spans="1:23" ht="14.25" x14ac:dyDescent="0.2">
      <c r="A568" s="51"/>
      <c r="B568" s="51"/>
      <c r="C568" s="49"/>
      <c r="D568" s="51"/>
      <c r="E568" s="49"/>
      <c r="F568" s="51"/>
      <c r="G568" s="51"/>
      <c r="H568" s="59"/>
      <c r="I568" s="51"/>
      <c r="J568" s="49"/>
      <c r="K568" s="49"/>
      <c r="L568" s="67"/>
      <c r="M568" s="49"/>
      <c r="N568" s="58"/>
      <c r="O568" s="50"/>
      <c r="P568" s="50"/>
      <c r="Q568" s="57"/>
      <c r="R568" s="71"/>
      <c r="S568" s="56"/>
      <c r="T568" s="67"/>
      <c r="U568" s="68"/>
      <c r="V568" s="59"/>
      <c r="W568" s="97"/>
    </row>
    <row r="569" spans="1:23" ht="14.25" x14ac:dyDescent="0.2">
      <c r="A569" s="51"/>
      <c r="B569" s="51"/>
      <c r="C569" s="49"/>
      <c r="D569" s="51"/>
      <c r="E569" s="49"/>
      <c r="F569" s="51"/>
      <c r="G569" s="51"/>
      <c r="H569" s="59"/>
      <c r="I569" s="51"/>
      <c r="J569" s="49"/>
      <c r="K569" s="49"/>
      <c r="L569" s="67"/>
      <c r="M569" s="49"/>
      <c r="N569" s="58"/>
      <c r="O569" s="50"/>
      <c r="P569" s="50"/>
      <c r="Q569" s="57"/>
      <c r="R569" s="71"/>
      <c r="S569" s="56"/>
      <c r="T569" s="67"/>
      <c r="U569" s="68"/>
      <c r="V569" s="59"/>
      <c r="W569" s="97"/>
    </row>
    <row r="570" spans="1:23" ht="14.25" x14ac:dyDescent="0.2">
      <c r="A570" s="51"/>
      <c r="B570" s="51"/>
      <c r="C570" s="49"/>
      <c r="D570" s="51"/>
      <c r="E570" s="49"/>
      <c r="F570" s="51"/>
      <c r="G570" s="51"/>
      <c r="H570" s="59"/>
      <c r="I570" s="51"/>
      <c r="J570" s="49"/>
      <c r="K570" s="49"/>
      <c r="L570" s="67"/>
      <c r="M570" s="49"/>
      <c r="N570" s="58"/>
      <c r="O570" s="50"/>
      <c r="P570" s="50"/>
      <c r="Q570" s="57"/>
      <c r="R570" s="71"/>
      <c r="S570" s="56"/>
      <c r="T570" s="67"/>
      <c r="U570" s="68"/>
      <c r="V570" s="59"/>
      <c r="W570" s="97"/>
    </row>
    <row r="571" spans="1:23" ht="14.25" x14ac:dyDescent="0.2">
      <c r="A571" s="51"/>
      <c r="B571" s="51"/>
      <c r="C571" s="49"/>
      <c r="D571" s="51"/>
      <c r="E571" s="49"/>
      <c r="F571" s="51"/>
      <c r="G571" s="51"/>
      <c r="H571" s="59"/>
      <c r="I571" s="51"/>
      <c r="J571" s="49"/>
      <c r="K571" s="49"/>
      <c r="L571" s="67"/>
      <c r="M571" s="49"/>
      <c r="N571" s="58"/>
      <c r="O571" s="50"/>
      <c r="P571" s="50"/>
      <c r="Q571" s="57"/>
      <c r="R571" s="71"/>
      <c r="S571" s="56"/>
      <c r="T571" s="67"/>
      <c r="U571" s="68"/>
      <c r="V571" s="59"/>
      <c r="W571" s="97"/>
    </row>
    <row r="572" spans="1:23" ht="14.25" x14ac:dyDescent="0.2">
      <c r="A572" s="51"/>
      <c r="B572" s="51"/>
      <c r="C572" s="49"/>
      <c r="D572" s="51"/>
      <c r="E572" s="49"/>
      <c r="F572" s="51"/>
      <c r="G572" s="51"/>
      <c r="H572" s="59"/>
      <c r="I572" s="51"/>
      <c r="J572" s="49"/>
      <c r="K572" s="49"/>
      <c r="L572" s="67"/>
      <c r="M572" s="49"/>
      <c r="N572" s="58"/>
      <c r="O572" s="50"/>
      <c r="P572" s="50"/>
      <c r="Q572" s="57"/>
      <c r="R572" s="71"/>
      <c r="S572" s="56"/>
      <c r="T572" s="67"/>
      <c r="U572" s="68"/>
      <c r="V572" s="59"/>
      <c r="W572" s="97"/>
    </row>
    <row r="573" spans="1:23" ht="14.25" x14ac:dyDescent="0.2">
      <c r="A573" s="51"/>
      <c r="B573" s="51"/>
      <c r="C573" s="49"/>
      <c r="D573" s="51"/>
      <c r="E573" s="49"/>
      <c r="F573" s="51"/>
      <c r="G573" s="51"/>
      <c r="H573" s="59"/>
      <c r="I573" s="51"/>
      <c r="J573" s="49"/>
      <c r="K573" s="49"/>
      <c r="L573" s="67"/>
      <c r="M573" s="49"/>
      <c r="N573" s="58"/>
      <c r="O573" s="50"/>
      <c r="P573" s="50"/>
      <c r="Q573" s="57"/>
      <c r="R573" s="71"/>
      <c r="S573" s="56"/>
      <c r="T573" s="67"/>
      <c r="U573" s="68"/>
      <c r="V573" s="59"/>
      <c r="W573" s="97"/>
    </row>
    <row r="574" spans="1:23" ht="14.25" x14ac:dyDescent="0.2">
      <c r="A574" s="51"/>
      <c r="B574" s="51"/>
      <c r="C574" s="49"/>
      <c r="D574" s="51"/>
      <c r="E574" s="49"/>
      <c r="F574" s="50"/>
      <c r="G574" s="51"/>
      <c r="H574" s="51"/>
      <c r="I574" s="51"/>
      <c r="J574" s="49"/>
      <c r="K574" s="49"/>
      <c r="L574" s="67"/>
      <c r="M574" s="67"/>
      <c r="N574" s="50"/>
      <c r="O574" s="50"/>
      <c r="P574" s="50"/>
      <c r="Q574" s="57"/>
      <c r="R574" s="72"/>
      <c r="S574" s="56"/>
      <c r="T574" s="67"/>
      <c r="U574" s="68"/>
      <c r="V574" s="59"/>
      <c r="W574" s="97"/>
    </row>
    <row r="575" spans="1:23" ht="14.25" x14ac:dyDescent="0.2">
      <c r="A575" s="51"/>
      <c r="B575" s="51"/>
      <c r="C575" s="49"/>
      <c r="D575" s="51"/>
      <c r="E575" s="49"/>
      <c r="F575" s="50"/>
      <c r="G575" s="51"/>
      <c r="H575" s="51"/>
      <c r="I575" s="51"/>
      <c r="J575" s="49"/>
      <c r="K575" s="49"/>
      <c r="L575" s="67"/>
      <c r="M575" s="67"/>
      <c r="N575" s="50"/>
      <c r="O575" s="50"/>
      <c r="P575" s="50"/>
      <c r="Q575" s="57"/>
      <c r="R575" s="72"/>
      <c r="S575" s="56"/>
      <c r="T575" s="67"/>
      <c r="U575" s="68"/>
      <c r="V575" s="59"/>
      <c r="W575" s="97"/>
    </row>
    <row r="576" spans="1:23" ht="14.25" x14ac:dyDescent="0.2">
      <c r="A576" s="51"/>
      <c r="B576" s="51"/>
      <c r="C576" s="49"/>
      <c r="D576" s="51"/>
      <c r="E576" s="49"/>
      <c r="F576" s="50"/>
      <c r="G576" s="51"/>
      <c r="H576" s="51"/>
      <c r="I576" s="51"/>
      <c r="J576" s="49"/>
      <c r="K576" s="49"/>
      <c r="L576" s="67"/>
      <c r="M576" s="67"/>
      <c r="N576" s="50"/>
      <c r="O576" s="50"/>
      <c r="P576" s="50"/>
      <c r="Q576" s="57"/>
      <c r="R576" s="72"/>
      <c r="S576" s="56"/>
      <c r="T576" s="67"/>
      <c r="U576" s="68"/>
      <c r="V576" s="59"/>
      <c r="W576" s="97"/>
    </row>
    <row r="577" spans="1:23" ht="14.25" x14ac:dyDescent="0.2">
      <c r="A577" s="51"/>
      <c r="B577" s="51"/>
      <c r="C577" s="49"/>
      <c r="D577" s="51"/>
      <c r="E577" s="49"/>
      <c r="F577" s="50"/>
      <c r="G577" s="51"/>
      <c r="H577" s="51"/>
      <c r="I577" s="51"/>
      <c r="J577" s="49"/>
      <c r="K577" s="49"/>
      <c r="L577" s="67"/>
      <c r="M577" s="67"/>
      <c r="N577" s="50"/>
      <c r="O577" s="50"/>
      <c r="P577" s="50"/>
      <c r="Q577" s="57"/>
      <c r="R577" s="72"/>
      <c r="S577" s="56"/>
      <c r="T577" s="67"/>
      <c r="U577" s="68"/>
      <c r="V577" s="59"/>
      <c r="W577" s="97"/>
    </row>
    <row r="578" spans="1:23" ht="14.25" x14ac:dyDescent="0.2">
      <c r="A578" s="51"/>
      <c r="B578" s="51"/>
      <c r="C578" s="49"/>
      <c r="D578" s="51"/>
      <c r="E578" s="49"/>
      <c r="F578" s="50"/>
      <c r="G578" s="51"/>
      <c r="H578" s="51"/>
      <c r="I578" s="51"/>
      <c r="J578" s="49"/>
      <c r="K578" s="49"/>
      <c r="L578" s="67"/>
      <c r="M578" s="67"/>
      <c r="N578" s="50"/>
      <c r="O578" s="50"/>
      <c r="P578" s="50"/>
      <c r="Q578" s="57"/>
      <c r="R578" s="72"/>
      <c r="S578" s="56"/>
      <c r="T578" s="67"/>
      <c r="U578" s="68"/>
      <c r="V578" s="59"/>
      <c r="W578" s="97"/>
    </row>
    <row r="579" spans="1:23" ht="14.25" x14ac:dyDescent="0.2">
      <c r="A579" s="51"/>
      <c r="B579" s="51"/>
      <c r="C579" s="49"/>
      <c r="D579" s="51"/>
      <c r="E579" s="49"/>
      <c r="F579" s="50"/>
      <c r="G579" s="51"/>
      <c r="H579" s="51"/>
      <c r="I579" s="51"/>
      <c r="J579" s="49"/>
      <c r="K579" s="49"/>
      <c r="L579" s="67"/>
      <c r="M579" s="67"/>
      <c r="N579" s="50"/>
      <c r="O579" s="50"/>
      <c r="P579" s="50"/>
      <c r="Q579" s="57"/>
      <c r="R579" s="72"/>
      <c r="S579" s="56"/>
      <c r="T579" s="67"/>
      <c r="U579" s="68"/>
      <c r="V579" s="59"/>
      <c r="W579" s="97"/>
    </row>
    <row r="580" spans="1:23" ht="14.25" x14ac:dyDescent="0.2">
      <c r="A580" s="51"/>
      <c r="B580" s="51"/>
      <c r="C580" s="49"/>
      <c r="D580" s="51"/>
      <c r="E580" s="49"/>
      <c r="F580" s="50"/>
      <c r="G580" s="51"/>
      <c r="H580" s="51"/>
      <c r="I580" s="51"/>
      <c r="J580" s="49"/>
      <c r="K580" s="49"/>
      <c r="L580" s="67"/>
      <c r="M580" s="67"/>
      <c r="N580" s="50"/>
      <c r="O580" s="50"/>
      <c r="P580" s="50"/>
      <c r="Q580" s="57"/>
      <c r="R580" s="72"/>
      <c r="S580" s="56"/>
      <c r="T580" s="67"/>
      <c r="U580" s="68"/>
      <c r="V580" s="59"/>
      <c r="W580" s="97"/>
    </row>
    <row r="581" spans="1:23" ht="14.25" x14ac:dyDescent="0.2">
      <c r="A581" s="51"/>
      <c r="B581" s="51"/>
      <c r="C581" s="49"/>
      <c r="D581" s="51"/>
      <c r="E581" s="49"/>
      <c r="F581" s="50"/>
      <c r="G581" s="51"/>
      <c r="H581" s="51"/>
      <c r="I581" s="51"/>
      <c r="J581" s="49"/>
      <c r="K581" s="49"/>
      <c r="L581" s="67"/>
      <c r="M581" s="67"/>
      <c r="N581" s="50"/>
      <c r="O581" s="50"/>
      <c r="P581" s="50"/>
      <c r="Q581" s="57"/>
      <c r="R581" s="72"/>
      <c r="S581" s="56"/>
      <c r="T581" s="67"/>
      <c r="U581" s="68"/>
      <c r="V581" s="59"/>
      <c r="W581" s="97"/>
    </row>
    <row r="582" spans="1:23" ht="14.25" x14ac:dyDescent="0.2">
      <c r="A582" s="51"/>
      <c r="B582" s="51"/>
      <c r="C582" s="49"/>
      <c r="D582" s="51"/>
      <c r="E582" s="49"/>
      <c r="F582" s="50"/>
      <c r="G582" s="51"/>
      <c r="H582" s="51"/>
      <c r="I582" s="51"/>
      <c r="J582" s="49"/>
      <c r="K582" s="49"/>
      <c r="L582" s="67"/>
      <c r="M582" s="67"/>
      <c r="N582" s="50"/>
      <c r="O582" s="50"/>
      <c r="P582" s="50"/>
      <c r="Q582" s="57"/>
      <c r="R582" s="72"/>
      <c r="S582" s="56"/>
      <c r="T582" s="67"/>
      <c r="U582" s="68"/>
      <c r="V582" s="59"/>
      <c r="W582" s="97"/>
    </row>
    <row r="583" spans="1:23" ht="14.25" x14ac:dyDescent="0.2">
      <c r="A583" s="51"/>
      <c r="B583" s="51"/>
      <c r="C583" s="49"/>
      <c r="D583" s="51"/>
      <c r="E583" s="49"/>
      <c r="F583" s="50"/>
      <c r="G583" s="51"/>
      <c r="H583" s="51"/>
      <c r="I583" s="51"/>
      <c r="J583" s="49"/>
      <c r="K583" s="49"/>
      <c r="L583" s="67"/>
      <c r="M583" s="67"/>
      <c r="N583" s="50"/>
      <c r="O583" s="50"/>
      <c r="P583" s="50"/>
      <c r="Q583" s="57"/>
      <c r="R583" s="72"/>
      <c r="S583" s="56"/>
      <c r="T583" s="67"/>
      <c r="U583" s="68"/>
      <c r="V583" s="59"/>
      <c r="W583" s="97"/>
    </row>
    <row r="584" spans="1:23" ht="14.25" x14ac:dyDescent="0.2">
      <c r="A584" s="51"/>
      <c r="B584" s="51"/>
      <c r="C584" s="49"/>
      <c r="D584" s="51"/>
      <c r="E584" s="49"/>
      <c r="F584" s="50"/>
      <c r="G584" s="51"/>
      <c r="H584" s="51"/>
      <c r="I584" s="51"/>
      <c r="J584" s="49"/>
      <c r="K584" s="49"/>
      <c r="L584" s="67"/>
      <c r="M584" s="67"/>
      <c r="N584" s="50"/>
      <c r="O584" s="50"/>
      <c r="P584" s="50"/>
      <c r="Q584" s="57"/>
      <c r="R584" s="72"/>
      <c r="S584" s="56"/>
      <c r="T584" s="67"/>
      <c r="U584" s="68"/>
      <c r="V584" s="59"/>
      <c r="W584" s="97"/>
    </row>
    <row r="585" spans="1:23" ht="14.25" x14ac:dyDescent="0.2">
      <c r="A585" s="51"/>
      <c r="B585" s="51"/>
      <c r="C585" s="49"/>
      <c r="D585" s="51"/>
      <c r="E585" s="49"/>
      <c r="F585" s="50"/>
      <c r="G585" s="51"/>
      <c r="H585" s="51"/>
      <c r="I585" s="51"/>
      <c r="J585" s="49"/>
      <c r="K585" s="49"/>
      <c r="L585" s="67"/>
      <c r="M585" s="67"/>
      <c r="N585" s="50"/>
      <c r="O585" s="50"/>
      <c r="P585" s="50"/>
      <c r="Q585" s="57"/>
      <c r="R585" s="72"/>
      <c r="S585" s="56"/>
      <c r="T585" s="67"/>
      <c r="U585" s="68"/>
      <c r="V585" s="59"/>
      <c r="W585" s="97"/>
    </row>
    <row r="586" spans="1:23" ht="14.25" x14ac:dyDescent="0.2">
      <c r="A586" s="51"/>
      <c r="B586" s="51"/>
      <c r="C586" s="49"/>
      <c r="D586" s="51"/>
      <c r="E586" s="49"/>
      <c r="F586" s="50"/>
      <c r="G586" s="51"/>
      <c r="H586" s="51"/>
      <c r="I586" s="51"/>
      <c r="J586" s="49"/>
      <c r="K586" s="49"/>
      <c r="L586" s="67"/>
      <c r="M586" s="67"/>
      <c r="N586" s="50"/>
      <c r="O586" s="50"/>
      <c r="P586" s="50"/>
      <c r="Q586" s="57"/>
      <c r="R586" s="72"/>
      <c r="S586" s="56"/>
      <c r="T586" s="67"/>
      <c r="U586" s="68"/>
      <c r="V586" s="59"/>
      <c r="W586" s="97"/>
    </row>
    <row r="587" spans="1:23" ht="14.25" x14ac:dyDescent="0.2">
      <c r="A587" s="51"/>
      <c r="B587" s="51"/>
      <c r="C587" s="49"/>
      <c r="D587" s="51"/>
      <c r="E587" s="49"/>
      <c r="F587" s="50"/>
      <c r="G587" s="51"/>
      <c r="H587" s="51"/>
      <c r="I587" s="51"/>
      <c r="J587" s="49"/>
      <c r="K587" s="49"/>
      <c r="L587" s="67"/>
      <c r="M587" s="67"/>
      <c r="N587" s="50"/>
      <c r="O587" s="50"/>
      <c r="P587" s="50"/>
      <c r="Q587" s="57"/>
      <c r="R587" s="72"/>
      <c r="S587" s="56"/>
      <c r="T587" s="67"/>
      <c r="U587" s="68"/>
      <c r="V587" s="59"/>
      <c r="W587" s="97"/>
    </row>
    <row r="588" spans="1:23" ht="14.25" x14ac:dyDescent="0.2">
      <c r="A588" s="51"/>
      <c r="B588" s="51"/>
      <c r="C588" s="49"/>
      <c r="D588" s="51"/>
      <c r="E588" s="49"/>
      <c r="F588" s="50"/>
      <c r="G588" s="51"/>
      <c r="H588" s="51"/>
      <c r="I588" s="51"/>
      <c r="J588" s="49"/>
      <c r="K588" s="49"/>
      <c r="L588" s="67"/>
      <c r="M588" s="67"/>
      <c r="N588" s="50"/>
      <c r="O588" s="50"/>
      <c r="P588" s="50"/>
      <c r="Q588" s="57"/>
      <c r="R588" s="72"/>
      <c r="S588" s="56"/>
      <c r="T588" s="67"/>
      <c r="U588" s="68"/>
      <c r="V588" s="59"/>
      <c r="W588" s="97"/>
    </row>
    <row r="589" spans="1:23" ht="14.25" x14ac:dyDescent="0.2">
      <c r="A589" s="51"/>
      <c r="B589" s="51"/>
      <c r="C589" s="49"/>
      <c r="D589" s="51"/>
      <c r="E589" s="49"/>
      <c r="F589" s="50"/>
      <c r="G589" s="51"/>
      <c r="H589" s="51"/>
      <c r="I589" s="51"/>
      <c r="J589" s="49"/>
      <c r="K589" s="49"/>
      <c r="L589" s="67"/>
      <c r="M589" s="67"/>
      <c r="N589" s="50"/>
      <c r="O589" s="50"/>
      <c r="P589" s="50"/>
      <c r="Q589" s="57"/>
      <c r="R589" s="72"/>
      <c r="S589" s="56"/>
      <c r="T589" s="67"/>
      <c r="U589" s="68"/>
      <c r="V589" s="59"/>
      <c r="W589" s="97"/>
    </row>
    <row r="590" spans="1:23" ht="14.25" x14ac:dyDescent="0.2">
      <c r="A590" s="51"/>
      <c r="B590" s="51"/>
      <c r="C590" s="49"/>
      <c r="D590" s="51"/>
      <c r="E590" s="49"/>
      <c r="F590" s="50"/>
      <c r="G590" s="51"/>
      <c r="H590" s="51"/>
      <c r="I590" s="51"/>
      <c r="J590" s="49"/>
      <c r="K590" s="49"/>
      <c r="L590" s="67"/>
      <c r="M590" s="67"/>
      <c r="N590" s="50"/>
      <c r="O590" s="50"/>
      <c r="P590" s="50"/>
      <c r="Q590" s="57"/>
      <c r="R590" s="72"/>
      <c r="S590" s="56"/>
      <c r="T590" s="67"/>
      <c r="U590" s="68"/>
      <c r="V590" s="59"/>
      <c r="W590" s="97"/>
    </row>
    <row r="591" spans="1:23" ht="14.25" x14ac:dyDescent="0.2">
      <c r="A591" s="51"/>
      <c r="B591" s="51"/>
      <c r="C591" s="49"/>
      <c r="D591" s="51"/>
      <c r="E591" s="49"/>
      <c r="F591" s="50"/>
      <c r="G591" s="51"/>
      <c r="H591" s="51"/>
      <c r="I591" s="51"/>
      <c r="J591" s="49"/>
      <c r="K591" s="49"/>
      <c r="L591" s="67"/>
      <c r="M591" s="67"/>
      <c r="N591" s="50"/>
      <c r="O591" s="50"/>
      <c r="P591" s="50"/>
      <c r="Q591" s="57"/>
      <c r="R591" s="72"/>
      <c r="S591" s="56"/>
      <c r="T591" s="67"/>
      <c r="U591" s="68"/>
      <c r="V591" s="59"/>
      <c r="W591" s="97"/>
    </row>
    <row r="592" spans="1:23" ht="14.25" x14ac:dyDescent="0.2">
      <c r="A592" s="51"/>
      <c r="B592" s="51"/>
      <c r="C592" s="49"/>
      <c r="D592" s="51"/>
      <c r="E592" s="49"/>
      <c r="F592" s="50"/>
      <c r="G592" s="51"/>
      <c r="H592" s="51"/>
      <c r="I592" s="51"/>
      <c r="J592" s="49"/>
      <c r="K592" s="49"/>
      <c r="L592" s="67"/>
      <c r="M592" s="67"/>
      <c r="N592" s="50"/>
      <c r="O592" s="50"/>
      <c r="P592" s="50"/>
      <c r="Q592" s="57"/>
      <c r="R592" s="72"/>
      <c r="S592" s="56"/>
      <c r="T592" s="67"/>
      <c r="U592" s="68"/>
      <c r="V592" s="59"/>
      <c r="W592" s="97"/>
    </row>
    <row r="593" spans="1:23" ht="14.25" x14ac:dyDescent="0.2">
      <c r="A593" s="51"/>
      <c r="B593" s="51"/>
      <c r="C593" s="49"/>
      <c r="D593" s="51"/>
      <c r="E593" s="49"/>
      <c r="F593" s="50"/>
      <c r="G593" s="51"/>
      <c r="H593" s="51"/>
      <c r="I593" s="51"/>
      <c r="J593" s="49"/>
      <c r="K593" s="49"/>
      <c r="L593" s="67"/>
      <c r="M593" s="67"/>
      <c r="N593" s="50"/>
      <c r="O593" s="50"/>
      <c r="P593" s="50"/>
      <c r="Q593" s="57"/>
      <c r="R593" s="72"/>
      <c r="S593" s="56"/>
      <c r="T593" s="67"/>
      <c r="U593" s="68"/>
      <c r="V593" s="59"/>
      <c r="W593" s="97"/>
    </row>
    <row r="594" spans="1:23" ht="14.25" x14ac:dyDescent="0.2">
      <c r="A594" s="51"/>
      <c r="B594" s="51"/>
      <c r="C594" s="49"/>
      <c r="D594" s="51"/>
      <c r="E594" s="49"/>
      <c r="F594" s="50"/>
      <c r="G594" s="51"/>
      <c r="H594" s="51"/>
      <c r="I594" s="51"/>
      <c r="J594" s="49"/>
      <c r="K594" s="49"/>
      <c r="L594" s="67"/>
      <c r="M594" s="67"/>
      <c r="N594" s="50"/>
      <c r="O594" s="50"/>
      <c r="P594" s="50"/>
      <c r="Q594" s="57"/>
      <c r="R594" s="72"/>
      <c r="S594" s="56"/>
      <c r="T594" s="67"/>
      <c r="U594" s="68"/>
      <c r="V594" s="59"/>
      <c r="W594" s="97"/>
    </row>
    <row r="595" spans="1:23" ht="14.25" x14ac:dyDescent="0.2">
      <c r="A595" s="51"/>
      <c r="B595" s="51"/>
      <c r="C595" s="49"/>
      <c r="D595" s="51"/>
      <c r="E595" s="49"/>
      <c r="F595" s="50"/>
      <c r="G595" s="51"/>
      <c r="H595" s="51"/>
      <c r="I595" s="51"/>
      <c r="J595" s="49"/>
      <c r="K595" s="49"/>
      <c r="L595" s="67"/>
      <c r="M595" s="67"/>
      <c r="N595" s="50"/>
      <c r="O595" s="50"/>
      <c r="P595" s="50"/>
      <c r="Q595" s="57"/>
      <c r="R595" s="72"/>
      <c r="S595" s="56"/>
      <c r="T595" s="67"/>
      <c r="U595" s="68"/>
      <c r="V595" s="59"/>
      <c r="W595" s="97"/>
    </row>
    <row r="596" spans="1:23" ht="14.25" x14ac:dyDescent="0.2">
      <c r="A596" s="51"/>
      <c r="B596" s="51"/>
      <c r="C596" s="49"/>
      <c r="D596" s="51"/>
      <c r="E596" s="49"/>
      <c r="F596" s="50"/>
      <c r="G596" s="51"/>
      <c r="H596" s="51"/>
      <c r="I596" s="51"/>
      <c r="J596" s="49"/>
      <c r="K596" s="49"/>
      <c r="L596" s="67"/>
      <c r="M596" s="67"/>
      <c r="N596" s="50"/>
      <c r="O596" s="50"/>
      <c r="P596" s="50"/>
      <c r="Q596" s="57"/>
      <c r="R596" s="72"/>
      <c r="S596" s="56"/>
      <c r="T596" s="67"/>
      <c r="U596" s="68"/>
      <c r="V596" s="59"/>
      <c r="W596" s="97"/>
    </row>
    <row r="597" spans="1:23" ht="14.25" x14ac:dyDescent="0.2">
      <c r="A597" s="51"/>
      <c r="B597" s="51"/>
      <c r="C597" s="49"/>
      <c r="D597" s="51"/>
      <c r="E597" s="49"/>
      <c r="F597" s="50"/>
      <c r="G597" s="51"/>
      <c r="H597" s="51"/>
      <c r="I597" s="51"/>
      <c r="J597" s="49"/>
      <c r="K597" s="49"/>
      <c r="L597" s="67"/>
      <c r="M597" s="67"/>
      <c r="N597" s="50"/>
      <c r="O597" s="50"/>
      <c r="P597" s="50"/>
      <c r="Q597" s="57"/>
      <c r="R597" s="72"/>
      <c r="S597" s="56"/>
      <c r="T597" s="67"/>
      <c r="U597" s="68"/>
      <c r="V597" s="59"/>
      <c r="W597" s="97"/>
    </row>
    <row r="598" spans="1:23" ht="14.25" x14ac:dyDescent="0.2">
      <c r="A598" s="51"/>
      <c r="B598" s="51"/>
      <c r="C598" s="49"/>
      <c r="D598" s="51"/>
      <c r="E598" s="49"/>
      <c r="F598" s="50"/>
      <c r="G598" s="51"/>
      <c r="H598" s="51"/>
      <c r="I598" s="51"/>
      <c r="J598" s="49"/>
      <c r="K598" s="49"/>
      <c r="L598" s="67"/>
      <c r="M598" s="67"/>
      <c r="N598" s="50"/>
      <c r="O598" s="50"/>
      <c r="P598" s="50"/>
      <c r="Q598" s="57"/>
      <c r="R598" s="72"/>
      <c r="S598" s="56"/>
      <c r="T598" s="67"/>
      <c r="U598" s="68"/>
      <c r="V598" s="59"/>
      <c r="W598" s="97"/>
    </row>
    <row r="599" spans="1:23" ht="14.25" x14ac:dyDescent="0.2">
      <c r="A599" s="51"/>
      <c r="B599" s="51"/>
      <c r="C599" s="49"/>
      <c r="D599" s="51"/>
      <c r="E599" s="49"/>
      <c r="F599" s="50"/>
      <c r="G599" s="51"/>
      <c r="H599" s="51"/>
      <c r="I599" s="51"/>
      <c r="J599" s="49"/>
      <c r="K599" s="49"/>
      <c r="L599" s="67"/>
      <c r="M599" s="67"/>
      <c r="N599" s="50"/>
      <c r="O599" s="50"/>
      <c r="P599" s="50"/>
      <c r="Q599" s="57"/>
      <c r="R599" s="72"/>
      <c r="S599" s="56"/>
      <c r="T599" s="67"/>
      <c r="U599" s="68"/>
      <c r="V599" s="59"/>
      <c r="W599" s="97"/>
    </row>
    <row r="600" spans="1:23" ht="14.25" x14ac:dyDescent="0.2">
      <c r="A600" s="51"/>
      <c r="B600" s="51"/>
      <c r="C600" s="49"/>
      <c r="D600" s="51"/>
      <c r="E600" s="49"/>
      <c r="F600" s="50"/>
      <c r="G600" s="51"/>
      <c r="H600" s="51"/>
      <c r="I600" s="51"/>
      <c r="J600" s="49"/>
      <c r="K600" s="49"/>
      <c r="L600" s="67"/>
      <c r="M600" s="67"/>
      <c r="N600" s="50"/>
      <c r="O600" s="50"/>
      <c r="P600" s="50"/>
      <c r="Q600" s="57"/>
      <c r="R600" s="72"/>
      <c r="S600" s="56"/>
      <c r="T600" s="67"/>
      <c r="U600" s="68"/>
      <c r="V600" s="59"/>
      <c r="W600" s="97"/>
    </row>
    <row r="601" spans="1:23" ht="14.25" x14ac:dyDescent="0.2">
      <c r="A601" s="51"/>
      <c r="B601" s="51"/>
      <c r="C601" s="49"/>
      <c r="D601" s="51"/>
      <c r="E601" s="49"/>
      <c r="F601" s="50"/>
      <c r="G601" s="51"/>
      <c r="H601" s="51"/>
      <c r="I601" s="51"/>
      <c r="J601" s="49"/>
      <c r="K601" s="49"/>
      <c r="L601" s="67"/>
      <c r="M601" s="67"/>
      <c r="N601" s="50"/>
      <c r="O601" s="50"/>
      <c r="P601" s="50"/>
      <c r="Q601" s="57"/>
      <c r="R601" s="72"/>
      <c r="S601" s="56"/>
      <c r="T601" s="67"/>
      <c r="U601" s="68"/>
      <c r="V601" s="59"/>
      <c r="W601" s="97"/>
    </row>
    <row r="602" spans="1:23" ht="14.25" x14ac:dyDescent="0.2">
      <c r="A602" s="51"/>
      <c r="B602" s="51"/>
      <c r="C602" s="49"/>
      <c r="D602" s="51"/>
      <c r="E602" s="49"/>
      <c r="F602" s="50"/>
      <c r="G602" s="51"/>
      <c r="H602" s="51"/>
      <c r="I602" s="51"/>
      <c r="J602" s="49"/>
      <c r="K602" s="49"/>
      <c r="L602" s="67"/>
      <c r="M602" s="67"/>
      <c r="N602" s="50"/>
      <c r="O602" s="50"/>
      <c r="P602" s="50"/>
      <c r="Q602" s="57"/>
      <c r="R602" s="72"/>
      <c r="S602" s="56"/>
      <c r="T602" s="67"/>
      <c r="U602" s="68"/>
      <c r="V602" s="59"/>
      <c r="W602" s="97"/>
    </row>
    <row r="603" spans="1:23" ht="14.25" x14ac:dyDescent="0.2">
      <c r="A603" s="51"/>
      <c r="B603" s="51"/>
      <c r="C603" s="49"/>
      <c r="D603" s="51"/>
      <c r="E603" s="49"/>
      <c r="F603" s="50"/>
      <c r="G603" s="51"/>
      <c r="H603" s="51"/>
      <c r="I603" s="51"/>
      <c r="J603" s="49"/>
      <c r="K603" s="49"/>
      <c r="L603" s="67"/>
      <c r="M603" s="67"/>
      <c r="N603" s="50"/>
      <c r="O603" s="50"/>
      <c r="P603" s="50"/>
      <c r="Q603" s="57"/>
      <c r="R603" s="72"/>
      <c r="S603" s="56"/>
      <c r="T603" s="67"/>
      <c r="U603" s="68"/>
      <c r="V603" s="59"/>
      <c r="W603" s="97"/>
    </row>
    <row r="604" spans="1:23" ht="14.25" x14ac:dyDescent="0.2">
      <c r="A604" s="51"/>
      <c r="B604" s="51"/>
      <c r="C604" s="49"/>
      <c r="D604" s="51"/>
      <c r="E604" s="49"/>
      <c r="F604" s="50"/>
      <c r="G604" s="51"/>
      <c r="H604" s="51"/>
      <c r="I604" s="51"/>
      <c r="J604" s="49"/>
      <c r="K604" s="49"/>
      <c r="L604" s="67"/>
      <c r="M604" s="67"/>
      <c r="N604" s="50"/>
      <c r="O604" s="50"/>
      <c r="P604" s="50"/>
      <c r="Q604" s="57"/>
      <c r="R604" s="72"/>
      <c r="S604" s="56"/>
      <c r="T604" s="67"/>
      <c r="U604" s="68"/>
      <c r="V604" s="59"/>
      <c r="W604" s="97"/>
    </row>
    <row r="605" spans="1:23" ht="14.25" x14ac:dyDescent="0.2">
      <c r="A605" s="51"/>
      <c r="B605" s="51"/>
      <c r="C605" s="49"/>
      <c r="D605" s="51"/>
      <c r="E605" s="49"/>
      <c r="F605" s="50"/>
      <c r="G605" s="51"/>
      <c r="H605" s="51"/>
      <c r="I605" s="51"/>
      <c r="J605" s="49"/>
      <c r="K605" s="49"/>
      <c r="L605" s="67"/>
      <c r="M605" s="67"/>
      <c r="N605" s="50"/>
      <c r="O605" s="50"/>
      <c r="P605" s="50"/>
      <c r="Q605" s="57"/>
      <c r="R605" s="72"/>
      <c r="S605" s="56"/>
      <c r="T605" s="67"/>
      <c r="U605" s="68"/>
      <c r="V605" s="59"/>
      <c r="W605" s="97"/>
    </row>
    <row r="606" spans="1:23" ht="14.25" x14ac:dyDescent="0.2">
      <c r="A606" s="51"/>
      <c r="B606" s="51"/>
      <c r="C606" s="49"/>
      <c r="D606" s="51"/>
      <c r="E606" s="49"/>
      <c r="F606" s="50"/>
      <c r="G606" s="51"/>
      <c r="H606" s="51"/>
      <c r="I606" s="51"/>
      <c r="J606" s="49"/>
      <c r="K606" s="49"/>
      <c r="L606" s="67"/>
      <c r="M606" s="67"/>
      <c r="N606" s="50"/>
      <c r="O606" s="50"/>
      <c r="P606" s="50"/>
      <c r="Q606" s="57"/>
      <c r="R606" s="72"/>
      <c r="S606" s="56"/>
      <c r="T606" s="67"/>
      <c r="U606" s="68"/>
      <c r="V606" s="59"/>
      <c r="W606" s="97"/>
    </row>
    <row r="607" spans="1:23" ht="14.25" x14ac:dyDescent="0.2">
      <c r="A607" s="51"/>
      <c r="B607" s="51"/>
      <c r="C607" s="49"/>
      <c r="D607" s="51"/>
      <c r="E607" s="49"/>
      <c r="F607" s="50"/>
      <c r="G607" s="51"/>
      <c r="H607" s="51"/>
      <c r="I607" s="51"/>
      <c r="J607" s="49"/>
      <c r="K607" s="49"/>
      <c r="L607" s="67"/>
      <c r="M607" s="67"/>
      <c r="N607" s="50"/>
      <c r="O607" s="50"/>
      <c r="P607" s="50"/>
      <c r="Q607" s="57"/>
      <c r="R607" s="72"/>
      <c r="S607" s="56"/>
      <c r="T607" s="67"/>
      <c r="U607" s="68"/>
      <c r="V607" s="59"/>
      <c r="W607" s="97"/>
    </row>
    <row r="608" spans="1:23" ht="14.25" x14ac:dyDescent="0.2">
      <c r="A608" s="51"/>
      <c r="B608" s="51"/>
      <c r="C608" s="49"/>
      <c r="D608" s="51"/>
      <c r="E608" s="49"/>
      <c r="F608" s="50"/>
      <c r="G608" s="51"/>
      <c r="H608" s="51"/>
      <c r="I608" s="51"/>
      <c r="J608" s="49"/>
      <c r="K608" s="49"/>
      <c r="L608" s="67"/>
      <c r="M608" s="67"/>
      <c r="N608" s="50"/>
      <c r="O608" s="50"/>
      <c r="P608" s="50"/>
      <c r="Q608" s="57"/>
      <c r="R608" s="72"/>
      <c r="S608" s="56"/>
      <c r="T608" s="67"/>
      <c r="U608" s="68"/>
      <c r="V608" s="59"/>
      <c r="W608" s="97"/>
    </row>
    <row r="609" spans="1:23" ht="14.25" x14ac:dyDescent="0.2">
      <c r="A609" s="51"/>
      <c r="B609" s="51"/>
      <c r="C609" s="49"/>
      <c r="D609" s="51"/>
      <c r="E609" s="49"/>
      <c r="F609" s="50"/>
      <c r="G609" s="51"/>
      <c r="H609" s="51"/>
      <c r="I609" s="51"/>
      <c r="J609" s="49"/>
      <c r="K609" s="49"/>
      <c r="L609" s="67"/>
      <c r="M609" s="67"/>
      <c r="N609" s="50"/>
      <c r="O609" s="50"/>
      <c r="P609" s="50"/>
      <c r="Q609" s="57"/>
      <c r="R609" s="72"/>
      <c r="S609" s="56"/>
      <c r="T609" s="67"/>
      <c r="U609" s="68"/>
      <c r="V609" s="59"/>
      <c r="W609" s="97"/>
    </row>
    <row r="610" spans="1:23" ht="14.25" x14ac:dyDescent="0.2">
      <c r="A610" s="51"/>
      <c r="B610" s="51"/>
      <c r="C610" s="49"/>
      <c r="D610" s="51"/>
      <c r="E610" s="49"/>
      <c r="F610" s="50"/>
      <c r="G610" s="51"/>
      <c r="H610" s="51"/>
      <c r="I610" s="51"/>
      <c r="J610" s="49"/>
      <c r="K610" s="49"/>
      <c r="L610" s="67"/>
      <c r="M610" s="67"/>
      <c r="N610" s="50"/>
      <c r="O610" s="50"/>
      <c r="P610" s="50"/>
      <c r="Q610" s="57"/>
      <c r="R610" s="72"/>
      <c r="S610" s="56"/>
      <c r="T610" s="67"/>
      <c r="U610" s="68"/>
      <c r="V610" s="59"/>
      <c r="W610" s="97"/>
    </row>
    <row r="611" spans="1:23" ht="14.25" x14ac:dyDescent="0.2">
      <c r="A611" s="51"/>
      <c r="B611" s="51"/>
      <c r="C611" s="49"/>
      <c r="D611" s="51"/>
      <c r="E611" s="49"/>
      <c r="F611" s="50"/>
      <c r="G611" s="51"/>
      <c r="H611" s="51"/>
      <c r="I611" s="51"/>
      <c r="J611" s="49"/>
      <c r="K611" s="49"/>
      <c r="L611" s="67"/>
      <c r="M611" s="67"/>
      <c r="N611" s="50"/>
      <c r="O611" s="50"/>
      <c r="P611" s="50"/>
      <c r="Q611" s="57"/>
      <c r="R611" s="72"/>
      <c r="S611" s="56"/>
      <c r="T611" s="67"/>
      <c r="U611" s="68"/>
      <c r="V611" s="59"/>
      <c r="W611" s="97"/>
    </row>
    <row r="612" spans="1:23" ht="14.25" x14ac:dyDescent="0.2">
      <c r="A612" s="51"/>
      <c r="B612" s="51"/>
      <c r="C612" s="49"/>
      <c r="D612" s="51"/>
      <c r="E612" s="49"/>
      <c r="F612" s="50"/>
      <c r="G612" s="51"/>
      <c r="H612" s="51"/>
      <c r="I612" s="51"/>
      <c r="J612" s="49"/>
      <c r="K612" s="49"/>
      <c r="L612" s="67"/>
      <c r="M612" s="67"/>
      <c r="N612" s="50"/>
      <c r="O612" s="50"/>
      <c r="P612" s="50"/>
      <c r="Q612" s="57"/>
      <c r="R612" s="72"/>
      <c r="S612" s="56"/>
      <c r="T612" s="67"/>
      <c r="U612" s="68"/>
      <c r="V612" s="59"/>
      <c r="W612" s="97"/>
    </row>
    <row r="613" spans="1:23" ht="14.25" x14ac:dyDescent="0.2">
      <c r="A613" s="51"/>
      <c r="B613" s="51"/>
      <c r="C613" s="49"/>
      <c r="D613" s="51"/>
      <c r="E613" s="49"/>
      <c r="F613" s="50"/>
      <c r="G613" s="51"/>
      <c r="H613" s="51"/>
      <c r="I613" s="51"/>
      <c r="J613" s="49"/>
      <c r="K613" s="49"/>
      <c r="L613" s="67"/>
      <c r="M613" s="67"/>
      <c r="N613" s="50"/>
      <c r="O613" s="50"/>
      <c r="P613" s="50"/>
      <c r="Q613" s="57"/>
      <c r="R613" s="72"/>
      <c r="S613" s="56"/>
      <c r="T613" s="67"/>
      <c r="U613" s="68"/>
      <c r="V613" s="59"/>
      <c r="W613" s="97"/>
    </row>
    <row r="614" spans="1:23" ht="14.25" x14ac:dyDescent="0.2">
      <c r="A614" s="51"/>
      <c r="B614" s="51"/>
      <c r="C614" s="49"/>
      <c r="D614" s="51"/>
      <c r="E614" s="49"/>
      <c r="F614" s="50"/>
      <c r="G614" s="51"/>
      <c r="H614" s="51"/>
      <c r="I614" s="51"/>
      <c r="J614" s="49"/>
      <c r="K614" s="49"/>
      <c r="L614" s="67"/>
      <c r="M614" s="67"/>
      <c r="N614" s="50"/>
      <c r="O614" s="50"/>
      <c r="P614" s="50"/>
      <c r="Q614" s="57"/>
      <c r="R614" s="72"/>
      <c r="S614" s="56"/>
      <c r="T614" s="67"/>
      <c r="U614" s="68"/>
      <c r="V614" s="59"/>
      <c r="W614" s="97"/>
    </row>
    <row r="615" spans="1:23" ht="14.25" x14ac:dyDescent="0.2">
      <c r="A615" s="51"/>
      <c r="B615" s="51"/>
      <c r="C615" s="49"/>
      <c r="D615" s="51"/>
      <c r="E615" s="49"/>
      <c r="F615" s="50"/>
      <c r="G615" s="51"/>
      <c r="H615" s="51"/>
      <c r="I615" s="51"/>
      <c r="J615" s="49"/>
      <c r="K615" s="49"/>
      <c r="L615" s="67"/>
      <c r="M615" s="67"/>
      <c r="N615" s="50"/>
      <c r="O615" s="50"/>
      <c r="P615" s="50"/>
      <c r="Q615" s="57"/>
      <c r="R615" s="72"/>
      <c r="S615" s="56"/>
      <c r="T615" s="67"/>
      <c r="U615" s="68"/>
      <c r="V615" s="59"/>
      <c r="W615" s="97"/>
    </row>
    <row r="616" spans="1:23" ht="14.25" x14ac:dyDescent="0.2">
      <c r="A616" s="51"/>
      <c r="B616" s="51"/>
      <c r="C616" s="49"/>
      <c r="D616" s="51"/>
      <c r="E616" s="49"/>
      <c r="F616" s="50"/>
      <c r="G616" s="51"/>
      <c r="H616" s="51"/>
      <c r="I616" s="51"/>
      <c r="J616" s="49"/>
      <c r="K616" s="49"/>
      <c r="L616" s="67"/>
      <c r="M616" s="67"/>
      <c r="N616" s="50"/>
      <c r="O616" s="50"/>
      <c r="P616" s="50"/>
      <c r="Q616" s="57"/>
      <c r="R616" s="72"/>
      <c r="S616" s="56"/>
      <c r="T616" s="67"/>
      <c r="U616" s="68"/>
      <c r="V616" s="59"/>
      <c r="W616" s="97"/>
    </row>
    <row r="617" spans="1:23" ht="14.25" x14ac:dyDescent="0.2">
      <c r="A617" s="51"/>
      <c r="B617" s="51"/>
      <c r="C617" s="49"/>
      <c r="D617" s="51"/>
      <c r="E617" s="49"/>
      <c r="F617" s="50"/>
      <c r="G617" s="51"/>
      <c r="H617" s="51"/>
      <c r="I617" s="51"/>
      <c r="J617" s="49"/>
      <c r="K617" s="49"/>
      <c r="L617" s="67"/>
      <c r="M617" s="67"/>
      <c r="N617" s="50"/>
      <c r="O617" s="50"/>
      <c r="P617" s="50"/>
      <c r="Q617" s="57"/>
      <c r="R617" s="72"/>
      <c r="S617" s="56"/>
      <c r="T617" s="67"/>
      <c r="U617" s="68"/>
      <c r="V617" s="59"/>
      <c r="W617" s="97"/>
    </row>
    <row r="618" spans="1:23" ht="14.25" x14ac:dyDescent="0.2">
      <c r="A618" s="51"/>
      <c r="B618" s="51"/>
      <c r="C618" s="49"/>
      <c r="D618" s="51"/>
      <c r="E618" s="49"/>
      <c r="F618" s="50"/>
      <c r="G618" s="51"/>
      <c r="H618" s="51"/>
      <c r="I618" s="51"/>
      <c r="J618" s="49"/>
      <c r="K618" s="49"/>
      <c r="L618" s="67"/>
      <c r="M618" s="67"/>
      <c r="N618" s="50"/>
      <c r="O618" s="50"/>
      <c r="P618" s="50"/>
      <c r="Q618" s="57"/>
      <c r="R618" s="72"/>
      <c r="S618" s="56"/>
      <c r="T618" s="67"/>
      <c r="U618" s="68"/>
      <c r="V618" s="59"/>
      <c r="W618" s="97"/>
    </row>
    <row r="619" spans="1:23" ht="14.25" x14ac:dyDescent="0.2">
      <c r="A619" s="51"/>
      <c r="B619" s="51"/>
      <c r="C619" s="49"/>
      <c r="D619" s="51"/>
      <c r="E619" s="49"/>
      <c r="F619" s="50"/>
      <c r="G619" s="51"/>
      <c r="H619" s="51"/>
      <c r="I619" s="51"/>
      <c r="J619" s="49"/>
      <c r="K619" s="49"/>
      <c r="L619" s="67"/>
      <c r="M619" s="67"/>
      <c r="N619" s="50"/>
      <c r="O619" s="50"/>
      <c r="P619" s="50"/>
      <c r="Q619" s="57"/>
      <c r="R619" s="72"/>
      <c r="S619" s="56"/>
      <c r="T619" s="67"/>
      <c r="U619" s="68"/>
      <c r="V619" s="59"/>
      <c r="W619" s="97"/>
    </row>
    <row r="620" spans="1:23" ht="14.25" x14ac:dyDescent="0.2">
      <c r="A620" s="51"/>
      <c r="B620" s="51"/>
      <c r="C620" s="49"/>
      <c r="D620" s="51"/>
      <c r="E620" s="49"/>
      <c r="F620" s="50"/>
      <c r="G620" s="51"/>
      <c r="H620" s="51"/>
      <c r="I620" s="51"/>
      <c r="J620" s="49"/>
      <c r="K620" s="49"/>
      <c r="L620" s="67"/>
      <c r="M620" s="67"/>
      <c r="N620" s="50"/>
      <c r="O620" s="50"/>
      <c r="P620" s="50"/>
      <c r="Q620" s="57"/>
      <c r="R620" s="72"/>
      <c r="S620" s="56"/>
      <c r="T620" s="67"/>
      <c r="U620" s="68"/>
      <c r="V620" s="59"/>
      <c r="W620" s="97"/>
    </row>
    <row r="621" spans="1:23" ht="14.25" x14ac:dyDescent="0.2">
      <c r="A621" s="51"/>
      <c r="B621" s="51"/>
      <c r="C621" s="49"/>
      <c r="D621" s="51"/>
      <c r="E621" s="49"/>
      <c r="F621" s="50"/>
      <c r="G621" s="51"/>
      <c r="H621" s="51"/>
      <c r="I621" s="51"/>
      <c r="J621" s="49"/>
      <c r="K621" s="49"/>
      <c r="L621" s="67"/>
      <c r="M621" s="67"/>
      <c r="N621" s="50"/>
      <c r="O621" s="50"/>
      <c r="P621" s="50"/>
      <c r="Q621" s="57"/>
      <c r="R621" s="72"/>
      <c r="S621" s="56"/>
      <c r="T621" s="67"/>
      <c r="U621" s="68"/>
      <c r="V621" s="59"/>
      <c r="W621" s="97"/>
    </row>
    <row r="622" spans="1:23" ht="14.25" x14ac:dyDescent="0.2">
      <c r="A622" s="51"/>
      <c r="B622" s="51"/>
      <c r="C622" s="49"/>
      <c r="D622" s="51"/>
      <c r="E622" s="49"/>
      <c r="F622" s="50"/>
      <c r="G622" s="51"/>
      <c r="H622" s="51"/>
      <c r="I622" s="51"/>
      <c r="J622" s="49"/>
      <c r="K622" s="49"/>
      <c r="L622" s="67"/>
      <c r="M622" s="67"/>
      <c r="N622" s="50"/>
      <c r="O622" s="50"/>
      <c r="P622" s="50"/>
      <c r="Q622" s="57"/>
      <c r="R622" s="72"/>
      <c r="S622" s="56"/>
      <c r="T622" s="67"/>
      <c r="U622" s="68"/>
      <c r="V622" s="59"/>
      <c r="W622" s="97"/>
    </row>
    <row r="623" spans="1:23" ht="14.25" x14ac:dyDescent="0.2">
      <c r="A623" s="51"/>
      <c r="B623" s="51"/>
      <c r="C623" s="49"/>
      <c r="D623" s="51"/>
      <c r="E623" s="49"/>
      <c r="F623" s="50"/>
      <c r="G623" s="51"/>
      <c r="H623" s="51"/>
      <c r="I623" s="51"/>
      <c r="J623" s="49"/>
      <c r="K623" s="49"/>
      <c r="L623" s="67"/>
      <c r="M623" s="67"/>
      <c r="N623" s="50"/>
      <c r="O623" s="50"/>
      <c r="P623" s="50"/>
      <c r="Q623" s="57"/>
      <c r="R623" s="72"/>
      <c r="S623" s="56"/>
      <c r="T623" s="67"/>
      <c r="U623" s="68"/>
      <c r="V623" s="59"/>
      <c r="W623" s="97"/>
    </row>
    <row r="624" spans="1:23" ht="14.25" x14ac:dyDescent="0.2">
      <c r="A624" s="51"/>
      <c r="B624" s="51"/>
      <c r="C624" s="49"/>
      <c r="D624" s="51"/>
      <c r="E624" s="49"/>
      <c r="F624" s="50"/>
      <c r="G624" s="51"/>
      <c r="H624" s="51"/>
      <c r="I624" s="51"/>
      <c r="J624" s="49"/>
      <c r="K624" s="49"/>
      <c r="L624" s="67"/>
      <c r="M624" s="67"/>
      <c r="N624" s="50"/>
      <c r="O624" s="50"/>
      <c r="P624" s="50"/>
      <c r="Q624" s="57"/>
      <c r="R624" s="72"/>
      <c r="S624" s="56"/>
      <c r="T624" s="67"/>
      <c r="U624" s="68"/>
      <c r="V624" s="59"/>
      <c r="W624" s="97"/>
    </row>
    <row r="625" spans="1:23" ht="14.25" x14ac:dyDescent="0.2">
      <c r="A625" s="51"/>
      <c r="B625" s="51"/>
      <c r="C625" s="49"/>
      <c r="D625" s="51"/>
      <c r="E625" s="49"/>
      <c r="F625" s="50"/>
      <c r="G625" s="51"/>
      <c r="H625" s="51"/>
      <c r="I625" s="51"/>
      <c r="J625" s="49"/>
      <c r="K625" s="49"/>
      <c r="L625" s="67"/>
      <c r="M625" s="67"/>
      <c r="N625" s="50"/>
      <c r="O625" s="50"/>
      <c r="P625" s="50"/>
      <c r="Q625" s="57"/>
      <c r="R625" s="72"/>
      <c r="S625" s="56"/>
      <c r="T625" s="67"/>
      <c r="U625" s="68"/>
      <c r="V625" s="59"/>
      <c r="W625" s="97"/>
    </row>
    <row r="626" spans="1:23" ht="14.25" x14ac:dyDescent="0.2">
      <c r="A626" s="51"/>
      <c r="B626" s="51"/>
      <c r="C626" s="49"/>
      <c r="D626" s="51"/>
      <c r="E626" s="49"/>
      <c r="F626" s="50"/>
      <c r="G626" s="51"/>
      <c r="H626" s="51"/>
      <c r="I626" s="51"/>
      <c r="J626" s="49"/>
      <c r="K626" s="49"/>
      <c r="L626" s="67"/>
      <c r="M626" s="67"/>
      <c r="N626" s="50"/>
      <c r="O626" s="50"/>
      <c r="P626" s="50"/>
      <c r="Q626" s="57"/>
      <c r="R626" s="72"/>
      <c r="S626" s="56"/>
      <c r="T626" s="67"/>
      <c r="U626" s="68"/>
      <c r="V626" s="59"/>
      <c r="W626" s="97"/>
    </row>
    <row r="627" spans="1:23" ht="14.25" x14ac:dyDescent="0.2">
      <c r="A627" s="51"/>
      <c r="B627" s="51"/>
      <c r="C627" s="49"/>
      <c r="D627" s="51"/>
      <c r="E627" s="49"/>
      <c r="F627" s="50"/>
      <c r="G627" s="51"/>
      <c r="H627" s="51"/>
      <c r="I627" s="51"/>
      <c r="J627" s="49"/>
      <c r="K627" s="49"/>
      <c r="L627" s="67"/>
      <c r="M627" s="67"/>
      <c r="N627" s="50"/>
      <c r="O627" s="50"/>
      <c r="P627" s="50"/>
      <c r="Q627" s="57"/>
      <c r="R627" s="72"/>
      <c r="S627" s="56"/>
      <c r="T627" s="67"/>
      <c r="U627" s="68"/>
      <c r="V627" s="59"/>
      <c r="W627" s="97"/>
    </row>
    <row r="628" spans="1:23" ht="14.25" x14ac:dyDescent="0.2">
      <c r="A628" s="51"/>
      <c r="B628" s="51"/>
      <c r="C628" s="49"/>
      <c r="D628" s="51"/>
      <c r="E628" s="49"/>
      <c r="F628" s="50"/>
      <c r="G628" s="51"/>
      <c r="H628" s="51"/>
      <c r="I628" s="51"/>
      <c r="J628" s="49"/>
      <c r="K628" s="49"/>
      <c r="L628" s="67"/>
      <c r="M628" s="67"/>
      <c r="N628" s="50"/>
      <c r="O628" s="50"/>
      <c r="P628" s="50"/>
      <c r="Q628" s="57"/>
      <c r="R628" s="72"/>
      <c r="S628" s="56"/>
      <c r="T628" s="67"/>
      <c r="U628" s="68"/>
      <c r="V628" s="59"/>
      <c r="W628" s="97"/>
    </row>
    <row r="629" spans="1:23" ht="14.25" x14ac:dyDescent="0.2">
      <c r="A629" s="51"/>
      <c r="B629" s="51"/>
      <c r="C629" s="49"/>
      <c r="D629" s="51"/>
      <c r="E629" s="49"/>
      <c r="F629" s="50"/>
      <c r="G629" s="51"/>
      <c r="H629" s="51"/>
      <c r="I629" s="51"/>
      <c r="J629" s="49"/>
      <c r="K629" s="49"/>
      <c r="L629" s="67"/>
      <c r="M629" s="67"/>
      <c r="N629" s="50"/>
      <c r="O629" s="50"/>
      <c r="P629" s="50"/>
      <c r="Q629" s="57"/>
      <c r="R629" s="72"/>
      <c r="S629" s="56"/>
      <c r="T629" s="67"/>
      <c r="U629" s="68"/>
      <c r="V629" s="59"/>
      <c r="W629" s="97"/>
    </row>
    <row r="630" spans="1:23" ht="14.25" x14ac:dyDescent="0.2">
      <c r="A630" s="51"/>
      <c r="B630" s="51"/>
      <c r="C630" s="49"/>
      <c r="D630" s="51"/>
      <c r="E630" s="49"/>
      <c r="F630" s="50"/>
      <c r="G630" s="51"/>
      <c r="H630" s="51"/>
      <c r="I630" s="51"/>
      <c r="J630" s="49"/>
      <c r="K630" s="49"/>
      <c r="L630" s="67"/>
      <c r="M630" s="67"/>
      <c r="N630" s="50"/>
      <c r="O630" s="50"/>
      <c r="P630" s="50"/>
      <c r="Q630" s="57"/>
      <c r="R630" s="72"/>
      <c r="S630" s="56"/>
      <c r="T630" s="67"/>
      <c r="U630" s="68"/>
      <c r="V630" s="59"/>
      <c r="W630" s="97"/>
    </row>
    <row r="631" spans="1:23" ht="14.25" x14ac:dyDescent="0.2">
      <c r="A631" s="51"/>
      <c r="B631" s="51"/>
      <c r="C631" s="49"/>
      <c r="D631" s="51"/>
      <c r="E631" s="49"/>
      <c r="F631" s="50"/>
      <c r="G631" s="51"/>
      <c r="H631" s="51"/>
      <c r="I631" s="51"/>
      <c r="J631" s="49"/>
      <c r="K631" s="49"/>
      <c r="L631" s="67"/>
      <c r="M631" s="67"/>
      <c r="N631" s="50"/>
      <c r="O631" s="50"/>
      <c r="P631" s="50"/>
      <c r="Q631" s="57"/>
      <c r="R631" s="72"/>
      <c r="S631" s="56"/>
      <c r="T631" s="67"/>
      <c r="U631" s="68"/>
      <c r="V631" s="59"/>
      <c r="W631" s="97"/>
    </row>
    <row r="632" spans="1:23" ht="14.25" x14ac:dyDescent="0.2">
      <c r="A632" s="51"/>
      <c r="B632" s="51"/>
      <c r="C632" s="49"/>
      <c r="D632" s="51"/>
      <c r="E632" s="49"/>
      <c r="F632" s="50"/>
      <c r="G632" s="51"/>
      <c r="H632" s="51"/>
      <c r="I632" s="51"/>
      <c r="J632" s="49"/>
      <c r="K632" s="49"/>
      <c r="L632" s="67"/>
      <c r="M632" s="67"/>
      <c r="N632" s="50"/>
      <c r="O632" s="50"/>
      <c r="P632" s="50"/>
      <c r="Q632" s="57"/>
      <c r="R632" s="72"/>
      <c r="S632" s="56"/>
      <c r="T632" s="67"/>
      <c r="U632" s="68"/>
      <c r="V632" s="59"/>
      <c r="W632" s="97"/>
    </row>
    <row r="633" spans="1:23" ht="14.25" x14ac:dyDescent="0.2">
      <c r="A633" s="51"/>
      <c r="B633" s="51"/>
      <c r="C633" s="49"/>
      <c r="D633" s="51"/>
      <c r="E633" s="49"/>
      <c r="F633" s="50"/>
      <c r="G633" s="51"/>
      <c r="H633" s="51"/>
      <c r="I633" s="51"/>
      <c r="J633" s="49"/>
      <c r="K633" s="49"/>
      <c r="L633" s="67"/>
      <c r="M633" s="67"/>
      <c r="N633" s="50"/>
      <c r="O633" s="50"/>
      <c r="P633" s="50"/>
      <c r="Q633" s="57"/>
      <c r="R633" s="72"/>
      <c r="S633" s="56"/>
      <c r="T633" s="67"/>
      <c r="U633" s="68"/>
      <c r="V633" s="59"/>
      <c r="W633" s="97"/>
    </row>
    <row r="634" spans="1:23" ht="14.25" x14ac:dyDescent="0.2">
      <c r="A634" s="51"/>
      <c r="B634" s="51"/>
      <c r="C634" s="49"/>
      <c r="D634" s="51"/>
      <c r="E634" s="49"/>
      <c r="F634" s="50"/>
      <c r="G634" s="51"/>
      <c r="H634" s="51"/>
      <c r="I634" s="51"/>
      <c r="J634" s="49"/>
      <c r="K634" s="49"/>
      <c r="L634" s="67"/>
      <c r="M634" s="67"/>
      <c r="N634" s="50"/>
      <c r="O634" s="50"/>
      <c r="P634" s="50"/>
      <c r="Q634" s="57"/>
      <c r="R634" s="72"/>
      <c r="S634" s="56"/>
      <c r="T634" s="67"/>
      <c r="U634" s="68"/>
      <c r="V634" s="59"/>
      <c r="W634" s="97"/>
    </row>
    <row r="635" spans="1:23" ht="14.25" x14ac:dyDescent="0.2">
      <c r="A635" s="51"/>
      <c r="B635" s="51"/>
      <c r="C635" s="49"/>
      <c r="D635" s="51"/>
      <c r="E635" s="49"/>
      <c r="F635" s="50"/>
      <c r="G635" s="51"/>
      <c r="H635" s="51"/>
      <c r="I635" s="51"/>
      <c r="J635" s="49"/>
      <c r="K635" s="49"/>
      <c r="L635" s="67"/>
      <c r="M635" s="67"/>
      <c r="N635" s="50"/>
      <c r="O635" s="50"/>
      <c r="P635" s="50"/>
      <c r="Q635" s="57"/>
      <c r="R635" s="72"/>
      <c r="S635" s="56"/>
      <c r="T635" s="67"/>
      <c r="U635" s="68"/>
      <c r="V635" s="59"/>
      <c r="W635" s="97"/>
    </row>
    <row r="636" spans="1:23" ht="14.25" x14ac:dyDescent="0.2">
      <c r="A636" s="51"/>
      <c r="B636" s="51"/>
      <c r="C636" s="49"/>
      <c r="D636" s="51"/>
      <c r="E636" s="49"/>
      <c r="F636" s="50"/>
      <c r="G636" s="51"/>
      <c r="H636" s="51"/>
      <c r="I636" s="51"/>
      <c r="J636" s="49"/>
      <c r="K636" s="49"/>
      <c r="L636" s="67"/>
      <c r="M636" s="67"/>
      <c r="N636" s="50"/>
      <c r="O636" s="50"/>
      <c r="P636" s="50"/>
      <c r="Q636" s="57"/>
      <c r="R636" s="72"/>
      <c r="S636" s="56"/>
      <c r="T636" s="67"/>
      <c r="U636" s="68"/>
      <c r="V636" s="59"/>
      <c r="W636" s="97"/>
    </row>
    <row r="637" spans="1:23" ht="14.25" x14ac:dyDescent="0.2">
      <c r="A637" s="51"/>
      <c r="B637" s="51"/>
      <c r="C637" s="49"/>
      <c r="D637" s="51"/>
      <c r="E637" s="49"/>
      <c r="F637" s="50"/>
      <c r="G637" s="51"/>
      <c r="H637" s="51"/>
      <c r="I637" s="51"/>
      <c r="J637" s="49"/>
      <c r="K637" s="49"/>
      <c r="L637" s="67"/>
      <c r="M637" s="67"/>
      <c r="N637" s="50"/>
      <c r="O637" s="50"/>
      <c r="P637" s="50"/>
      <c r="Q637" s="57"/>
      <c r="R637" s="72"/>
      <c r="S637" s="56"/>
      <c r="T637" s="67"/>
      <c r="U637" s="68"/>
      <c r="V637" s="59"/>
      <c r="W637" s="97"/>
    </row>
    <row r="638" spans="1:23" ht="14.25" x14ac:dyDescent="0.2">
      <c r="A638" s="51"/>
      <c r="B638" s="51"/>
      <c r="C638" s="49"/>
      <c r="D638" s="51"/>
      <c r="E638" s="49"/>
      <c r="F638" s="50"/>
      <c r="G638" s="51"/>
      <c r="H638" s="51"/>
      <c r="I638" s="51"/>
      <c r="J638" s="49"/>
      <c r="K638" s="49"/>
      <c r="L638" s="67"/>
      <c r="M638" s="67"/>
      <c r="N638" s="50"/>
      <c r="O638" s="50"/>
      <c r="P638" s="50"/>
      <c r="Q638" s="57"/>
      <c r="R638" s="72"/>
      <c r="S638" s="56"/>
      <c r="T638" s="67"/>
      <c r="U638" s="68"/>
      <c r="V638" s="59"/>
      <c r="W638" s="97"/>
    </row>
    <row r="639" spans="1:23" ht="14.25" x14ac:dyDescent="0.2">
      <c r="A639" s="51"/>
      <c r="B639" s="51"/>
      <c r="C639" s="49"/>
      <c r="D639" s="51"/>
      <c r="E639" s="49"/>
      <c r="F639" s="50"/>
      <c r="G639" s="51"/>
      <c r="H639" s="51"/>
      <c r="I639" s="51"/>
      <c r="J639" s="49"/>
      <c r="K639" s="49"/>
      <c r="L639" s="67"/>
      <c r="M639" s="67"/>
      <c r="N639" s="50"/>
      <c r="O639" s="50"/>
      <c r="P639" s="50"/>
      <c r="Q639" s="57"/>
      <c r="R639" s="72"/>
      <c r="S639" s="56"/>
      <c r="T639" s="67"/>
      <c r="U639" s="68"/>
      <c r="V639" s="59"/>
      <c r="W639" s="97"/>
    </row>
    <row r="640" spans="1:23" ht="14.25" x14ac:dyDescent="0.2">
      <c r="A640" s="51"/>
      <c r="B640" s="51"/>
      <c r="C640" s="49"/>
      <c r="D640" s="51"/>
      <c r="E640" s="49"/>
      <c r="F640" s="50"/>
      <c r="G640" s="51"/>
      <c r="H640" s="51"/>
      <c r="I640" s="51"/>
      <c r="J640" s="49"/>
      <c r="K640" s="49"/>
      <c r="L640" s="67"/>
      <c r="M640" s="67"/>
      <c r="N640" s="50"/>
      <c r="O640" s="50"/>
      <c r="P640" s="50"/>
      <c r="Q640" s="57"/>
      <c r="R640" s="72"/>
      <c r="S640" s="56"/>
      <c r="T640" s="67"/>
      <c r="U640" s="68"/>
      <c r="V640" s="59"/>
      <c r="W640" s="97"/>
    </row>
    <row r="641" spans="1:23" ht="14.25" x14ac:dyDescent="0.2">
      <c r="A641" s="51"/>
      <c r="B641" s="51"/>
      <c r="C641" s="49"/>
      <c r="D641" s="51"/>
      <c r="E641" s="49"/>
      <c r="F641" s="50"/>
      <c r="G641" s="51"/>
      <c r="H641" s="51"/>
      <c r="I641" s="51"/>
      <c r="J641" s="49"/>
      <c r="K641" s="49"/>
      <c r="L641" s="67"/>
      <c r="M641" s="67"/>
      <c r="N641" s="50"/>
      <c r="O641" s="50"/>
      <c r="P641" s="50"/>
      <c r="Q641" s="57"/>
      <c r="R641" s="72"/>
      <c r="S641" s="56"/>
      <c r="T641" s="67"/>
      <c r="U641" s="68"/>
      <c r="V641" s="59"/>
      <c r="W641" s="97"/>
    </row>
    <row r="642" spans="1:23" ht="14.25" x14ac:dyDescent="0.2">
      <c r="A642" s="51"/>
      <c r="B642" s="51"/>
      <c r="C642" s="49"/>
      <c r="D642" s="51"/>
      <c r="E642" s="49"/>
      <c r="F642" s="50"/>
      <c r="G642" s="51"/>
      <c r="H642" s="51"/>
      <c r="I642" s="51"/>
      <c r="J642" s="49"/>
      <c r="K642" s="49"/>
      <c r="L642" s="67"/>
      <c r="M642" s="67"/>
      <c r="N642" s="50"/>
      <c r="O642" s="50"/>
      <c r="P642" s="50"/>
      <c r="Q642" s="57"/>
      <c r="R642" s="72"/>
      <c r="S642" s="56"/>
      <c r="T642" s="67"/>
      <c r="U642" s="68"/>
      <c r="V642" s="59"/>
      <c r="W642" s="97"/>
    </row>
    <row r="643" spans="1:23" ht="14.25" x14ac:dyDescent="0.2">
      <c r="A643" s="51"/>
      <c r="B643" s="51"/>
      <c r="C643" s="49"/>
      <c r="D643" s="51"/>
      <c r="E643" s="49"/>
      <c r="F643" s="50"/>
      <c r="G643" s="51"/>
      <c r="H643" s="51"/>
      <c r="I643" s="51"/>
      <c r="J643" s="49"/>
      <c r="K643" s="49"/>
      <c r="L643" s="67"/>
      <c r="M643" s="67"/>
      <c r="N643" s="50"/>
      <c r="O643" s="50"/>
      <c r="P643" s="50"/>
      <c r="Q643" s="57"/>
      <c r="R643" s="72"/>
      <c r="S643" s="56"/>
      <c r="T643" s="67"/>
      <c r="U643" s="68"/>
      <c r="V643" s="59"/>
      <c r="W643" s="97"/>
    </row>
    <row r="644" spans="1:23" ht="14.25" x14ac:dyDescent="0.2">
      <c r="A644" s="51"/>
      <c r="B644" s="51"/>
      <c r="C644" s="49"/>
      <c r="D644" s="51"/>
      <c r="E644" s="49"/>
      <c r="F644" s="50"/>
      <c r="G644" s="51"/>
      <c r="H644" s="51"/>
      <c r="I644" s="51"/>
      <c r="J644" s="49"/>
      <c r="K644" s="49"/>
      <c r="L644" s="67"/>
      <c r="M644" s="67"/>
      <c r="N644" s="50"/>
      <c r="O644" s="50"/>
      <c r="P644" s="50"/>
      <c r="Q644" s="57"/>
      <c r="R644" s="72"/>
      <c r="S644" s="56"/>
      <c r="T644" s="67"/>
      <c r="U644" s="68"/>
      <c r="V644" s="59"/>
      <c r="W644" s="97"/>
    </row>
    <row r="645" spans="1:23" ht="14.25" x14ac:dyDescent="0.2">
      <c r="A645" s="51"/>
      <c r="B645" s="51"/>
      <c r="C645" s="49"/>
      <c r="D645" s="51"/>
      <c r="E645" s="49"/>
      <c r="F645" s="50"/>
      <c r="G645" s="51"/>
      <c r="H645" s="51"/>
      <c r="I645" s="51"/>
      <c r="J645" s="49"/>
      <c r="K645" s="49"/>
      <c r="L645" s="67"/>
      <c r="M645" s="67"/>
      <c r="N645" s="50"/>
      <c r="O645" s="50"/>
      <c r="P645" s="50"/>
      <c r="Q645" s="57"/>
      <c r="R645" s="72"/>
      <c r="S645" s="56"/>
      <c r="T645" s="67"/>
      <c r="U645" s="68"/>
      <c r="V645" s="59"/>
      <c r="W645" s="97"/>
    </row>
    <row r="646" spans="1:23" ht="14.25" x14ac:dyDescent="0.2">
      <c r="A646" s="51"/>
      <c r="B646" s="51"/>
      <c r="C646" s="49"/>
      <c r="D646" s="51"/>
      <c r="E646" s="49"/>
      <c r="F646" s="50"/>
      <c r="G646" s="51"/>
      <c r="H646" s="51"/>
      <c r="I646" s="51"/>
      <c r="J646" s="49"/>
      <c r="K646" s="49"/>
      <c r="L646" s="67"/>
      <c r="M646" s="67"/>
      <c r="N646" s="50"/>
      <c r="O646" s="50"/>
      <c r="P646" s="50"/>
      <c r="Q646" s="57"/>
      <c r="R646" s="72"/>
      <c r="S646" s="56"/>
      <c r="T646" s="67"/>
      <c r="U646" s="68"/>
      <c r="V646" s="59"/>
      <c r="W646" s="97"/>
    </row>
    <row r="647" spans="1:23" ht="14.25" x14ac:dyDescent="0.2">
      <c r="A647" s="51"/>
      <c r="B647" s="51"/>
      <c r="C647" s="49"/>
      <c r="D647" s="51"/>
      <c r="E647" s="49"/>
      <c r="F647" s="50"/>
      <c r="G647" s="51"/>
      <c r="H647" s="51"/>
      <c r="I647" s="51"/>
      <c r="J647" s="49"/>
      <c r="K647" s="49"/>
      <c r="L647" s="67"/>
      <c r="M647" s="67"/>
      <c r="N647" s="50"/>
      <c r="O647" s="50"/>
      <c r="P647" s="50"/>
      <c r="Q647" s="57"/>
      <c r="R647" s="72"/>
      <c r="S647" s="56"/>
      <c r="T647" s="67"/>
      <c r="U647" s="68"/>
      <c r="V647" s="59"/>
      <c r="W647" s="97"/>
    </row>
    <row r="648" spans="1:23" ht="14.25" x14ac:dyDescent="0.2">
      <c r="A648" s="51"/>
      <c r="B648" s="51"/>
      <c r="C648" s="49"/>
      <c r="D648" s="51"/>
      <c r="E648" s="49"/>
      <c r="F648" s="50"/>
      <c r="G648" s="51"/>
      <c r="H648" s="51"/>
      <c r="I648" s="51"/>
      <c r="J648" s="49"/>
      <c r="K648" s="49"/>
      <c r="L648" s="67"/>
      <c r="M648" s="67"/>
      <c r="N648" s="50"/>
      <c r="O648" s="50"/>
      <c r="P648" s="50"/>
      <c r="Q648" s="57"/>
      <c r="R648" s="72"/>
      <c r="S648" s="56"/>
      <c r="T648" s="67"/>
      <c r="U648" s="68"/>
      <c r="V648" s="59"/>
      <c r="W648" s="97"/>
    </row>
    <row r="649" spans="1:23" ht="14.25" x14ac:dyDescent="0.2">
      <c r="A649" s="51"/>
      <c r="B649" s="51"/>
      <c r="C649" s="49"/>
      <c r="D649" s="51"/>
      <c r="E649" s="49"/>
      <c r="F649" s="50"/>
      <c r="G649" s="51"/>
      <c r="H649" s="51"/>
      <c r="I649" s="51"/>
      <c r="J649" s="49"/>
      <c r="K649" s="49"/>
      <c r="L649" s="67"/>
      <c r="M649" s="67"/>
      <c r="N649" s="50"/>
      <c r="O649" s="50"/>
      <c r="P649" s="50"/>
      <c r="Q649" s="57"/>
      <c r="R649" s="72"/>
      <c r="S649" s="56"/>
      <c r="T649" s="67"/>
      <c r="U649" s="68"/>
      <c r="V649" s="59"/>
      <c r="W649" s="97"/>
    </row>
    <row r="650" spans="1:23" ht="14.25" x14ac:dyDescent="0.2">
      <c r="A650" s="51"/>
      <c r="B650" s="51"/>
      <c r="C650" s="49"/>
      <c r="D650" s="51"/>
      <c r="E650" s="49"/>
      <c r="F650" s="50"/>
      <c r="G650" s="51"/>
      <c r="H650" s="51"/>
      <c r="I650" s="51"/>
      <c r="J650" s="49"/>
      <c r="K650" s="49"/>
      <c r="L650" s="67"/>
      <c r="M650" s="67"/>
      <c r="N650" s="50"/>
      <c r="O650" s="50"/>
      <c r="P650" s="50"/>
      <c r="Q650" s="57"/>
      <c r="R650" s="72"/>
      <c r="S650" s="56"/>
      <c r="T650" s="67"/>
      <c r="U650" s="68"/>
      <c r="V650" s="59"/>
      <c r="W650" s="97"/>
    </row>
    <row r="651" spans="1:23" ht="14.25" x14ac:dyDescent="0.2">
      <c r="A651" s="51"/>
      <c r="B651" s="51"/>
      <c r="C651" s="49"/>
      <c r="D651" s="51"/>
      <c r="E651" s="49"/>
      <c r="F651" s="50"/>
      <c r="G651" s="51"/>
      <c r="H651" s="51"/>
      <c r="I651" s="51"/>
      <c r="J651" s="49"/>
      <c r="K651" s="49"/>
      <c r="L651" s="67"/>
      <c r="M651" s="67"/>
      <c r="N651" s="50"/>
      <c r="O651" s="50"/>
      <c r="P651" s="50"/>
      <c r="Q651" s="57"/>
      <c r="R651" s="72"/>
      <c r="S651" s="56"/>
      <c r="T651" s="67"/>
      <c r="U651" s="68"/>
      <c r="V651" s="59"/>
      <c r="W651" s="97"/>
    </row>
    <row r="652" spans="1:23" ht="14.25" x14ac:dyDescent="0.2">
      <c r="A652" s="51"/>
      <c r="B652" s="51"/>
      <c r="C652" s="49"/>
      <c r="D652" s="51"/>
      <c r="E652" s="49"/>
      <c r="F652" s="50"/>
      <c r="G652" s="51"/>
      <c r="H652" s="51"/>
      <c r="I652" s="51"/>
      <c r="J652" s="49"/>
      <c r="K652" s="49"/>
      <c r="L652" s="67"/>
      <c r="M652" s="67"/>
      <c r="N652" s="50"/>
      <c r="O652" s="50"/>
      <c r="P652" s="50"/>
      <c r="Q652" s="57"/>
      <c r="R652" s="72"/>
      <c r="S652" s="56"/>
      <c r="T652" s="67"/>
      <c r="U652" s="68"/>
      <c r="V652" s="59"/>
      <c r="W652" s="97"/>
    </row>
    <row r="653" spans="1:23" ht="14.25" x14ac:dyDescent="0.2">
      <c r="A653" s="51"/>
      <c r="B653" s="51"/>
      <c r="C653" s="49"/>
      <c r="D653" s="51"/>
      <c r="E653" s="49"/>
      <c r="F653" s="50"/>
      <c r="G653" s="51"/>
      <c r="H653" s="51"/>
      <c r="I653" s="51"/>
      <c r="J653" s="49"/>
      <c r="K653" s="49"/>
      <c r="L653" s="67"/>
      <c r="M653" s="67"/>
      <c r="N653" s="50"/>
      <c r="O653" s="50"/>
      <c r="P653" s="50"/>
      <c r="Q653" s="57"/>
      <c r="R653" s="72"/>
      <c r="S653" s="56"/>
      <c r="T653" s="67"/>
      <c r="U653" s="68"/>
      <c r="V653" s="59"/>
      <c r="W653" s="97"/>
    </row>
    <row r="654" spans="1:23" ht="14.25" x14ac:dyDescent="0.2">
      <c r="A654" s="51"/>
      <c r="B654" s="51"/>
      <c r="C654" s="49"/>
      <c r="D654" s="51"/>
      <c r="E654" s="49"/>
      <c r="F654" s="50"/>
      <c r="G654" s="51"/>
      <c r="H654" s="51"/>
      <c r="I654" s="51"/>
      <c r="J654" s="49"/>
      <c r="K654" s="49"/>
      <c r="L654" s="67"/>
      <c r="M654" s="67"/>
      <c r="N654" s="50"/>
      <c r="O654" s="50"/>
      <c r="P654" s="50"/>
      <c r="Q654" s="57"/>
      <c r="R654" s="72"/>
      <c r="S654" s="56"/>
      <c r="T654" s="67"/>
      <c r="U654" s="68"/>
      <c r="V654" s="59"/>
      <c r="W654" s="97"/>
    </row>
    <row r="655" spans="1:23" ht="14.25" x14ac:dyDescent="0.2">
      <c r="A655" s="51"/>
      <c r="B655" s="51"/>
      <c r="C655" s="49"/>
      <c r="D655" s="51"/>
      <c r="E655" s="49"/>
      <c r="F655" s="50"/>
      <c r="G655" s="51"/>
      <c r="H655" s="51"/>
      <c r="I655" s="51"/>
      <c r="J655" s="49"/>
      <c r="K655" s="49"/>
      <c r="L655" s="67"/>
      <c r="M655" s="67"/>
      <c r="N655" s="50"/>
      <c r="O655" s="50"/>
      <c r="P655" s="50"/>
      <c r="Q655" s="57"/>
      <c r="R655" s="72"/>
      <c r="S655" s="56"/>
      <c r="T655" s="67"/>
      <c r="U655" s="68"/>
      <c r="V655" s="59"/>
      <c r="W655" s="97"/>
    </row>
    <row r="656" spans="1:23" ht="14.25" x14ac:dyDescent="0.2">
      <c r="A656" s="51"/>
      <c r="B656" s="51"/>
      <c r="C656" s="49"/>
      <c r="D656" s="51"/>
      <c r="E656" s="49"/>
      <c r="F656" s="50"/>
      <c r="G656" s="51"/>
      <c r="H656" s="51"/>
      <c r="I656" s="51"/>
      <c r="J656" s="49"/>
      <c r="K656" s="49"/>
      <c r="L656" s="67"/>
      <c r="M656" s="67"/>
      <c r="N656" s="50"/>
      <c r="O656" s="50"/>
      <c r="P656" s="50"/>
      <c r="Q656" s="57"/>
      <c r="R656" s="72"/>
      <c r="S656" s="56"/>
      <c r="T656" s="67"/>
      <c r="U656" s="68"/>
      <c r="V656" s="59"/>
      <c r="W656" s="97"/>
    </row>
    <row r="657" spans="1:23" ht="14.25" x14ac:dyDescent="0.2">
      <c r="A657" s="51"/>
      <c r="B657" s="51"/>
      <c r="C657" s="49"/>
      <c r="D657" s="51"/>
      <c r="E657" s="49"/>
      <c r="F657" s="50"/>
      <c r="G657" s="51"/>
      <c r="H657" s="51"/>
      <c r="I657" s="51"/>
      <c r="J657" s="49"/>
      <c r="K657" s="49"/>
      <c r="L657" s="67"/>
      <c r="M657" s="67"/>
      <c r="N657" s="50"/>
      <c r="O657" s="50"/>
      <c r="P657" s="50"/>
      <c r="Q657" s="57"/>
      <c r="R657" s="72"/>
      <c r="S657" s="56"/>
      <c r="T657" s="67"/>
      <c r="U657" s="68"/>
      <c r="V657" s="59"/>
      <c r="W657" s="97"/>
    </row>
    <row r="658" spans="1:23" ht="14.25" x14ac:dyDescent="0.2">
      <c r="A658" s="51"/>
      <c r="B658" s="51"/>
      <c r="C658" s="49"/>
      <c r="D658" s="51"/>
      <c r="E658" s="49"/>
      <c r="F658" s="50"/>
      <c r="G658" s="51"/>
      <c r="H658" s="51"/>
      <c r="I658" s="51"/>
      <c r="J658" s="49"/>
      <c r="K658" s="49"/>
      <c r="L658" s="67"/>
      <c r="M658" s="67"/>
      <c r="N658" s="50"/>
      <c r="O658" s="50"/>
      <c r="P658" s="50"/>
      <c r="Q658" s="57"/>
      <c r="R658" s="72"/>
      <c r="S658" s="56"/>
      <c r="T658" s="67"/>
      <c r="U658" s="68"/>
      <c r="V658" s="59"/>
      <c r="W658" s="97"/>
    </row>
    <row r="659" spans="1:23" ht="14.25" x14ac:dyDescent="0.2">
      <c r="A659" s="51"/>
      <c r="B659" s="51"/>
      <c r="C659" s="49"/>
      <c r="D659" s="51"/>
      <c r="E659" s="49"/>
      <c r="F659" s="50"/>
      <c r="G659" s="51"/>
      <c r="H659" s="51"/>
      <c r="I659" s="51"/>
      <c r="J659" s="49"/>
      <c r="K659" s="49"/>
      <c r="L659" s="67"/>
      <c r="M659" s="67"/>
      <c r="N659" s="50"/>
      <c r="O659" s="50"/>
      <c r="P659" s="50"/>
      <c r="Q659" s="57"/>
      <c r="R659" s="72"/>
      <c r="S659" s="56"/>
      <c r="T659" s="67"/>
      <c r="U659" s="68"/>
      <c r="V659" s="59"/>
      <c r="W659" s="97"/>
    </row>
    <row r="660" spans="1:23" ht="14.25" x14ac:dyDescent="0.2">
      <c r="A660" s="51"/>
      <c r="B660" s="51"/>
      <c r="C660" s="49"/>
      <c r="D660" s="51"/>
      <c r="E660" s="49"/>
      <c r="F660" s="50"/>
      <c r="G660" s="51"/>
      <c r="H660" s="51"/>
      <c r="I660" s="51"/>
      <c r="J660" s="49"/>
      <c r="K660" s="49"/>
      <c r="L660" s="67"/>
      <c r="M660" s="67"/>
      <c r="N660" s="50"/>
      <c r="O660" s="50"/>
      <c r="P660" s="50"/>
      <c r="Q660" s="57"/>
      <c r="R660" s="72"/>
      <c r="S660" s="56"/>
      <c r="T660" s="67"/>
      <c r="U660" s="68"/>
      <c r="V660" s="59"/>
      <c r="W660" s="97"/>
    </row>
    <row r="661" spans="1:23" ht="14.25" x14ac:dyDescent="0.2">
      <c r="A661" s="51"/>
      <c r="B661" s="51"/>
      <c r="C661" s="49"/>
      <c r="D661" s="51"/>
      <c r="E661" s="49"/>
      <c r="F661" s="50"/>
      <c r="G661" s="51"/>
      <c r="H661" s="51"/>
      <c r="I661" s="51"/>
      <c r="J661" s="49"/>
      <c r="K661" s="49"/>
      <c r="L661" s="67"/>
      <c r="M661" s="67"/>
      <c r="N661" s="50"/>
      <c r="O661" s="50"/>
      <c r="P661" s="50"/>
      <c r="Q661" s="57"/>
      <c r="R661" s="72"/>
      <c r="S661" s="56"/>
      <c r="T661" s="67"/>
      <c r="U661" s="68"/>
      <c r="V661" s="59"/>
      <c r="W661" s="97"/>
    </row>
    <row r="662" spans="1:23" ht="14.25" x14ac:dyDescent="0.2">
      <c r="A662" s="51"/>
      <c r="B662" s="51"/>
      <c r="C662" s="49"/>
      <c r="D662" s="51"/>
      <c r="E662" s="49"/>
      <c r="F662" s="50"/>
      <c r="G662" s="51"/>
      <c r="H662" s="51"/>
      <c r="I662" s="51"/>
      <c r="J662" s="49"/>
      <c r="K662" s="49"/>
      <c r="L662" s="67"/>
      <c r="M662" s="67"/>
      <c r="N662" s="50"/>
      <c r="O662" s="50"/>
      <c r="P662" s="50"/>
      <c r="Q662" s="57"/>
      <c r="R662" s="72"/>
      <c r="S662" s="56"/>
      <c r="T662" s="67"/>
      <c r="U662" s="68"/>
      <c r="V662" s="59"/>
      <c r="W662" s="97"/>
    </row>
    <row r="663" spans="1:23" ht="14.25" x14ac:dyDescent="0.2">
      <c r="A663" s="51"/>
      <c r="B663" s="51"/>
      <c r="C663" s="49"/>
      <c r="D663" s="51"/>
      <c r="E663" s="49"/>
      <c r="F663" s="50"/>
      <c r="G663" s="51"/>
      <c r="H663" s="51"/>
      <c r="I663" s="51"/>
      <c r="J663" s="49"/>
      <c r="K663" s="49"/>
      <c r="L663" s="67"/>
      <c r="M663" s="67"/>
      <c r="N663" s="50"/>
      <c r="O663" s="50"/>
      <c r="P663" s="50"/>
      <c r="Q663" s="57"/>
      <c r="R663" s="72"/>
      <c r="S663" s="56"/>
      <c r="T663" s="67"/>
      <c r="U663" s="68"/>
      <c r="V663" s="59"/>
      <c r="W663" s="97"/>
    </row>
    <row r="664" spans="1:23" ht="14.25" x14ac:dyDescent="0.2">
      <c r="A664" s="51"/>
      <c r="B664" s="51"/>
      <c r="C664" s="49"/>
      <c r="D664" s="51"/>
      <c r="E664" s="49"/>
      <c r="F664" s="50"/>
      <c r="G664" s="51"/>
      <c r="H664" s="51"/>
      <c r="I664" s="51"/>
      <c r="J664" s="49"/>
      <c r="K664" s="49"/>
      <c r="L664" s="67"/>
      <c r="M664" s="67"/>
      <c r="N664" s="50"/>
      <c r="O664" s="50"/>
      <c r="P664" s="50"/>
      <c r="Q664" s="57"/>
      <c r="R664" s="72"/>
      <c r="S664" s="56"/>
      <c r="T664" s="67"/>
      <c r="U664" s="68"/>
      <c r="V664" s="59"/>
      <c r="W664" s="97"/>
    </row>
    <row r="665" spans="1:23" ht="14.25" x14ac:dyDescent="0.2">
      <c r="A665" s="51"/>
      <c r="B665" s="51"/>
      <c r="C665" s="49"/>
      <c r="D665" s="51"/>
      <c r="E665" s="49"/>
      <c r="F665" s="50"/>
      <c r="G665" s="51"/>
      <c r="H665" s="51"/>
      <c r="I665" s="51"/>
      <c r="J665" s="49"/>
      <c r="K665" s="49"/>
      <c r="L665" s="67"/>
      <c r="M665" s="67"/>
      <c r="N665" s="50"/>
      <c r="O665" s="50"/>
      <c r="P665" s="50"/>
      <c r="Q665" s="57"/>
      <c r="R665" s="72"/>
      <c r="S665" s="56"/>
      <c r="T665" s="67"/>
      <c r="U665" s="68"/>
      <c r="V665" s="59"/>
      <c r="W665" s="97"/>
    </row>
    <row r="666" spans="1:23" ht="14.25" x14ac:dyDescent="0.2">
      <c r="A666" s="51"/>
      <c r="B666" s="51"/>
      <c r="C666" s="49"/>
      <c r="D666" s="51"/>
      <c r="E666" s="49"/>
      <c r="F666" s="50"/>
      <c r="G666" s="51"/>
      <c r="H666" s="51"/>
      <c r="I666" s="51"/>
      <c r="J666" s="49"/>
      <c r="K666" s="49"/>
      <c r="L666" s="67"/>
      <c r="M666" s="67"/>
      <c r="N666" s="50"/>
      <c r="O666" s="50"/>
      <c r="P666" s="50"/>
      <c r="Q666" s="57"/>
      <c r="R666" s="72"/>
      <c r="S666" s="56"/>
      <c r="T666" s="67"/>
      <c r="U666" s="68"/>
      <c r="V666" s="59"/>
      <c r="W666" s="97"/>
    </row>
    <row r="667" spans="1:23" ht="14.25" x14ac:dyDescent="0.2">
      <c r="A667" s="51"/>
      <c r="B667" s="51"/>
      <c r="C667" s="49"/>
      <c r="D667" s="51"/>
      <c r="E667" s="49"/>
      <c r="F667" s="50"/>
      <c r="G667" s="51"/>
      <c r="H667" s="51"/>
      <c r="I667" s="51"/>
      <c r="J667" s="49"/>
      <c r="K667" s="49"/>
      <c r="L667" s="67"/>
      <c r="M667" s="67"/>
      <c r="N667" s="50"/>
      <c r="O667" s="50"/>
      <c r="P667" s="50"/>
      <c r="Q667" s="57"/>
      <c r="R667" s="72"/>
      <c r="S667" s="56"/>
      <c r="T667" s="67"/>
      <c r="U667" s="68"/>
      <c r="V667" s="59"/>
      <c r="W667" s="97"/>
    </row>
    <row r="668" spans="1:23" ht="14.25" x14ac:dyDescent="0.2">
      <c r="A668" s="51"/>
      <c r="B668" s="51"/>
      <c r="C668" s="49"/>
      <c r="D668" s="51"/>
      <c r="E668" s="49"/>
      <c r="F668" s="50"/>
      <c r="G668" s="51"/>
      <c r="H668" s="51"/>
      <c r="I668" s="51"/>
      <c r="J668" s="49"/>
      <c r="K668" s="49"/>
      <c r="L668" s="67"/>
      <c r="M668" s="67"/>
      <c r="N668" s="50"/>
      <c r="O668" s="50"/>
      <c r="P668" s="50"/>
      <c r="Q668" s="57"/>
      <c r="R668" s="72"/>
      <c r="S668" s="56"/>
      <c r="T668" s="67"/>
      <c r="U668" s="68"/>
      <c r="V668" s="59"/>
      <c r="W668" s="97"/>
    </row>
    <row r="669" spans="1:23" ht="14.25" x14ac:dyDescent="0.2">
      <c r="A669" s="51"/>
      <c r="B669" s="51"/>
      <c r="C669" s="49"/>
      <c r="D669" s="51"/>
      <c r="E669" s="49"/>
      <c r="F669" s="50"/>
      <c r="G669" s="51"/>
      <c r="H669" s="51"/>
      <c r="I669" s="51"/>
      <c r="J669" s="49"/>
      <c r="K669" s="49"/>
      <c r="L669" s="67"/>
      <c r="M669" s="67"/>
      <c r="N669" s="50"/>
      <c r="O669" s="50"/>
      <c r="P669" s="50"/>
      <c r="Q669" s="57"/>
      <c r="R669" s="72"/>
      <c r="S669" s="56"/>
      <c r="T669" s="67"/>
      <c r="U669" s="68"/>
      <c r="V669" s="59"/>
      <c r="W669" s="97"/>
    </row>
    <row r="670" spans="1:23" ht="14.25" x14ac:dyDescent="0.2">
      <c r="A670" s="51"/>
      <c r="B670" s="51"/>
      <c r="C670" s="49"/>
      <c r="D670" s="51"/>
      <c r="E670" s="49"/>
      <c r="F670" s="50"/>
      <c r="G670" s="51"/>
      <c r="H670" s="51"/>
      <c r="I670" s="51"/>
      <c r="J670" s="49"/>
      <c r="K670" s="49"/>
      <c r="L670" s="67"/>
      <c r="M670" s="67"/>
      <c r="N670" s="50"/>
      <c r="O670" s="50"/>
      <c r="P670" s="50"/>
      <c r="Q670" s="57"/>
      <c r="R670" s="72"/>
      <c r="S670" s="56"/>
      <c r="T670" s="67"/>
      <c r="U670" s="68"/>
      <c r="V670" s="59"/>
      <c r="W670" s="97"/>
    </row>
    <row r="671" spans="1:23" ht="14.25" x14ac:dyDescent="0.2">
      <c r="A671" s="51"/>
      <c r="B671" s="51"/>
      <c r="C671" s="49"/>
      <c r="D671" s="51"/>
      <c r="E671" s="49"/>
      <c r="F671" s="50"/>
      <c r="G671" s="51"/>
      <c r="H671" s="51"/>
      <c r="I671" s="51"/>
      <c r="J671" s="49"/>
      <c r="K671" s="49"/>
      <c r="L671" s="67"/>
      <c r="M671" s="67"/>
      <c r="N671" s="50"/>
      <c r="O671" s="50"/>
      <c r="P671" s="50"/>
      <c r="Q671" s="57"/>
      <c r="R671" s="72"/>
      <c r="S671" s="56"/>
      <c r="T671" s="67"/>
      <c r="U671" s="68"/>
      <c r="V671" s="59"/>
      <c r="W671" s="97"/>
    </row>
    <row r="672" spans="1:23" ht="14.25" x14ac:dyDescent="0.2">
      <c r="A672" s="51"/>
      <c r="B672" s="51"/>
      <c r="C672" s="49"/>
      <c r="D672" s="51"/>
      <c r="E672" s="49"/>
      <c r="F672" s="50"/>
      <c r="G672" s="51"/>
      <c r="H672" s="51"/>
      <c r="I672" s="51"/>
      <c r="J672" s="49"/>
      <c r="K672" s="49"/>
      <c r="L672" s="67"/>
      <c r="M672" s="67"/>
      <c r="N672" s="50"/>
      <c r="O672" s="50"/>
      <c r="P672" s="50"/>
      <c r="Q672" s="57"/>
      <c r="R672" s="72"/>
      <c r="S672" s="56"/>
      <c r="T672" s="67"/>
      <c r="U672" s="68"/>
      <c r="V672" s="59"/>
      <c r="W672" s="97"/>
    </row>
    <row r="673" spans="1:23" ht="14.25" x14ac:dyDescent="0.2">
      <c r="A673" s="51"/>
      <c r="B673" s="51"/>
      <c r="C673" s="49"/>
      <c r="D673" s="51"/>
      <c r="E673" s="49"/>
      <c r="F673" s="50"/>
      <c r="G673" s="51"/>
      <c r="H673" s="51"/>
      <c r="I673" s="51"/>
      <c r="J673" s="49"/>
      <c r="K673" s="49"/>
      <c r="L673" s="67"/>
      <c r="M673" s="67"/>
      <c r="N673" s="50"/>
      <c r="O673" s="50"/>
      <c r="P673" s="50"/>
      <c r="Q673" s="57"/>
      <c r="R673" s="72"/>
      <c r="S673" s="56"/>
      <c r="T673" s="67"/>
      <c r="U673" s="68"/>
      <c r="V673" s="59"/>
      <c r="W673" s="97"/>
    </row>
    <row r="674" spans="1:23" ht="14.25" x14ac:dyDescent="0.2">
      <c r="A674" s="51"/>
      <c r="B674" s="51"/>
      <c r="C674" s="49"/>
      <c r="D674" s="51"/>
      <c r="E674" s="49"/>
      <c r="F674" s="50"/>
      <c r="G674" s="51"/>
      <c r="H674" s="51"/>
      <c r="I674" s="51"/>
      <c r="J674" s="49"/>
      <c r="K674" s="49"/>
      <c r="L674" s="67"/>
      <c r="M674" s="67"/>
      <c r="N674" s="50"/>
      <c r="O674" s="50"/>
      <c r="P674" s="50"/>
      <c r="Q674" s="57"/>
      <c r="R674" s="72"/>
      <c r="S674" s="56"/>
      <c r="T674" s="67"/>
      <c r="U674" s="68"/>
      <c r="V674" s="59"/>
      <c r="W674" s="97"/>
    </row>
    <row r="675" spans="1:23" ht="14.25" x14ac:dyDescent="0.2">
      <c r="A675" s="51"/>
      <c r="B675" s="51"/>
      <c r="C675" s="49"/>
      <c r="D675" s="51"/>
      <c r="E675" s="49"/>
      <c r="F675" s="50"/>
      <c r="G675" s="51"/>
      <c r="H675" s="51"/>
      <c r="I675" s="51"/>
      <c r="J675" s="49"/>
      <c r="K675" s="49"/>
      <c r="L675" s="67"/>
      <c r="M675" s="67"/>
      <c r="N675" s="50"/>
      <c r="O675" s="50"/>
      <c r="P675" s="50"/>
      <c r="Q675" s="57"/>
      <c r="R675" s="72"/>
      <c r="S675" s="56"/>
      <c r="T675" s="67"/>
      <c r="U675" s="68"/>
      <c r="V675" s="59"/>
      <c r="W675" s="97"/>
    </row>
    <row r="676" spans="1:23" ht="14.25" x14ac:dyDescent="0.2">
      <c r="A676" s="51"/>
      <c r="B676" s="51"/>
      <c r="C676" s="49"/>
      <c r="D676" s="51"/>
      <c r="E676" s="49"/>
      <c r="F676" s="50"/>
      <c r="G676" s="51"/>
      <c r="H676" s="51"/>
      <c r="I676" s="51"/>
      <c r="J676" s="49"/>
      <c r="K676" s="49"/>
      <c r="L676" s="67"/>
      <c r="M676" s="67"/>
      <c r="N676" s="50"/>
      <c r="O676" s="50"/>
      <c r="P676" s="50"/>
      <c r="Q676" s="57"/>
      <c r="R676" s="72"/>
      <c r="S676" s="56"/>
      <c r="T676" s="67"/>
      <c r="U676" s="68"/>
      <c r="V676" s="59"/>
      <c r="W676" s="97"/>
    </row>
    <row r="677" spans="1:23" ht="14.25" x14ac:dyDescent="0.2">
      <c r="A677" s="51"/>
      <c r="B677" s="51"/>
      <c r="C677" s="49"/>
      <c r="D677" s="51"/>
      <c r="E677" s="49"/>
      <c r="F677" s="50"/>
      <c r="G677" s="51"/>
      <c r="H677" s="51"/>
      <c r="I677" s="51"/>
      <c r="J677" s="49"/>
      <c r="K677" s="49"/>
      <c r="L677" s="67"/>
      <c r="M677" s="67"/>
      <c r="N677" s="50"/>
      <c r="O677" s="50"/>
      <c r="P677" s="50"/>
      <c r="Q677" s="57"/>
      <c r="R677" s="72"/>
      <c r="S677" s="56"/>
      <c r="T677" s="67"/>
      <c r="U677" s="68"/>
      <c r="V677" s="59"/>
      <c r="W677" s="97"/>
    </row>
    <row r="678" spans="1:23" ht="14.25" x14ac:dyDescent="0.2">
      <c r="A678" s="51"/>
      <c r="B678" s="51"/>
      <c r="C678" s="49"/>
      <c r="D678" s="51"/>
      <c r="E678" s="49"/>
      <c r="F678" s="50"/>
      <c r="G678" s="51"/>
      <c r="H678" s="51"/>
      <c r="I678" s="51"/>
      <c r="J678" s="49"/>
      <c r="K678" s="49"/>
      <c r="L678" s="67"/>
      <c r="M678" s="67"/>
      <c r="N678" s="50"/>
      <c r="O678" s="50"/>
      <c r="P678" s="50"/>
      <c r="Q678" s="57"/>
      <c r="R678" s="72"/>
      <c r="S678" s="56"/>
      <c r="T678" s="67"/>
      <c r="U678" s="68"/>
      <c r="V678" s="59"/>
      <c r="W678" s="97"/>
    </row>
    <row r="679" spans="1:23" ht="14.25" x14ac:dyDescent="0.2">
      <c r="A679" s="51"/>
      <c r="B679" s="51"/>
      <c r="C679" s="49"/>
      <c r="D679" s="51"/>
      <c r="E679" s="49"/>
      <c r="F679" s="50"/>
      <c r="G679" s="51"/>
      <c r="H679" s="51"/>
      <c r="I679" s="51"/>
      <c r="J679" s="49"/>
      <c r="K679" s="49"/>
      <c r="L679" s="67"/>
      <c r="M679" s="67"/>
      <c r="N679" s="50"/>
      <c r="O679" s="50"/>
      <c r="P679" s="50"/>
      <c r="Q679" s="57"/>
      <c r="R679" s="72"/>
      <c r="S679" s="56"/>
      <c r="T679" s="67"/>
      <c r="U679" s="68"/>
      <c r="V679" s="59"/>
      <c r="W679" s="97"/>
    </row>
    <row r="680" spans="1:23" ht="14.25" x14ac:dyDescent="0.2">
      <c r="A680" s="51"/>
      <c r="B680" s="51"/>
      <c r="C680" s="49"/>
      <c r="D680" s="51"/>
      <c r="E680" s="49"/>
      <c r="F680" s="50"/>
      <c r="G680" s="51"/>
      <c r="H680" s="51"/>
      <c r="I680" s="51"/>
      <c r="J680" s="49"/>
      <c r="K680" s="49"/>
      <c r="L680" s="67"/>
      <c r="M680" s="67"/>
      <c r="N680" s="50"/>
      <c r="O680" s="50"/>
      <c r="P680" s="50"/>
      <c r="Q680" s="57"/>
      <c r="R680" s="72"/>
      <c r="S680" s="56"/>
      <c r="T680" s="67"/>
      <c r="U680" s="68"/>
      <c r="V680" s="59"/>
      <c r="W680" s="97"/>
    </row>
    <row r="681" spans="1:23" ht="14.25" x14ac:dyDescent="0.2">
      <c r="A681" s="51"/>
      <c r="B681" s="51"/>
      <c r="C681" s="49"/>
      <c r="D681" s="51"/>
      <c r="E681" s="49"/>
      <c r="F681" s="50"/>
      <c r="G681" s="51"/>
      <c r="H681" s="51"/>
      <c r="I681" s="51"/>
      <c r="J681" s="49"/>
      <c r="K681" s="49"/>
      <c r="L681" s="67"/>
      <c r="M681" s="67"/>
      <c r="N681" s="50"/>
      <c r="O681" s="50"/>
      <c r="P681" s="50"/>
      <c r="Q681" s="57"/>
      <c r="R681" s="72"/>
      <c r="S681" s="56"/>
      <c r="T681" s="67"/>
      <c r="U681" s="68"/>
      <c r="V681" s="59"/>
      <c r="W681" s="97"/>
    </row>
    <row r="682" spans="1:23" ht="14.25" x14ac:dyDescent="0.2">
      <c r="A682" s="51"/>
      <c r="B682" s="51"/>
      <c r="C682" s="49"/>
      <c r="D682" s="51"/>
      <c r="E682" s="49"/>
      <c r="F682" s="50"/>
      <c r="G682" s="51"/>
      <c r="H682" s="51"/>
      <c r="I682" s="51"/>
      <c r="J682" s="49"/>
      <c r="K682" s="49"/>
      <c r="L682" s="67"/>
      <c r="M682" s="67"/>
      <c r="N682" s="50"/>
      <c r="O682" s="50"/>
      <c r="P682" s="50"/>
      <c r="Q682" s="57"/>
      <c r="R682" s="72"/>
      <c r="S682" s="56"/>
      <c r="T682" s="67"/>
      <c r="U682" s="68"/>
      <c r="V682" s="59"/>
      <c r="W682" s="97"/>
    </row>
    <row r="683" spans="1:23" ht="14.25" x14ac:dyDescent="0.2">
      <c r="A683" s="51"/>
      <c r="B683" s="51"/>
      <c r="C683" s="49"/>
      <c r="D683" s="51"/>
      <c r="E683" s="49"/>
      <c r="F683" s="50"/>
      <c r="G683" s="51"/>
      <c r="H683" s="51"/>
      <c r="I683" s="51"/>
      <c r="J683" s="49"/>
      <c r="K683" s="49"/>
      <c r="L683" s="67"/>
      <c r="M683" s="67"/>
      <c r="N683" s="50"/>
      <c r="O683" s="50"/>
      <c r="P683" s="50"/>
      <c r="Q683" s="57"/>
      <c r="R683" s="72"/>
      <c r="S683" s="56"/>
      <c r="T683" s="67"/>
      <c r="U683" s="68"/>
      <c r="V683" s="59"/>
      <c r="W683" s="97"/>
    </row>
    <row r="684" spans="1:23" ht="14.25" x14ac:dyDescent="0.2">
      <c r="A684" s="51"/>
      <c r="B684" s="51"/>
      <c r="C684" s="49"/>
      <c r="D684" s="51"/>
      <c r="E684" s="49"/>
      <c r="F684" s="50"/>
      <c r="G684" s="51"/>
      <c r="H684" s="51"/>
      <c r="I684" s="51"/>
      <c r="J684" s="49"/>
      <c r="K684" s="49"/>
      <c r="L684" s="67"/>
      <c r="M684" s="67"/>
      <c r="N684" s="50"/>
      <c r="O684" s="50"/>
      <c r="P684" s="50"/>
      <c r="Q684" s="57"/>
      <c r="R684" s="72"/>
      <c r="S684" s="56"/>
      <c r="T684" s="67"/>
      <c r="U684" s="68"/>
      <c r="V684" s="59"/>
      <c r="W684" s="97"/>
    </row>
    <row r="685" spans="1:23" ht="14.25" x14ac:dyDescent="0.2">
      <c r="A685" s="51"/>
      <c r="B685" s="51"/>
      <c r="C685" s="49"/>
      <c r="D685" s="51"/>
      <c r="E685" s="49"/>
      <c r="F685" s="50"/>
      <c r="G685" s="51"/>
      <c r="H685" s="51"/>
      <c r="I685" s="51"/>
      <c r="J685" s="49"/>
      <c r="K685" s="49"/>
      <c r="L685" s="67"/>
      <c r="M685" s="67"/>
      <c r="N685" s="50"/>
      <c r="O685" s="50"/>
      <c r="P685" s="50"/>
      <c r="Q685" s="57"/>
      <c r="R685" s="72"/>
      <c r="S685" s="56"/>
      <c r="T685" s="67"/>
      <c r="U685" s="68"/>
      <c r="V685" s="59"/>
      <c r="W685" s="97"/>
    </row>
    <row r="686" spans="1:23" ht="14.25" x14ac:dyDescent="0.2">
      <c r="A686" s="51"/>
      <c r="B686" s="51"/>
      <c r="C686" s="49"/>
      <c r="D686" s="51"/>
      <c r="E686" s="49"/>
      <c r="F686" s="50"/>
      <c r="G686" s="51"/>
      <c r="H686" s="51"/>
      <c r="I686" s="51"/>
      <c r="J686" s="49"/>
      <c r="K686" s="49"/>
      <c r="L686" s="67"/>
      <c r="M686" s="67"/>
      <c r="N686" s="50"/>
      <c r="O686" s="50"/>
      <c r="P686" s="50"/>
      <c r="Q686" s="57"/>
      <c r="R686" s="72"/>
      <c r="S686" s="56"/>
      <c r="T686" s="67"/>
      <c r="U686" s="68"/>
      <c r="V686" s="59"/>
      <c r="W686" s="97"/>
    </row>
    <row r="687" spans="1:23" ht="14.25" x14ac:dyDescent="0.2">
      <c r="A687" s="51"/>
      <c r="B687" s="51"/>
      <c r="C687" s="49"/>
      <c r="D687" s="51"/>
      <c r="E687" s="49"/>
      <c r="F687" s="50"/>
      <c r="G687" s="51"/>
      <c r="H687" s="51"/>
      <c r="I687" s="51"/>
      <c r="J687" s="49"/>
      <c r="K687" s="49"/>
      <c r="L687" s="67"/>
      <c r="M687" s="67"/>
      <c r="N687" s="50"/>
      <c r="O687" s="50"/>
      <c r="P687" s="50"/>
      <c r="Q687" s="57"/>
      <c r="R687" s="72"/>
      <c r="S687" s="56"/>
      <c r="T687" s="67"/>
      <c r="U687" s="68"/>
      <c r="V687" s="59"/>
      <c r="W687" s="97"/>
    </row>
    <row r="688" spans="1:23" ht="14.25" x14ac:dyDescent="0.2">
      <c r="A688" s="51"/>
      <c r="B688" s="51"/>
      <c r="C688" s="49"/>
      <c r="D688" s="51"/>
      <c r="E688" s="49"/>
      <c r="F688" s="50"/>
      <c r="G688" s="51"/>
      <c r="H688" s="51"/>
      <c r="I688" s="51"/>
      <c r="J688" s="49"/>
      <c r="K688" s="49"/>
      <c r="L688" s="67"/>
      <c r="M688" s="67"/>
      <c r="N688" s="50"/>
      <c r="O688" s="50"/>
      <c r="P688" s="50"/>
      <c r="Q688" s="57"/>
      <c r="R688" s="72"/>
      <c r="S688" s="56"/>
      <c r="T688" s="67"/>
      <c r="U688" s="68"/>
      <c r="V688" s="59"/>
      <c r="W688" s="97"/>
    </row>
    <row r="689" spans="1:23" ht="14.25" x14ac:dyDescent="0.2">
      <c r="A689" s="51"/>
      <c r="B689" s="51"/>
      <c r="C689" s="49"/>
      <c r="D689" s="51"/>
      <c r="E689" s="49"/>
      <c r="F689" s="50"/>
      <c r="G689" s="51"/>
      <c r="H689" s="51"/>
      <c r="I689" s="51"/>
      <c r="J689" s="49"/>
      <c r="K689" s="49"/>
      <c r="L689" s="67"/>
      <c r="M689" s="67"/>
      <c r="N689" s="50"/>
      <c r="O689" s="50"/>
      <c r="P689" s="50"/>
      <c r="Q689" s="57"/>
      <c r="R689" s="72"/>
      <c r="S689" s="56"/>
      <c r="T689" s="67"/>
      <c r="U689" s="68"/>
      <c r="V689" s="59"/>
      <c r="W689" s="97"/>
    </row>
    <row r="690" spans="1:23" ht="14.25" x14ac:dyDescent="0.2">
      <c r="A690" s="51"/>
      <c r="B690" s="51"/>
      <c r="C690" s="49"/>
      <c r="D690" s="51"/>
      <c r="E690" s="49"/>
      <c r="F690" s="50"/>
      <c r="G690" s="51"/>
      <c r="H690" s="51"/>
      <c r="I690" s="51"/>
      <c r="J690" s="49"/>
      <c r="K690" s="49"/>
      <c r="L690" s="67"/>
      <c r="M690" s="67"/>
      <c r="N690" s="50"/>
      <c r="O690" s="50"/>
      <c r="P690" s="50"/>
      <c r="Q690" s="57"/>
      <c r="R690" s="72"/>
      <c r="S690" s="56"/>
      <c r="T690" s="67"/>
      <c r="U690" s="68"/>
      <c r="V690" s="59"/>
      <c r="W690" s="97"/>
    </row>
    <row r="691" spans="1:23" ht="14.25" x14ac:dyDescent="0.2">
      <c r="A691" s="51"/>
      <c r="B691" s="51"/>
      <c r="C691" s="49"/>
      <c r="D691" s="51"/>
      <c r="E691" s="49"/>
      <c r="F691" s="50"/>
      <c r="G691" s="51"/>
      <c r="H691" s="51"/>
      <c r="I691" s="51"/>
      <c r="J691" s="49"/>
      <c r="K691" s="49"/>
      <c r="L691" s="67"/>
      <c r="M691" s="67"/>
      <c r="N691" s="50"/>
      <c r="O691" s="50"/>
      <c r="P691" s="50"/>
      <c r="Q691" s="57"/>
      <c r="R691" s="72"/>
      <c r="S691" s="56"/>
      <c r="T691" s="67"/>
      <c r="U691" s="68"/>
      <c r="V691" s="59"/>
      <c r="W691" s="97"/>
    </row>
    <row r="692" spans="1:23" ht="14.25" x14ac:dyDescent="0.2">
      <c r="A692" s="51"/>
      <c r="B692" s="51"/>
      <c r="C692" s="49"/>
      <c r="D692" s="51"/>
      <c r="E692" s="49"/>
      <c r="F692" s="50"/>
      <c r="G692" s="51"/>
      <c r="H692" s="51"/>
      <c r="I692" s="51"/>
      <c r="J692" s="49"/>
      <c r="K692" s="49"/>
      <c r="L692" s="67"/>
      <c r="M692" s="67"/>
      <c r="N692" s="50"/>
      <c r="O692" s="50"/>
      <c r="P692" s="50"/>
      <c r="Q692" s="57"/>
      <c r="R692" s="72"/>
      <c r="S692" s="56"/>
      <c r="T692" s="67"/>
      <c r="U692" s="68"/>
      <c r="V692" s="59"/>
      <c r="W692" s="97"/>
    </row>
    <row r="693" spans="1:23" ht="14.25" x14ac:dyDescent="0.2">
      <c r="A693" s="51"/>
      <c r="B693" s="51"/>
      <c r="C693" s="49"/>
      <c r="D693" s="51"/>
      <c r="E693" s="49"/>
      <c r="F693" s="50"/>
      <c r="G693" s="51"/>
      <c r="H693" s="51"/>
      <c r="I693" s="51"/>
      <c r="J693" s="49"/>
      <c r="K693" s="49"/>
      <c r="L693" s="67"/>
      <c r="M693" s="67"/>
      <c r="N693" s="50"/>
      <c r="O693" s="50"/>
      <c r="P693" s="50"/>
      <c r="Q693" s="57"/>
      <c r="R693" s="72"/>
      <c r="S693" s="56"/>
      <c r="T693" s="67"/>
      <c r="U693" s="68"/>
      <c r="V693" s="59"/>
      <c r="W693" s="97"/>
    </row>
    <row r="694" spans="1:23" ht="14.25" x14ac:dyDescent="0.2">
      <c r="A694" s="51"/>
      <c r="B694" s="51"/>
      <c r="C694" s="49"/>
      <c r="D694" s="51"/>
      <c r="E694" s="49"/>
      <c r="F694" s="50"/>
      <c r="G694" s="51"/>
      <c r="H694" s="51"/>
      <c r="I694" s="51"/>
      <c r="J694" s="49"/>
      <c r="K694" s="49"/>
      <c r="L694" s="67"/>
      <c r="M694" s="67"/>
      <c r="N694" s="50"/>
      <c r="O694" s="50"/>
      <c r="P694" s="50"/>
      <c r="Q694" s="57"/>
      <c r="R694" s="72"/>
      <c r="S694" s="56"/>
      <c r="T694" s="67"/>
      <c r="U694" s="68"/>
      <c r="V694" s="59"/>
      <c r="W694" s="97"/>
    </row>
    <row r="695" spans="1:23" ht="14.25" x14ac:dyDescent="0.2">
      <c r="A695" s="51"/>
      <c r="B695" s="51"/>
      <c r="C695" s="49"/>
      <c r="D695" s="51"/>
      <c r="E695" s="49"/>
      <c r="F695" s="50"/>
      <c r="G695" s="51"/>
      <c r="H695" s="51"/>
      <c r="I695" s="51"/>
      <c r="J695" s="49"/>
      <c r="K695" s="49"/>
      <c r="L695" s="67"/>
      <c r="M695" s="67"/>
      <c r="N695" s="50"/>
      <c r="O695" s="50"/>
      <c r="P695" s="50"/>
      <c r="Q695" s="57"/>
      <c r="R695" s="72"/>
      <c r="S695" s="56"/>
      <c r="T695" s="67"/>
      <c r="U695" s="68"/>
      <c r="V695" s="59"/>
      <c r="W695" s="97"/>
    </row>
    <row r="696" spans="1:23" ht="14.25" x14ac:dyDescent="0.2">
      <c r="A696" s="51"/>
      <c r="B696" s="51"/>
      <c r="C696" s="49"/>
      <c r="D696" s="51"/>
      <c r="E696" s="49"/>
      <c r="F696" s="50"/>
      <c r="G696" s="51"/>
      <c r="H696" s="51"/>
      <c r="I696" s="51"/>
      <c r="J696" s="49"/>
      <c r="K696" s="49"/>
      <c r="L696" s="67"/>
      <c r="M696" s="67"/>
      <c r="N696" s="50"/>
      <c r="O696" s="50"/>
      <c r="P696" s="50"/>
      <c r="Q696" s="57"/>
      <c r="R696" s="72"/>
      <c r="S696" s="56"/>
      <c r="T696" s="67"/>
      <c r="U696" s="68"/>
      <c r="V696" s="59"/>
      <c r="W696" s="97"/>
    </row>
    <row r="697" spans="1:23" ht="14.25" x14ac:dyDescent="0.2">
      <c r="A697" s="51"/>
      <c r="B697" s="51"/>
      <c r="C697" s="49"/>
      <c r="D697" s="51"/>
      <c r="E697" s="49"/>
      <c r="F697" s="50"/>
      <c r="G697" s="51"/>
      <c r="H697" s="51"/>
      <c r="I697" s="51"/>
      <c r="J697" s="49"/>
      <c r="K697" s="49"/>
      <c r="L697" s="67"/>
      <c r="M697" s="67"/>
      <c r="N697" s="50"/>
      <c r="O697" s="50"/>
      <c r="P697" s="50"/>
      <c r="Q697" s="57"/>
      <c r="R697" s="72"/>
      <c r="S697" s="56"/>
      <c r="T697" s="67"/>
      <c r="U697" s="68"/>
      <c r="V697" s="59"/>
      <c r="W697" s="97"/>
    </row>
    <row r="698" spans="1:23" ht="14.25" x14ac:dyDescent="0.2">
      <c r="A698" s="51"/>
      <c r="B698" s="51"/>
      <c r="C698" s="49"/>
      <c r="D698" s="51"/>
      <c r="E698" s="49"/>
      <c r="F698" s="50"/>
      <c r="G698" s="51"/>
      <c r="H698" s="51"/>
      <c r="I698" s="51"/>
      <c r="J698" s="49"/>
      <c r="K698" s="49"/>
      <c r="L698" s="67"/>
      <c r="M698" s="67"/>
      <c r="N698" s="50"/>
      <c r="O698" s="50"/>
      <c r="P698" s="50"/>
      <c r="Q698" s="57"/>
      <c r="R698" s="72"/>
      <c r="S698" s="56"/>
      <c r="T698" s="67"/>
      <c r="U698" s="68"/>
      <c r="V698" s="59"/>
      <c r="W698" s="97"/>
    </row>
    <row r="699" spans="1:23" ht="14.25" x14ac:dyDescent="0.2">
      <c r="A699" s="51"/>
      <c r="B699" s="51"/>
      <c r="C699" s="49"/>
      <c r="D699" s="51"/>
      <c r="E699" s="49"/>
      <c r="F699" s="50"/>
      <c r="G699" s="51"/>
      <c r="H699" s="51"/>
      <c r="I699" s="51"/>
      <c r="J699" s="49"/>
      <c r="K699" s="49"/>
      <c r="L699" s="67"/>
      <c r="M699" s="67"/>
      <c r="N699" s="50"/>
      <c r="O699" s="50"/>
      <c r="P699" s="50"/>
      <c r="Q699" s="57"/>
      <c r="R699" s="72"/>
      <c r="S699" s="56"/>
      <c r="T699" s="67"/>
      <c r="U699" s="68"/>
      <c r="V699" s="59"/>
      <c r="W699" s="97"/>
    </row>
    <row r="700" spans="1:23" ht="14.25" x14ac:dyDescent="0.2">
      <c r="A700" s="51"/>
      <c r="B700" s="51"/>
      <c r="C700" s="49"/>
      <c r="D700" s="51"/>
      <c r="E700" s="49"/>
      <c r="F700" s="50"/>
      <c r="G700" s="51"/>
      <c r="H700" s="51"/>
      <c r="I700" s="51"/>
      <c r="J700" s="49"/>
      <c r="K700" s="49"/>
      <c r="L700" s="67"/>
      <c r="M700" s="67"/>
      <c r="N700" s="50"/>
      <c r="O700" s="50"/>
      <c r="P700" s="50"/>
      <c r="Q700" s="57"/>
      <c r="R700" s="72"/>
      <c r="S700" s="56"/>
      <c r="T700" s="67"/>
      <c r="U700" s="68"/>
      <c r="V700" s="59"/>
      <c r="W700" s="97"/>
    </row>
    <row r="701" spans="1:23" ht="14.25" x14ac:dyDescent="0.2">
      <c r="A701" s="51"/>
      <c r="B701" s="51"/>
      <c r="C701" s="49"/>
      <c r="D701" s="51"/>
      <c r="E701" s="49"/>
      <c r="F701" s="50"/>
      <c r="G701" s="51"/>
      <c r="H701" s="51"/>
      <c r="I701" s="51"/>
      <c r="J701" s="49"/>
      <c r="K701" s="49"/>
      <c r="L701" s="67"/>
      <c r="M701" s="67"/>
      <c r="N701" s="50"/>
      <c r="O701" s="50"/>
      <c r="P701" s="50"/>
      <c r="Q701" s="57"/>
      <c r="R701" s="72"/>
      <c r="S701" s="56"/>
      <c r="T701" s="67"/>
      <c r="U701" s="68"/>
      <c r="V701" s="59"/>
      <c r="W701" s="97"/>
    </row>
    <row r="702" spans="1:23" ht="14.25" x14ac:dyDescent="0.2">
      <c r="A702" s="51"/>
      <c r="B702" s="51"/>
      <c r="C702" s="49"/>
      <c r="D702" s="51"/>
      <c r="E702" s="49"/>
      <c r="F702" s="50"/>
      <c r="G702" s="51"/>
      <c r="H702" s="51"/>
      <c r="I702" s="51"/>
      <c r="J702" s="49"/>
      <c r="K702" s="49"/>
      <c r="L702" s="67"/>
      <c r="M702" s="67"/>
      <c r="N702" s="50"/>
      <c r="O702" s="50"/>
      <c r="P702" s="50"/>
      <c r="Q702" s="57"/>
      <c r="R702" s="72"/>
      <c r="S702" s="56"/>
      <c r="T702" s="67"/>
      <c r="U702" s="68"/>
      <c r="V702" s="59"/>
      <c r="W702" s="97"/>
    </row>
    <row r="703" spans="1:23" ht="14.25" x14ac:dyDescent="0.2">
      <c r="A703" s="51"/>
      <c r="B703" s="51"/>
      <c r="C703" s="49"/>
      <c r="D703" s="51"/>
      <c r="E703" s="49"/>
      <c r="F703" s="50"/>
      <c r="G703" s="51"/>
      <c r="H703" s="51"/>
      <c r="I703" s="51"/>
      <c r="J703" s="49"/>
      <c r="K703" s="49"/>
      <c r="L703" s="67"/>
      <c r="M703" s="67"/>
      <c r="N703" s="50"/>
      <c r="O703" s="50"/>
      <c r="P703" s="50"/>
      <c r="Q703" s="57"/>
      <c r="R703" s="72"/>
      <c r="S703" s="56"/>
      <c r="T703" s="67"/>
      <c r="U703" s="68"/>
      <c r="V703" s="59"/>
      <c r="W703" s="97"/>
    </row>
    <row r="704" spans="1:23" ht="14.25" x14ac:dyDescent="0.2">
      <c r="A704" s="51"/>
      <c r="B704" s="51"/>
      <c r="C704" s="49"/>
      <c r="D704" s="51"/>
      <c r="E704" s="49"/>
      <c r="F704" s="50"/>
      <c r="G704" s="51"/>
      <c r="H704" s="51"/>
      <c r="I704" s="51"/>
      <c r="J704" s="49"/>
      <c r="K704" s="49"/>
      <c r="L704" s="67"/>
      <c r="M704" s="67"/>
      <c r="N704" s="50"/>
      <c r="O704" s="50"/>
      <c r="P704" s="50"/>
      <c r="Q704" s="57"/>
      <c r="R704" s="72"/>
      <c r="S704" s="56"/>
      <c r="T704" s="67"/>
      <c r="U704" s="68"/>
      <c r="V704" s="59"/>
      <c r="W704" s="97"/>
    </row>
    <row r="705" spans="1:23" ht="14.25" x14ac:dyDescent="0.2">
      <c r="A705" s="51"/>
      <c r="B705" s="51"/>
      <c r="C705" s="49"/>
      <c r="D705" s="51"/>
      <c r="E705" s="49"/>
      <c r="F705" s="50"/>
      <c r="G705" s="51"/>
      <c r="H705" s="51"/>
      <c r="I705" s="51"/>
      <c r="J705" s="49"/>
      <c r="K705" s="49"/>
      <c r="L705" s="67"/>
      <c r="M705" s="67"/>
      <c r="N705" s="50"/>
      <c r="O705" s="50"/>
      <c r="P705" s="50"/>
      <c r="Q705" s="57"/>
      <c r="R705" s="72"/>
      <c r="S705" s="56"/>
      <c r="T705" s="67"/>
      <c r="U705" s="68"/>
      <c r="V705" s="59"/>
      <c r="W705" s="97"/>
    </row>
    <row r="706" spans="1:23" ht="14.25" x14ac:dyDescent="0.2">
      <c r="A706" s="51"/>
      <c r="B706" s="51"/>
      <c r="C706" s="49"/>
      <c r="D706" s="51"/>
      <c r="E706" s="49"/>
      <c r="F706" s="50"/>
      <c r="G706" s="51"/>
      <c r="H706" s="51"/>
      <c r="I706" s="51"/>
      <c r="J706" s="49"/>
      <c r="K706" s="49"/>
      <c r="L706" s="67"/>
      <c r="M706" s="67"/>
      <c r="N706" s="50"/>
      <c r="O706" s="50"/>
      <c r="P706" s="50"/>
      <c r="Q706" s="57"/>
      <c r="R706" s="72"/>
      <c r="S706" s="56"/>
      <c r="T706" s="67"/>
      <c r="U706" s="68"/>
      <c r="V706" s="59"/>
      <c r="W706" s="97"/>
    </row>
    <row r="707" spans="1:23" ht="14.25" x14ac:dyDescent="0.2">
      <c r="A707" s="51"/>
      <c r="B707" s="51"/>
      <c r="C707" s="49"/>
      <c r="D707" s="51"/>
      <c r="E707" s="49"/>
      <c r="F707" s="50"/>
      <c r="G707" s="51"/>
      <c r="H707" s="51"/>
      <c r="I707" s="51"/>
      <c r="J707" s="49"/>
      <c r="K707" s="49"/>
      <c r="L707" s="67"/>
      <c r="M707" s="67"/>
      <c r="N707" s="50"/>
      <c r="O707" s="50"/>
      <c r="P707" s="50"/>
      <c r="Q707" s="57"/>
      <c r="R707" s="72"/>
      <c r="S707" s="56"/>
      <c r="T707" s="67"/>
      <c r="U707" s="68"/>
      <c r="V707" s="59"/>
      <c r="W707" s="97"/>
    </row>
    <row r="708" spans="1:23" ht="14.25" x14ac:dyDescent="0.2">
      <c r="A708" s="51"/>
      <c r="B708" s="51"/>
      <c r="C708" s="49"/>
      <c r="D708" s="51"/>
      <c r="E708" s="49"/>
      <c r="F708" s="50"/>
      <c r="G708" s="51"/>
      <c r="H708" s="51"/>
      <c r="I708" s="51"/>
      <c r="J708" s="49"/>
      <c r="K708" s="49"/>
      <c r="L708" s="67"/>
      <c r="M708" s="67"/>
      <c r="N708" s="50"/>
      <c r="O708" s="50"/>
      <c r="P708" s="50"/>
      <c r="Q708" s="57"/>
      <c r="R708" s="72"/>
      <c r="S708" s="56"/>
      <c r="T708" s="67"/>
      <c r="U708" s="68"/>
      <c r="V708" s="59"/>
      <c r="W708" s="97"/>
    </row>
    <row r="709" spans="1:23" ht="14.25" x14ac:dyDescent="0.2">
      <c r="A709" s="51"/>
      <c r="B709" s="51"/>
      <c r="C709" s="49"/>
      <c r="D709" s="51"/>
      <c r="E709" s="49"/>
      <c r="F709" s="50"/>
      <c r="G709" s="51"/>
      <c r="H709" s="51"/>
      <c r="I709" s="51"/>
      <c r="J709" s="49"/>
      <c r="K709" s="49"/>
      <c r="L709" s="67"/>
      <c r="M709" s="67"/>
      <c r="N709" s="50"/>
      <c r="O709" s="50"/>
      <c r="P709" s="50"/>
      <c r="Q709" s="57"/>
      <c r="R709" s="72"/>
      <c r="S709" s="56"/>
      <c r="T709" s="67"/>
      <c r="U709" s="68"/>
      <c r="V709" s="59"/>
      <c r="W709" s="97"/>
    </row>
    <row r="710" spans="1:23" ht="14.25" x14ac:dyDescent="0.2">
      <c r="A710" s="51"/>
      <c r="B710" s="51"/>
      <c r="C710" s="49"/>
      <c r="D710" s="51"/>
      <c r="E710" s="49"/>
      <c r="F710" s="50"/>
      <c r="G710" s="51"/>
      <c r="H710" s="51"/>
      <c r="I710" s="51"/>
      <c r="J710" s="49"/>
      <c r="K710" s="49"/>
      <c r="L710" s="67"/>
      <c r="M710" s="67"/>
      <c r="N710" s="50"/>
      <c r="O710" s="50"/>
      <c r="P710" s="50"/>
      <c r="Q710" s="57"/>
      <c r="R710" s="72"/>
      <c r="S710" s="56"/>
      <c r="T710" s="67"/>
      <c r="U710" s="68"/>
      <c r="V710" s="59"/>
      <c r="W710" s="97"/>
    </row>
    <row r="711" spans="1:23" ht="14.25" x14ac:dyDescent="0.2">
      <c r="A711" s="51"/>
      <c r="B711" s="51"/>
      <c r="C711" s="49"/>
      <c r="D711" s="51"/>
      <c r="E711" s="49"/>
      <c r="F711" s="50"/>
      <c r="G711" s="51"/>
      <c r="H711" s="51"/>
      <c r="I711" s="51"/>
      <c r="J711" s="49"/>
      <c r="K711" s="49"/>
      <c r="L711" s="67"/>
      <c r="M711" s="67"/>
      <c r="N711" s="50"/>
      <c r="O711" s="50"/>
      <c r="P711" s="50"/>
      <c r="Q711" s="57"/>
      <c r="R711" s="72"/>
      <c r="S711" s="56"/>
      <c r="T711" s="67"/>
      <c r="U711" s="68"/>
      <c r="V711" s="59"/>
      <c r="W711" s="97"/>
    </row>
    <row r="712" spans="1:23" ht="14.25" x14ac:dyDescent="0.2">
      <c r="A712" s="51"/>
      <c r="B712" s="51"/>
      <c r="C712" s="49"/>
      <c r="D712" s="51"/>
      <c r="E712" s="49"/>
      <c r="F712" s="50"/>
      <c r="G712" s="51"/>
      <c r="H712" s="51"/>
      <c r="I712" s="51"/>
      <c r="J712" s="49"/>
      <c r="K712" s="49"/>
      <c r="L712" s="67"/>
      <c r="M712" s="67"/>
      <c r="N712" s="50"/>
      <c r="O712" s="50"/>
      <c r="P712" s="50"/>
      <c r="Q712" s="57"/>
      <c r="R712" s="72"/>
      <c r="S712" s="56"/>
      <c r="T712" s="67"/>
      <c r="U712" s="68"/>
      <c r="V712" s="59"/>
      <c r="W712" s="97"/>
    </row>
    <row r="713" spans="1:23" ht="14.25" x14ac:dyDescent="0.2">
      <c r="A713" s="51"/>
      <c r="B713" s="51"/>
      <c r="C713" s="49"/>
      <c r="D713" s="51"/>
      <c r="E713" s="49"/>
      <c r="F713" s="50"/>
      <c r="G713" s="51"/>
      <c r="H713" s="51"/>
      <c r="I713" s="51"/>
      <c r="J713" s="49"/>
      <c r="K713" s="49"/>
      <c r="L713" s="67"/>
      <c r="M713" s="67"/>
      <c r="N713" s="50"/>
      <c r="O713" s="50"/>
      <c r="P713" s="50"/>
      <c r="Q713" s="57"/>
      <c r="R713" s="72"/>
      <c r="S713" s="56"/>
      <c r="T713" s="67"/>
      <c r="U713" s="68"/>
      <c r="V713" s="59"/>
      <c r="W713" s="97"/>
    </row>
    <row r="714" spans="1:23" ht="14.25" x14ac:dyDescent="0.2">
      <c r="A714" s="51"/>
      <c r="B714" s="51"/>
      <c r="C714" s="49"/>
      <c r="D714" s="51"/>
      <c r="E714" s="49"/>
      <c r="F714" s="50"/>
      <c r="G714" s="51"/>
      <c r="H714" s="51"/>
      <c r="I714" s="51"/>
      <c r="J714" s="49"/>
      <c r="K714" s="49"/>
      <c r="L714" s="67"/>
      <c r="M714" s="67"/>
      <c r="N714" s="50"/>
      <c r="O714" s="50"/>
      <c r="P714" s="50"/>
      <c r="Q714" s="57"/>
      <c r="R714" s="72"/>
      <c r="S714" s="56"/>
      <c r="T714" s="67"/>
      <c r="U714" s="68"/>
      <c r="V714" s="59"/>
      <c r="W714" s="97"/>
    </row>
    <row r="715" spans="1:23" ht="14.25" x14ac:dyDescent="0.2">
      <c r="A715" s="51"/>
      <c r="B715" s="51"/>
      <c r="C715" s="49"/>
      <c r="D715" s="51"/>
      <c r="E715" s="49"/>
      <c r="F715" s="50"/>
      <c r="G715" s="51"/>
      <c r="H715" s="51"/>
      <c r="I715" s="51"/>
      <c r="J715" s="49"/>
      <c r="K715" s="49"/>
      <c r="L715" s="67"/>
      <c r="M715" s="67"/>
      <c r="N715" s="50"/>
      <c r="O715" s="50"/>
      <c r="P715" s="50"/>
      <c r="Q715" s="57"/>
      <c r="R715" s="72"/>
      <c r="S715" s="56"/>
      <c r="T715" s="67"/>
      <c r="U715" s="68"/>
      <c r="V715" s="59"/>
      <c r="W715" s="97"/>
    </row>
    <row r="716" spans="1:23" ht="14.25" x14ac:dyDescent="0.2">
      <c r="A716" s="51"/>
      <c r="B716" s="51"/>
      <c r="C716" s="49"/>
      <c r="D716" s="51"/>
      <c r="E716" s="49"/>
      <c r="F716" s="50"/>
      <c r="G716" s="51"/>
      <c r="H716" s="51"/>
      <c r="I716" s="51"/>
      <c r="J716" s="49"/>
      <c r="K716" s="49"/>
      <c r="L716" s="67"/>
      <c r="M716" s="67"/>
      <c r="N716" s="50"/>
      <c r="O716" s="50"/>
      <c r="P716" s="50"/>
      <c r="Q716" s="57"/>
      <c r="R716" s="72"/>
      <c r="S716" s="56"/>
      <c r="T716" s="67"/>
      <c r="U716" s="68"/>
      <c r="V716" s="59"/>
      <c r="W716" s="97"/>
    </row>
    <row r="717" spans="1:23" ht="14.25" x14ac:dyDescent="0.2">
      <c r="A717" s="51"/>
      <c r="B717" s="51"/>
      <c r="C717" s="49"/>
      <c r="D717" s="51"/>
      <c r="E717" s="49"/>
      <c r="F717" s="50"/>
      <c r="G717" s="51"/>
      <c r="H717" s="51"/>
      <c r="I717" s="51"/>
      <c r="J717" s="49"/>
      <c r="K717" s="49"/>
      <c r="L717" s="67"/>
      <c r="M717" s="67"/>
      <c r="N717" s="50"/>
      <c r="O717" s="50"/>
      <c r="P717" s="50"/>
      <c r="Q717" s="57"/>
      <c r="R717" s="72"/>
      <c r="S717" s="56"/>
      <c r="T717" s="67"/>
      <c r="U717" s="68"/>
      <c r="V717" s="59"/>
      <c r="W717" s="97"/>
    </row>
    <row r="718" spans="1:23" ht="14.25" x14ac:dyDescent="0.2">
      <c r="A718" s="51"/>
      <c r="B718" s="51"/>
      <c r="C718" s="49"/>
      <c r="D718" s="51"/>
      <c r="E718" s="49"/>
      <c r="F718" s="50"/>
      <c r="G718" s="51"/>
      <c r="H718" s="51"/>
      <c r="I718" s="51"/>
      <c r="J718" s="49"/>
      <c r="K718" s="49"/>
      <c r="L718" s="67"/>
      <c r="M718" s="67"/>
      <c r="N718" s="50"/>
      <c r="O718" s="50"/>
      <c r="P718" s="50"/>
      <c r="Q718" s="57"/>
      <c r="R718" s="72"/>
      <c r="S718" s="56"/>
      <c r="T718" s="67"/>
      <c r="U718" s="68"/>
      <c r="V718" s="59"/>
      <c r="W718" s="97"/>
    </row>
    <row r="719" spans="1:23" ht="14.25" x14ac:dyDescent="0.2">
      <c r="A719" s="51"/>
      <c r="B719" s="51"/>
      <c r="C719" s="49"/>
      <c r="D719" s="51"/>
      <c r="E719" s="49"/>
      <c r="F719" s="50"/>
      <c r="G719" s="51"/>
      <c r="H719" s="51"/>
      <c r="I719" s="51"/>
      <c r="J719" s="49"/>
      <c r="K719" s="49"/>
      <c r="L719" s="67"/>
      <c r="M719" s="67"/>
      <c r="N719" s="50"/>
      <c r="O719" s="50"/>
      <c r="P719" s="50"/>
      <c r="Q719" s="57"/>
      <c r="R719" s="72"/>
      <c r="S719" s="56"/>
      <c r="T719" s="67"/>
      <c r="U719" s="68"/>
      <c r="V719" s="59"/>
      <c r="W719" s="97"/>
    </row>
    <row r="720" spans="1:23" ht="14.25" x14ac:dyDescent="0.2">
      <c r="A720" s="51"/>
      <c r="B720" s="51"/>
      <c r="C720" s="49"/>
      <c r="D720" s="51"/>
      <c r="E720" s="49"/>
      <c r="F720" s="50"/>
      <c r="G720" s="51"/>
      <c r="H720" s="51"/>
      <c r="I720" s="51"/>
      <c r="J720" s="49"/>
      <c r="K720" s="49"/>
      <c r="L720" s="67"/>
      <c r="M720" s="67"/>
      <c r="N720" s="50"/>
      <c r="O720" s="50"/>
      <c r="P720" s="50"/>
      <c r="Q720" s="57"/>
      <c r="R720" s="72"/>
      <c r="S720" s="56"/>
      <c r="T720" s="67"/>
      <c r="U720" s="68"/>
      <c r="V720" s="59"/>
      <c r="W720" s="97"/>
    </row>
    <row r="721" spans="1:23" ht="14.25" x14ac:dyDescent="0.2">
      <c r="A721" s="51"/>
      <c r="B721" s="51"/>
      <c r="C721" s="49"/>
      <c r="D721" s="51"/>
      <c r="E721" s="49"/>
      <c r="F721" s="50"/>
      <c r="G721" s="51"/>
      <c r="H721" s="51"/>
      <c r="I721" s="51"/>
      <c r="J721" s="49"/>
      <c r="K721" s="49"/>
      <c r="L721" s="67"/>
      <c r="M721" s="67"/>
      <c r="N721" s="50"/>
      <c r="O721" s="50"/>
      <c r="P721" s="50"/>
      <c r="Q721" s="57"/>
      <c r="R721" s="72"/>
      <c r="S721" s="56"/>
      <c r="T721" s="67"/>
      <c r="U721" s="68"/>
      <c r="V721" s="59"/>
      <c r="W721" s="97"/>
    </row>
    <row r="722" spans="1:23" ht="14.25" x14ac:dyDescent="0.2">
      <c r="A722" s="51"/>
      <c r="B722" s="51"/>
      <c r="C722" s="49"/>
      <c r="D722" s="51"/>
      <c r="E722" s="49"/>
      <c r="F722" s="50"/>
      <c r="G722" s="51"/>
      <c r="H722" s="51"/>
      <c r="I722" s="51"/>
      <c r="J722" s="49"/>
      <c r="K722" s="49"/>
      <c r="L722" s="67"/>
      <c r="M722" s="67"/>
      <c r="N722" s="50"/>
      <c r="O722" s="50"/>
      <c r="P722" s="50"/>
      <c r="Q722" s="57"/>
      <c r="R722" s="72"/>
      <c r="S722" s="56"/>
      <c r="T722" s="67"/>
      <c r="U722" s="68"/>
      <c r="V722" s="59"/>
      <c r="W722" s="97"/>
    </row>
    <row r="723" spans="1:23" ht="14.25" x14ac:dyDescent="0.2">
      <c r="A723" s="51"/>
      <c r="B723" s="51"/>
      <c r="C723" s="49"/>
      <c r="D723" s="51"/>
      <c r="E723" s="49"/>
      <c r="F723" s="50"/>
      <c r="G723" s="51"/>
      <c r="H723" s="51"/>
      <c r="I723" s="51"/>
      <c r="J723" s="49"/>
      <c r="K723" s="49"/>
      <c r="L723" s="67"/>
      <c r="M723" s="67"/>
      <c r="N723" s="50"/>
      <c r="O723" s="50"/>
      <c r="P723" s="50"/>
      <c r="Q723" s="57"/>
      <c r="R723" s="72"/>
      <c r="S723" s="56"/>
      <c r="T723" s="67"/>
      <c r="U723" s="68"/>
      <c r="V723" s="59"/>
      <c r="W723" s="97"/>
    </row>
    <row r="724" spans="1:23" ht="14.25" x14ac:dyDescent="0.2">
      <c r="A724" s="51"/>
      <c r="B724" s="51"/>
      <c r="C724" s="49"/>
      <c r="D724" s="51"/>
      <c r="E724" s="49"/>
      <c r="F724" s="50"/>
      <c r="G724" s="51"/>
      <c r="H724" s="51"/>
      <c r="I724" s="51"/>
      <c r="J724" s="49"/>
      <c r="K724" s="49"/>
      <c r="L724" s="67"/>
      <c r="M724" s="67"/>
      <c r="N724" s="50"/>
      <c r="O724" s="50"/>
      <c r="P724" s="50"/>
      <c r="Q724" s="57"/>
      <c r="R724" s="72"/>
      <c r="S724" s="56"/>
      <c r="T724" s="67"/>
      <c r="U724" s="68"/>
      <c r="V724" s="59"/>
      <c r="W724" s="97"/>
    </row>
    <row r="725" spans="1:23" ht="14.25" x14ac:dyDescent="0.2">
      <c r="A725" s="51"/>
      <c r="B725" s="51"/>
      <c r="C725" s="49"/>
      <c r="D725" s="51"/>
      <c r="E725" s="49"/>
      <c r="F725" s="50"/>
      <c r="G725" s="51"/>
      <c r="H725" s="51"/>
      <c r="I725" s="51"/>
      <c r="J725" s="49"/>
      <c r="K725" s="49"/>
      <c r="L725" s="67"/>
      <c r="M725" s="67"/>
      <c r="N725" s="50"/>
      <c r="O725" s="50"/>
      <c r="P725" s="50"/>
      <c r="Q725" s="57"/>
      <c r="R725" s="72"/>
      <c r="S725" s="56"/>
      <c r="T725" s="67"/>
      <c r="U725" s="68"/>
      <c r="V725" s="59"/>
      <c r="W725" s="97"/>
    </row>
    <row r="726" spans="1:23" ht="14.25" x14ac:dyDescent="0.2">
      <c r="A726" s="51"/>
      <c r="B726" s="51"/>
      <c r="C726" s="49"/>
      <c r="D726" s="51"/>
      <c r="E726" s="49"/>
      <c r="F726" s="50"/>
      <c r="G726" s="51"/>
      <c r="H726" s="51"/>
      <c r="I726" s="51"/>
      <c r="J726" s="49"/>
      <c r="K726" s="49"/>
      <c r="L726" s="67"/>
      <c r="M726" s="67"/>
      <c r="N726" s="50"/>
      <c r="O726" s="50"/>
      <c r="P726" s="50"/>
      <c r="Q726" s="57"/>
      <c r="R726" s="72"/>
      <c r="S726" s="56"/>
      <c r="T726" s="67"/>
      <c r="U726" s="68"/>
      <c r="V726" s="59"/>
      <c r="W726" s="97"/>
    </row>
    <row r="727" spans="1:23" ht="14.25" x14ac:dyDescent="0.2">
      <c r="A727" s="51"/>
      <c r="B727" s="51"/>
      <c r="C727" s="49"/>
      <c r="D727" s="51"/>
      <c r="E727" s="49"/>
      <c r="F727" s="50"/>
      <c r="G727" s="51"/>
      <c r="H727" s="51"/>
      <c r="I727" s="51"/>
      <c r="J727" s="49"/>
      <c r="K727" s="49"/>
      <c r="L727" s="67"/>
      <c r="M727" s="67"/>
      <c r="N727" s="50"/>
      <c r="O727" s="50"/>
      <c r="P727" s="50"/>
      <c r="Q727" s="57"/>
      <c r="R727" s="72"/>
      <c r="S727" s="56"/>
      <c r="T727" s="67"/>
      <c r="U727" s="68"/>
      <c r="V727" s="59"/>
      <c r="W727" s="97"/>
    </row>
    <row r="728" spans="1:23" ht="14.25" x14ac:dyDescent="0.2">
      <c r="A728" s="51"/>
      <c r="B728" s="51"/>
      <c r="C728" s="49"/>
      <c r="D728" s="51"/>
      <c r="E728" s="49"/>
      <c r="F728" s="50"/>
      <c r="G728" s="51"/>
      <c r="H728" s="51"/>
      <c r="I728" s="51"/>
      <c r="J728" s="49"/>
      <c r="K728" s="49"/>
      <c r="L728" s="67"/>
      <c r="M728" s="67"/>
      <c r="N728" s="50"/>
      <c r="O728" s="50"/>
      <c r="P728" s="50"/>
      <c r="Q728" s="57"/>
      <c r="R728" s="72"/>
      <c r="S728" s="56"/>
      <c r="T728" s="67"/>
      <c r="U728" s="68"/>
      <c r="V728" s="59"/>
      <c r="W728" s="97"/>
    </row>
    <row r="729" spans="1:23" ht="14.25" x14ac:dyDescent="0.2">
      <c r="A729" s="51"/>
      <c r="B729" s="51"/>
      <c r="C729" s="49"/>
      <c r="D729" s="51"/>
      <c r="E729" s="49"/>
      <c r="F729" s="50"/>
      <c r="G729" s="51"/>
      <c r="H729" s="51"/>
      <c r="I729" s="51"/>
      <c r="J729" s="49"/>
      <c r="K729" s="49"/>
      <c r="L729" s="67"/>
      <c r="M729" s="67"/>
      <c r="N729" s="50"/>
      <c r="O729" s="50"/>
      <c r="P729" s="50"/>
      <c r="Q729" s="57"/>
      <c r="R729" s="72"/>
      <c r="S729" s="56"/>
      <c r="T729" s="67"/>
      <c r="U729" s="68"/>
      <c r="V729" s="59"/>
      <c r="W729" s="97"/>
    </row>
    <row r="730" spans="1:23" ht="14.25" x14ac:dyDescent="0.2">
      <c r="A730" s="51"/>
      <c r="B730" s="51"/>
      <c r="C730" s="49"/>
      <c r="D730" s="51"/>
      <c r="E730" s="49"/>
      <c r="F730" s="50"/>
      <c r="G730" s="51"/>
      <c r="H730" s="51"/>
      <c r="I730" s="51"/>
      <c r="J730" s="49"/>
      <c r="K730" s="49"/>
      <c r="L730" s="67"/>
      <c r="M730" s="67"/>
      <c r="N730" s="50"/>
      <c r="O730" s="50"/>
      <c r="P730" s="50"/>
      <c r="Q730" s="57"/>
      <c r="R730" s="72"/>
      <c r="S730" s="56"/>
      <c r="T730" s="67"/>
      <c r="U730" s="68"/>
      <c r="V730" s="59"/>
      <c r="W730" s="97"/>
    </row>
    <row r="731" spans="1:23" ht="14.25" x14ac:dyDescent="0.2">
      <c r="A731" s="51"/>
      <c r="B731" s="51"/>
      <c r="C731" s="49"/>
      <c r="D731" s="51"/>
      <c r="E731" s="49"/>
      <c r="F731" s="50"/>
      <c r="G731" s="51"/>
      <c r="H731" s="51"/>
      <c r="I731" s="51"/>
      <c r="J731" s="49"/>
      <c r="K731" s="49"/>
      <c r="L731" s="67"/>
      <c r="M731" s="67"/>
      <c r="N731" s="50"/>
      <c r="O731" s="50"/>
      <c r="P731" s="50"/>
      <c r="Q731" s="57"/>
      <c r="R731" s="72"/>
      <c r="S731" s="56"/>
      <c r="T731" s="67"/>
      <c r="U731" s="68"/>
      <c r="V731" s="59"/>
      <c r="W731" s="97"/>
    </row>
    <row r="732" spans="1:23" ht="14.25" x14ac:dyDescent="0.2">
      <c r="A732" s="51"/>
      <c r="B732" s="51"/>
      <c r="C732" s="49"/>
      <c r="D732" s="51"/>
      <c r="E732" s="49"/>
      <c r="F732" s="50"/>
      <c r="G732" s="51"/>
      <c r="H732" s="51"/>
      <c r="I732" s="51"/>
      <c r="J732" s="49"/>
      <c r="K732" s="49"/>
      <c r="L732" s="67"/>
      <c r="M732" s="67"/>
      <c r="N732" s="50"/>
      <c r="O732" s="50"/>
      <c r="P732" s="50"/>
      <c r="Q732" s="57"/>
      <c r="R732" s="72"/>
      <c r="S732" s="56"/>
      <c r="T732" s="67"/>
      <c r="U732" s="68"/>
      <c r="V732" s="59"/>
      <c r="W732" s="97"/>
    </row>
    <row r="733" spans="1:23" ht="14.25" x14ac:dyDescent="0.2">
      <c r="A733" s="51"/>
      <c r="B733" s="51"/>
      <c r="C733" s="49"/>
      <c r="D733" s="51"/>
      <c r="E733" s="49"/>
      <c r="F733" s="50"/>
      <c r="G733" s="51"/>
      <c r="H733" s="51"/>
      <c r="I733" s="51"/>
      <c r="J733" s="49"/>
      <c r="K733" s="49"/>
      <c r="L733" s="67"/>
      <c r="M733" s="67"/>
      <c r="N733" s="50"/>
      <c r="O733" s="50"/>
      <c r="P733" s="50"/>
      <c r="Q733" s="57"/>
      <c r="R733" s="72"/>
      <c r="S733" s="56"/>
      <c r="T733" s="67"/>
      <c r="U733" s="68"/>
      <c r="V733" s="59"/>
      <c r="W733" s="97"/>
    </row>
    <row r="734" spans="1:23" ht="14.25" x14ac:dyDescent="0.2">
      <c r="A734" s="51"/>
      <c r="B734" s="51"/>
      <c r="C734" s="49"/>
      <c r="D734" s="51"/>
      <c r="E734" s="49"/>
      <c r="F734" s="50"/>
      <c r="G734" s="51"/>
      <c r="H734" s="51"/>
      <c r="I734" s="51"/>
      <c r="J734" s="49"/>
      <c r="K734" s="49"/>
      <c r="L734" s="67"/>
      <c r="M734" s="67"/>
      <c r="N734" s="50"/>
      <c r="O734" s="50"/>
      <c r="P734" s="50"/>
      <c r="Q734" s="57"/>
      <c r="R734" s="72"/>
      <c r="S734" s="56"/>
      <c r="T734" s="67"/>
      <c r="U734" s="68"/>
      <c r="V734" s="59"/>
      <c r="W734" s="97"/>
    </row>
    <row r="735" spans="1:23" ht="14.25" x14ac:dyDescent="0.2">
      <c r="A735" s="51"/>
      <c r="B735" s="51"/>
      <c r="C735" s="49"/>
      <c r="D735" s="51"/>
      <c r="E735" s="49"/>
      <c r="F735" s="50"/>
      <c r="G735" s="51"/>
      <c r="H735" s="51"/>
      <c r="I735" s="51"/>
      <c r="J735" s="49"/>
      <c r="K735" s="49"/>
      <c r="L735" s="67"/>
      <c r="M735" s="67"/>
      <c r="N735" s="50"/>
      <c r="O735" s="50"/>
      <c r="P735" s="50"/>
      <c r="Q735" s="57"/>
      <c r="R735" s="72"/>
      <c r="S735" s="56"/>
      <c r="T735" s="67"/>
      <c r="U735" s="68"/>
      <c r="V735" s="59"/>
      <c r="W735" s="97"/>
    </row>
    <row r="736" spans="1:23" ht="14.25" x14ac:dyDescent="0.2">
      <c r="A736" s="51"/>
      <c r="B736" s="51"/>
      <c r="C736" s="49"/>
      <c r="D736" s="51"/>
      <c r="E736" s="49"/>
      <c r="F736" s="50"/>
      <c r="G736" s="51"/>
      <c r="H736" s="51"/>
      <c r="I736" s="51"/>
      <c r="J736" s="49"/>
      <c r="K736" s="49"/>
      <c r="L736" s="67"/>
      <c r="M736" s="67"/>
      <c r="N736" s="50"/>
      <c r="O736" s="50"/>
      <c r="P736" s="50"/>
      <c r="Q736" s="57"/>
      <c r="R736" s="72"/>
      <c r="S736" s="56"/>
      <c r="T736" s="67"/>
      <c r="U736" s="68"/>
      <c r="V736" s="59"/>
      <c r="W736" s="97"/>
    </row>
    <row r="737" spans="1:23" ht="14.25" x14ac:dyDescent="0.2">
      <c r="A737" s="51"/>
      <c r="B737" s="51"/>
      <c r="C737" s="49"/>
      <c r="D737" s="51"/>
      <c r="E737" s="49"/>
      <c r="F737" s="50"/>
      <c r="G737" s="51"/>
      <c r="H737" s="51"/>
      <c r="I737" s="51"/>
      <c r="J737" s="49"/>
      <c r="K737" s="49"/>
      <c r="L737" s="67"/>
      <c r="M737" s="67"/>
      <c r="N737" s="50"/>
      <c r="O737" s="50"/>
      <c r="P737" s="50"/>
      <c r="Q737" s="57"/>
      <c r="R737" s="72"/>
      <c r="S737" s="56"/>
      <c r="T737" s="67"/>
      <c r="U737" s="68"/>
      <c r="V737" s="59"/>
      <c r="W737" s="97"/>
    </row>
    <row r="738" spans="1:23" ht="14.25" x14ac:dyDescent="0.2">
      <c r="A738" s="51"/>
      <c r="B738" s="51"/>
      <c r="C738" s="49"/>
      <c r="D738" s="51"/>
      <c r="E738" s="49"/>
      <c r="F738" s="50"/>
      <c r="G738" s="51"/>
      <c r="H738" s="51"/>
      <c r="I738" s="51"/>
      <c r="J738" s="49"/>
      <c r="K738" s="49"/>
      <c r="L738" s="67"/>
      <c r="M738" s="67"/>
      <c r="N738" s="50"/>
      <c r="O738" s="50"/>
      <c r="P738" s="50"/>
      <c r="Q738" s="57"/>
      <c r="R738" s="72"/>
      <c r="S738" s="56"/>
      <c r="T738" s="67"/>
      <c r="U738" s="68"/>
      <c r="V738" s="59"/>
      <c r="W738" s="97"/>
    </row>
    <row r="739" spans="1:23" ht="14.25" x14ac:dyDescent="0.2">
      <c r="A739" s="51"/>
      <c r="B739" s="51"/>
      <c r="C739" s="49"/>
      <c r="D739" s="51"/>
      <c r="E739" s="49"/>
      <c r="F739" s="50"/>
      <c r="G739" s="51"/>
      <c r="H739" s="51"/>
      <c r="I739" s="51"/>
      <c r="J739" s="49"/>
      <c r="K739" s="49"/>
      <c r="L739" s="67"/>
      <c r="M739" s="67"/>
      <c r="N739" s="50"/>
      <c r="O739" s="50"/>
      <c r="P739" s="50"/>
      <c r="Q739" s="57"/>
      <c r="R739" s="72"/>
      <c r="S739" s="56"/>
      <c r="T739" s="67"/>
      <c r="U739" s="68"/>
      <c r="V739" s="59"/>
      <c r="W739" s="97"/>
    </row>
    <row r="740" spans="1:23" ht="14.25" x14ac:dyDescent="0.2">
      <c r="A740" s="51"/>
      <c r="B740" s="51"/>
      <c r="C740" s="49"/>
      <c r="D740" s="51"/>
      <c r="E740" s="49"/>
      <c r="F740" s="50"/>
      <c r="G740" s="51"/>
      <c r="H740" s="51"/>
      <c r="I740" s="51"/>
      <c r="J740" s="49"/>
      <c r="K740" s="49"/>
      <c r="L740" s="67"/>
      <c r="M740" s="67"/>
      <c r="N740" s="50"/>
      <c r="O740" s="50"/>
      <c r="P740" s="50"/>
      <c r="Q740" s="57"/>
      <c r="R740" s="72"/>
      <c r="S740" s="56"/>
      <c r="T740" s="67"/>
      <c r="U740" s="68"/>
      <c r="V740" s="59"/>
      <c r="W740" s="97"/>
    </row>
    <row r="741" spans="1:23" ht="14.25" x14ac:dyDescent="0.2">
      <c r="A741" s="51"/>
      <c r="B741" s="51"/>
      <c r="C741" s="49"/>
      <c r="D741" s="51"/>
      <c r="E741" s="49"/>
      <c r="F741" s="50"/>
      <c r="G741" s="51"/>
      <c r="H741" s="51"/>
      <c r="I741" s="51"/>
      <c r="J741" s="49"/>
      <c r="K741" s="49"/>
      <c r="L741" s="67"/>
      <c r="M741" s="67"/>
      <c r="N741" s="50"/>
      <c r="O741" s="50"/>
      <c r="P741" s="50"/>
      <c r="Q741" s="57"/>
      <c r="R741" s="72"/>
      <c r="S741" s="56"/>
      <c r="T741" s="67"/>
      <c r="U741" s="68"/>
      <c r="V741" s="59"/>
      <c r="W741" s="97"/>
    </row>
    <row r="742" spans="1:23" ht="14.25" x14ac:dyDescent="0.2">
      <c r="A742" s="51"/>
      <c r="B742" s="51"/>
      <c r="C742" s="49"/>
      <c r="D742" s="51"/>
      <c r="E742" s="49"/>
      <c r="F742" s="50"/>
      <c r="G742" s="51"/>
      <c r="H742" s="51"/>
      <c r="I742" s="51"/>
      <c r="J742" s="49"/>
      <c r="K742" s="49"/>
      <c r="L742" s="67"/>
      <c r="M742" s="67"/>
      <c r="N742" s="50"/>
      <c r="O742" s="50"/>
      <c r="P742" s="50"/>
      <c r="Q742" s="57"/>
      <c r="R742" s="72"/>
      <c r="S742" s="56"/>
      <c r="T742" s="67"/>
      <c r="U742" s="68"/>
      <c r="V742" s="59"/>
      <c r="W742" s="97"/>
    </row>
    <row r="743" spans="1:23" ht="14.25" x14ac:dyDescent="0.2">
      <c r="A743" s="51"/>
      <c r="B743" s="51"/>
      <c r="C743" s="49"/>
      <c r="D743" s="51"/>
      <c r="E743" s="49"/>
      <c r="F743" s="50"/>
      <c r="G743" s="51"/>
      <c r="H743" s="51"/>
      <c r="I743" s="51"/>
      <c r="J743" s="49"/>
      <c r="K743" s="49"/>
      <c r="L743" s="67"/>
      <c r="M743" s="67"/>
      <c r="N743" s="50"/>
      <c r="O743" s="50"/>
      <c r="P743" s="50"/>
      <c r="Q743" s="57"/>
      <c r="R743" s="72"/>
      <c r="S743" s="56"/>
      <c r="T743" s="67"/>
      <c r="U743" s="68"/>
      <c r="V743" s="59"/>
      <c r="W743" s="97"/>
    </row>
    <row r="744" spans="1:23" ht="14.25" x14ac:dyDescent="0.2">
      <c r="A744" s="51"/>
      <c r="B744" s="51"/>
      <c r="C744" s="49"/>
      <c r="D744" s="51"/>
      <c r="E744" s="49"/>
      <c r="F744" s="50"/>
      <c r="G744" s="51"/>
      <c r="H744" s="51"/>
      <c r="I744" s="51"/>
      <c r="J744" s="49"/>
      <c r="K744" s="49"/>
      <c r="L744" s="67"/>
      <c r="M744" s="67"/>
      <c r="N744" s="50"/>
      <c r="O744" s="50"/>
      <c r="P744" s="50"/>
      <c r="Q744" s="57"/>
      <c r="R744" s="72"/>
      <c r="S744" s="56"/>
      <c r="T744" s="67"/>
      <c r="U744" s="68"/>
      <c r="V744" s="59"/>
      <c r="W744" s="97"/>
    </row>
    <row r="745" spans="1:23" ht="14.25" x14ac:dyDescent="0.2">
      <c r="A745" s="51"/>
      <c r="B745" s="51"/>
      <c r="C745" s="49"/>
      <c r="D745" s="51"/>
      <c r="E745" s="49"/>
      <c r="F745" s="50"/>
      <c r="G745" s="51"/>
      <c r="H745" s="51"/>
      <c r="I745" s="51"/>
      <c r="J745" s="49"/>
      <c r="K745" s="49"/>
      <c r="L745" s="67"/>
      <c r="M745" s="67"/>
      <c r="N745" s="50"/>
      <c r="O745" s="50"/>
      <c r="P745" s="50"/>
      <c r="Q745" s="57"/>
      <c r="R745" s="72"/>
      <c r="S745" s="56"/>
      <c r="T745" s="67"/>
      <c r="U745" s="68"/>
      <c r="V745" s="59"/>
      <c r="W745" s="97"/>
    </row>
    <row r="746" spans="1:23" ht="14.25" x14ac:dyDescent="0.2">
      <c r="A746" s="51"/>
      <c r="B746" s="51"/>
      <c r="C746" s="49"/>
      <c r="D746" s="51"/>
      <c r="E746" s="49"/>
      <c r="F746" s="50"/>
      <c r="G746" s="51"/>
      <c r="H746" s="51"/>
      <c r="I746" s="51"/>
      <c r="J746" s="49"/>
      <c r="K746" s="49"/>
      <c r="L746" s="67"/>
      <c r="M746" s="67"/>
      <c r="N746" s="50"/>
      <c r="O746" s="50"/>
      <c r="P746" s="50"/>
      <c r="Q746" s="57"/>
      <c r="R746" s="72"/>
      <c r="S746" s="56"/>
      <c r="T746" s="67"/>
      <c r="U746" s="68"/>
      <c r="V746" s="59"/>
      <c r="W746" s="97"/>
    </row>
    <row r="747" spans="1:23" ht="14.25" x14ac:dyDescent="0.2">
      <c r="A747" s="51"/>
      <c r="B747" s="51"/>
      <c r="C747" s="49"/>
      <c r="D747" s="51"/>
      <c r="E747" s="49"/>
      <c r="F747" s="50"/>
      <c r="G747" s="51"/>
      <c r="H747" s="51"/>
      <c r="I747" s="51"/>
      <c r="J747" s="49"/>
      <c r="K747" s="49"/>
      <c r="L747" s="67"/>
      <c r="M747" s="67"/>
      <c r="N747" s="50"/>
      <c r="O747" s="50"/>
      <c r="P747" s="50"/>
      <c r="Q747" s="57"/>
      <c r="R747" s="72"/>
      <c r="S747" s="56"/>
      <c r="T747" s="67"/>
      <c r="U747" s="68"/>
      <c r="V747" s="59"/>
      <c r="W747" s="97"/>
    </row>
    <row r="748" spans="1:23" ht="14.25" x14ac:dyDescent="0.2">
      <c r="A748" s="51"/>
      <c r="B748" s="51"/>
      <c r="C748" s="49"/>
      <c r="D748" s="51"/>
      <c r="E748" s="49"/>
      <c r="F748" s="50"/>
      <c r="G748" s="51"/>
      <c r="H748" s="51"/>
      <c r="I748" s="51"/>
      <c r="J748" s="49"/>
      <c r="K748" s="49"/>
      <c r="L748" s="67"/>
      <c r="M748" s="67"/>
      <c r="N748" s="50"/>
      <c r="O748" s="50"/>
      <c r="P748" s="50"/>
      <c r="Q748" s="57"/>
      <c r="R748" s="72"/>
      <c r="S748" s="56"/>
      <c r="T748" s="67"/>
      <c r="U748" s="68"/>
      <c r="V748" s="59"/>
      <c r="W748" s="97"/>
    </row>
    <row r="749" spans="1:23" ht="14.25" x14ac:dyDescent="0.2">
      <c r="A749" s="51"/>
      <c r="B749" s="51"/>
      <c r="C749" s="49"/>
      <c r="D749" s="51"/>
      <c r="E749" s="49"/>
      <c r="F749" s="50"/>
      <c r="G749" s="51"/>
      <c r="H749" s="51"/>
      <c r="I749" s="51"/>
      <c r="J749" s="49"/>
      <c r="K749" s="49"/>
      <c r="L749" s="67"/>
      <c r="M749" s="67"/>
      <c r="N749" s="50"/>
      <c r="O749" s="50"/>
      <c r="P749" s="50"/>
      <c r="Q749" s="57"/>
      <c r="R749" s="72"/>
      <c r="S749" s="56"/>
      <c r="T749" s="67"/>
      <c r="U749" s="68"/>
      <c r="V749" s="59"/>
      <c r="W749" s="97"/>
    </row>
    <row r="750" spans="1:23" ht="14.25" x14ac:dyDescent="0.2">
      <c r="A750" s="51"/>
      <c r="B750" s="51"/>
      <c r="C750" s="49"/>
      <c r="D750" s="51"/>
      <c r="E750" s="49"/>
      <c r="F750" s="50"/>
      <c r="G750" s="51"/>
      <c r="H750" s="51"/>
      <c r="I750" s="51"/>
      <c r="J750" s="49"/>
      <c r="K750" s="49"/>
      <c r="L750" s="67"/>
      <c r="M750" s="67"/>
      <c r="N750" s="50"/>
      <c r="O750" s="50"/>
      <c r="P750" s="50"/>
      <c r="Q750" s="57"/>
      <c r="R750" s="72"/>
      <c r="S750" s="56"/>
      <c r="T750" s="67"/>
      <c r="U750" s="68"/>
      <c r="V750" s="59"/>
      <c r="W750" s="97"/>
    </row>
    <row r="751" spans="1:23" ht="14.25" x14ac:dyDescent="0.2">
      <c r="A751" s="51"/>
      <c r="B751" s="51"/>
      <c r="C751" s="49"/>
      <c r="D751" s="51"/>
      <c r="E751" s="49"/>
      <c r="F751" s="50"/>
      <c r="G751" s="51"/>
      <c r="H751" s="51"/>
      <c r="I751" s="51"/>
      <c r="J751" s="49"/>
      <c r="K751" s="49"/>
      <c r="L751" s="67"/>
      <c r="M751" s="67"/>
      <c r="N751" s="50"/>
      <c r="O751" s="50"/>
      <c r="P751" s="50"/>
      <c r="Q751" s="57"/>
      <c r="R751" s="72"/>
      <c r="S751" s="56"/>
      <c r="T751" s="67"/>
      <c r="U751" s="68"/>
      <c r="V751" s="59"/>
      <c r="W751" s="97"/>
    </row>
    <row r="752" spans="1:23" ht="14.25" x14ac:dyDescent="0.2">
      <c r="A752" s="51"/>
      <c r="B752" s="51"/>
      <c r="C752" s="49"/>
      <c r="D752" s="51"/>
      <c r="E752" s="49"/>
      <c r="F752" s="50"/>
      <c r="G752" s="51"/>
      <c r="H752" s="51"/>
      <c r="I752" s="51"/>
      <c r="J752" s="49"/>
      <c r="K752" s="49"/>
      <c r="L752" s="67"/>
      <c r="M752" s="67"/>
      <c r="N752" s="50"/>
      <c r="O752" s="50"/>
      <c r="P752" s="50"/>
      <c r="Q752" s="57"/>
      <c r="R752" s="72"/>
      <c r="S752" s="56"/>
      <c r="T752" s="67"/>
      <c r="U752" s="68"/>
      <c r="V752" s="59"/>
      <c r="W752" s="97"/>
    </row>
    <row r="753" spans="1:23" ht="14.25" x14ac:dyDescent="0.2">
      <c r="A753" s="51"/>
      <c r="B753" s="51"/>
      <c r="C753" s="49"/>
      <c r="D753" s="51"/>
      <c r="E753" s="49"/>
      <c r="F753" s="50"/>
      <c r="G753" s="51"/>
      <c r="H753" s="51"/>
      <c r="I753" s="51"/>
      <c r="J753" s="49"/>
      <c r="K753" s="49"/>
      <c r="L753" s="67"/>
      <c r="M753" s="67"/>
      <c r="N753" s="50"/>
      <c r="O753" s="50"/>
      <c r="P753" s="50"/>
      <c r="Q753" s="57"/>
      <c r="R753" s="72"/>
      <c r="S753" s="56"/>
      <c r="T753" s="67"/>
      <c r="U753" s="68"/>
      <c r="V753" s="59"/>
      <c r="W753" s="97"/>
    </row>
    <row r="754" spans="1:23" ht="14.25" x14ac:dyDescent="0.2">
      <c r="A754" s="51"/>
      <c r="B754" s="51"/>
      <c r="C754" s="49"/>
      <c r="D754" s="51"/>
      <c r="E754" s="49"/>
      <c r="F754" s="50"/>
      <c r="G754" s="51"/>
      <c r="H754" s="51"/>
      <c r="I754" s="51"/>
      <c r="J754" s="49"/>
      <c r="K754" s="49"/>
      <c r="L754" s="67"/>
      <c r="M754" s="67"/>
      <c r="N754" s="50"/>
      <c r="O754" s="50"/>
      <c r="P754" s="50"/>
      <c r="Q754" s="57"/>
      <c r="R754" s="72"/>
      <c r="S754" s="56"/>
      <c r="T754" s="67"/>
      <c r="U754" s="68"/>
      <c r="V754" s="59"/>
      <c r="W754" s="97"/>
    </row>
    <row r="755" spans="1:23" ht="14.25" x14ac:dyDescent="0.2">
      <c r="A755" s="51"/>
      <c r="B755" s="51"/>
      <c r="C755" s="49"/>
      <c r="D755" s="51"/>
      <c r="E755" s="49"/>
      <c r="F755" s="50"/>
      <c r="G755" s="51"/>
      <c r="H755" s="51"/>
      <c r="I755" s="51"/>
      <c r="J755" s="49"/>
      <c r="K755" s="49"/>
      <c r="L755" s="67"/>
      <c r="M755" s="67"/>
      <c r="N755" s="50"/>
      <c r="O755" s="50"/>
      <c r="P755" s="50"/>
      <c r="Q755" s="57"/>
      <c r="R755" s="72"/>
      <c r="S755" s="56"/>
      <c r="T755" s="67"/>
      <c r="U755" s="68"/>
      <c r="V755" s="59"/>
      <c r="W755" s="97"/>
    </row>
    <row r="756" spans="1:23" ht="14.25" x14ac:dyDescent="0.2">
      <c r="A756" s="51"/>
      <c r="B756" s="51"/>
      <c r="C756" s="49"/>
      <c r="D756" s="51"/>
      <c r="E756" s="49"/>
      <c r="F756" s="50"/>
      <c r="G756" s="51"/>
      <c r="H756" s="51"/>
      <c r="I756" s="51"/>
      <c r="J756" s="49"/>
      <c r="K756" s="49"/>
      <c r="L756" s="67"/>
      <c r="M756" s="67"/>
      <c r="N756" s="50"/>
      <c r="O756" s="50"/>
      <c r="P756" s="50"/>
      <c r="Q756" s="57"/>
      <c r="R756" s="72"/>
      <c r="S756" s="56"/>
      <c r="T756" s="67"/>
      <c r="U756" s="68"/>
      <c r="V756" s="59"/>
      <c r="W756" s="97"/>
    </row>
    <row r="757" spans="1:23" ht="14.25" x14ac:dyDescent="0.2">
      <c r="A757" s="51"/>
      <c r="B757" s="51"/>
      <c r="C757" s="49"/>
      <c r="D757" s="51"/>
      <c r="E757" s="49"/>
      <c r="F757" s="50"/>
      <c r="G757" s="51"/>
      <c r="H757" s="51"/>
      <c r="I757" s="51"/>
      <c r="J757" s="49"/>
      <c r="K757" s="49"/>
      <c r="L757" s="67"/>
      <c r="M757" s="67"/>
      <c r="N757" s="50"/>
      <c r="O757" s="50"/>
      <c r="P757" s="50"/>
      <c r="Q757" s="57"/>
      <c r="R757" s="72"/>
      <c r="S757" s="56"/>
      <c r="T757" s="67"/>
      <c r="U757" s="68"/>
      <c r="V757" s="59"/>
      <c r="W757" s="97"/>
    </row>
    <row r="758" spans="1:23" ht="14.25" x14ac:dyDescent="0.2">
      <c r="A758" s="51"/>
      <c r="B758" s="51"/>
      <c r="C758" s="49"/>
      <c r="D758" s="51"/>
      <c r="E758" s="49"/>
      <c r="F758" s="50"/>
      <c r="G758" s="51"/>
      <c r="H758" s="51"/>
      <c r="I758" s="51"/>
      <c r="J758" s="49"/>
      <c r="K758" s="49"/>
      <c r="L758" s="67"/>
      <c r="M758" s="67"/>
      <c r="N758" s="50"/>
      <c r="O758" s="50"/>
      <c r="P758" s="50"/>
      <c r="Q758" s="57"/>
      <c r="R758" s="72"/>
      <c r="S758" s="56"/>
      <c r="T758" s="67"/>
      <c r="U758" s="68"/>
      <c r="V758" s="59"/>
      <c r="W758" s="97"/>
    </row>
    <row r="759" spans="1:23" ht="14.25" x14ac:dyDescent="0.2">
      <c r="A759" s="51"/>
      <c r="B759" s="51"/>
      <c r="C759" s="49"/>
      <c r="D759" s="51"/>
      <c r="E759" s="49"/>
      <c r="F759" s="50"/>
      <c r="G759" s="51"/>
      <c r="H759" s="51"/>
      <c r="I759" s="51"/>
      <c r="J759" s="49"/>
      <c r="K759" s="49"/>
      <c r="L759" s="67"/>
      <c r="M759" s="67"/>
      <c r="N759" s="50"/>
      <c r="O759" s="50"/>
      <c r="P759" s="50"/>
      <c r="Q759" s="57"/>
      <c r="R759" s="72"/>
      <c r="S759" s="56"/>
      <c r="T759" s="67"/>
      <c r="U759" s="68"/>
      <c r="V759" s="59"/>
      <c r="W759" s="97"/>
    </row>
    <row r="760" spans="1:23" ht="14.25" x14ac:dyDescent="0.2">
      <c r="A760" s="51"/>
      <c r="B760" s="51"/>
      <c r="C760" s="49"/>
      <c r="D760" s="51"/>
      <c r="E760" s="49"/>
      <c r="F760" s="50"/>
      <c r="G760" s="51"/>
      <c r="H760" s="51"/>
      <c r="I760" s="51"/>
      <c r="J760" s="49"/>
      <c r="K760" s="49"/>
      <c r="L760" s="67"/>
      <c r="M760" s="67"/>
      <c r="N760" s="50"/>
      <c r="O760" s="50"/>
      <c r="P760" s="50"/>
      <c r="Q760" s="57"/>
      <c r="R760" s="72"/>
      <c r="S760" s="56"/>
      <c r="T760" s="67"/>
      <c r="U760" s="68"/>
      <c r="V760" s="59"/>
      <c r="W760" s="97"/>
    </row>
    <row r="761" spans="1:23" ht="14.25" x14ac:dyDescent="0.2">
      <c r="A761" s="51"/>
      <c r="B761" s="51"/>
      <c r="C761" s="49"/>
      <c r="D761" s="51"/>
      <c r="E761" s="49"/>
      <c r="F761" s="50"/>
      <c r="G761" s="51"/>
      <c r="H761" s="51"/>
      <c r="I761" s="51"/>
      <c r="J761" s="49"/>
      <c r="K761" s="49"/>
      <c r="L761" s="67"/>
      <c r="M761" s="67"/>
      <c r="N761" s="50"/>
      <c r="O761" s="50"/>
      <c r="P761" s="50"/>
      <c r="Q761" s="57"/>
      <c r="R761" s="72"/>
      <c r="S761" s="56"/>
      <c r="T761" s="67"/>
      <c r="U761" s="68"/>
      <c r="V761" s="59"/>
      <c r="W761" s="97"/>
    </row>
    <row r="762" spans="1:23" ht="14.25" x14ac:dyDescent="0.2">
      <c r="A762" s="51"/>
      <c r="B762" s="51"/>
      <c r="C762" s="49"/>
      <c r="D762" s="51"/>
      <c r="E762" s="49"/>
      <c r="F762" s="50"/>
      <c r="G762" s="51"/>
      <c r="H762" s="51"/>
      <c r="I762" s="51"/>
      <c r="J762" s="49"/>
      <c r="K762" s="49"/>
      <c r="L762" s="67"/>
      <c r="M762" s="67"/>
      <c r="N762" s="50"/>
      <c r="O762" s="50"/>
      <c r="P762" s="50"/>
      <c r="Q762" s="57"/>
      <c r="R762" s="72"/>
      <c r="S762" s="56"/>
      <c r="T762" s="67"/>
      <c r="U762" s="68"/>
      <c r="V762" s="59"/>
      <c r="W762" s="97"/>
    </row>
    <row r="763" spans="1:23" ht="14.25" x14ac:dyDescent="0.2">
      <c r="A763" s="51"/>
      <c r="B763" s="51"/>
      <c r="C763" s="49"/>
      <c r="D763" s="51"/>
      <c r="E763" s="49"/>
      <c r="F763" s="50"/>
      <c r="G763" s="51"/>
      <c r="H763" s="51"/>
      <c r="I763" s="51"/>
      <c r="J763" s="49"/>
      <c r="K763" s="49"/>
      <c r="L763" s="67"/>
      <c r="M763" s="67"/>
      <c r="N763" s="50"/>
      <c r="O763" s="50"/>
      <c r="P763" s="50"/>
      <c r="Q763" s="57"/>
      <c r="R763" s="72"/>
      <c r="S763" s="56"/>
      <c r="T763" s="67"/>
      <c r="U763" s="68"/>
      <c r="V763" s="59"/>
      <c r="W763" s="97"/>
    </row>
    <row r="764" spans="1:23" ht="14.25" x14ac:dyDescent="0.2">
      <c r="A764" s="51"/>
      <c r="B764" s="51"/>
      <c r="C764" s="49"/>
      <c r="D764" s="51"/>
      <c r="E764" s="49"/>
      <c r="F764" s="50"/>
      <c r="G764" s="51"/>
      <c r="H764" s="51"/>
      <c r="I764" s="51"/>
      <c r="J764" s="49"/>
      <c r="K764" s="49"/>
      <c r="L764" s="67"/>
      <c r="M764" s="67"/>
      <c r="N764" s="50"/>
      <c r="O764" s="50"/>
      <c r="P764" s="50"/>
      <c r="Q764" s="57"/>
      <c r="R764" s="72"/>
      <c r="S764" s="56"/>
      <c r="T764" s="67"/>
      <c r="U764" s="68"/>
      <c r="V764" s="59"/>
      <c r="W764" s="97"/>
    </row>
    <row r="765" spans="1:23" ht="14.25" x14ac:dyDescent="0.2">
      <c r="A765" s="51"/>
      <c r="B765" s="51"/>
      <c r="C765" s="49"/>
      <c r="D765" s="51"/>
      <c r="E765" s="49"/>
      <c r="F765" s="50"/>
      <c r="G765" s="51"/>
      <c r="H765" s="51"/>
      <c r="I765" s="51"/>
      <c r="J765" s="49"/>
      <c r="K765" s="49"/>
      <c r="L765" s="67"/>
      <c r="M765" s="67"/>
      <c r="N765" s="50"/>
      <c r="O765" s="50"/>
      <c r="P765" s="50"/>
      <c r="Q765" s="57"/>
      <c r="R765" s="72"/>
      <c r="S765" s="56"/>
      <c r="T765" s="67"/>
      <c r="U765" s="68"/>
      <c r="V765" s="59"/>
      <c r="W765" s="97"/>
    </row>
    <row r="766" spans="1:23" ht="14.25" x14ac:dyDescent="0.2">
      <c r="A766" s="51"/>
      <c r="B766" s="51"/>
      <c r="C766" s="49"/>
      <c r="D766" s="51"/>
      <c r="E766" s="49"/>
      <c r="F766" s="50"/>
      <c r="G766" s="51"/>
      <c r="H766" s="51"/>
      <c r="I766" s="51"/>
      <c r="J766" s="49"/>
      <c r="K766" s="49"/>
      <c r="L766" s="67"/>
      <c r="M766" s="67"/>
      <c r="N766" s="50"/>
      <c r="O766" s="50"/>
      <c r="P766" s="50"/>
      <c r="Q766" s="57"/>
      <c r="R766" s="72"/>
      <c r="S766" s="56"/>
      <c r="T766" s="67"/>
      <c r="U766" s="68"/>
      <c r="V766" s="59"/>
      <c r="W766" s="97"/>
    </row>
    <row r="767" spans="1:23" ht="14.25" x14ac:dyDescent="0.2">
      <c r="A767" s="51"/>
      <c r="B767" s="51"/>
      <c r="C767" s="49"/>
      <c r="D767" s="51"/>
      <c r="E767" s="49"/>
      <c r="F767" s="50"/>
      <c r="G767" s="51"/>
      <c r="H767" s="51"/>
      <c r="I767" s="51"/>
      <c r="J767" s="49"/>
      <c r="K767" s="49"/>
      <c r="L767" s="67"/>
      <c r="M767" s="67"/>
      <c r="N767" s="50"/>
      <c r="O767" s="50"/>
      <c r="P767" s="50"/>
      <c r="Q767" s="57"/>
      <c r="R767" s="72"/>
      <c r="S767" s="56"/>
      <c r="T767" s="67"/>
      <c r="U767" s="68"/>
      <c r="V767" s="59"/>
      <c r="W767" s="97"/>
    </row>
    <row r="768" spans="1:23" ht="14.25" x14ac:dyDescent="0.2">
      <c r="A768" s="51"/>
      <c r="B768" s="51"/>
      <c r="C768" s="49"/>
      <c r="D768" s="51"/>
      <c r="E768" s="49"/>
      <c r="F768" s="50"/>
      <c r="G768" s="51"/>
      <c r="H768" s="51"/>
      <c r="I768" s="51"/>
      <c r="J768" s="49"/>
      <c r="K768" s="49"/>
      <c r="L768" s="67"/>
      <c r="M768" s="67"/>
      <c r="N768" s="50"/>
      <c r="O768" s="50"/>
      <c r="P768" s="50"/>
      <c r="Q768" s="57"/>
      <c r="R768" s="72"/>
      <c r="S768" s="56"/>
      <c r="T768" s="67"/>
      <c r="U768" s="68"/>
      <c r="V768" s="59"/>
      <c r="W768" s="97"/>
    </row>
    <row r="769" spans="1:23" ht="14.25" x14ac:dyDescent="0.2">
      <c r="A769" s="51"/>
      <c r="B769" s="51"/>
      <c r="C769" s="49"/>
      <c r="D769" s="51"/>
      <c r="E769" s="49"/>
      <c r="F769" s="50"/>
      <c r="G769" s="51"/>
      <c r="H769" s="51"/>
      <c r="I769" s="51"/>
      <c r="J769" s="49"/>
      <c r="K769" s="49"/>
      <c r="L769" s="67"/>
      <c r="M769" s="67"/>
      <c r="N769" s="50"/>
      <c r="O769" s="50"/>
      <c r="P769" s="50"/>
      <c r="Q769" s="57"/>
      <c r="R769" s="72"/>
      <c r="S769" s="56"/>
      <c r="T769" s="67"/>
      <c r="U769" s="68"/>
      <c r="V769" s="59"/>
      <c r="W769" s="97"/>
    </row>
    <row r="770" spans="1:23" ht="14.25" x14ac:dyDescent="0.2">
      <c r="A770" s="51"/>
      <c r="B770" s="51"/>
      <c r="C770" s="49"/>
      <c r="D770" s="51"/>
      <c r="E770" s="49"/>
      <c r="F770" s="50"/>
      <c r="G770" s="51"/>
      <c r="H770" s="51"/>
      <c r="I770" s="51"/>
      <c r="J770" s="49"/>
      <c r="K770" s="49"/>
      <c r="L770" s="67"/>
      <c r="M770" s="67"/>
      <c r="N770" s="50"/>
      <c r="O770" s="50"/>
      <c r="P770" s="50"/>
      <c r="Q770" s="57"/>
      <c r="R770" s="72"/>
      <c r="S770" s="56"/>
      <c r="T770" s="67"/>
      <c r="U770" s="68"/>
      <c r="V770" s="59"/>
      <c r="W770" s="97"/>
    </row>
    <row r="771" spans="1:23" ht="14.25" x14ac:dyDescent="0.2">
      <c r="A771" s="51"/>
      <c r="B771" s="51"/>
      <c r="C771" s="49"/>
      <c r="D771" s="51"/>
      <c r="E771" s="49"/>
      <c r="F771" s="50"/>
      <c r="G771" s="51"/>
      <c r="H771" s="51"/>
      <c r="I771" s="51"/>
      <c r="J771" s="49"/>
      <c r="K771" s="49"/>
      <c r="L771" s="67"/>
      <c r="M771" s="67"/>
      <c r="N771" s="50"/>
      <c r="O771" s="50"/>
      <c r="P771" s="50"/>
      <c r="Q771" s="57"/>
      <c r="R771" s="72"/>
      <c r="S771" s="56"/>
      <c r="T771" s="67"/>
      <c r="U771" s="68"/>
      <c r="V771" s="59"/>
      <c r="W771" s="97"/>
    </row>
    <row r="772" spans="1:23" ht="14.25" x14ac:dyDescent="0.2">
      <c r="A772" s="51"/>
      <c r="B772" s="51"/>
      <c r="C772" s="49"/>
      <c r="D772" s="51"/>
      <c r="E772" s="49"/>
      <c r="F772" s="50"/>
      <c r="G772" s="51"/>
      <c r="H772" s="51"/>
      <c r="I772" s="51"/>
      <c r="J772" s="49"/>
      <c r="K772" s="49"/>
      <c r="L772" s="67"/>
      <c r="M772" s="67"/>
      <c r="N772" s="50"/>
      <c r="O772" s="50"/>
      <c r="P772" s="50"/>
      <c r="Q772" s="57"/>
      <c r="R772" s="72"/>
      <c r="S772" s="56"/>
      <c r="T772" s="67"/>
      <c r="U772" s="68"/>
      <c r="V772" s="59"/>
      <c r="W772" s="97"/>
    </row>
    <row r="773" spans="1:23" ht="14.25" x14ac:dyDescent="0.2">
      <c r="A773" s="51"/>
      <c r="B773" s="51"/>
      <c r="C773" s="49"/>
      <c r="D773" s="51"/>
      <c r="E773" s="49"/>
      <c r="F773" s="50"/>
      <c r="G773" s="51"/>
      <c r="H773" s="51"/>
      <c r="I773" s="51"/>
      <c r="J773" s="49"/>
      <c r="K773" s="49"/>
      <c r="L773" s="67"/>
      <c r="M773" s="67"/>
      <c r="N773" s="50"/>
      <c r="O773" s="50"/>
      <c r="P773" s="50"/>
      <c r="Q773" s="57"/>
      <c r="R773" s="72"/>
      <c r="S773" s="56"/>
      <c r="T773" s="67"/>
      <c r="U773" s="68"/>
      <c r="V773" s="59"/>
      <c r="W773" s="97"/>
    </row>
    <row r="774" spans="1:23" ht="14.25" x14ac:dyDescent="0.2">
      <c r="A774" s="51"/>
      <c r="B774" s="51"/>
      <c r="C774" s="49"/>
      <c r="D774" s="51"/>
      <c r="E774" s="49"/>
      <c r="F774" s="50"/>
      <c r="G774" s="51"/>
      <c r="H774" s="51"/>
      <c r="I774" s="51"/>
      <c r="J774" s="49"/>
      <c r="K774" s="49"/>
      <c r="L774" s="67"/>
      <c r="M774" s="67"/>
      <c r="N774" s="50"/>
      <c r="O774" s="50"/>
      <c r="P774" s="50"/>
      <c r="Q774" s="57"/>
      <c r="R774" s="72"/>
      <c r="S774" s="56"/>
      <c r="T774" s="67"/>
      <c r="U774" s="68"/>
      <c r="V774" s="59"/>
      <c r="W774" s="97"/>
    </row>
    <row r="775" spans="1:23" ht="14.25" x14ac:dyDescent="0.2">
      <c r="A775" s="51"/>
      <c r="B775" s="51"/>
      <c r="C775" s="49"/>
      <c r="D775" s="51"/>
      <c r="E775" s="49"/>
      <c r="F775" s="50"/>
      <c r="G775" s="51"/>
      <c r="H775" s="51"/>
      <c r="I775" s="51"/>
      <c r="J775" s="49"/>
      <c r="K775" s="49"/>
      <c r="L775" s="67"/>
      <c r="M775" s="67"/>
      <c r="N775" s="50"/>
      <c r="O775" s="50"/>
      <c r="P775" s="50"/>
      <c r="Q775" s="57"/>
      <c r="R775" s="72"/>
      <c r="S775" s="56"/>
      <c r="T775" s="67"/>
      <c r="U775" s="68"/>
      <c r="V775" s="59"/>
      <c r="W775" s="97"/>
    </row>
    <row r="776" spans="1:23" ht="14.25" x14ac:dyDescent="0.2">
      <c r="A776" s="51"/>
      <c r="B776" s="51"/>
      <c r="C776" s="49"/>
      <c r="D776" s="51"/>
      <c r="E776" s="49"/>
      <c r="F776" s="50"/>
      <c r="G776" s="51"/>
      <c r="H776" s="51"/>
      <c r="I776" s="51"/>
      <c r="J776" s="49"/>
      <c r="K776" s="49"/>
      <c r="L776" s="67"/>
      <c r="M776" s="67"/>
      <c r="N776" s="50"/>
      <c r="O776" s="50"/>
      <c r="P776" s="50"/>
      <c r="Q776" s="57"/>
      <c r="R776" s="72"/>
      <c r="S776" s="56"/>
      <c r="T776" s="67"/>
      <c r="U776" s="68"/>
      <c r="V776" s="59"/>
      <c r="W776" s="97"/>
    </row>
    <row r="777" spans="1:23" ht="14.25" x14ac:dyDescent="0.2">
      <c r="A777" s="51"/>
      <c r="B777" s="51"/>
      <c r="C777" s="49"/>
      <c r="D777" s="51"/>
      <c r="E777" s="49"/>
      <c r="F777" s="50"/>
      <c r="G777" s="51"/>
      <c r="H777" s="51"/>
      <c r="I777" s="51"/>
      <c r="J777" s="49"/>
      <c r="K777" s="49"/>
      <c r="L777" s="67"/>
      <c r="M777" s="67"/>
      <c r="N777" s="50"/>
      <c r="O777" s="50"/>
      <c r="P777" s="50"/>
      <c r="Q777" s="57"/>
      <c r="R777" s="72"/>
      <c r="S777" s="56"/>
      <c r="T777" s="67"/>
      <c r="U777" s="68"/>
      <c r="V777" s="59"/>
      <c r="W777" s="97"/>
    </row>
    <row r="778" spans="1:23" ht="14.25" x14ac:dyDescent="0.2">
      <c r="A778" s="51"/>
      <c r="B778" s="51"/>
      <c r="C778" s="49"/>
      <c r="D778" s="51"/>
      <c r="E778" s="49"/>
      <c r="F778" s="50"/>
      <c r="G778" s="51"/>
      <c r="H778" s="51"/>
      <c r="I778" s="51"/>
      <c r="J778" s="49"/>
      <c r="K778" s="49"/>
      <c r="L778" s="67"/>
      <c r="M778" s="67"/>
      <c r="N778" s="50"/>
      <c r="O778" s="50"/>
      <c r="P778" s="50"/>
      <c r="Q778" s="57"/>
      <c r="R778" s="72"/>
      <c r="S778" s="56"/>
      <c r="T778" s="67"/>
      <c r="U778" s="68"/>
      <c r="V778" s="59"/>
      <c r="W778" s="97"/>
    </row>
    <row r="779" spans="1:23" ht="14.25" x14ac:dyDescent="0.2">
      <c r="A779" s="51"/>
      <c r="B779" s="51"/>
      <c r="C779" s="49"/>
      <c r="D779" s="51"/>
      <c r="E779" s="49"/>
      <c r="F779" s="50"/>
      <c r="G779" s="51"/>
      <c r="H779" s="51"/>
      <c r="I779" s="51"/>
      <c r="J779" s="49"/>
      <c r="K779" s="49"/>
      <c r="L779" s="67"/>
      <c r="M779" s="67"/>
      <c r="N779" s="50"/>
      <c r="O779" s="50"/>
      <c r="P779" s="50"/>
      <c r="Q779" s="57"/>
      <c r="R779" s="72"/>
      <c r="S779" s="56"/>
      <c r="T779" s="67"/>
      <c r="U779" s="68"/>
      <c r="V779" s="59"/>
      <c r="W779" s="97"/>
    </row>
    <row r="780" spans="1:23" ht="14.25" x14ac:dyDescent="0.2">
      <c r="A780" s="51"/>
      <c r="B780" s="51"/>
      <c r="C780" s="49"/>
      <c r="D780" s="51"/>
      <c r="E780" s="49"/>
      <c r="F780" s="50"/>
      <c r="G780" s="51"/>
      <c r="H780" s="51"/>
      <c r="I780" s="51"/>
      <c r="J780" s="49"/>
      <c r="K780" s="49"/>
      <c r="L780" s="67"/>
      <c r="M780" s="67"/>
      <c r="N780" s="50"/>
      <c r="O780" s="50"/>
      <c r="P780" s="50"/>
      <c r="Q780" s="57"/>
      <c r="R780" s="72"/>
      <c r="S780" s="56"/>
      <c r="T780" s="67"/>
      <c r="U780" s="68"/>
      <c r="V780" s="59"/>
      <c r="W780" s="97"/>
    </row>
    <row r="781" spans="1:23" ht="14.25" x14ac:dyDescent="0.2">
      <c r="A781" s="51"/>
      <c r="B781" s="51"/>
      <c r="C781" s="49"/>
      <c r="D781" s="51"/>
      <c r="E781" s="49"/>
      <c r="F781" s="50"/>
      <c r="G781" s="51"/>
      <c r="H781" s="51"/>
      <c r="I781" s="51"/>
      <c r="J781" s="49"/>
      <c r="K781" s="49"/>
      <c r="L781" s="67"/>
      <c r="M781" s="67"/>
      <c r="N781" s="50"/>
      <c r="O781" s="50"/>
      <c r="P781" s="50"/>
      <c r="Q781" s="57"/>
      <c r="R781" s="72"/>
      <c r="S781" s="56"/>
      <c r="T781" s="67"/>
      <c r="U781" s="68"/>
      <c r="V781" s="59"/>
      <c r="W781" s="97"/>
    </row>
    <row r="782" spans="1:23" ht="14.25" x14ac:dyDescent="0.2">
      <c r="A782" s="51"/>
      <c r="B782" s="51"/>
      <c r="C782" s="49"/>
      <c r="D782" s="51"/>
      <c r="E782" s="49"/>
      <c r="F782" s="50"/>
      <c r="G782" s="51"/>
      <c r="H782" s="51"/>
      <c r="I782" s="51"/>
      <c r="J782" s="49"/>
      <c r="K782" s="49"/>
      <c r="L782" s="67"/>
      <c r="M782" s="67"/>
      <c r="N782" s="50"/>
      <c r="O782" s="50"/>
      <c r="P782" s="50"/>
      <c r="Q782" s="57"/>
      <c r="R782" s="72"/>
      <c r="S782" s="56"/>
      <c r="T782" s="67"/>
      <c r="U782" s="68"/>
      <c r="V782" s="59"/>
      <c r="W782" s="97"/>
    </row>
    <row r="783" spans="1:23" ht="14.25" x14ac:dyDescent="0.2">
      <c r="A783" s="51"/>
      <c r="B783" s="51"/>
      <c r="C783" s="49"/>
      <c r="D783" s="51"/>
      <c r="E783" s="49"/>
      <c r="F783" s="50"/>
      <c r="G783" s="51"/>
      <c r="H783" s="51"/>
      <c r="I783" s="51"/>
      <c r="J783" s="49"/>
      <c r="K783" s="49"/>
      <c r="L783" s="67"/>
      <c r="M783" s="67"/>
      <c r="N783" s="50"/>
      <c r="O783" s="50"/>
      <c r="P783" s="50"/>
      <c r="Q783" s="57"/>
      <c r="R783" s="72"/>
      <c r="S783" s="56"/>
      <c r="T783" s="67"/>
      <c r="U783" s="68"/>
      <c r="V783" s="59"/>
      <c r="W783" s="97"/>
    </row>
    <row r="784" spans="1:23" ht="14.25" x14ac:dyDescent="0.2">
      <c r="A784" s="51"/>
      <c r="B784" s="51"/>
      <c r="C784" s="49"/>
      <c r="D784" s="51"/>
      <c r="E784" s="49"/>
      <c r="F784" s="50"/>
      <c r="G784" s="51"/>
      <c r="H784" s="51"/>
      <c r="I784" s="51"/>
      <c r="J784" s="49"/>
      <c r="K784" s="49"/>
      <c r="L784" s="67"/>
      <c r="M784" s="67"/>
      <c r="N784" s="50"/>
      <c r="O784" s="50"/>
      <c r="P784" s="50"/>
      <c r="Q784" s="57"/>
      <c r="R784" s="72"/>
      <c r="S784" s="56"/>
      <c r="T784" s="67"/>
      <c r="U784" s="68"/>
      <c r="V784" s="59"/>
      <c r="W784" s="97"/>
    </row>
    <row r="785" spans="1:23" ht="14.25" x14ac:dyDescent="0.2">
      <c r="A785" s="51"/>
      <c r="B785" s="51"/>
      <c r="C785" s="49"/>
      <c r="D785" s="51"/>
      <c r="E785" s="49"/>
      <c r="F785" s="50"/>
      <c r="G785" s="51"/>
      <c r="H785" s="51"/>
      <c r="I785" s="51"/>
      <c r="J785" s="49"/>
      <c r="K785" s="49"/>
      <c r="L785" s="67"/>
      <c r="M785" s="67"/>
      <c r="N785" s="50"/>
      <c r="O785" s="50"/>
      <c r="P785" s="50"/>
      <c r="Q785" s="57"/>
      <c r="R785" s="72"/>
      <c r="S785" s="56"/>
      <c r="T785" s="67"/>
      <c r="U785" s="68"/>
      <c r="V785" s="59"/>
      <c r="W785" s="97"/>
    </row>
    <row r="786" spans="1:23" ht="14.25" x14ac:dyDescent="0.2">
      <c r="A786" s="51"/>
      <c r="B786" s="51"/>
      <c r="C786" s="49"/>
      <c r="D786" s="51"/>
      <c r="E786" s="49"/>
      <c r="F786" s="50"/>
      <c r="G786" s="51"/>
      <c r="H786" s="51"/>
      <c r="I786" s="51"/>
      <c r="J786" s="49"/>
      <c r="K786" s="49"/>
      <c r="L786" s="67"/>
      <c r="M786" s="67"/>
      <c r="N786" s="50"/>
      <c r="O786" s="50"/>
      <c r="P786" s="50"/>
      <c r="Q786" s="57"/>
      <c r="R786" s="72"/>
      <c r="S786" s="56"/>
      <c r="T786" s="67"/>
      <c r="U786" s="68"/>
      <c r="V786" s="59"/>
      <c r="W786" s="97"/>
    </row>
    <row r="787" spans="1:23" ht="14.25" x14ac:dyDescent="0.2">
      <c r="A787" s="51"/>
      <c r="B787" s="51"/>
      <c r="C787" s="49"/>
      <c r="D787" s="51"/>
      <c r="E787" s="49"/>
      <c r="F787" s="50"/>
      <c r="G787" s="51"/>
      <c r="H787" s="51"/>
      <c r="I787" s="51"/>
      <c r="J787" s="49"/>
      <c r="K787" s="49"/>
      <c r="L787" s="67"/>
      <c r="M787" s="67"/>
      <c r="N787" s="50"/>
      <c r="O787" s="50"/>
      <c r="P787" s="50"/>
      <c r="Q787" s="57"/>
      <c r="R787" s="72"/>
      <c r="S787" s="56"/>
      <c r="T787" s="67"/>
      <c r="U787" s="68"/>
      <c r="V787" s="59"/>
      <c r="W787" s="97"/>
    </row>
    <row r="788" spans="1:23" ht="14.25" x14ac:dyDescent="0.2">
      <c r="A788" s="51"/>
      <c r="B788" s="51"/>
      <c r="C788" s="49"/>
      <c r="D788" s="51"/>
      <c r="E788" s="49"/>
      <c r="F788" s="50"/>
      <c r="G788" s="51"/>
      <c r="H788" s="51"/>
      <c r="I788" s="51"/>
      <c r="J788" s="49"/>
      <c r="K788" s="49"/>
      <c r="L788" s="67"/>
      <c r="M788" s="67"/>
      <c r="N788" s="50"/>
      <c r="O788" s="50"/>
      <c r="P788" s="50"/>
      <c r="Q788" s="57"/>
      <c r="R788" s="72"/>
      <c r="S788" s="56"/>
      <c r="T788" s="67"/>
      <c r="U788" s="68"/>
      <c r="V788" s="59"/>
      <c r="W788" s="97"/>
    </row>
    <row r="789" spans="1:23" ht="14.25" x14ac:dyDescent="0.2">
      <c r="A789" s="51"/>
      <c r="B789" s="51"/>
      <c r="C789" s="49"/>
      <c r="D789" s="51"/>
      <c r="E789" s="49"/>
      <c r="F789" s="50"/>
      <c r="G789" s="51"/>
      <c r="H789" s="51"/>
      <c r="I789" s="51"/>
      <c r="J789" s="49"/>
      <c r="K789" s="49"/>
      <c r="L789" s="67"/>
      <c r="M789" s="67"/>
      <c r="N789" s="50"/>
      <c r="O789" s="50"/>
      <c r="P789" s="50"/>
      <c r="Q789" s="57"/>
      <c r="R789" s="72"/>
      <c r="S789" s="56"/>
      <c r="T789" s="67"/>
      <c r="U789" s="68"/>
      <c r="V789" s="59"/>
      <c r="W789" s="97"/>
    </row>
    <row r="790" spans="1:23" ht="14.25" x14ac:dyDescent="0.2">
      <c r="A790" s="51"/>
      <c r="B790" s="51"/>
      <c r="C790" s="49"/>
      <c r="D790" s="51"/>
      <c r="E790" s="49"/>
      <c r="F790" s="50"/>
      <c r="G790" s="51"/>
      <c r="H790" s="51"/>
      <c r="I790" s="51"/>
      <c r="J790" s="49"/>
      <c r="K790" s="49"/>
      <c r="L790" s="67"/>
      <c r="M790" s="67"/>
      <c r="N790" s="50"/>
      <c r="O790" s="50"/>
      <c r="P790" s="50"/>
      <c r="Q790" s="57"/>
      <c r="R790" s="72"/>
      <c r="S790" s="56"/>
      <c r="T790" s="67"/>
      <c r="U790" s="68"/>
      <c r="V790" s="59"/>
      <c r="W790" s="97"/>
    </row>
    <row r="791" spans="1:23" ht="14.25" x14ac:dyDescent="0.2">
      <c r="A791" s="51"/>
      <c r="B791" s="51"/>
      <c r="C791" s="49"/>
      <c r="D791" s="51"/>
      <c r="E791" s="49"/>
      <c r="F791" s="50"/>
      <c r="G791" s="51"/>
      <c r="H791" s="51"/>
      <c r="I791" s="51"/>
      <c r="J791" s="49"/>
      <c r="K791" s="49"/>
      <c r="L791" s="67"/>
      <c r="M791" s="67"/>
      <c r="N791" s="50"/>
      <c r="O791" s="50"/>
      <c r="P791" s="50"/>
      <c r="Q791" s="57"/>
      <c r="R791" s="72"/>
      <c r="S791" s="56"/>
      <c r="T791" s="67"/>
      <c r="U791" s="68"/>
      <c r="V791" s="59"/>
      <c r="W791" s="97"/>
    </row>
    <row r="792" spans="1:23" ht="14.25" x14ac:dyDescent="0.2">
      <c r="A792" s="51"/>
      <c r="B792" s="51"/>
      <c r="C792" s="49"/>
      <c r="D792" s="51"/>
      <c r="E792" s="49"/>
      <c r="F792" s="50"/>
      <c r="G792" s="51"/>
      <c r="H792" s="51"/>
      <c r="I792" s="51"/>
      <c r="J792" s="49"/>
      <c r="K792" s="49"/>
      <c r="L792" s="67"/>
      <c r="M792" s="67"/>
      <c r="N792" s="50"/>
      <c r="O792" s="50"/>
      <c r="P792" s="50"/>
      <c r="Q792" s="57"/>
      <c r="R792" s="72"/>
      <c r="S792" s="56"/>
      <c r="T792" s="67"/>
      <c r="U792" s="68"/>
      <c r="V792" s="59"/>
      <c r="W792" s="97"/>
    </row>
    <row r="793" spans="1:23" ht="14.25" x14ac:dyDescent="0.2">
      <c r="A793" s="51"/>
      <c r="B793" s="51"/>
      <c r="C793" s="49"/>
      <c r="D793" s="51"/>
      <c r="E793" s="49"/>
      <c r="F793" s="50"/>
      <c r="G793" s="51"/>
      <c r="H793" s="51"/>
      <c r="I793" s="51"/>
      <c r="J793" s="49"/>
      <c r="K793" s="49"/>
      <c r="L793" s="67"/>
      <c r="M793" s="67"/>
      <c r="N793" s="50"/>
      <c r="O793" s="50"/>
      <c r="P793" s="50"/>
      <c r="Q793" s="57"/>
      <c r="R793" s="72"/>
      <c r="S793" s="56"/>
      <c r="T793" s="67"/>
      <c r="U793" s="68"/>
      <c r="V793" s="59"/>
      <c r="W793" s="97"/>
    </row>
    <row r="794" spans="1:23" ht="14.25" x14ac:dyDescent="0.2">
      <c r="A794" s="51"/>
      <c r="B794" s="51"/>
      <c r="C794" s="49"/>
      <c r="D794" s="51"/>
      <c r="E794" s="49"/>
      <c r="F794" s="50"/>
      <c r="G794" s="51"/>
      <c r="H794" s="51"/>
      <c r="I794" s="51"/>
      <c r="J794" s="49"/>
      <c r="K794" s="49"/>
      <c r="L794" s="67"/>
      <c r="M794" s="67"/>
      <c r="N794" s="50"/>
      <c r="O794" s="50"/>
      <c r="P794" s="50"/>
      <c r="Q794" s="57"/>
      <c r="R794" s="72"/>
      <c r="S794" s="56"/>
      <c r="T794" s="67"/>
      <c r="U794" s="68"/>
      <c r="V794" s="59"/>
      <c r="W794" s="97"/>
    </row>
    <row r="795" spans="1:23" ht="14.25" x14ac:dyDescent="0.2">
      <c r="A795" s="51"/>
      <c r="B795" s="51"/>
      <c r="C795" s="49"/>
      <c r="D795" s="51"/>
      <c r="E795" s="49"/>
      <c r="F795" s="50"/>
      <c r="G795" s="51"/>
      <c r="H795" s="51"/>
      <c r="I795" s="51"/>
      <c r="J795" s="49"/>
      <c r="K795" s="49"/>
      <c r="L795" s="67"/>
      <c r="M795" s="67"/>
      <c r="N795" s="50"/>
      <c r="O795" s="50"/>
      <c r="P795" s="50"/>
      <c r="Q795" s="57"/>
      <c r="R795" s="72"/>
      <c r="S795" s="56"/>
      <c r="T795" s="67"/>
      <c r="U795" s="68"/>
      <c r="V795" s="59"/>
      <c r="W795" s="97"/>
    </row>
    <row r="796" spans="1:23" ht="14.25" x14ac:dyDescent="0.2">
      <c r="A796" s="51"/>
      <c r="B796" s="51"/>
      <c r="C796" s="49"/>
      <c r="D796" s="51"/>
      <c r="E796" s="49"/>
      <c r="F796" s="50"/>
      <c r="G796" s="51"/>
      <c r="H796" s="51"/>
      <c r="I796" s="51"/>
      <c r="J796" s="49"/>
      <c r="K796" s="49"/>
      <c r="L796" s="67"/>
      <c r="M796" s="67"/>
      <c r="N796" s="50"/>
      <c r="O796" s="50"/>
      <c r="P796" s="50"/>
      <c r="Q796" s="57"/>
      <c r="R796" s="72"/>
      <c r="S796" s="56"/>
      <c r="T796" s="67"/>
      <c r="U796" s="68"/>
      <c r="V796" s="59"/>
      <c r="W796" s="97"/>
    </row>
    <row r="797" spans="1:23" ht="14.25" x14ac:dyDescent="0.2">
      <c r="A797" s="51"/>
      <c r="B797" s="51"/>
      <c r="C797" s="49"/>
      <c r="D797" s="51"/>
      <c r="E797" s="49"/>
      <c r="F797" s="50"/>
      <c r="G797" s="51"/>
      <c r="H797" s="51"/>
      <c r="I797" s="51"/>
      <c r="J797" s="49"/>
      <c r="K797" s="49"/>
      <c r="L797" s="67"/>
      <c r="M797" s="67"/>
      <c r="N797" s="50"/>
      <c r="O797" s="50"/>
      <c r="P797" s="50"/>
      <c r="Q797" s="57"/>
      <c r="R797" s="72"/>
      <c r="S797" s="56"/>
      <c r="T797" s="67"/>
      <c r="U797" s="68"/>
      <c r="V797" s="59"/>
      <c r="W797" s="97"/>
    </row>
    <row r="798" spans="1:23" ht="14.25" x14ac:dyDescent="0.2">
      <c r="A798" s="51"/>
      <c r="B798" s="51"/>
      <c r="C798" s="49"/>
      <c r="D798" s="51"/>
      <c r="E798" s="49"/>
      <c r="F798" s="50"/>
      <c r="G798" s="51"/>
      <c r="H798" s="51"/>
      <c r="I798" s="51"/>
      <c r="J798" s="49"/>
      <c r="K798" s="49"/>
      <c r="L798" s="67"/>
      <c r="M798" s="67"/>
      <c r="N798" s="50"/>
      <c r="O798" s="50"/>
      <c r="P798" s="50"/>
      <c r="Q798" s="57"/>
      <c r="R798" s="72"/>
      <c r="S798" s="56"/>
      <c r="T798" s="67"/>
      <c r="U798" s="68"/>
      <c r="V798" s="59"/>
      <c r="W798" s="97"/>
    </row>
    <row r="799" spans="1:23" ht="14.25" x14ac:dyDescent="0.2">
      <c r="A799" s="51"/>
      <c r="B799" s="51"/>
      <c r="C799" s="49"/>
      <c r="D799" s="51"/>
      <c r="E799" s="49"/>
      <c r="F799" s="50"/>
      <c r="G799" s="51"/>
      <c r="H799" s="51"/>
      <c r="I799" s="51"/>
      <c r="J799" s="49"/>
      <c r="K799" s="49"/>
      <c r="L799" s="67"/>
      <c r="M799" s="67"/>
      <c r="N799" s="50"/>
      <c r="O799" s="50"/>
      <c r="P799" s="50"/>
      <c r="Q799" s="57"/>
      <c r="R799" s="72"/>
      <c r="S799" s="56"/>
      <c r="T799" s="67"/>
      <c r="U799" s="68"/>
      <c r="V799" s="59"/>
      <c r="W799" s="97"/>
    </row>
    <row r="800" spans="1:23" ht="14.25" x14ac:dyDescent="0.2">
      <c r="A800" s="51"/>
      <c r="B800" s="51"/>
      <c r="C800" s="49"/>
      <c r="D800" s="51"/>
      <c r="E800" s="49"/>
      <c r="F800" s="50"/>
      <c r="G800" s="51"/>
      <c r="H800" s="51"/>
      <c r="I800" s="51"/>
      <c r="J800" s="49"/>
      <c r="K800" s="49"/>
      <c r="L800" s="67"/>
      <c r="M800" s="67"/>
      <c r="N800" s="50"/>
      <c r="O800" s="50"/>
      <c r="P800" s="50"/>
      <c r="Q800" s="57"/>
      <c r="R800" s="72"/>
      <c r="S800" s="56"/>
      <c r="T800" s="67"/>
      <c r="U800" s="68"/>
      <c r="V800" s="59"/>
      <c r="W800" s="97"/>
    </row>
    <row r="801" spans="1:23" ht="14.25" x14ac:dyDescent="0.2">
      <c r="A801" s="51"/>
      <c r="B801" s="51"/>
      <c r="C801" s="49"/>
      <c r="D801" s="51"/>
      <c r="E801" s="49"/>
      <c r="F801" s="50"/>
      <c r="G801" s="51"/>
      <c r="H801" s="51"/>
      <c r="I801" s="51"/>
      <c r="J801" s="49"/>
      <c r="K801" s="49"/>
      <c r="L801" s="67"/>
      <c r="M801" s="67"/>
      <c r="N801" s="50"/>
      <c r="O801" s="50"/>
      <c r="P801" s="50"/>
      <c r="Q801" s="57"/>
      <c r="R801" s="72"/>
      <c r="S801" s="56"/>
      <c r="T801" s="67"/>
      <c r="U801" s="68"/>
      <c r="V801" s="59"/>
      <c r="W801" s="97"/>
    </row>
    <row r="802" spans="1:23" ht="14.25" x14ac:dyDescent="0.2">
      <c r="A802" s="51"/>
      <c r="B802" s="51"/>
      <c r="C802" s="49"/>
      <c r="D802" s="51"/>
      <c r="E802" s="49"/>
      <c r="F802" s="50"/>
      <c r="G802" s="51"/>
      <c r="H802" s="51"/>
      <c r="I802" s="51"/>
      <c r="J802" s="49"/>
      <c r="K802" s="49"/>
      <c r="L802" s="67"/>
      <c r="M802" s="67"/>
      <c r="N802" s="50"/>
      <c r="O802" s="50"/>
      <c r="P802" s="50"/>
      <c r="Q802" s="57"/>
      <c r="R802" s="72"/>
      <c r="S802" s="56"/>
      <c r="T802" s="67"/>
      <c r="U802" s="68"/>
      <c r="V802" s="59"/>
      <c r="W802" s="97"/>
    </row>
    <row r="803" spans="1:23" ht="14.25" x14ac:dyDescent="0.2">
      <c r="A803" s="51"/>
      <c r="B803" s="51"/>
      <c r="C803" s="49"/>
      <c r="D803" s="51"/>
      <c r="E803" s="49"/>
      <c r="F803" s="50"/>
      <c r="G803" s="51"/>
      <c r="H803" s="51"/>
      <c r="I803" s="51"/>
      <c r="J803" s="49"/>
      <c r="K803" s="49"/>
      <c r="L803" s="67"/>
      <c r="M803" s="67"/>
      <c r="N803" s="50"/>
      <c r="O803" s="50"/>
      <c r="P803" s="50"/>
      <c r="Q803" s="57"/>
      <c r="R803" s="72"/>
      <c r="S803" s="56"/>
      <c r="T803" s="67"/>
      <c r="U803" s="68"/>
      <c r="V803" s="59"/>
      <c r="W803" s="97"/>
    </row>
    <row r="804" spans="1:23" ht="14.25" x14ac:dyDescent="0.2">
      <c r="A804" s="51"/>
      <c r="B804" s="51"/>
      <c r="C804" s="49"/>
      <c r="D804" s="51"/>
      <c r="E804" s="49"/>
      <c r="F804" s="50"/>
      <c r="G804" s="51"/>
      <c r="H804" s="51"/>
      <c r="I804" s="51"/>
      <c r="J804" s="49"/>
      <c r="K804" s="49"/>
      <c r="L804" s="67"/>
      <c r="M804" s="67"/>
      <c r="N804" s="50"/>
      <c r="O804" s="50"/>
      <c r="P804" s="50"/>
      <c r="Q804" s="57"/>
      <c r="R804" s="72"/>
      <c r="S804" s="56"/>
      <c r="T804" s="67"/>
      <c r="U804" s="68"/>
      <c r="V804" s="59"/>
      <c r="W804" s="97"/>
    </row>
    <row r="805" spans="1:23" ht="14.25" x14ac:dyDescent="0.2">
      <c r="A805" s="51"/>
      <c r="B805" s="51"/>
      <c r="C805" s="49"/>
      <c r="D805" s="51"/>
      <c r="E805" s="49"/>
      <c r="F805" s="50"/>
      <c r="G805" s="51"/>
      <c r="H805" s="51"/>
      <c r="I805" s="51"/>
      <c r="J805" s="49"/>
      <c r="K805" s="49"/>
      <c r="L805" s="67"/>
      <c r="M805" s="67"/>
      <c r="N805" s="50"/>
      <c r="O805" s="50"/>
      <c r="P805" s="50"/>
      <c r="Q805" s="57"/>
      <c r="R805" s="72"/>
      <c r="S805" s="56"/>
      <c r="T805" s="67"/>
      <c r="U805" s="68"/>
      <c r="V805" s="59"/>
      <c r="W805" s="97"/>
    </row>
    <row r="806" spans="1:23" ht="14.25" x14ac:dyDescent="0.2">
      <c r="A806" s="51"/>
      <c r="B806" s="51"/>
      <c r="C806" s="49"/>
      <c r="D806" s="51"/>
      <c r="E806" s="49"/>
      <c r="F806" s="50"/>
      <c r="G806" s="51"/>
      <c r="H806" s="51"/>
      <c r="I806" s="51"/>
      <c r="J806" s="49"/>
      <c r="K806" s="49"/>
      <c r="L806" s="67"/>
      <c r="M806" s="67"/>
      <c r="N806" s="50"/>
      <c r="O806" s="50"/>
      <c r="P806" s="50"/>
      <c r="Q806" s="57"/>
      <c r="R806" s="72"/>
      <c r="S806" s="56"/>
      <c r="T806" s="67"/>
      <c r="U806" s="68"/>
      <c r="V806" s="59"/>
      <c r="W806" s="97"/>
    </row>
    <row r="807" spans="1:23" ht="14.25" x14ac:dyDescent="0.2">
      <c r="A807" s="51"/>
      <c r="B807" s="51"/>
      <c r="C807" s="49"/>
      <c r="D807" s="51"/>
      <c r="E807" s="49"/>
      <c r="F807" s="50"/>
      <c r="G807" s="51"/>
      <c r="H807" s="51"/>
      <c r="I807" s="51"/>
      <c r="J807" s="49"/>
      <c r="K807" s="49"/>
      <c r="L807" s="67"/>
      <c r="M807" s="67"/>
      <c r="N807" s="50"/>
      <c r="O807" s="50"/>
      <c r="P807" s="50"/>
      <c r="Q807" s="57"/>
      <c r="R807" s="72"/>
      <c r="S807" s="56"/>
      <c r="T807" s="67"/>
      <c r="U807" s="68"/>
      <c r="V807" s="59"/>
      <c r="W807" s="97"/>
    </row>
    <row r="808" spans="1:23" ht="14.25" x14ac:dyDescent="0.2">
      <c r="A808" s="51"/>
      <c r="B808" s="51"/>
      <c r="C808" s="49"/>
      <c r="D808" s="51"/>
      <c r="E808" s="49"/>
      <c r="F808" s="50"/>
      <c r="G808" s="51"/>
      <c r="H808" s="51"/>
      <c r="I808" s="51"/>
      <c r="J808" s="49"/>
      <c r="K808" s="49"/>
      <c r="L808" s="67"/>
      <c r="M808" s="67"/>
      <c r="N808" s="50"/>
      <c r="O808" s="50"/>
      <c r="P808" s="50"/>
      <c r="Q808" s="57"/>
      <c r="R808" s="72"/>
      <c r="S808" s="56"/>
      <c r="T808" s="67"/>
      <c r="U808" s="68"/>
      <c r="V808" s="59"/>
      <c r="W808" s="97"/>
    </row>
    <row r="809" spans="1:23" ht="14.25" x14ac:dyDescent="0.2">
      <c r="A809" s="51"/>
      <c r="B809" s="51"/>
      <c r="C809" s="49"/>
      <c r="D809" s="51"/>
      <c r="E809" s="49"/>
      <c r="F809" s="50"/>
      <c r="G809" s="51"/>
      <c r="H809" s="51"/>
      <c r="I809" s="51"/>
      <c r="J809" s="49"/>
      <c r="K809" s="49"/>
      <c r="L809" s="67"/>
      <c r="M809" s="67"/>
      <c r="N809" s="50"/>
      <c r="O809" s="50"/>
      <c r="P809" s="50"/>
      <c r="Q809" s="57"/>
      <c r="R809" s="72"/>
      <c r="S809" s="56"/>
      <c r="T809" s="67"/>
      <c r="U809" s="68"/>
      <c r="V809" s="59"/>
      <c r="W809" s="97"/>
    </row>
    <row r="810" spans="1:23" ht="14.25" x14ac:dyDescent="0.2">
      <c r="A810" s="51"/>
      <c r="B810" s="51"/>
      <c r="C810" s="49"/>
      <c r="D810" s="51"/>
      <c r="E810" s="49"/>
      <c r="F810" s="50"/>
      <c r="G810" s="51"/>
      <c r="H810" s="51"/>
      <c r="I810" s="51"/>
      <c r="J810" s="49"/>
      <c r="K810" s="49"/>
      <c r="L810" s="67"/>
      <c r="M810" s="67"/>
      <c r="N810" s="50"/>
      <c r="O810" s="50"/>
      <c r="P810" s="50"/>
      <c r="Q810" s="57"/>
      <c r="R810" s="72"/>
      <c r="S810" s="56"/>
      <c r="T810" s="67"/>
      <c r="U810" s="68"/>
      <c r="V810" s="59"/>
      <c r="W810" s="97"/>
    </row>
    <row r="811" spans="1:23" ht="14.25" x14ac:dyDescent="0.2">
      <c r="A811" s="51"/>
      <c r="B811" s="51"/>
      <c r="C811" s="49"/>
      <c r="D811" s="51"/>
      <c r="E811" s="49"/>
      <c r="F811" s="50"/>
      <c r="G811" s="51"/>
      <c r="H811" s="51"/>
      <c r="I811" s="51"/>
      <c r="J811" s="49"/>
      <c r="K811" s="49"/>
      <c r="L811" s="67"/>
      <c r="M811" s="67"/>
      <c r="N811" s="50"/>
      <c r="O811" s="50"/>
      <c r="P811" s="50"/>
      <c r="Q811" s="57"/>
      <c r="R811" s="72"/>
      <c r="S811" s="56"/>
      <c r="T811" s="67"/>
      <c r="U811" s="68"/>
      <c r="V811" s="59"/>
      <c r="W811" s="97"/>
    </row>
    <row r="812" spans="1:23" ht="14.25" x14ac:dyDescent="0.2">
      <c r="A812" s="51"/>
      <c r="B812" s="51"/>
      <c r="C812" s="49"/>
      <c r="D812" s="51"/>
      <c r="E812" s="49"/>
      <c r="F812" s="50"/>
      <c r="G812" s="51"/>
      <c r="H812" s="51"/>
      <c r="I812" s="51"/>
      <c r="J812" s="49"/>
      <c r="K812" s="49"/>
      <c r="L812" s="67"/>
      <c r="M812" s="67"/>
      <c r="N812" s="50"/>
      <c r="O812" s="50"/>
      <c r="P812" s="50"/>
      <c r="Q812" s="57"/>
      <c r="R812" s="72"/>
      <c r="S812" s="56"/>
      <c r="T812" s="67"/>
      <c r="U812" s="68"/>
      <c r="V812" s="59"/>
      <c r="W812" s="97"/>
    </row>
    <row r="813" spans="1:23" ht="14.25" x14ac:dyDescent="0.2">
      <c r="A813" s="51"/>
      <c r="B813" s="51"/>
      <c r="C813" s="49"/>
      <c r="D813" s="51"/>
      <c r="E813" s="49"/>
      <c r="F813" s="50"/>
      <c r="G813" s="51"/>
      <c r="H813" s="51"/>
      <c r="I813" s="51"/>
      <c r="J813" s="49"/>
      <c r="K813" s="49"/>
      <c r="L813" s="67"/>
      <c r="M813" s="67"/>
      <c r="N813" s="50"/>
      <c r="O813" s="50"/>
      <c r="P813" s="50"/>
      <c r="Q813" s="57"/>
      <c r="R813" s="72"/>
      <c r="S813" s="56"/>
      <c r="T813" s="67"/>
      <c r="U813" s="68"/>
      <c r="V813" s="59"/>
      <c r="W813" s="97"/>
    </row>
  </sheetData>
  <conditionalFormatting sqref="E360:E633 E348:E358">
    <cfRule type="duplicateValues" dxfId="26" priority="285"/>
  </conditionalFormatting>
  <conditionalFormatting sqref="E348:E633">
    <cfRule type="duplicateValues" dxfId="25" priority="283"/>
    <cfRule type="duplicateValues" dxfId="24" priority="284"/>
  </conditionalFormatting>
  <conditionalFormatting sqref="E634:E693">
    <cfRule type="duplicateValues" dxfId="23" priority="282"/>
  </conditionalFormatting>
  <conditionalFormatting sqref="E634:E693">
    <cfRule type="duplicateValues" dxfId="22" priority="280"/>
    <cfRule type="duplicateValues" dxfId="21" priority="281"/>
  </conditionalFormatting>
  <conditionalFormatting sqref="E694:E753">
    <cfRule type="duplicateValues" dxfId="20" priority="279"/>
  </conditionalFormatting>
  <conditionalFormatting sqref="E694:E753">
    <cfRule type="duplicateValues" dxfId="19" priority="277"/>
    <cfRule type="duplicateValues" dxfId="18" priority="278"/>
  </conditionalFormatting>
  <conditionalFormatting sqref="E754:E813">
    <cfRule type="duplicateValues" dxfId="17" priority="276"/>
  </conditionalFormatting>
  <conditionalFormatting sqref="E754:E813">
    <cfRule type="duplicateValues" dxfId="16" priority="274"/>
    <cfRule type="duplicateValues" dxfId="15" priority="275"/>
  </conditionalFormatting>
  <conditionalFormatting sqref="E49:E167 E1:E47">
    <cfRule type="duplicateValues" dxfId="14" priority="12"/>
  </conditionalFormatting>
  <conditionalFormatting sqref="E49:E167 E1:E47">
    <cfRule type="duplicateValues" dxfId="13" priority="10"/>
    <cfRule type="duplicateValues" dxfId="12" priority="11"/>
  </conditionalFormatting>
  <conditionalFormatting sqref="E48">
    <cfRule type="duplicateValues" dxfId="11" priority="13"/>
  </conditionalFormatting>
  <conditionalFormatting sqref="E48">
    <cfRule type="duplicateValues" dxfId="10" priority="14"/>
    <cfRule type="duplicateValues" dxfId="9" priority="15"/>
  </conditionalFormatting>
  <conditionalFormatting sqref="E168:E227">
    <cfRule type="duplicateValues" dxfId="8" priority="9"/>
  </conditionalFormatting>
  <conditionalFormatting sqref="E168:E227">
    <cfRule type="duplicateValues" dxfId="7" priority="7"/>
    <cfRule type="duplicateValues" dxfId="6" priority="8"/>
  </conditionalFormatting>
  <conditionalFormatting sqref="E228:E287">
    <cfRule type="duplicateValues" dxfId="5" priority="6"/>
  </conditionalFormatting>
  <conditionalFormatting sqref="E228:E287">
    <cfRule type="duplicateValues" dxfId="4" priority="4"/>
    <cfRule type="duplicateValues" dxfId="3" priority="5"/>
  </conditionalFormatting>
  <conditionalFormatting sqref="E288:E347">
    <cfRule type="duplicateValues" dxfId="2" priority="3"/>
  </conditionalFormatting>
  <conditionalFormatting sqref="E288:E3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3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54</v>
      </c>
    </row>
    <row r="2" spans="1:1" x14ac:dyDescent="0.2">
      <c r="A2" t="s">
        <v>294</v>
      </c>
    </row>
    <row r="3" spans="1:1" x14ac:dyDescent="0.2">
      <c r="A3" t="s">
        <v>242</v>
      </c>
    </row>
  </sheetData>
  <sortState xmlns:xlrd2="http://schemas.microsoft.com/office/spreadsheetml/2017/richdata2" ref="A2:A347">
    <sortCondition ref="A1:A104857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0C819-A5E3-4841-9DBA-4B6188464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9EC12-4B1E-4971-98B7-1239590B11C4}">
  <ds:schemaRefs>
    <ds:schemaRef ds:uri="http://purl.org/dc/dcmitype/"/>
    <ds:schemaRef ds:uri="http://schemas.microsoft.com/office/2006/metadata/properties"/>
    <ds:schemaRef ds:uri="http://purl.org/dc/terms/"/>
    <ds:schemaRef ds:uri="100d7df5-0e9a-4fca-984e-da1804d5950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97c4dee-e7ec-4d95-9444-4931b2058c5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laura</cp:lastModifiedBy>
  <dcterms:created xsi:type="dcterms:W3CDTF">2016-10-03T21:07:09Z</dcterms:created>
  <dcterms:modified xsi:type="dcterms:W3CDTF">2022-08-04T04:27:20Z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