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30"/>
  <workbookPr/>
  <mc:AlternateContent xmlns:mc="http://schemas.openxmlformats.org/markup-compatibility/2006">
    <mc:Choice Requires="x15">
      <x15ac:absPath xmlns:x15ac="http://schemas.microsoft.com/office/spreadsheetml/2010/11/ac" url="C:\Users\dclozada\Documents\AÑO 2023\CONTRATACIÓN\BIENES Y SERVICIOS\BIENESTAR\EPP-APRENDICES\NUEVO\"/>
    </mc:Choice>
  </mc:AlternateContent>
  <xr:revisionPtr revIDLastSave="5" documentId="11_26F5BDA941DC119C48C756CE21071062D6949474" xr6:coauthVersionLast="47" xr6:coauthVersionMax="47" xr10:uidLastSave="{AC551F9B-1DA5-469F-BC2B-9135EDAA5057}"/>
  <bookViews>
    <workbookView xWindow="0" yWindow="0" windowWidth="28800" windowHeight="11730" xr2:uid="{00000000-000D-0000-FFFF-FFFF00000000}"/>
  </bookViews>
  <sheets>
    <sheet name="ANEXO EPP-APRENDIC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H5" i="1"/>
  <c r="D9" i="1"/>
  <c r="D10" i="1"/>
  <c r="D11" i="1"/>
  <c r="D12" i="1"/>
  <c r="D8" i="1"/>
  <c r="D38" i="1"/>
  <c r="D39" i="1"/>
  <c r="D40" i="1"/>
  <c r="D41" i="1"/>
  <c r="D42" i="1"/>
  <c r="D43" i="1"/>
  <c r="D44" i="1"/>
  <c r="D37" i="1"/>
  <c r="D13" i="1"/>
  <c r="L5" i="1" l="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4" i="1"/>
  <c r="D5" i="1"/>
  <c r="D6" i="1"/>
  <c r="D7" i="1"/>
  <c r="D14" i="1"/>
  <c r="D15" i="1"/>
  <c r="D16" i="1"/>
  <c r="D17" i="1"/>
  <c r="D18" i="1"/>
  <c r="D19" i="1"/>
  <c r="D20" i="1"/>
  <c r="D21" i="1"/>
  <c r="D22" i="1"/>
  <c r="D23" i="1"/>
  <c r="D24" i="1"/>
  <c r="D25" i="1"/>
  <c r="D26" i="1"/>
  <c r="D27" i="1"/>
  <c r="D28" i="1"/>
  <c r="D29" i="1"/>
  <c r="D30" i="1"/>
  <c r="D31" i="1"/>
  <c r="D32" i="1"/>
  <c r="D33" i="1"/>
  <c r="D34" i="1"/>
  <c r="D35" i="1"/>
  <c r="D36" i="1"/>
  <c r="D45" i="1"/>
  <c r="D46" i="1"/>
  <c r="D47" i="1"/>
  <c r="D48" i="1"/>
  <c r="D49" i="1"/>
  <c r="D50" i="1"/>
  <c r="D51" i="1"/>
  <c r="D52" i="1"/>
  <c r="D53" i="1"/>
  <c r="D54" i="1"/>
  <c r="D56" i="1"/>
  <c r="D57" i="1"/>
  <c r="D58" i="1"/>
  <c r="D59"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4" i="1"/>
  <c r="D4" i="1"/>
  <c r="L60" i="1" l="1"/>
  <c r="M4" i="1"/>
  <c r="J60" i="1"/>
  <c r="H60" i="1"/>
  <c r="M37" i="1"/>
  <c r="M39" i="1"/>
  <c r="M38" i="1" l="1"/>
  <c r="M41" i="1"/>
  <c r="M40" i="1"/>
  <c r="M42" i="1"/>
  <c r="M44" i="1"/>
  <c r="M43" i="1"/>
  <c r="M33" i="1"/>
  <c r="M36" i="1"/>
  <c r="M32" i="1"/>
  <c r="M34" i="1"/>
  <c r="M35" i="1"/>
  <c r="M30" i="1"/>
  <c r="M24" i="1"/>
  <c r="M27" i="1"/>
  <c r="M23" i="1"/>
  <c r="M26" i="1"/>
  <c r="M25" i="1"/>
  <c r="M20" i="1"/>
  <c r="M28" i="1"/>
  <c r="M29" i="1"/>
  <c r="M12" i="1"/>
  <c r="M18" i="1"/>
  <c r="M10" i="1"/>
  <c r="M9" i="1"/>
  <c r="M11" i="1"/>
  <c r="M17" i="1"/>
  <c r="M48" i="1" l="1"/>
  <c r="M15" i="1"/>
  <c r="M5" i="1" l="1"/>
  <c r="M46" i="1"/>
  <c r="M14" i="1"/>
  <c r="M49" i="1"/>
  <c r="M45" i="1"/>
  <c r="M6" i="1"/>
  <c r="M19" i="1"/>
  <c r="M59" i="1"/>
  <c r="M47" i="1"/>
  <c r="M54" i="1"/>
  <c r="M21" i="1"/>
  <c r="M55" i="1"/>
  <c r="M51" i="1"/>
  <c r="M22" i="1"/>
  <c r="M8" i="1"/>
  <c r="M13" i="1"/>
  <c r="M58" i="1"/>
  <c r="M7" i="1"/>
  <c r="M52" i="1"/>
  <c r="M53" i="1"/>
  <c r="M56" i="1"/>
  <c r="M16" i="1"/>
  <c r="M31" i="1" l="1"/>
  <c r="M57" i="1" l="1"/>
  <c r="M50" i="1"/>
  <c r="M60" i="1" s="1"/>
</calcChain>
</file>

<file path=xl/sharedStrings.xml><?xml version="1.0" encoding="utf-8"?>
<sst xmlns="http://schemas.openxmlformats.org/spreadsheetml/2006/main" count="184" uniqueCount="78">
  <si>
    <t xml:space="preserve">Anexo: Elementos de Pretección Personal - Aprendices </t>
  </si>
  <si>
    <t>ITEM</t>
  </si>
  <si>
    <t>DESCRIPCIÓN DEL PRODUCTO</t>
  </si>
  <si>
    <t>UNIDAD DE MEDIDA</t>
  </si>
  <si>
    <t>CANTIDAD</t>
  </si>
  <si>
    <t>TVEC 30/11/2023</t>
  </si>
  <si>
    <t>PROVEEDOR</t>
  </si>
  <si>
    <t>CANTIDAD ELEMENTOS DE MONITORIAS</t>
  </si>
  <si>
    <t>TOTAL MONITORIAS</t>
  </si>
  <si>
    <t>CANTIDAD ELEMENTOS APOYO SOSTENIMIENTO REGULAR</t>
  </si>
  <si>
    <t>TOTAL APOYO SOSTENIMIENTO REGULAR</t>
  </si>
  <si>
    <t>CANTIDAD ELEMENTOS APOYO SOSTENIMIENTO FIC</t>
  </si>
  <si>
    <t>TOTAL APOYO SOSTENIMIENTO FIC</t>
  </si>
  <si>
    <t>VALOR TOTAL</t>
  </si>
  <si>
    <t>GORROS DESECHABLES TIPO ORUGA
- Borde elástico que no ejerce presión
- TELA NO TEJIDA. 100% desechable.
- Talla única
- Colores: Blanco
- Presentación: Paquete x 100 unidades</t>
  </si>
  <si>
    <t>PAQUETE</t>
  </si>
  <si>
    <t>PANAMERICANA LIBRERÍA Y PAPELERIA SAS</t>
  </si>
  <si>
    <t xml:space="preserve">Guante En Nitrilo Resistente A Químicos: carcasa calibre 18, material polietileno (HPPE). Probado según normas EN 388. Nivel de corte ANSI A2, Nivel de corte EN388 3.
</t>
  </si>
  <si>
    <t>PAR</t>
  </si>
  <si>
    <t>BATA LABORATORIO MANGA LARGA DESECHABLE Tela No Tejida 17g polipropileno. Manga larga, puño con resorte y cierre con botones. Para uso: industrial y médico. Desechable. Antialérgico.</t>
  </si>
  <si>
    <t xml:space="preserve">UNIDAD </t>
  </si>
  <si>
    <t>El delantal en PVC color blanco, calibre 18, medidas: 82cm x 115cm.</t>
  </si>
  <si>
    <t>UNIDAD</t>
  </si>
  <si>
    <t>Overol enterizo tipo piloto en dril con Logo, Tallas: S
Manga larga, puño liso con velcro adhesivo, dos bolsillos en la parte inferior, dos bolsillos posteriores con logo tamaño tipo bolsillo.</t>
  </si>
  <si>
    <t>Overol enterizo tipo piloto en dril con Logo, Tallas: M
Manga larga, puño liso con velcro adhesivo, dos bolsillos en la parte inferior, dos bolsillos posteriores con logo tamaño tipo bolsillo.</t>
  </si>
  <si>
    <t>Overol enterizo tipo piloto en dril con Logo, Tallas: L
Manga larga, puño liso con velcro adhesivo, dos bolsillos en la parte inferior, dos bolsillos posteriores con logo tamaño tipo bolsillo.</t>
  </si>
  <si>
    <t>Overol enterizo tipo piloto en dril con Logo, Tallas: XL
Manga larga, puño liso con velcro adhesivo, dos bolsillos en la parte inferior, dos bolsillos posteriores con logo tamaño tipo bolsillo.</t>
  </si>
  <si>
    <t>Overol enterizo Generico Elaborado en Vulcano Talla: XXL Diseño: Overol enterizo con cremallera doble servicio, seis bolsillos, pantalon bota recta, cremallera en la parte inferior de las botas, en la parte superior el cuello es tipo militar,cuenta con manga larga resorte en la parte baja de la espalda. Logo: Bordado tamaño bolsillo</t>
  </si>
  <si>
    <t xml:space="preserve">Guante reforzado carnaza largo, genérico. Elaborado en carnaza con refuerzo en cuero en la palma y dedos.
</t>
  </si>
  <si>
    <t>Guante caucho negro industrial Calibre 35. Protex Referencia: 70004546 Material: Latex 100 %</t>
  </si>
  <si>
    <t>Guantes De Vaqueta Reforzado
-Talla: Única
-Material: Vaqueta
-Refuerzo: Externo en palma y dedos</t>
  </si>
  <si>
    <t>Canillera Larga Agroindustrial. Elaborado en: Lona poliéster preactivado unifull y fibras nylon 6,0 Enka Calibre 083 y 093 (NTC 230) Dimensiones: 88 cm de largo x 26 cm de ancho y el empeine 23 cm largo x 24 cm de ancho. Platinas de metal aseguradas con remache, correas de caucho y lona con hebilla en bronce que permite un ajuste cómodo al trabajador. La canillera mantenimiento posee siete platinas ubicadas de forma horizontal y siete de forma vertical y el empeine cuatro platinas horizontales y las correas deben ser ajustadas correctamente a la pierna y al pie para minimizar el riesgo de lesión.</t>
  </si>
  <si>
    <t>Bata en dacron manga larga blanca sin logo. Tallas L. Ajuste cierre con botón.</t>
  </si>
  <si>
    <t>Bata en dacron manga larga blanca sin logo. Tallas M. Ajuste cierre con botón.</t>
  </si>
  <si>
    <t>Bata en dacron manga larga blanca sin logo. Tallas S. Ajuste cierre con botón.</t>
  </si>
  <si>
    <t>Bata en dacron manga larga blanca sin logo. Tallas XL. Ajuste cierre con botón.</t>
  </si>
  <si>
    <t>CAPA O PONCHO IMPERMEABLE, elaborada en material Vinílico o PVC (Policloruro de Vinilo) compacto con soporte textil en poliéster, impermeable, resistente al desgaste y fácil de limpiar.</t>
  </si>
  <si>
    <t>Bota PVC Blanca Talla 37 Color Blanco Material PVC 100% Impermeable Forro: Poliester texturizado tejido en rizo que brinda mas confort Plantilla: Plantilla anatómica y anti fatiga en poliuretano, forrada en poliester. Uso industrias alimenticias</t>
  </si>
  <si>
    <t>Bota PVC Blanca Talla 38 Color Blanco Material PVC 100% Impermeable Forro: Poliester texturizado tejido en rizo que brinda mas confort Plantilla: Plantilla anatómica y anti fatiga en poliuretano, forrada en poliester. Uso industrias alimenticias</t>
  </si>
  <si>
    <t>Bota PVC Blanca Talla 39 Color Blanco Material PVC 100% Impermeable Forro: Poliester texturizado tejido en rizo que brinda mas confort Plantilla: Plantilla anatómica y anti fatiga en poliuretano, forrada en poliester. Uso industrias alimenticias</t>
  </si>
  <si>
    <t>Bota PVC Blanca Talla 40 Color Blanco Material PVC 100% Impermeable Forro: Poliester texturizado tejido en rizo que brinda mas confort Plantilla: Plantilla anatómica y anti fatiga en poliuretano, forrada en poliester. Uso industrias alimenticias</t>
  </si>
  <si>
    <t>Bota PVC Blanca Talla 41 Color Blanco Material PVC 100% Impermeable Forro: Poliester texturizado tejido en rizo que brinda mas confort Plantilla: Plantilla anatómica y anti fatiga en poliuretano, forrada en poliester. Uso industrias alimenticias</t>
  </si>
  <si>
    <t>Bota PVC Blanca Talla 42 Color Blanco Material PVC 100% Impermeable Forro: Poliester texturizado tejido en rizo que brinda mas confort Plantilla: Plantilla anatómica y anti fatiga en poliuretano, forrada en poliester. Uso industrias alimenticias</t>
  </si>
  <si>
    <t>Bota PVC Blanca Talla 43 Color Blanco Material PVC 100% Impermeable Forro: Poliester texturizado tejido en rizo que brinda mas confort Plantilla: Plantilla anatómica y anti fatiga en poliuretano, forrada en poliester. Uso industrias alimenticias</t>
  </si>
  <si>
    <t>Bota PVC Blanca Talla 44 Color Blanco Material PVC 100% Impermeable Forro: Poliester texturizado tejido en rizo que brinda mas confort Plantilla: Plantilla anatómica y anti fatiga en poliuretano, forrada en poliester. Uso industrias alimenticias</t>
  </si>
  <si>
    <t>Bota PVC Blanca Talla 45 Color Blanco Material PVC 100% Impermeable Forro: Poliester texturizado tejido en rizo que brinda mas confort Plantilla: Plantilla anatómica y anti fatiga en poliuretano, forrada en poliester. Uso industrias alimenticias</t>
  </si>
  <si>
    <t>Bota Seguridad 100% PVC NEGRA, TALLA 38
ALTURA: 32 cm interna. Zapatón 12-15 cm promedio PESO: 2049 gr., promedio Workman Safety. 1457 gr. promedio Zapatón Workman Safety. PROCESO: Doble Inyección de PV.C. Bicolor FORRO: Textil texturizado en rizo que brinda más confort. PLANTILLA: Plantilla anatómica y antifatiga en poliuretano, forrada en poliéster. ENTRESUELA: En acero, cumple con la norma EN 12568, resiste una fuerza de punción mínima de 1100 N ó 247 lbf. PUNTERA SEGURIDAD: En acero, cumple con la norma EN 12568,resiste una fuerza de compresión de 15 KN ó 3372 lbf, y el impacto de 200 J. SUELA: Antideslizante, excelente agarre, con un resultado de 0,57 en seco y 0,50 humedo, según ensayo ASTM F 1677-05.</t>
  </si>
  <si>
    <t>Bota Seguridad 100% PVC NEGRA, TALLA 39
ALTURA: 32 cm interna. Zapatón 12-15 cm promedio PESO: 2049 gr., promedio Workman Safety. 1457 gr. promedio Zapatón Workman Safety. PROCESO: Doble Inyección de PV.C. Bicolor FORRO: Textil texturizado en rizo que brinda más confort. PLANTILLA: Plantilla anatómica y antifatiga en poliuretano, forrada en poliéster. ENTRESUELA: En acero, cumple con la norma EN 12568, resiste una fuerza de punción mínima de 1100 N ó 247 lbf. PUNTERA SEGURIDAD: En acero, cumple con la norma EN 12568,resiste una fuerza de compresión de 15 KN ó 3372 lbf, y el impacto de 200 J. SUELA: Antideslizante, excelente agarre, con un resultado de 0,57 en seco y 0,50 humedo, según ensayo ASTM F 1677-05.</t>
  </si>
  <si>
    <t>Bota Seguridad 100% PVC NEGRA, TALLA 40
ALTURA: 32 cm interna. Zapatón 12-15 cm promedio PESO: 2049 gr., promedio Workman Safety. 1457 gr. promedio Zapatón Workman Safety. PROCESO: Doble Inyección de PV.C. Bicolor FORRO: Textil texturizado en rizo que brinda más confort. PLANTILLA: Plantilla anatómica y antifatiga en poliuretano, forrada en poliéster. ENTRESUELA: En acero, cumple con la norma EN 12568, resiste una fuerza de punción mínima de 1100 N ó 247 lbf. PUNTERA SEGURIDAD: En acero, cumple con la norma EN 12568,resiste una fuerza de compresión de 15 KN ó 3372 lbf, y el impacto de 200 J. SUELA: Antideslizante, excelente agarre, con un resultado de 0,57 en seco y 0,50 humedo, según ensayo ASTM F 1677-05</t>
  </si>
  <si>
    <t>Bota Seguridad 100% PVC NEGRA, TALLA 41
ALTURA: 32 cm interna. Zapatón 12-15 cm promedio PESO: 2049 gr., promedio Workman Safety. 1457 gr. promedio Zapatón Workman Safety. PROCESO: Doble Inyección de PV.C. Bicolor FORRO: Textil texturizado en rizo que brinda más confort. PLANTILLA: Plantilla anatómica y antifatiga en poliuretano, forrada en poliéster. ENTRESUELA: En acero, cumple con la norma EN 12568, resiste una fuerza de punción mínima de 1100 N ó 247 lbf. PUNTERA SEGURIDAD: En acero, cumple con la norma EN 12568,resiste una fuerza de compresión de 15 KN ó 3372 lbf, y el impacto de 200 J. SUELA: Antideslizante, excelente agarre, con un resultado de 0,57 en seco y 0,50 humedo, según ensayo ASTM F 1677-05</t>
  </si>
  <si>
    <t>Bota Seguridad 100% PVC NEGRA, TALLA 42
ALTURA: 32 cm interna. Zapatón 12-15 cm promedio PESO: 2049 gr., promedio Workman Safety. 1457 gr. promedio Zapatón Workman Safety. PROCESO: Doble Inyección de PV.C. Bicolor FORRO: Textil texturizado en rizo que brinda más confort. PLANTILLA: Plantilla anatómica y antifatiga en poliuretano, forrada en poliéster. ENTRESUELA: En acero, cumple con la norma EN 12568, resiste una fuerza de punción mínima de 1100 N ó 247 lbf. PUNTERA SEGURIDAD: En acero, cumple con la norma EN 12568,resiste una fuerza de compresión de 15 KN ó 3372 lbf, y el impacto de 200 J. SUELA: Antideslizante, excelente agarre, con un resultado de 0,57 en seco y 0,50 humedo, según ensayo ASTM F 1677-05</t>
  </si>
  <si>
    <t>Bota Seguridad 100% PVC NEGRA, TALLA 43
ALTURA: 32 cm interna. Zapatón 12-15 cm promedio PESO: 2049 gr., promedio Workman Safety. 1457 gr. promedio Zapatón Workman Safety. PROCESO: Doble Inyección de PV.C. Bicolor FORRO: Textil texturizado en rizo que brinda más confort. PLANTILLA: Plantilla anatómica y antifatiga en poliuretano, forrada en poliéster. ENTRESUELA: En acero, cumple con la norma EN 12568, resiste una fuerza de punción mínima de 1100 N ó 247 lbf. PUNTERA SEGURIDAD: En acero, cumple con la norma EN 12568,resiste una fuerza de compresión de 15 KN ó 3372 lbf, y el impacto de 200 J. SUELA: Antideslizante, excelente agarre, con un resultado de 0,57 en seco y 0,50 humedo, según ensayo ASTM F 1677-05</t>
  </si>
  <si>
    <t>Bota Seguridad Negra. TALLA 36
Capella en cuero liso Color Negro Suela en: Poliuretano (PU), inyectada directa al corte Bota de seguridad, dielectrica puntera en composite. Resistentes al impacto, al desgarre, a hidrocarburos. Ultra liviana.</t>
  </si>
  <si>
    <t>Bota Seguridad Negra. TALLA 37
Capella en cuero liso Color Negro Suela en: Poliuretano (PU), inyectada directa al corte Bota de seguridad, dielectrica puntera en composite. Resistentes al impacto, al desgarre, a hidrocarburos. Ultra liviana.</t>
  </si>
  <si>
    <t>Bota Seguridad Negra. TALLA 38
Capella en cuero liso Color Negro Suela en: Poliuretano (PU), inyectada directa al corte Bota de seguridad, dielectrica puntera en composite. Resistentes al impacto, al desgarre, a hidrocarburos. Ultra liviana.</t>
  </si>
  <si>
    <t>Bota Seguridad Negra. TALLA 39
Capella en cuero liso Color Negro Suela en: Poliuretano (PU), inyectada directa al corte Bota de seguridad, dielectrica puntera en composite. Resistentes al impacto, al desgarre, a hidrocarburos. Ultra liviana.</t>
  </si>
  <si>
    <t>Bota Seguridad Negra. TALLA 40
Capella en cuero liso Color Negro Suela en: Poliuretano (PU), inyectada directa al corte Bota de seguridad, dielectrica puntera en composite. Resistentes al impacto, al desgarre, a hidrocarburos. Ultra liviana.</t>
  </si>
  <si>
    <t>Bota Seguridad Negra. TALLA 41
Capella en cuero liso Color Negro Suela en: Poliuretano (PU), inyectada directa al corte Bota de seguridad, dielectrica puntera en composite. Resistentes al impacto, al desgarre, a hidrocarburos. Ultra liviana.</t>
  </si>
  <si>
    <t>Bota Seguridad Negra. TALLA 42
Capella en cuero liso Color Negro Suela en: Poliuretano (PU), inyectada directa al corte Bota de seguridad, dielectrica puntera en composite. Resistentes al impacto, al desgarre, a hidrocarburos. Ultra liviana.</t>
  </si>
  <si>
    <t>Bota Seguridad Negra. TALLA 43
Capella en cuero liso Color Negro Suela en: Poliuretano (PU), inyectada directa al corte Bota de seguridad, dielectrica puntera en composite. Resistentes al impacto, al desgarre, a hidrocarburos. Ultra liviana.</t>
  </si>
  <si>
    <t>Careta de Esmerilar: Visor con ribete
Careta con visera y visor en poli carbonato,tipo esmerilar Ultra liviana, anti-empañante, anti-rayadura, con soporte ajustable liviano, banda frontal anti sudor, sistema de ajuste graduable según el tamaño de la cabeza tipo ratchet visor levantable para mayor comodidad Neutralidad óptica. Norma ANSI Z 87.1.-2003.</t>
  </si>
  <si>
    <t>Careta blanca apicultura con Buzo integrado en Dril, GENERICO MATERIAL: VISOR MALLA METÁLICA EN COLOR OSCURO ANTIRREFLEJO CON ORIFICIOS, BUSO CAPUCHA CONFECCIONADOS EN TELA NO TEJIDA (TIPO TYVEK) O DRIL , CABEZAL CON SISTEMA DE RACHET</t>
  </si>
  <si>
    <t>Careta uso medico veterinario Cabezal: Fabricado en polímero suave, sostiene la careta en la cabeza, es graduable según el tamaño de la cabeza del usuario.
Casquete o Rodachispa: Elaborado en polímero de alta densidad, resistente al impacto y a la salpicadura de sustancias químicas, sostiene el visor en el cabezal para levantar o bajar la careta.
Visor: Elaborado en PETG.</t>
  </si>
  <si>
    <t>Casco de Seguridad Tipo 1 con Rachet.
Elemento parte de un sistema de protección para la cabeza tipo 1 y clase C *Fabricado con: Polipropileno P. P 08 de alta densidad. 4 puntos de apoyo para tafilete en los cuales será distribuida la fuerza de impacto *Orificios o cavidades laterales para ensamble de protector auditivo de copa. *3 orificios para conexion del barbuquejo de hasta 3 puntos *Porta lamparas frontal en aluminio Porta cables en carnaza y remaches en aluminio</t>
  </si>
  <si>
    <t>Capucha en Dril Vulcano.
Generico, material Dril vulcano azul talla única</t>
  </si>
  <si>
    <t>Gafa De Protección Policarbonato Len-trasparente. Anteojo de seguridad monolente ultraliviano de uso general Caracteristicas: -Diseñado para proteger el ojo contra golpes, impacto de particulas, polvo y chispas. -Protección frontal y lateral. -Diseño ojo de gato clasico, elegante y economico. su radio de curvatura, y las patillas siguiendo la linea, logran un calce perfecto a la cara y visión panoramica. -Lente y patillas de policarbonato -Filtro UV -Tornillo de acero inoxidable</t>
  </si>
  <si>
    <t>Gafas protectorias oscuras, Diseñados para proteger contra impactos de alta y baja velocidad, abrasión y salpicadura de líquidos irritantes. *Fabricado en policarbonato. *Filtro UV. *Lente con despliegue lateral y patilla ergonómica que aseguran un ajustado calce a la cara. *Puente nasal universal con inserto soft inyectado que brinda confort y evita el deslizamiento.</t>
  </si>
  <si>
    <t>Protector Tapón Auditivo
Fabricado en: Polimero ultra-softhipo-alergico *Resistente a la cera del oido y lavable *Diseño de tres aletas que permite su ajuste a todos los canales auditivos *Color verde fluo. *Provistos con cordon textil de poliester *Recomendado para niveles moderados de ruido *Caja cinturon con hebilla para calce en la cintura: escuche plastico flip-top individual *brinda un confortable y efectivo sello son reutilizable Tapón que suministra protección contra ruido NRR26 DB-SNR 28 DB Endoaural</t>
  </si>
  <si>
    <t>PROTECTOR AUDITIVO DE COPA L-340 PARA CASCO Suministra proteccion de manera no invasiva. Aislando el oido de la fuente de ruido. Se denomina normalmente protectores de copa. Diseño ergonómico y adaptable a la mayoria de los usuarios. Modelo casco, este ,odelo reemplaza la vincha por horquillas con soporte giratorio: - Permite Montar cada copa en el anclaje del casco -Brinda 2 posiciones de trabajo: sobre la oreja o retirado de la misma -En posición de reposo la copa puede ser rotada 360° para que el usuario la ubique donde no incomode</t>
  </si>
  <si>
    <t>Tapabocas Plástico N95
Fabricado en 5 capas 1 tela no tejida SMS polipropileno de 60g 1 tela no tejida SMS polipropileno de 40g 1 Filtro antibacterial meltblown 1 tela no tejida SMS 40g 1 tela no tejida SMS polipropileno 60g Efectividad en un 95% contra material particulado</t>
  </si>
  <si>
    <t>Tapa Bocas Quirúrgico Desechable
3 capas Sellado por ultrasonidocon ajuste nasal y bandas elásticas de uso médico Material: Capa externa: tela quirúrgica no tejida de 40gsm Capa intermedia: (filtro) melt blown 98,8% Capa interna: Tela quirúrgica no tejidade 40gsm Uso: Médico, industrial, laboratorios, personal y profesionales de la belleza</t>
  </si>
  <si>
    <t>CAJA</t>
  </si>
  <si>
    <t>Máscara Respirador media cara 3m 6000
Material: Elastómero</t>
  </si>
  <si>
    <t>Gorra Proteccion Nuca en Dril
Material: Dril Color: Azul Oscuro</t>
  </si>
  <si>
    <t xml:space="preserve">Sombrero Tipo Safari
Generico Talla: Unica Material: Dril en mezcla de poliéster 60% y algodón 40% Color Gris Diseño: Sombrero tipo safari de un solo tono, ala ancha con protector de nuca (protector trasero) Nota: La gorra ya trae una medida estándar se puede graduar de acuerdo a la necesidad de cada usuario por medio del cordón de ajuste </t>
  </si>
  <si>
    <t>Protector solar factor 60+ 120 gramos
Fotosensibilizaciones, fotodermatosis, envejecimiento prematuro y cáncer de piel, el filtro solar de fácil adsorción FPS60+ , brinda protección cutánia contra radiación UV e infrarroja Contenido:Gel crema de uso tópico, No deja sensación grasosa,Minimo efecto mimo en la piel, Indicando para todo tipo de piel, incluso las más sensibles o irritadas, Excipiente agradable y sueve, mantenimiento su factor de protección solar en condiciones extremas</t>
  </si>
  <si>
    <t>SUBTOTALES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</si>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</sst>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 #,##0;[Red]\-&quot;$&quot;\ #,##0"/>
    <numFmt numFmtId="165" formatCode="_-&quot;$&quot;\ * #,##0.00_-;\-&quot;$&quot;\ * #,##0.00_-;_-&quot;$&quot;\ * &quot;-&quot;??_-;_-@_-"/>
    <numFmt numFmtId="166" formatCode="_-* #,##0_-;\-* #,##0_-;_-* &quot;-&quot;??_-;_-@_-"/>
  </numFmts>
  <fonts count="8">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b/>
      <sz val="10"/>
      <name val="Calibri"/>
      <family val="2"/>
      <scheme val="minor"/>
    </font>
    <font>
      <sz val="12"/>
      <color theme="1"/>
      <name val="Calibri"/>
      <family val="2"/>
      <scheme val="minor"/>
    </font>
    <font>
      <sz val="8"/>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165" fontId="1" fillId="0" borderId="0" applyFont="0" applyFill="0" applyBorder="0" applyAlignment="0" applyProtection="0"/>
  </cellStyleXfs>
  <cellXfs count="60">
    <xf numFmtId="0" fontId="0" fillId="0" borderId="0" xfId="0"/>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66" fontId="2" fillId="0" borderId="0" xfId="1" applyNumberFormat="1" applyFont="1" applyAlignment="1">
      <alignment horizontal="center" vertical="center" wrapText="1"/>
    </xf>
    <xf numFmtId="164" fontId="2" fillId="0" borderId="0" xfId="0" applyNumberFormat="1" applyFont="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6" xfId="0" applyFont="1" applyBorder="1" applyAlignment="1">
      <alignment horizontal="center" vertical="center" wrapText="1"/>
    </xf>
    <xf numFmtId="165" fontId="5" fillId="2" borderId="4" xfId="2" applyFont="1" applyFill="1" applyBorder="1" applyAlignment="1">
      <alignment horizontal="center" vertical="center" wrapText="1"/>
    </xf>
    <xf numFmtId="165" fontId="2" fillId="0" borderId="7" xfId="2" applyFont="1" applyFill="1" applyBorder="1" applyAlignment="1" applyProtection="1">
      <alignment horizontal="right" vertical="center" wrapText="1"/>
    </xf>
    <xf numFmtId="165" fontId="2" fillId="0" borderId="9" xfId="2" applyFont="1" applyFill="1" applyBorder="1" applyAlignment="1" applyProtection="1">
      <alignment horizontal="right" vertical="center" wrapText="1"/>
    </xf>
    <xf numFmtId="165" fontId="2" fillId="0" borderId="9" xfId="2" applyFont="1" applyFill="1" applyBorder="1" applyAlignment="1" applyProtection="1">
      <alignment horizontal="center" vertical="center" wrapText="1"/>
    </xf>
    <xf numFmtId="165" fontId="2" fillId="0" borderId="0" xfId="2" applyFont="1" applyAlignment="1">
      <alignment horizontal="center" vertical="center" wrapText="1"/>
    </xf>
    <xf numFmtId="165" fontId="2" fillId="0" borderId="0" xfId="2" applyFont="1" applyAlignment="1">
      <alignment vertical="center" wrapText="1"/>
    </xf>
    <xf numFmtId="165" fontId="2" fillId="0" borderId="10" xfId="2" applyFont="1" applyFill="1" applyBorder="1" applyAlignment="1" applyProtection="1">
      <alignment horizontal="center" vertical="center" wrapText="1"/>
    </xf>
    <xf numFmtId="165" fontId="5" fillId="2" borderId="5" xfId="2" applyFont="1" applyFill="1" applyBorder="1" applyAlignment="1">
      <alignment horizontal="center" vertical="center" wrapText="1"/>
    </xf>
    <xf numFmtId="165" fontId="2" fillId="0" borderId="8" xfId="2" applyFont="1" applyFill="1" applyBorder="1" applyAlignment="1" applyProtection="1">
      <alignment horizontal="center" vertical="center" wrapText="1"/>
    </xf>
    <xf numFmtId="165" fontId="2" fillId="0" borderId="7" xfId="2" applyFont="1" applyFill="1" applyBorder="1" applyAlignment="1" applyProtection="1">
      <alignment vertical="center" wrapText="1"/>
    </xf>
    <xf numFmtId="166" fontId="5" fillId="3" borderId="5" xfId="1" applyNumberFormat="1" applyFont="1" applyFill="1" applyBorder="1" applyAlignment="1">
      <alignment horizontal="center" vertical="center" wrapText="1"/>
    </xf>
    <xf numFmtId="165" fontId="5" fillId="3" borderId="5" xfId="2" applyFont="1" applyFill="1" applyBorder="1" applyAlignment="1">
      <alignment horizontal="center" vertical="center" wrapText="1"/>
    </xf>
    <xf numFmtId="1" fontId="2" fillId="3" borderId="8" xfId="1" applyNumberFormat="1" applyFont="1" applyFill="1" applyBorder="1" applyAlignment="1" applyProtection="1">
      <alignment horizontal="center" vertical="center" wrapText="1"/>
    </xf>
    <xf numFmtId="165" fontId="2" fillId="3" borderId="8" xfId="2" applyFont="1" applyFill="1" applyBorder="1" applyAlignment="1" applyProtection="1">
      <alignment horizontal="center" vertical="center" wrapText="1"/>
    </xf>
    <xf numFmtId="1" fontId="2" fillId="3" borderId="10" xfId="1" applyNumberFormat="1" applyFont="1" applyFill="1" applyBorder="1" applyAlignment="1" applyProtection="1">
      <alignment horizontal="center" vertical="center" wrapText="1"/>
    </xf>
    <xf numFmtId="1" fontId="2" fillId="3" borderId="9" xfId="1" applyNumberFormat="1" applyFont="1" applyFill="1" applyBorder="1" applyAlignment="1" applyProtection="1">
      <alignment horizontal="center" vertical="center" wrapText="1"/>
    </xf>
    <xf numFmtId="165" fontId="2" fillId="3" borderId="10" xfId="2" applyFont="1" applyFill="1" applyBorder="1" applyAlignment="1" applyProtection="1">
      <alignment horizontal="center" vertical="center" wrapText="1"/>
    </xf>
    <xf numFmtId="0" fontId="3" fillId="3" borderId="13" xfId="0" applyFont="1" applyFill="1" applyBorder="1" applyAlignment="1">
      <alignment vertical="center" wrapText="1"/>
    </xf>
    <xf numFmtId="165" fontId="3" fillId="3" borderId="10" xfId="2" applyFont="1" applyFill="1" applyBorder="1" applyAlignment="1">
      <alignment vertical="center" wrapText="1"/>
    </xf>
    <xf numFmtId="166" fontId="5" fillId="4" borderId="5" xfId="1" applyNumberFormat="1" applyFont="1" applyFill="1" applyBorder="1" applyAlignment="1">
      <alignment horizontal="center" vertical="center" wrapText="1"/>
    </xf>
    <xf numFmtId="165" fontId="5" fillId="4" borderId="4" xfId="2" applyFont="1" applyFill="1" applyBorder="1" applyAlignment="1">
      <alignment horizontal="center" vertical="center" wrapText="1"/>
    </xf>
    <xf numFmtId="1" fontId="2" fillId="4" borderId="8" xfId="1" applyNumberFormat="1" applyFont="1" applyFill="1" applyBorder="1" applyAlignment="1" applyProtection="1">
      <alignment horizontal="center" vertical="center" wrapText="1"/>
    </xf>
    <xf numFmtId="165" fontId="2" fillId="4" borderId="8" xfId="2" applyFont="1" applyFill="1" applyBorder="1" applyAlignment="1" applyProtection="1">
      <alignment horizontal="center" vertical="center" wrapText="1"/>
    </xf>
    <xf numFmtId="1" fontId="2" fillId="4" borderId="10" xfId="1" applyNumberFormat="1" applyFont="1" applyFill="1" applyBorder="1" applyAlignment="1" applyProtection="1">
      <alignment horizontal="center" vertical="center" wrapText="1"/>
    </xf>
    <xf numFmtId="1" fontId="2" fillId="4" borderId="9" xfId="1" applyNumberFormat="1" applyFont="1" applyFill="1" applyBorder="1" applyAlignment="1" applyProtection="1">
      <alignment horizontal="center" vertical="center" wrapText="1"/>
    </xf>
    <xf numFmtId="165" fontId="2" fillId="4" borderId="10" xfId="2" applyFont="1" applyFill="1" applyBorder="1" applyAlignment="1" applyProtection="1">
      <alignment horizontal="center" vertical="center" wrapText="1"/>
    </xf>
    <xf numFmtId="0" fontId="3" fillId="4" borderId="13" xfId="0" applyFont="1" applyFill="1" applyBorder="1" applyAlignment="1">
      <alignment vertical="center" wrapText="1"/>
    </xf>
    <xf numFmtId="165" fontId="3" fillId="4" borderId="9" xfId="2" applyFont="1" applyFill="1" applyBorder="1" applyAlignment="1">
      <alignment vertical="center" wrapText="1"/>
    </xf>
    <xf numFmtId="166" fontId="5" fillId="5" borderId="5" xfId="1" applyNumberFormat="1" applyFont="1" applyFill="1" applyBorder="1" applyAlignment="1">
      <alignment horizontal="center" vertical="center" wrapText="1"/>
    </xf>
    <xf numFmtId="165" fontId="5" fillId="5" borderId="5" xfId="2" applyFont="1" applyFill="1" applyBorder="1" applyAlignment="1">
      <alignment horizontal="center" vertical="center" wrapText="1"/>
    </xf>
    <xf numFmtId="1" fontId="2" fillId="5" borderId="8" xfId="1" applyNumberFormat="1" applyFont="1" applyFill="1" applyBorder="1" applyAlignment="1" applyProtection="1">
      <alignment horizontal="center" vertical="center" wrapText="1"/>
    </xf>
    <xf numFmtId="165" fontId="2" fillId="5" borderId="8" xfId="2" applyFont="1" applyFill="1" applyBorder="1" applyAlignment="1" applyProtection="1">
      <alignment horizontal="center" vertical="center" wrapText="1"/>
    </xf>
    <xf numFmtId="1" fontId="2" fillId="5" borderId="10" xfId="1" applyNumberFormat="1" applyFont="1" applyFill="1" applyBorder="1" applyAlignment="1" applyProtection="1">
      <alignment horizontal="center" vertical="center" wrapText="1"/>
    </xf>
    <xf numFmtId="1" fontId="2" fillId="5" borderId="9" xfId="1" applyNumberFormat="1" applyFont="1" applyFill="1" applyBorder="1" applyAlignment="1" applyProtection="1">
      <alignment horizontal="center" vertical="center" wrapText="1"/>
    </xf>
    <xf numFmtId="165" fontId="2" fillId="5" borderId="10" xfId="2" applyFont="1" applyFill="1" applyBorder="1" applyAlignment="1" applyProtection="1">
      <alignment horizontal="center" vertical="center" wrapText="1"/>
    </xf>
    <xf numFmtId="0" fontId="2" fillId="5" borderId="12" xfId="0" applyFont="1" applyFill="1" applyBorder="1" applyAlignment="1">
      <alignment vertical="center" wrapText="1"/>
    </xf>
    <xf numFmtId="165" fontId="3" fillId="5" borderId="9" xfId="2" applyFont="1" applyFill="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1" fontId="2" fillId="0" borderId="7"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2" xfId="0" applyFont="1" applyBorder="1" applyAlignment="1">
      <alignment horizontal="right" vertical="center" wrapText="1"/>
    </xf>
    <xf numFmtId="0" fontId="4" fillId="0" borderId="13" xfId="0" applyFont="1" applyBorder="1" applyAlignment="1">
      <alignment horizontal="right" vertical="center" wrapText="1"/>
    </xf>
    <xf numFmtId="0" fontId="6" fillId="0" borderId="0" xfId="0" applyFont="1" applyAlignment="1">
      <alignment horizontal="left" vertical="center" wrapText="1"/>
    </xf>
    <xf numFmtId="0" fontId="2" fillId="0" borderId="0" xfId="0" applyFont="1" applyAlignment="1">
      <alignment horizontal="center" vertical="center" wrapText="1"/>
    </xf>
    <xf numFmtId="165" fontId="4" fillId="2" borderId="14" xfId="2" applyFont="1" applyFill="1" applyBorder="1" applyAlignment="1">
      <alignment horizontal="center" wrapText="1"/>
    </xf>
    <xf numFmtId="165" fontId="4" fillId="2" borderId="15" xfId="2" applyFont="1" applyFill="1" applyBorder="1" applyAlignment="1">
      <alignment horizontal="center" wrapText="1"/>
    </xf>
  </cellXfs>
  <cellStyles count="3">
    <cellStyle name="Millares" xfId="1" builtinId="3"/>
    <cellStyle name="Moneda" xfId="2" builtinId="4"/>
    <cellStyle name="Normal" xfId="0" builtinId="0"/>
  </cellStyles>
  <dxfs count="34">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fill>
        <patternFill patternType="solid">
          <fgColor indexed="64"/>
          <bgColor rgb="FF92D05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0"/>
        <color theme="1"/>
        <name val="Calibri"/>
        <scheme val="minor"/>
      </font>
      <numFmt numFmtId="165" formatCode="_-&quot;$&quot;\ * #,##0.00_-;\-&quot;$&quot;\ * #,##0.00_-;_-&quot;$&quot;\ * &quot;-&quot;??_-;_-@_-"/>
      <fill>
        <patternFill patternType="solid">
          <fgColor indexed="64"/>
          <bgColor theme="7" tint="0.59999389629810485"/>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fill>
        <patternFill patternType="solid">
          <fgColor indexed="64"/>
          <bgColor rgb="FFFFFF0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7"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 formatCode="0"/>
      <fill>
        <patternFill patternType="solid">
          <fgColor indexed="64"/>
          <bgColor rgb="FFFFFF0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0"/>
        <color theme="1"/>
        <name val="Calibri"/>
        <scheme val="minor"/>
      </font>
      <numFmt numFmtId="165" formatCode="_-&quot;$&quot;\ * #,##0.00_-;\-&quot;$&quot;\ * #,##0.00_-;_-&quot;$&quot;\ * &quot;-&quot;??_-;_-@_-"/>
      <fill>
        <patternFill patternType="solid">
          <fgColor indexed="64"/>
          <bgColor theme="8"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fill>
        <patternFill patternType="solid">
          <fgColor indexed="64"/>
          <bgColor theme="8"/>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8" tint="0.59999389629810485"/>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8"/>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0"/>
        <color theme="1"/>
        <name val="Calibri"/>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fill>
        <patternFill patternType="solid">
          <fgColor indexed="64"/>
          <bgColor theme="7"/>
        </patternFill>
      </fill>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protection locked="1"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 formatCode="0"/>
      <fill>
        <patternFill patternType="solid">
          <fgColor indexed="64"/>
          <bgColor theme="7"/>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protection locked="1"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horizontal/>
      </border>
      <protection locked="1"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horizontal/>
      </border>
      <protection locked="1"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horizontal/>
      </border>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horizontal/>
      </border>
      <protection locked="1" hidden="0"/>
    </dxf>
    <dxf>
      <font>
        <strike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horizontal/>
      </border>
      <protection locked="1"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horizontal/>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fill>
        <patternFill patternType="none">
          <fgColor indexed="64"/>
          <bgColor auto="1"/>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0"/>
        <color auto="1"/>
        <name val="Calibri"/>
        <scheme val="minor"/>
      </font>
      <fill>
        <patternFill patternType="solid">
          <fgColor indexed="64"/>
          <bgColor rgb="FF92D05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color rgb="FF9C5700"/>
      </font>
      <fill>
        <patternFill>
          <bgColor rgb="FFFFEB9C"/>
        </patternFill>
      </fill>
    </dxf>
    <dxf>
      <font>
        <color rgb="FFFF0000"/>
      </font>
      <fill>
        <patternFill>
          <bgColor rgb="FFFFCCC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28575</xdr:rowOff>
    </xdr:from>
    <xdr:to>
      <xdr:col>6</xdr:col>
      <xdr:colOff>731583</xdr:colOff>
      <xdr:row>0</xdr:row>
      <xdr:rowOff>674807</xdr:rowOff>
    </xdr:to>
    <xdr:pic>
      <xdr:nvPicPr>
        <xdr:cNvPr id="4" name="Imagen 3">
          <a:extLst>
            <a:ext uri="{FF2B5EF4-FFF2-40B4-BE49-F238E27FC236}">
              <a16:creationId xmlns:a16="http://schemas.microsoft.com/office/drawing/2014/main" id="{A858B97A-C4D2-42CC-B8EF-4D150E1A5C69}"/>
            </a:ext>
          </a:extLst>
        </xdr:cNvPr>
        <xdr:cNvPicPr>
          <a:picLocks noChangeAspect="1"/>
        </xdr:cNvPicPr>
      </xdr:nvPicPr>
      <xdr:blipFill>
        <a:blip xmlns:r="http://schemas.openxmlformats.org/officeDocument/2006/relationships" r:embed="rId1"/>
        <a:stretch>
          <a:fillRect/>
        </a:stretch>
      </xdr:blipFill>
      <xdr:spPr>
        <a:xfrm>
          <a:off x="8305800" y="28575"/>
          <a:ext cx="731583" cy="6462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3:M59" totalsRowShown="0" headerRowDxfId="30" dataDxfId="29" headerRowBorderDxfId="27" tableBorderDxfId="28" totalsRowBorderDxfId="26">
  <tableColumns count="13">
    <tableColumn id="1" xr3:uid="{00000000-0010-0000-0000-000001000000}" name="ITEM" dataDxfId="24" totalsRowDxfId="25"/>
    <tableColumn id="2" xr3:uid="{00000000-0010-0000-0000-000002000000}" name="DESCRIPCIÓN DEL PRODUCTO" dataDxfId="22" totalsRowDxfId="23"/>
    <tableColumn id="4" xr3:uid="{00000000-0010-0000-0000-000004000000}" name="UNIDAD DE MEDIDA" dataDxfId="20" totalsRowDxfId="21"/>
    <tableColumn id="3" xr3:uid="{00000000-0010-0000-0000-000003000000}" name="CANTIDAD" dataDxfId="18" totalsRowDxfId="19">
      <calculatedColumnFormula>+Tabla1[[#This Row],[CANTIDAD ELEMENTOS DE MONITORIAS]]+Tabla1[[#This Row],[CANTIDAD ELEMENTOS APOYO SOSTENIMIENTO REGULAR]]+Tabla1[[#This Row],[CANTIDAD ELEMENTOS APOYO SOSTENIMIENTO FIC]]</calculatedColumnFormula>
    </tableColumn>
    <tableColumn id="13" xr3:uid="{00000000-0010-0000-0000-00000D000000}" name="TVEC 30/11/2023" dataDxfId="16" totalsRowDxfId="17" dataCellStyle="Moneda"/>
    <tableColumn id="5" xr3:uid="{00000000-0010-0000-0000-000005000000}" name="PROVEEDOR" dataDxfId="14" totalsRowDxfId="15" dataCellStyle="Moneda"/>
    <tableColumn id="16" xr3:uid="{00000000-0010-0000-0000-000010000000}" name="CANTIDAD ELEMENTOS DE MONITORIAS" dataDxfId="12" totalsRowDxfId="13" dataCellStyle="Millares"/>
    <tableColumn id="14" xr3:uid="{00000000-0010-0000-0000-00000E000000}" name="TOTAL MONITORIAS" dataDxfId="10" totalsRowDxfId="11" dataCellStyle="Moneda">
      <calculatedColumnFormula>+Tabla1[[#This Row],[CANTIDAD ELEMENTOS DE MONITORIAS]]*Tabla1[[#This Row],[TVEC 30/11/2023]]</calculatedColumnFormula>
    </tableColumn>
    <tableColumn id="29" xr3:uid="{00000000-0010-0000-0000-00001D000000}" name="CANTIDAD ELEMENTOS APOYO SOSTENIMIENTO REGULAR" dataDxfId="8" totalsRowDxfId="9" dataCellStyle="Millares"/>
    <tableColumn id="28" xr3:uid="{00000000-0010-0000-0000-00001C000000}" name="TOTAL APOYO SOSTENIMIENTO REGULAR" dataDxfId="6" totalsRowDxfId="7" dataCellStyle="Moneda">
      <calculatedColumnFormula>+Tabla1[[#This Row],[CANTIDAD ELEMENTOS APOYO SOSTENIMIENTO REGULAR]]*Tabla1[[#This Row],[TVEC 30/11/2023]]</calculatedColumnFormula>
    </tableColumn>
    <tableColumn id="27" xr3:uid="{00000000-0010-0000-0000-00001B000000}" name="CANTIDAD ELEMENTOS APOYO SOSTENIMIENTO FIC" dataDxfId="4" totalsRowDxfId="5" dataCellStyle="Millares"/>
    <tableColumn id="26" xr3:uid="{00000000-0010-0000-0000-00001A000000}" name="TOTAL APOYO SOSTENIMIENTO FIC" dataDxfId="2" totalsRowDxfId="3" dataCellStyle="Moneda">
      <calculatedColumnFormula>+Tabla1[[#This Row],[CANTIDAD ELEMENTOS APOYO SOSTENIMIENTO FIC]]*Tabla1[[#This Row],[TVEC 30/11/2023]]</calculatedColumnFormula>
    </tableColumn>
    <tableColumn id="25" xr3:uid="{00000000-0010-0000-0000-000019000000}" name="VALOR TOTAL" dataDxfId="0" totalsRowDxfId="1" dataCellStyle="Moneda">
      <calculatedColumnFormula>+Tabla1[[#This Row],[TOTAL MONITORIAS]]+Tabla1[[#This Row],[TOTAL APOYO SOSTENIMIENTO REGULAR]]+Tabla1[[#This Row],[TOTAL APOYO SOSTENIMIENTO FIC]]</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
  <sheetViews>
    <sheetView tabSelected="1" zoomScaleNormal="100" workbookViewId="0">
      <pane ySplit="3" topLeftCell="A4" activePane="bottomLeft" state="frozen"/>
      <selection pane="bottomLeft" activeCell="G3" sqref="G3"/>
    </sheetView>
  </sheetViews>
  <sheetFormatPr defaultColWidth="9.140625" defaultRowHeight="12.75"/>
  <cols>
    <col min="1" max="1" width="4.85546875" style="3" customWidth="1"/>
    <col min="2" max="2" width="51.42578125" style="1" customWidth="1"/>
    <col min="3" max="3" width="9.7109375" style="3" bestFit="1" customWidth="1"/>
    <col min="4" max="4" width="9.140625" style="3" bestFit="1" customWidth="1"/>
    <col min="5" max="5" width="12.140625" style="14" bestFit="1" customWidth="1"/>
    <col min="6" max="6" width="17.140625" style="14" customWidth="1"/>
    <col min="7" max="7" width="17" style="4" customWidth="1"/>
    <col min="8" max="8" width="13.5703125" style="13" bestFit="1" customWidth="1"/>
    <col min="9" max="9" width="17" style="4" customWidth="1"/>
    <col min="10" max="10" width="17.140625" style="13" customWidth="1"/>
    <col min="11" max="11" width="19.28515625" style="4" customWidth="1"/>
    <col min="12" max="12" width="14.5703125" style="13" customWidth="1"/>
    <col min="13" max="13" width="15.42578125" style="13" customWidth="1"/>
    <col min="14" max="16384" width="9.140625" style="1"/>
  </cols>
  <sheetData>
    <row r="1" spans="1:13" ht="54" customHeight="1">
      <c r="A1" s="57"/>
      <c r="B1" s="57"/>
      <c r="C1" s="57"/>
      <c r="D1" s="57"/>
      <c r="E1" s="57"/>
      <c r="F1" s="57"/>
      <c r="G1" s="57"/>
      <c r="H1" s="57"/>
      <c r="I1" s="57"/>
      <c r="J1" s="57"/>
      <c r="K1" s="57"/>
      <c r="L1" s="57"/>
      <c r="M1" s="57"/>
    </row>
    <row r="2" spans="1:13" ht="15.75">
      <c r="A2" s="56" t="s">
        <v>0</v>
      </c>
      <c r="B2" s="56"/>
      <c r="C2" s="56"/>
      <c r="D2" s="56"/>
      <c r="E2" s="56"/>
      <c r="F2" s="56"/>
      <c r="G2" s="56"/>
      <c r="H2" s="56"/>
      <c r="I2" s="56"/>
      <c r="J2" s="56"/>
      <c r="K2" s="56"/>
      <c r="L2" s="56"/>
      <c r="M2" s="56"/>
    </row>
    <row r="3" spans="1:13" s="2" customFormat="1" ht="63.75">
      <c r="A3" s="6" t="s">
        <v>1</v>
      </c>
      <c r="B3" s="7" t="s">
        <v>2</v>
      </c>
      <c r="C3" s="7" t="s">
        <v>3</v>
      </c>
      <c r="D3" s="7" t="s">
        <v>4</v>
      </c>
      <c r="E3" s="9" t="s">
        <v>5</v>
      </c>
      <c r="F3" s="9" t="s">
        <v>6</v>
      </c>
      <c r="G3" s="37" t="s">
        <v>7</v>
      </c>
      <c r="H3" s="38" t="s">
        <v>8</v>
      </c>
      <c r="I3" s="28" t="s">
        <v>9</v>
      </c>
      <c r="J3" s="29" t="s">
        <v>10</v>
      </c>
      <c r="K3" s="19" t="s">
        <v>11</v>
      </c>
      <c r="L3" s="20" t="s">
        <v>12</v>
      </c>
      <c r="M3" s="16" t="s">
        <v>13</v>
      </c>
    </row>
    <row r="4" spans="1:13" ht="99" customHeight="1">
      <c r="A4" s="8">
        <v>1</v>
      </c>
      <c r="B4" s="48" t="s">
        <v>14</v>
      </c>
      <c r="C4" s="49" t="s">
        <v>15</v>
      </c>
      <c r="D4" s="50">
        <f>+Tabla1[[#This Row],[CANTIDAD ELEMENTOS DE MONITORIAS]]+Tabla1[[#This Row],[CANTIDAD ELEMENTOS APOYO SOSTENIMIENTO REGULAR]]+Tabla1[[#This Row],[CANTIDAD ELEMENTOS APOYO SOSTENIMIENTO FIC]]</f>
        <v>20</v>
      </c>
      <c r="E4" s="10">
        <v>28679</v>
      </c>
      <c r="F4" s="18" t="s">
        <v>16</v>
      </c>
      <c r="G4" s="39"/>
      <c r="H4" s="40">
        <f>+Tabla1[[#This Row],[CANTIDAD ELEMENTOS DE MONITORIAS]]*Tabla1[[#This Row],[TVEC 30/11/2023]]</f>
        <v>0</v>
      </c>
      <c r="I4" s="30">
        <v>20</v>
      </c>
      <c r="J4" s="31">
        <f>+Tabla1[[#This Row],[CANTIDAD ELEMENTOS APOYO SOSTENIMIENTO REGULAR]]*Tabla1[[#This Row],[TVEC 30/11/2023]]</f>
        <v>573580</v>
      </c>
      <c r="K4" s="21"/>
      <c r="L4" s="22">
        <f>+Tabla1[[#This Row],[CANTIDAD ELEMENTOS APOYO SOSTENIMIENTO FIC]]*Tabla1[[#This Row],[TVEC 30/11/2023]]</f>
        <v>0</v>
      </c>
      <c r="M4" s="17">
        <f>+Tabla1[[#This Row],[TOTAL MONITORIAS]]+Tabla1[[#This Row],[TOTAL APOYO SOSTENIMIENTO REGULAR]]+Tabla1[[#This Row],[TOTAL APOYO SOSTENIMIENTO FIC]]</f>
        <v>573580</v>
      </c>
    </row>
    <row r="5" spans="1:13" ht="76.5">
      <c r="A5" s="8">
        <v>2</v>
      </c>
      <c r="B5" s="48" t="s">
        <v>17</v>
      </c>
      <c r="C5" s="49" t="s">
        <v>18</v>
      </c>
      <c r="D5" s="50">
        <f>+Tabla1[[#This Row],[CANTIDAD ELEMENTOS DE MONITORIAS]]+Tabla1[[#This Row],[CANTIDAD ELEMENTOS APOYO SOSTENIMIENTO REGULAR]]+Tabla1[[#This Row],[CANTIDAD ELEMENTOS APOYO SOSTENIMIENTO FIC]]</f>
        <v>10</v>
      </c>
      <c r="E5" s="10">
        <v>42364</v>
      </c>
      <c r="F5" s="18" t="s">
        <v>16</v>
      </c>
      <c r="G5" s="39"/>
      <c r="H5" s="40">
        <f>+Tabla1[[#This Row],[CANTIDAD ELEMENTOS DE MONITORIAS]]*Tabla1[[#This Row],[TVEC 30/11/2023]]</f>
        <v>0</v>
      </c>
      <c r="I5" s="30"/>
      <c r="J5" s="31">
        <f>+Tabla1[[#This Row],[CANTIDAD ELEMENTOS APOYO SOSTENIMIENTO REGULAR]]*Tabla1[[#This Row],[TVEC 30/11/2023]]</f>
        <v>0</v>
      </c>
      <c r="K5" s="21">
        <v>10</v>
      </c>
      <c r="L5" s="22">
        <f>+Tabla1[[#This Row],[CANTIDAD ELEMENTOS APOYO SOSTENIMIENTO FIC]]*Tabla1[[#This Row],[TVEC 30/11/2023]]</f>
        <v>423640</v>
      </c>
      <c r="M5" s="17">
        <f>+Tabla1[[#This Row],[TOTAL MONITORIAS]]+Tabla1[[#This Row],[TOTAL APOYO SOSTENIMIENTO REGULAR]]+Tabla1[[#This Row],[TOTAL APOYO SOSTENIMIENTO FIC]]</f>
        <v>423640</v>
      </c>
    </row>
    <row r="6" spans="1:13" ht="76.5">
      <c r="A6" s="8">
        <v>3</v>
      </c>
      <c r="B6" s="48" t="s">
        <v>19</v>
      </c>
      <c r="C6" s="49" t="s">
        <v>20</v>
      </c>
      <c r="D6" s="50">
        <f>+Tabla1[[#This Row],[CANTIDAD ELEMENTOS DE MONITORIAS]]+Tabla1[[#This Row],[CANTIDAD ELEMENTOS APOYO SOSTENIMIENTO REGULAR]]+Tabla1[[#This Row],[CANTIDAD ELEMENTOS APOYO SOSTENIMIENTO FIC]]</f>
        <v>50</v>
      </c>
      <c r="E6" s="10">
        <v>5593</v>
      </c>
      <c r="F6" s="18" t="s">
        <v>16</v>
      </c>
      <c r="G6" s="39"/>
      <c r="H6" s="40">
        <f>+Tabla1[[#This Row],[CANTIDAD ELEMENTOS DE MONITORIAS]]*Tabla1[[#This Row],[TVEC 30/11/2023]]</f>
        <v>0</v>
      </c>
      <c r="I6" s="30">
        <v>50</v>
      </c>
      <c r="J6" s="31">
        <f>+Tabla1[[#This Row],[CANTIDAD ELEMENTOS APOYO SOSTENIMIENTO REGULAR]]*Tabla1[[#This Row],[TVEC 30/11/2023]]</f>
        <v>279650</v>
      </c>
      <c r="K6" s="21"/>
      <c r="L6" s="22">
        <f>+Tabla1[[#This Row],[CANTIDAD ELEMENTOS APOYO SOSTENIMIENTO FIC]]*Tabla1[[#This Row],[TVEC 30/11/2023]]</f>
        <v>0</v>
      </c>
      <c r="M6" s="17">
        <f>+Tabla1[[#This Row],[TOTAL MONITORIAS]]+Tabla1[[#This Row],[TOTAL APOYO SOSTENIMIENTO REGULAR]]+Tabla1[[#This Row],[TOTAL APOYO SOSTENIMIENTO FIC]]</f>
        <v>279650</v>
      </c>
    </row>
    <row r="7" spans="1:13" ht="76.5">
      <c r="A7" s="8">
        <v>4</v>
      </c>
      <c r="B7" s="48" t="s">
        <v>21</v>
      </c>
      <c r="C7" s="49" t="s">
        <v>22</v>
      </c>
      <c r="D7" s="50">
        <f>+Tabla1[[#This Row],[CANTIDAD ELEMENTOS DE MONITORIAS]]+Tabla1[[#This Row],[CANTIDAD ELEMENTOS APOYO SOSTENIMIENTO REGULAR]]+Tabla1[[#This Row],[CANTIDAD ELEMENTOS APOYO SOSTENIMIENTO FIC]]</f>
        <v>20</v>
      </c>
      <c r="E7" s="10">
        <v>25109</v>
      </c>
      <c r="F7" s="18" t="s">
        <v>16</v>
      </c>
      <c r="G7" s="39"/>
      <c r="H7" s="40">
        <f>+Tabla1[[#This Row],[CANTIDAD ELEMENTOS DE MONITORIAS]]*Tabla1[[#This Row],[TVEC 30/11/2023]]</f>
        <v>0</v>
      </c>
      <c r="I7" s="30"/>
      <c r="J7" s="31">
        <f>+Tabla1[[#This Row],[CANTIDAD ELEMENTOS APOYO SOSTENIMIENTO REGULAR]]*Tabla1[[#This Row],[TVEC 30/11/2023]]</f>
        <v>0</v>
      </c>
      <c r="K7" s="21">
        <v>20</v>
      </c>
      <c r="L7" s="22">
        <f>+Tabla1[[#This Row],[CANTIDAD ELEMENTOS APOYO SOSTENIMIENTO FIC]]*Tabla1[[#This Row],[TVEC 30/11/2023]]</f>
        <v>502180</v>
      </c>
      <c r="M7" s="17">
        <f>+Tabla1[[#This Row],[TOTAL MONITORIAS]]+Tabla1[[#This Row],[TOTAL APOYO SOSTENIMIENTO REGULAR]]+Tabla1[[#This Row],[TOTAL APOYO SOSTENIMIENTO FIC]]</f>
        <v>502180</v>
      </c>
    </row>
    <row r="8" spans="1:13" ht="76.5">
      <c r="A8" s="8">
        <v>5</v>
      </c>
      <c r="B8" s="48" t="s">
        <v>23</v>
      </c>
      <c r="C8" s="49" t="s">
        <v>22</v>
      </c>
      <c r="D8" s="50">
        <f>Tabla1[[#This Row],[CANTIDAD ELEMENTOS APOYO SOSTENIMIENTO FIC]]</f>
        <v>7</v>
      </c>
      <c r="E8" s="10">
        <v>188020</v>
      </c>
      <c r="F8" s="18" t="s">
        <v>16</v>
      </c>
      <c r="G8" s="39"/>
      <c r="H8" s="40">
        <f>+Tabla1[[#This Row],[CANTIDAD ELEMENTOS DE MONITORIAS]]*Tabla1[[#This Row],[TVEC 30/11/2023]]</f>
        <v>0</v>
      </c>
      <c r="I8" s="30"/>
      <c r="J8" s="31">
        <f>+Tabla1[[#This Row],[CANTIDAD ELEMENTOS APOYO SOSTENIMIENTO REGULAR]]*Tabla1[[#This Row],[TVEC 30/11/2023]]</f>
        <v>0</v>
      </c>
      <c r="K8" s="21">
        <v>7</v>
      </c>
      <c r="L8" s="22">
        <f>+Tabla1[[#This Row],[CANTIDAD ELEMENTOS APOYO SOSTENIMIENTO FIC]]*Tabla1[[#This Row],[TVEC 30/11/2023]]</f>
        <v>1316140</v>
      </c>
      <c r="M8" s="17">
        <f>+Tabla1[[#This Row],[TOTAL MONITORIAS]]+Tabla1[[#This Row],[TOTAL APOYO SOSTENIMIENTO REGULAR]]+Tabla1[[#This Row],[TOTAL APOYO SOSTENIMIENTO FIC]]</f>
        <v>1316140</v>
      </c>
    </row>
    <row r="9" spans="1:13" ht="76.5">
      <c r="A9" s="8">
        <v>6</v>
      </c>
      <c r="B9" s="48" t="s">
        <v>24</v>
      </c>
      <c r="C9" s="49" t="s">
        <v>22</v>
      </c>
      <c r="D9" s="50">
        <f>Tabla1[[#This Row],[CANTIDAD ELEMENTOS APOYO SOSTENIMIENTO FIC]]</f>
        <v>17</v>
      </c>
      <c r="E9" s="10">
        <v>188020</v>
      </c>
      <c r="F9" s="18" t="s">
        <v>16</v>
      </c>
      <c r="G9" s="39"/>
      <c r="H9" s="40">
        <f>+Tabla1[[#This Row],[CANTIDAD ELEMENTOS DE MONITORIAS]]*Tabla1[[#This Row],[TVEC 30/11/2023]]</f>
        <v>0</v>
      </c>
      <c r="I9" s="30"/>
      <c r="J9" s="31">
        <f>+Tabla1[[#This Row],[CANTIDAD ELEMENTOS APOYO SOSTENIMIENTO REGULAR]]*Tabla1[[#This Row],[TVEC 30/11/2023]]</f>
        <v>0</v>
      </c>
      <c r="K9" s="21">
        <v>17</v>
      </c>
      <c r="L9" s="22">
        <f>+Tabla1[[#This Row],[CANTIDAD ELEMENTOS APOYO SOSTENIMIENTO FIC]]*Tabla1[[#This Row],[TVEC 30/11/2023]]</f>
        <v>3196340</v>
      </c>
      <c r="M9" s="17">
        <f>+Tabla1[[#This Row],[TOTAL MONITORIAS]]+Tabla1[[#This Row],[TOTAL APOYO SOSTENIMIENTO REGULAR]]+Tabla1[[#This Row],[TOTAL APOYO SOSTENIMIENTO FIC]]</f>
        <v>3196340</v>
      </c>
    </row>
    <row r="10" spans="1:13" ht="76.5">
      <c r="A10" s="8">
        <v>7</v>
      </c>
      <c r="B10" s="48" t="s">
        <v>25</v>
      </c>
      <c r="C10" s="49" t="s">
        <v>22</v>
      </c>
      <c r="D10" s="50">
        <f>Tabla1[[#This Row],[CANTIDAD ELEMENTOS APOYO SOSTENIMIENTO FIC]]</f>
        <v>20</v>
      </c>
      <c r="E10" s="10">
        <v>188020</v>
      </c>
      <c r="F10" s="18" t="s">
        <v>16</v>
      </c>
      <c r="G10" s="39"/>
      <c r="H10" s="40">
        <f>+Tabla1[[#This Row],[CANTIDAD ELEMENTOS DE MONITORIAS]]*Tabla1[[#This Row],[TVEC 30/11/2023]]</f>
        <v>0</v>
      </c>
      <c r="I10" s="30"/>
      <c r="J10" s="31">
        <f>+Tabla1[[#This Row],[CANTIDAD ELEMENTOS APOYO SOSTENIMIENTO REGULAR]]*Tabla1[[#This Row],[TVEC 30/11/2023]]</f>
        <v>0</v>
      </c>
      <c r="K10" s="21">
        <v>20</v>
      </c>
      <c r="L10" s="22">
        <f>+Tabla1[[#This Row],[CANTIDAD ELEMENTOS APOYO SOSTENIMIENTO FIC]]*Tabla1[[#This Row],[TVEC 30/11/2023]]</f>
        <v>3760400</v>
      </c>
      <c r="M10" s="17">
        <f>+Tabla1[[#This Row],[TOTAL MONITORIAS]]+Tabla1[[#This Row],[TOTAL APOYO SOSTENIMIENTO REGULAR]]+Tabla1[[#This Row],[TOTAL APOYO SOSTENIMIENTO FIC]]</f>
        <v>3760400</v>
      </c>
    </row>
    <row r="11" spans="1:13" ht="76.5">
      <c r="A11" s="8">
        <v>8</v>
      </c>
      <c r="B11" s="48" t="s">
        <v>26</v>
      </c>
      <c r="C11" s="49" t="s">
        <v>22</v>
      </c>
      <c r="D11" s="50">
        <f>Tabla1[[#This Row],[CANTIDAD ELEMENTOS APOYO SOSTENIMIENTO FIC]]</f>
        <v>2</v>
      </c>
      <c r="E11" s="10">
        <v>188020</v>
      </c>
      <c r="F11" s="18" t="s">
        <v>16</v>
      </c>
      <c r="G11" s="39"/>
      <c r="H11" s="40">
        <f>+Tabla1[[#This Row],[CANTIDAD ELEMENTOS DE MONITORIAS]]*Tabla1[[#This Row],[TVEC 30/11/2023]]</f>
        <v>0</v>
      </c>
      <c r="I11" s="30"/>
      <c r="J11" s="31">
        <f>+Tabla1[[#This Row],[CANTIDAD ELEMENTOS APOYO SOSTENIMIENTO REGULAR]]*Tabla1[[#This Row],[TVEC 30/11/2023]]</f>
        <v>0</v>
      </c>
      <c r="K11" s="21">
        <v>2</v>
      </c>
      <c r="L11" s="22">
        <f>+Tabla1[[#This Row],[CANTIDAD ELEMENTOS APOYO SOSTENIMIENTO FIC]]*Tabla1[[#This Row],[TVEC 30/11/2023]]</f>
        <v>376040</v>
      </c>
      <c r="M11" s="17">
        <f>+Tabla1[[#This Row],[TOTAL MONITORIAS]]+Tabla1[[#This Row],[TOTAL APOYO SOSTENIMIENTO REGULAR]]+Tabla1[[#This Row],[TOTAL APOYO SOSTENIMIENTO FIC]]</f>
        <v>376040</v>
      </c>
    </row>
    <row r="12" spans="1:13" ht="76.5">
      <c r="A12" s="8">
        <v>9</v>
      </c>
      <c r="B12" s="48" t="s">
        <v>27</v>
      </c>
      <c r="C12" s="49" t="s">
        <v>22</v>
      </c>
      <c r="D12" s="50">
        <f>Tabla1[[#This Row],[CANTIDAD ELEMENTOS APOYO SOSTENIMIENTO FIC]]</f>
        <v>5</v>
      </c>
      <c r="E12" s="10">
        <v>213843</v>
      </c>
      <c r="F12" s="18" t="s">
        <v>16</v>
      </c>
      <c r="G12" s="39"/>
      <c r="H12" s="40">
        <f>+Tabla1[[#This Row],[CANTIDAD ELEMENTOS DE MONITORIAS]]*Tabla1[[#This Row],[TVEC 30/11/2023]]</f>
        <v>0</v>
      </c>
      <c r="I12" s="30"/>
      <c r="J12" s="31">
        <f>+Tabla1[[#This Row],[CANTIDAD ELEMENTOS APOYO SOSTENIMIENTO REGULAR]]*Tabla1[[#This Row],[TVEC 30/11/2023]]</f>
        <v>0</v>
      </c>
      <c r="K12" s="21">
        <v>5</v>
      </c>
      <c r="L12" s="22">
        <f>+Tabla1[[#This Row],[CANTIDAD ELEMENTOS APOYO SOSTENIMIENTO FIC]]*Tabla1[[#This Row],[TVEC 30/11/2023]]</f>
        <v>1069215</v>
      </c>
      <c r="M12" s="17">
        <f>+Tabla1[[#This Row],[TOTAL MONITORIAS]]+Tabla1[[#This Row],[TOTAL APOYO SOSTENIMIENTO REGULAR]]+Tabla1[[#This Row],[TOTAL APOYO SOSTENIMIENTO FIC]]</f>
        <v>1069215</v>
      </c>
    </row>
    <row r="13" spans="1:13" ht="76.5">
      <c r="A13" s="8">
        <v>10</v>
      </c>
      <c r="B13" s="48" t="s">
        <v>28</v>
      </c>
      <c r="C13" s="49" t="s">
        <v>18</v>
      </c>
      <c r="D13" s="50">
        <f>Tabla1[[#This Row],[CANTIDAD ELEMENTOS DE MONITORIAS]]+Tabla1[[#This Row],[CANTIDAD ELEMENTOS APOYO SOSTENIMIENTO REGULAR]]+Tabla1[[#This Row],[CANTIDAD ELEMENTOS APOYO SOSTENIMIENTO FIC]]</f>
        <v>60</v>
      </c>
      <c r="E13" s="10">
        <v>13923</v>
      </c>
      <c r="F13" s="18" t="s">
        <v>16</v>
      </c>
      <c r="G13" s="39"/>
      <c r="H13" s="40">
        <f>+Tabla1[[#This Row],[CANTIDAD ELEMENTOS DE MONITORIAS]]*Tabla1[[#This Row],[TVEC 30/11/2023]]</f>
        <v>0</v>
      </c>
      <c r="I13" s="30">
        <v>30</v>
      </c>
      <c r="J13" s="31">
        <f>+Tabla1[[#This Row],[CANTIDAD ELEMENTOS APOYO SOSTENIMIENTO REGULAR]]*Tabla1[[#This Row],[TVEC 30/11/2023]]</f>
        <v>417690</v>
      </c>
      <c r="K13" s="21">
        <v>30</v>
      </c>
      <c r="L13" s="22">
        <f>+Tabla1[[#This Row],[CANTIDAD ELEMENTOS APOYO SOSTENIMIENTO FIC]]*Tabla1[[#This Row],[TVEC 30/11/2023]]</f>
        <v>417690</v>
      </c>
      <c r="M13" s="17">
        <f>+Tabla1[[#This Row],[TOTAL MONITORIAS]]+Tabla1[[#This Row],[TOTAL APOYO SOSTENIMIENTO REGULAR]]+Tabla1[[#This Row],[TOTAL APOYO SOSTENIMIENTO FIC]]</f>
        <v>835380</v>
      </c>
    </row>
    <row r="14" spans="1:13" ht="76.5">
      <c r="A14" s="8">
        <v>11</v>
      </c>
      <c r="B14" s="48" t="s">
        <v>29</v>
      </c>
      <c r="C14" s="49" t="s">
        <v>18</v>
      </c>
      <c r="D14" s="50">
        <f>+Tabla1[[#This Row],[CANTIDAD ELEMENTOS DE MONITORIAS]]+Tabla1[[#This Row],[CANTIDAD ELEMENTOS APOYO SOSTENIMIENTO REGULAR]]+Tabla1[[#This Row],[CANTIDAD ELEMENTOS APOYO SOSTENIMIENTO FIC]]</f>
        <v>60</v>
      </c>
      <c r="E14" s="10">
        <v>12019</v>
      </c>
      <c r="F14" s="18" t="s">
        <v>16</v>
      </c>
      <c r="G14" s="39"/>
      <c r="H14" s="40">
        <f>+Tabla1[[#This Row],[CANTIDAD ELEMENTOS DE MONITORIAS]]*Tabla1[[#This Row],[TVEC 30/11/2023]]</f>
        <v>0</v>
      </c>
      <c r="I14" s="30">
        <v>30</v>
      </c>
      <c r="J14" s="31">
        <f>+Tabla1[[#This Row],[CANTIDAD ELEMENTOS APOYO SOSTENIMIENTO REGULAR]]*Tabla1[[#This Row],[TVEC 30/11/2023]]</f>
        <v>360570</v>
      </c>
      <c r="K14" s="21">
        <v>30</v>
      </c>
      <c r="L14" s="22">
        <f>+Tabla1[[#This Row],[CANTIDAD ELEMENTOS APOYO SOSTENIMIENTO FIC]]*Tabla1[[#This Row],[TVEC 30/11/2023]]</f>
        <v>360570</v>
      </c>
      <c r="M14" s="17">
        <f>+Tabla1[[#This Row],[TOTAL MONITORIAS]]+Tabla1[[#This Row],[TOTAL APOYO SOSTENIMIENTO REGULAR]]+Tabla1[[#This Row],[TOTAL APOYO SOSTENIMIENTO FIC]]</f>
        <v>721140</v>
      </c>
    </row>
    <row r="15" spans="1:13" ht="76.5">
      <c r="A15" s="8">
        <v>12</v>
      </c>
      <c r="B15" s="48" t="s">
        <v>30</v>
      </c>
      <c r="C15" s="49" t="s">
        <v>18</v>
      </c>
      <c r="D15" s="50">
        <f>+Tabla1[[#This Row],[CANTIDAD ELEMENTOS DE MONITORIAS]]+Tabla1[[#This Row],[CANTIDAD ELEMENTOS APOYO SOSTENIMIENTO REGULAR]]+Tabla1[[#This Row],[CANTIDAD ELEMENTOS APOYO SOSTENIMIENTO FIC]]</f>
        <v>51</v>
      </c>
      <c r="E15" s="10">
        <v>12138</v>
      </c>
      <c r="F15" s="18" t="s">
        <v>16</v>
      </c>
      <c r="G15" s="39"/>
      <c r="H15" s="40">
        <f>+Tabla1[[#This Row],[CANTIDAD ELEMENTOS DE MONITORIAS]]*Tabla1[[#This Row],[TVEC 30/11/2023]]</f>
        <v>0</v>
      </c>
      <c r="I15" s="30"/>
      <c r="J15" s="31">
        <f>+Tabla1[[#This Row],[CANTIDAD ELEMENTOS APOYO SOSTENIMIENTO REGULAR]]*Tabla1[[#This Row],[TVEC 30/11/2023]]</f>
        <v>0</v>
      </c>
      <c r="K15" s="21">
        <v>51</v>
      </c>
      <c r="L15" s="22">
        <f>+Tabla1[[#This Row],[CANTIDAD ELEMENTOS APOYO SOSTENIMIENTO FIC]]*Tabla1[[#This Row],[TVEC 30/11/2023]]</f>
        <v>619038</v>
      </c>
      <c r="M15" s="17">
        <f>+Tabla1[[#This Row],[TOTAL MONITORIAS]]+Tabla1[[#This Row],[TOTAL APOYO SOSTENIMIENTO REGULAR]]+Tabla1[[#This Row],[TOTAL APOYO SOSTENIMIENTO FIC]]</f>
        <v>619038</v>
      </c>
    </row>
    <row r="16" spans="1:13" ht="140.25">
      <c r="A16" s="8">
        <v>13</v>
      </c>
      <c r="B16" s="48" t="s">
        <v>31</v>
      </c>
      <c r="C16" s="49" t="s">
        <v>18</v>
      </c>
      <c r="D16" s="50">
        <f>+Tabla1[[#This Row],[CANTIDAD ELEMENTOS DE MONITORIAS]]+Tabla1[[#This Row],[CANTIDAD ELEMENTOS APOYO SOSTENIMIENTO REGULAR]]+Tabla1[[#This Row],[CANTIDAD ELEMENTOS APOYO SOSTENIMIENTO FIC]]</f>
        <v>5</v>
      </c>
      <c r="E16" s="10">
        <v>112336</v>
      </c>
      <c r="F16" s="18" t="s">
        <v>16</v>
      </c>
      <c r="G16" s="39"/>
      <c r="H16" s="40">
        <f>+Tabla1[[#This Row],[CANTIDAD ELEMENTOS DE MONITORIAS]]*Tabla1[[#This Row],[TVEC 30/11/2023]]</f>
        <v>0</v>
      </c>
      <c r="I16" s="30">
        <v>5</v>
      </c>
      <c r="J16" s="31">
        <f>+Tabla1[[#This Row],[CANTIDAD ELEMENTOS APOYO SOSTENIMIENTO REGULAR]]*Tabla1[[#This Row],[TVEC 30/11/2023]]</f>
        <v>561680</v>
      </c>
      <c r="K16" s="21"/>
      <c r="L16" s="22">
        <f>+Tabla1[[#This Row],[CANTIDAD ELEMENTOS APOYO SOSTENIMIENTO FIC]]*Tabla1[[#This Row],[TVEC 30/11/2023]]</f>
        <v>0</v>
      </c>
      <c r="M16" s="17">
        <f>+Tabla1[[#This Row],[TOTAL MONITORIAS]]+Tabla1[[#This Row],[TOTAL APOYO SOSTENIMIENTO REGULAR]]+Tabla1[[#This Row],[TOTAL APOYO SOSTENIMIENTO FIC]]</f>
        <v>561680</v>
      </c>
    </row>
    <row r="17" spans="1:13" ht="76.5">
      <c r="A17" s="8">
        <v>14</v>
      </c>
      <c r="B17" s="48" t="s">
        <v>32</v>
      </c>
      <c r="C17" s="49" t="s">
        <v>22</v>
      </c>
      <c r="D17" s="50">
        <f>+Tabla1[[#This Row],[CANTIDAD ELEMENTOS DE MONITORIAS]]+Tabla1[[#This Row],[CANTIDAD ELEMENTOS APOYO SOSTENIMIENTO REGULAR]]+Tabla1[[#This Row],[CANTIDAD ELEMENTOS APOYO SOSTENIMIENTO FIC]]</f>
        <v>15</v>
      </c>
      <c r="E17" s="10">
        <v>90202</v>
      </c>
      <c r="F17" s="18" t="s">
        <v>16</v>
      </c>
      <c r="G17" s="39">
        <v>5</v>
      </c>
      <c r="H17" s="40">
        <f>+Tabla1[[#This Row],[CANTIDAD ELEMENTOS DE MONITORIAS]]*Tabla1[[#This Row],[TVEC 30/11/2023]]</f>
        <v>451010</v>
      </c>
      <c r="I17" s="30">
        <v>10</v>
      </c>
      <c r="J17" s="31">
        <f>+Tabla1[[#This Row],[CANTIDAD ELEMENTOS APOYO SOSTENIMIENTO REGULAR]]*Tabla1[[#This Row],[TVEC 30/11/2023]]</f>
        <v>902020</v>
      </c>
      <c r="K17" s="21"/>
      <c r="L17" s="22">
        <f>+Tabla1[[#This Row],[CANTIDAD ELEMENTOS APOYO SOSTENIMIENTO FIC]]*Tabla1[[#This Row],[TVEC 30/11/2023]]</f>
        <v>0</v>
      </c>
      <c r="M17" s="17">
        <f>+Tabla1[[#This Row],[TOTAL MONITORIAS]]+Tabla1[[#This Row],[TOTAL APOYO SOSTENIMIENTO REGULAR]]+Tabla1[[#This Row],[TOTAL APOYO SOSTENIMIENTO FIC]]</f>
        <v>1353030</v>
      </c>
    </row>
    <row r="18" spans="1:13" ht="76.5">
      <c r="A18" s="8">
        <v>15</v>
      </c>
      <c r="B18" s="48" t="s">
        <v>33</v>
      </c>
      <c r="C18" s="49" t="s">
        <v>22</v>
      </c>
      <c r="D18" s="50">
        <f>+Tabla1[[#This Row],[CANTIDAD ELEMENTOS DE MONITORIAS]]+Tabla1[[#This Row],[CANTIDAD ELEMENTOS APOYO SOSTENIMIENTO REGULAR]]+Tabla1[[#This Row],[CANTIDAD ELEMENTOS APOYO SOSTENIMIENTO FIC]]</f>
        <v>25</v>
      </c>
      <c r="E18" s="10">
        <v>90202</v>
      </c>
      <c r="F18" s="18" t="s">
        <v>16</v>
      </c>
      <c r="G18" s="39">
        <v>5</v>
      </c>
      <c r="H18" s="40">
        <f>+Tabla1[[#This Row],[CANTIDAD ELEMENTOS DE MONITORIAS]]*Tabla1[[#This Row],[TVEC 30/11/2023]]</f>
        <v>451010</v>
      </c>
      <c r="I18" s="30">
        <v>20</v>
      </c>
      <c r="J18" s="31">
        <f>+Tabla1[[#This Row],[CANTIDAD ELEMENTOS APOYO SOSTENIMIENTO REGULAR]]*Tabla1[[#This Row],[TVEC 30/11/2023]]</f>
        <v>1804040</v>
      </c>
      <c r="K18" s="21"/>
      <c r="L18" s="22">
        <f>+Tabla1[[#This Row],[CANTIDAD ELEMENTOS APOYO SOSTENIMIENTO FIC]]*Tabla1[[#This Row],[TVEC 30/11/2023]]</f>
        <v>0</v>
      </c>
      <c r="M18" s="17">
        <f>+Tabla1[[#This Row],[TOTAL MONITORIAS]]+Tabla1[[#This Row],[TOTAL APOYO SOSTENIMIENTO REGULAR]]+Tabla1[[#This Row],[TOTAL APOYO SOSTENIMIENTO FIC]]</f>
        <v>2255050</v>
      </c>
    </row>
    <row r="19" spans="1:13" ht="76.5">
      <c r="A19" s="8">
        <v>16</v>
      </c>
      <c r="B19" s="48" t="s">
        <v>34</v>
      </c>
      <c r="C19" s="49" t="s">
        <v>22</v>
      </c>
      <c r="D19" s="50">
        <f>+Tabla1[[#This Row],[CANTIDAD ELEMENTOS DE MONITORIAS]]+Tabla1[[#This Row],[CANTIDAD ELEMENTOS APOYO SOSTENIMIENTO REGULAR]]+Tabla1[[#This Row],[CANTIDAD ELEMENTOS APOYO SOSTENIMIENTO FIC]]</f>
        <v>10</v>
      </c>
      <c r="E19" s="10">
        <v>86037</v>
      </c>
      <c r="F19" s="18" t="s">
        <v>16</v>
      </c>
      <c r="G19" s="39">
        <v>5</v>
      </c>
      <c r="H19" s="40">
        <f>+Tabla1[[#This Row],[CANTIDAD ELEMENTOS DE MONITORIAS]]*Tabla1[[#This Row],[TVEC 30/11/2023]]</f>
        <v>430185</v>
      </c>
      <c r="I19" s="30">
        <v>5</v>
      </c>
      <c r="J19" s="31">
        <f>+Tabla1[[#This Row],[CANTIDAD ELEMENTOS APOYO SOSTENIMIENTO REGULAR]]*Tabla1[[#This Row],[TVEC 30/11/2023]]</f>
        <v>430185</v>
      </c>
      <c r="K19" s="21"/>
      <c r="L19" s="22">
        <f>+Tabla1[[#This Row],[CANTIDAD ELEMENTOS APOYO SOSTENIMIENTO FIC]]*Tabla1[[#This Row],[TVEC 30/11/2023]]</f>
        <v>0</v>
      </c>
      <c r="M19" s="17">
        <f>+Tabla1[[#This Row],[TOTAL MONITORIAS]]+Tabla1[[#This Row],[TOTAL APOYO SOSTENIMIENTO REGULAR]]+Tabla1[[#This Row],[TOTAL APOYO SOSTENIMIENTO FIC]]</f>
        <v>860370</v>
      </c>
    </row>
    <row r="20" spans="1:13" ht="76.5">
      <c r="A20" s="8">
        <v>17</v>
      </c>
      <c r="B20" s="48" t="s">
        <v>35</v>
      </c>
      <c r="C20" s="49" t="s">
        <v>22</v>
      </c>
      <c r="D20" s="50">
        <f>+Tabla1[[#This Row],[CANTIDAD ELEMENTOS DE MONITORIAS]]+Tabla1[[#This Row],[CANTIDAD ELEMENTOS APOYO SOSTENIMIENTO REGULAR]]+Tabla1[[#This Row],[CANTIDAD ELEMENTOS APOYO SOSTENIMIENTO FIC]]</f>
        <v>10</v>
      </c>
      <c r="E20" s="10">
        <v>86037</v>
      </c>
      <c r="F20" s="18" t="s">
        <v>16</v>
      </c>
      <c r="G20" s="39">
        <v>5</v>
      </c>
      <c r="H20" s="40">
        <f>+Tabla1[[#This Row],[CANTIDAD ELEMENTOS DE MONITORIAS]]*Tabla1[[#This Row],[TVEC 30/11/2023]]</f>
        <v>430185</v>
      </c>
      <c r="I20" s="30">
        <v>5</v>
      </c>
      <c r="J20" s="31">
        <f>+Tabla1[[#This Row],[CANTIDAD ELEMENTOS APOYO SOSTENIMIENTO REGULAR]]*Tabla1[[#This Row],[TVEC 30/11/2023]]</f>
        <v>430185</v>
      </c>
      <c r="K20" s="21"/>
      <c r="L20" s="22">
        <f>+Tabla1[[#This Row],[CANTIDAD ELEMENTOS APOYO SOSTENIMIENTO FIC]]*Tabla1[[#This Row],[TVEC 30/11/2023]]</f>
        <v>0</v>
      </c>
      <c r="M20" s="17">
        <f>+Tabla1[[#This Row],[TOTAL MONITORIAS]]+Tabla1[[#This Row],[TOTAL APOYO SOSTENIMIENTO REGULAR]]+Tabla1[[#This Row],[TOTAL APOYO SOSTENIMIENTO FIC]]</f>
        <v>860370</v>
      </c>
    </row>
    <row r="21" spans="1:13" ht="76.5">
      <c r="A21" s="8">
        <v>18</v>
      </c>
      <c r="B21" s="48" t="s">
        <v>36</v>
      </c>
      <c r="C21" s="49" t="s">
        <v>22</v>
      </c>
      <c r="D21" s="50">
        <f>+Tabla1[[#This Row],[CANTIDAD ELEMENTOS DE MONITORIAS]]+Tabla1[[#This Row],[CANTIDAD ELEMENTOS APOYO SOSTENIMIENTO REGULAR]]+Tabla1[[#This Row],[CANTIDAD ELEMENTOS APOYO SOSTENIMIENTO FIC]]</f>
        <v>20</v>
      </c>
      <c r="E21" s="10">
        <v>41412</v>
      </c>
      <c r="F21" s="18" t="s">
        <v>16</v>
      </c>
      <c r="G21" s="39"/>
      <c r="H21" s="40">
        <f>+Tabla1[[#This Row],[CANTIDAD ELEMENTOS DE MONITORIAS]]*Tabla1[[#This Row],[TVEC 30/11/2023]]</f>
        <v>0</v>
      </c>
      <c r="I21" s="30">
        <v>10</v>
      </c>
      <c r="J21" s="31">
        <f>+Tabla1[[#This Row],[CANTIDAD ELEMENTOS APOYO SOSTENIMIENTO REGULAR]]*Tabla1[[#This Row],[TVEC 30/11/2023]]</f>
        <v>414120</v>
      </c>
      <c r="K21" s="21">
        <v>10</v>
      </c>
      <c r="L21" s="22">
        <f>+Tabla1[[#This Row],[CANTIDAD ELEMENTOS APOYO SOSTENIMIENTO FIC]]*Tabla1[[#This Row],[TVEC 30/11/2023]]</f>
        <v>414120</v>
      </c>
      <c r="M21" s="17">
        <f>+Tabla1[[#This Row],[TOTAL MONITORIAS]]+Tabla1[[#This Row],[TOTAL APOYO SOSTENIMIENTO REGULAR]]+Tabla1[[#This Row],[TOTAL APOYO SOSTENIMIENTO FIC]]</f>
        <v>828240</v>
      </c>
    </row>
    <row r="22" spans="1:13" ht="76.5">
      <c r="A22" s="8">
        <v>19</v>
      </c>
      <c r="B22" s="48" t="s">
        <v>37</v>
      </c>
      <c r="C22" s="49" t="s">
        <v>18</v>
      </c>
      <c r="D22" s="50">
        <f>+Tabla1[[#This Row],[CANTIDAD ELEMENTOS DE MONITORIAS]]+Tabla1[[#This Row],[CANTIDAD ELEMENTOS APOYO SOSTENIMIENTO REGULAR]]+Tabla1[[#This Row],[CANTIDAD ELEMENTOS APOYO SOSTENIMIENTO FIC]]</f>
        <v>1</v>
      </c>
      <c r="E22" s="10">
        <v>105315</v>
      </c>
      <c r="F22" s="18" t="s">
        <v>16</v>
      </c>
      <c r="G22" s="39"/>
      <c r="H22" s="40">
        <f>+Tabla1[[#This Row],[CANTIDAD ELEMENTOS DE MONITORIAS]]*Tabla1[[#This Row],[TVEC 30/11/2023]]</f>
        <v>0</v>
      </c>
      <c r="I22" s="30">
        <v>1</v>
      </c>
      <c r="J22" s="31">
        <f>+Tabla1[[#This Row],[CANTIDAD ELEMENTOS APOYO SOSTENIMIENTO REGULAR]]*Tabla1[[#This Row],[TVEC 30/11/2023]]</f>
        <v>105315</v>
      </c>
      <c r="K22" s="21"/>
      <c r="L22" s="22">
        <f>+Tabla1[[#This Row],[CANTIDAD ELEMENTOS APOYO SOSTENIMIENTO FIC]]*Tabla1[[#This Row],[TVEC 30/11/2023]]</f>
        <v>0</v>
      </c>
      <c r="M22" s="17">
        <f>+Tabla1[[#This Row],[TOTAL MONITORIAS]]+Tabla1[[#This Row],[TOTAL APOYO SOSTENIMIENTO REGULAR]]+Tabla1[[#This Row],[TOTAL APOYO SOSTENIMIENTO FIC]]</f>
        <v>105315</v>
      </c>
    </row>
    <row r="23" spans="1:13" ht="76.5">
      <c r="A23" s="8">
        <v>20</v>
      </c>
      <c r="B23" s="48" t="s">
        <v>38</v>
      </c>
      <c r="C23" s="49" t="s">
        <v>18</v>
      </c>
      <c r="D23" s="50">
        <f>+Tabla1[[#This Row],[CANTIDAD ELEMENTOS DE MONITORIAS]]+Tabla1[[#This Row],[CANTIDAD ELEMENTOS APOYO SOSTENIMIENTO REGULAR]]+Tabla1[[#This Row],[CANTIDAD ELEMENTOS APOYO SOSTENIMIENTO FIC]]</f>
        <v>1</v>
      </c>
      <c r="E23" s="10">
        <v>105315</v>
      </c>
      <c r="F23" s="18" t="s">
        <v>16</v>
      </c>
      <c r="G23" s="39"/>
      <c r="H23" s="40">
        <f>+Tabla1[[#This Row],[CANTIDAD ELEMENTOS DE MONITORIAS]]*Tabla1[[#This Row],[TVEC 30/11/2023]]</f>
        <v>0</v>
      </c>
      <c r="I23" s="30">
        <v>1</v>
      </c>
      <c r="J23" s="31">
        <f>+Tabla1[[#This Row],[CANTIDAD ELEMENTOS APOYO SOSTENIMIENTO REGULAR]]*Tabla1[[#This Row],[TVEC 30/11/2023]]</f>
        <v>105315</v>
      </c>
      <c r="K23" s="21"/>
      <c r="L23" s="22">
        <f>+Tabla1[[#This Row],[CANTIDAD ELEMENTOS APOYO SOSTENIMIENTO FIC]]*Tabla1[[#This Row],[TVEC 30/11/2023]]</f>
        <v>0</v>
      </c>
      <c r="M23" s="17">
        <f>+Tabla1[[#This Row],[TOTAL MONITORIAS]]+Tabla1[[#This Row],[TOTAL APOYO SOSTENIMIENTO REGULAR]]+Tabla1[[#This Row],[TOTAL APOYO SOSTENIMIENTO FIC]]</f>
        <v>105315</v>
      </c>
    </row>
    <row r="24" spans="1:13" ht="76.5">
      <c r="A24" s="8">
        <v>21</v>
      </c>
      <c r="B24" s="48" t="s">
        <v>39</v>
      </c>
      <c r="C24" s="49" t="s">
        <v>18</v>
      </c>
      <c r="D24" s="50">
        <f>+Tabla1[[#This Row],[CANTIDAD ELEMENTOS DE MONITORIAS]]+Tabla1[[#This Row],[CANTIDAD ELEMENTOS APOYO SOSTENIMIENTO REGULAR]]+Tabla1[[#This Row],[CANTIDAD ELEMENTOS APOYO SOSTENIMIENTO FIC]]</f>
        <v>2</v>
      </c>
      <c r="E24" s="10">
        <v>105315</v>
      </c>
      <c r="F24" s="18" t="s">
        <v>16</v>
      </c>
      <c r="G24" s="39"/>
      <c r="H24" s="40">
        <f>+Tabla1[[#This Row],[CANTIDAD ELEMENTOS DE MONITORIAS]]*Tabla1[[#This Row],[TVEC 30/11/2023]]</f>
        <v>0</v>
      </c>
      <c r="I24" s="30">
        <v>2</v>
      </c>
      <c r="J24" s="31">
        <f>+Tabla1[[#This Row],[CANTIDAD ELEMENTOS APOYO SOSTENIMIENTO REGULAR]]*Tabla1[[#This Row],[TVEC 30/11/2023]]</f>
        <v>210630</v>
      </c>
      <c r="K24" s="21"/>
      <c r="L24" s="22">
        <f>+Tabla1[[#This Row],[CANTIDAD ELEMENTOS APOYO SOSTENIMIENTO FIC]]*Tabla1[[#This Row],[TVEC 30/11/2023]]</f>
        <v>0</v>
      </c>
      <c r="M24" s="17">
        <f>+Tabla1[[#This Row],[TOTAL MONITORIAS]]+Tabla1[[#This Row],[TOTAL APOYO SOSTENIMIENTO REGULAR]]+Tabla1[[#This Row],[TOTAL APOYO SOSTENIMIENTO FIC]]</f>
        <v>210630</v>
      </c>
    </row>
    <row r="25" spans="1:13" ht="76.5">
      <c r="A25" s="8">
        <v>22</v>
      </c>
      <c r="B25" s="48" t="s">
        <v>40</v>
      </c>
      <c r="C25" s="49" t="s">
        <v>18</v>
      </c>
      <c r="D25" s="50">
        <f>+Tabla1[[#This Row],[CANTIDAD ELEMENTOS DE MONITORIAS]]+Tabla1[[#This Row],[CANTIDAD ELEMENTOS APOYO SOSTENIMIENTO REGULAR]]+Tabla1[[#This Row],[CANTIDAD ELEMENTOS APOYO SOSTENIMIENTO FIC]]</f>
        <v>2</v>
      </c>
      <c r="E25" s="10">
        <v>105315</v>
      </c>
      <c r="F25" s="18" t="s">
        <v>16</v>
      </c>
      <c r="G25" s="39"/>
      <c r="H25" s="40">
        <f>+Tabla1[[#This Row],[CANTIDAD ELEMENTOS DE MONITORIAS]]*Tabla1[[#This Row],[TVEC 30/11/2023]]</f>
        <v>0</v>
      </c>
      <c r="I25" s="30">
        <v>2</v>
      </c>
      <c r="J25" s="31">
        <f>+Tabla1[[#This Row],[CANTIDAD ELEMENTOS APOYO SOSTENIMIENTO REGULAR]]*Tabla1[[#This Row],[TVEC 30/11/2023]]</f>
        <v>210630</v>
      </c>
      <c r="K25" s="21"/>
      <c r="L25" s="22">
        <f>+Tabla1[[#This Row],[CANTIDAD ELEMENTOS APOYO SOSTENIMIENTO FIC]]*Tabla1[[#This Row],[TVEC 30/11/2023]]</f>
        <v>0</v>
      </c>
      <c r="M25" s="17">
        <f>+Tabla1[[#This Row],[TOTAL MONITORIAS]]+Tabla1[[#This Row],[TOTAL APOYO SOSTENIMIENTO REGULAR]]+Tabla1[[#This Row],[TOTAL APOYO SOSTENIMIENTO FIC]]</f>
        <v>210630</v>
      </c>
    </row>
    <row r="26" spans="1:13" ht="76.5">
      <c r="A26" s="8">
        <v>23</v>
      </c>
      <c r="B26" s="48" t="s">
        <v>41</v>
      </c>
      <c r="C26" s="49" t="s">
        <v>18</v>
      </c>
      <c r="D26" s="50">
        <f>+Tabla1[[#This Row],[CANTIDAD ELEMENTOS DE MONITORIAS]]+Tabla1[[#This Row],[CANTIDAD ELEMENTOS APOYO SOSTENIMIENTO REGULAR]]+Tabla1[[#This Row],[CANTIDAD ELEMENTOS APOYO SOSTENIMIENTO FIC]]</f>
        <v>2</v>
      </c>
      <c r="E26" s="10">
        <v>105315</v>
      </c>
      <c r="F26" s="18" t="s">
        <v>16</v>
      </c>
      <c r="G26" s="39"/>
      <c r="H26" s="40">
        <f>+Tabla1[[#This Row],[CANTIDAD ELEMENTOS DE MONITORIAS]]*Tabla1[[#This Row],[TVEC 30/11/2023]]</f>
        <v>0</v>
      </c>
      <c r="I26" s="30">
        <v>2</v>
      </c>
      <c r="J26" s="31">
        <f>+Tabla1[[#This Row],[CANTIDAD ELEMENTOS APOYO SOSTENIMIENTO REGULAR]]*Tabla1[[#This Row],[TVEC 30/11/2023]]</f>
        <v>210630</v>
      </c>
      <c r="K26" s="21"/>
      <c r="L26" s="22">
        <f>+Tabla1[[#This Row],[CANTIDAD ELEMENTOS APOYO SOSTENIMIENTO FIC]]*Tabla1[[#This Row],[TVEC 30/11/2023]]</f>
        <v>0</v>
      </c>
      <c r="M26" s="17">
        <f>+Tabla1[[#This Row],[TOTAL MONITORIAS]]+Tabla1[[#This Row],[TOTAL APOYO SOSTENIMIENTO REGULAR]]+Tabla1[[#This Row],[TOTAL APOYO SOSTENIMIENTO FIC]]</f>
        <v>210630</v>
      </c>
    </row>
    <row r="27" spans="1:13" ht="76.5">
      <c r="A27" s="8">
        <v>24</v>
      </c>
      <c r="B27" s="48" t="s">
        <v>42</v>
      </c>
      <c r="C27" s="49" t="s">
        <v>18</v>
      </c>
      <c r="D27" s="50">
        <f>+Tabla1[[#This Row],[CANTIDAD ELEMENTOS DE MONITORIAS]]+Tabla1[[#This Row],[CANTIDAD ELEMENTOS APOYO SOSTENIMIENTO REGULAR]]+Tabla1[[#This Row],[CANTIDAD ELEMENTOS APOYO SOSTENIMIENTO FIC]]</f>
        <v>2</v>
      </c>
      <c r="E27" s="10">
        <v>105315</v>
      </c>
      <c r="F27" s="18" t="s">
        <v>16</v>
      </c>
      <c r="G27" s="39"/>
      <c r="H27" s="40">
        <f>+Tabla1[[#This Row],[CANTIDAD ELEMENTOS DE MONITORIAS]]*Tabla1[[#This Row],[TVEC 30/11/2023]]</f>
        <v>0</v>
      </c>
      <c r="I27" s="30">
        <v>2</v>
      </c>
      <c r="J27" s="31">
        <f>+Tabla1[[#This Row],[CANTIDAD ELEMENTOS APOYO SOSTENIMIENTO REGULAR]]*Tabla1[[#This Row],[TVEC 30/11/2023]]</f>
        <v>210630</v>
      </c>
      <c r="K27" s="21"/>
      <c r="L27" s="22">
        <f>+Tabla1[[#This Row],[CANTIDAD ELEMENTOS APOYO SOSTENIMIENTO FIC]]*Tabla1[[#This Row],[TVEC 30/11/2023]]</f>
        <v>0</v>
      </c>
      <c r="M27" s="17">
        <f>+Tabla1[[#This Row],[TOTAL MONITORIAS]]+Tabla1[[#This Row],[TOTAL APOYO SOSTENIMIENTO REGULAR]]+Tabla1[[#This Row],[TOTAL APOYO SOSTENIMIENTO FIC]]</f>
        <v>210630</v>
      </c>
    </row>
    <row r="28" spans="1:13" ht="76.5">
      <c r="A28" s="8">
        <v>25</v>
      </c>
      <c r="B28" s="48" t="s">
        <v>43</v>
      </c>
      <c r="C28" s="49" t="s">
        <v>18</v>
      </c>
      <c r="D28" s="50">
        <f>+Tabla1[[#This Row],[CANTIDAD ELEMENTOS DE MONITORIAS]]+Tabla1[[#This Row],[CANTIDAD ELEMENTOS APOYO SOSTENIMIENTO REGULAR]]+Tabla1[[#This Row],[CANTIDAD ELEMENTOS APOYO SOSTENIMIENTO FIC]]</f>
        <v>1</v>
      </c>
      <c r="E28" s="10">
        <v>105315</v>
      </c>
      <c r="F28" s="18" t="s">
        <v>16</v>
      </c>
      <c r="G28" s="39"/>
      <c r="H28" s="40">
        <f>+Tabla1[[#This Row],[CANTIDAD ELEMENTOS DE MONITORIAS]]*Tabla1[[#This Row],[TVEC 30/11/2023]]</f>
        <v>0</v>
      </c>
      <c r="I28" s="30">
        <v>1</v>
      </c>
      <c r="J28" s="31">
        <f>+Tabla1[[#This Row],[CANTIDAD ELEMENTOS APOYO SOSTENIMIENTO REGULAR]]*Tabla1[[#This Row],[TVEC 30/11/2023]]</f>
        <v>105315</v>
      </c>
      <c r="K28" s="21"/>
      <c r="L28" s="22">
        <f>+Tabla1[[#This Row],[CANTIDAD ELEMENTOS APOYO SOSTENIMIENTO FIC]]*Tabla1[[#This Row],[TVEC 30/11/2023]]</f>
        <v>0</v>
      </c>
      <c r="M28" s="17">
        <f>+Tabla1[[#This Row],[TOTAL MONITORIAS]]+Tabla1[[#This Row],[TOTAL APOYO SOSTENIMIENTO REGULAR]]+Tabla1[[#This Row],[TOTAL APOYO SOSTENIMIENTO FIC]]</f>
        <v>105315</v>
      </c>
    </row>
    <row r="29" spans="1:13" ht="76.5">
      <c r="A29" s="8">
        <v>26</v>
      </c>
      <c r="B29" s="48" t="s">
        <v>44</v>
      </c>
      <c r="C29" s="49" t="s">
        <v>18</v>
      </c>
      <c r="D29" s="50">
        <f>+Tabla1[[#This Row],[CANTIDAD ELEMENTOS DE MONITORIAS]]+Tabla1[[#This Row],[CANTIDAD ELEMENTOS APOYO SOSTENIMIENTO REGULAR]]+Tabla1[[#This Row],[CANTIDAD ELEMENTOS APOYO SOSTENIMIENTO FIC]]</f>
        <v>1</v>
      </c>
      <c r="E29" s="10">
        <v>105315</v>
      </c>
      <c r="F29" s="18" t="s">
        <v>16</v>
      </c>
      <c r="G29" s="39"/>
      <c r="H29" s="40">
        <f>+Tabla1[[#This Row],[CANTIDAD ELEMENTOS DE MONITORIAS]]*Tabla1[[#This Row],[TVEC 30/11/2023]]</f>
        <v>0</v>
      </c>
      <c r="I29" s="30">
        <v>1</v>
      </c>
      <c r="J29" s="31">
        <f>+Tabla1[[#This Row],[CANTIDAD ELEMENTOS APOYO SOSTENIMIENTO REGULAR]]*Tabla1[[#This Row],[TVEC 30/11/2023]]</f>
        <v>105315</v>
      </c>
      <c r="K29" s="21"/>
      <c r="L29" s="22">
        <f>+Tabla1[[#This Row],[CANTIDAD ELEMENTOS APOYO SOSTENIMIENTO FIC]]*Tabla1[[#This Row],[TVEC 30/11/2023]]</f>
        <v>0</v>
      </c>
      <c r="M29" s="17">
        <f>+Tabla1[[#This Row],[TOTAL MONITORIAS]]+Tabla1[[#This Row],[TOTAL APOYO SOSTENIMIENTO REGULAR]]+Tabla1[[#This Row],[TOTAL APOYO SOSTENIMIENTO FIC]]</f>
        <v>105315</v>
      </c>
    </row>
    <row r="30" spans="1:13" ht="76.5">
      <c r="A30" s="8">
        <v>27</v>
      </c>
      <c r="B30" s="48" t="s">
        <v>45</v>
      </c>
      <c r="C30" s="49" t="s">
        <v>18</v>
      </c>
      <c r="D30" s="50">
        <f>+Tabla1[[#This Row],[CANTIDAD ELEMENTOS DE MONITORIAS]]+Tabla1[[#This Row],[CANTIDAD ELEMENTOS APOYO SOSTENIMIENTO REGULAR]]+Tabla1[[#This Row],[CANTIDAD ELEMENTOS APOYO SOSTENIMIENTO FIC]]</f>
        <v>1</v>
      </c>
      <c r="E30" s="10">
        <v>105315</v>
      </c>
      <c r="F30" s="18" t="s">
        <v>16</v>
      </c>
      <c r="G30" s="39"/>
      <c r="H30" s="40">
        <f>+Tabla1[[#This Row],[CANTIDAD ELEMENTOS DE MONITORIAS]]*Tabla1[[#This Row],[TVEC 30/11/2023]]</f>
        <v>0</v>
      </c>
      <c r="I30" s="30">
        <v>1</v>
      </c>
      <c r="J30" s="31">
        <f>+Tabla1[[#This Row],[CANTIDAD ELEMENTOS APOYO SOSTENIMIENTO REGULAR]]*Tabla1[[#This Row],[TVEC 30/11/2023]]</f>
        <v>105315</v>
      </c>
      <c r="K30" s="21"/>
      <c r="L30" s="22">
        <f>+Tabla1[[#This Row],[CANTIDAD ELEMENTOS APOYO SOSTENIMIENTO FIC]]*Tabla1[[#This Row],[TVEC 30/11/2023]]</f>
        <v>0</v>
      </c>
      <c r="M30" s="17">
        <f>+Tabla1[[#This Row],[TOTAL MONITORIAS]]+Tabla1[[#This Row],[TOTAL APOYO SOSTENIMIENTO REGULAR]]+Tabla1[[#This Row],[TOTAL APOYO SOSTENIMIENTO FIC]]</f>
        <v>105315</v>
      </c>
    </row>
    <row r="31" spans="1:13" ht="165.75">
      <c r="A31" s="8">
        <v>28</v>
      </c>
      <c r="B31" s="48" t="s">
        <v>46</v>
      </c>
      <c r="C31" s="49" t="s">
        <v>18</v>
      </c>
      <c r="D31" s="50">
        <f>+Tabla1[[#This Row],[CANTIDAD ELEMENTOS DE MONITORIAS]]+Tabla1[[#This Row],[CANTIDAD ELEMENTOS APOYO SOSTENIMIENTO REGULAR]]+Tabla1[[#This Row],[CANTIDAD ELEMENTOS APOYO SOSTENIMIENTO FIC]]</f>
        <v>4</v>
      </c>
      <c r="E31" s="10">
        <v>98413</v>
      </c>
      <c r="F31" s="18" t="s">
        <v>16</v>
      </c>
      <c r="G31" s="39"/>
      <c r="H31" s="40">
        <f>+Tabla1[[#This Row],[CANTIDAD ELEMENTOS DE MONITORIAS]]*Tabla1[[#This Row],[TVEC 30/11/2023]]</f>
        <v>0</v>
      </c>
      <c r="I31" s="30"/>
      <c r="J31" s="31">
        <f>+Tabla1[[#This Row],[CANTIDAD ELEMENTOS APOYO SOSTENIMIENTO REGULAR]]*Tabla1[[#This Row],[TVEC 30/11/2023]]</f>
        <v>0</v>
      </c>
      <c r="K31" s="21">
        <v>4</v>
      </c>
      <c r="L31" s="22">
        <f>+Tabla1[[#This Row],[CANTIDAD ELEMENTOS APOYO SOSTENIMIENTO FIC]]*Tabla1[[#This Row],[TVEC 30/11/2023]]</f>
        <v>393652</v>
      </c>
      <c r="M31" s="17">
        <f>+Tabla1[[#This Row],[TOTAL MONITORIAS]]+Tabla1[[#This Row],[TOTAL APOYO SOSTENIMIENTO REGULAR]]+Tabla1[[#This Row],[TOTAL APOYO SOSTENIMIENTO FIC]]</f>
        <v>393652</v>
      </c>
    </row>
    <row r="32" spans="1:13" ht="165.75">
      <c r="A32" s="8">
        <v>29</v>
      </c>
      <c r="B32" s="48" t="s">
        <v>47</v>
      </c>
      <c r="C32" s="49" t="s">
        <v>18</v>
      </c>
      <c r="D32" s="50">
        <f>+Tabla1[[#This Row],[CANTIDAD ELEMENTOS DE MONITORIAS]]+Tabla1[[#This Row],[CANTIDAD ELEMENTOS APOYO SOSTENIMIENTO REGULAR]]+Tabla1[[#This Row],[CANTIDAD ELEMENTOS APOYO SOSTENIMIENTO FIC]]</f>
        <v>10</v>
      </c>
      <c r="E32" s="10">
        <v>101269</v>
      </c>
      <c r="F32" s="18" t="s">
        <v>16</v>
      </c>
      <c r="G32" s="39"/>
      <c r="H32" s="40">
        <f>+Tabla1[[#This Row],[CANTIDAD ELEMENTOS DE MONITORIAS]]*Tabla1[[#This Row],[TVEC 30/11/2023]]</f>
        <v>0</v>
      </c>
      <c r="I32" s="30">
        <v>3</v>
      </c>
      <c r="J32" s="31">
        <f>+Tabla1[[#This Row],[CANTIDAD ELEMENTOS APOYO SOSTENIMIENTO REGULAR]]*Tabla1[[#This Row],[TVEC 30/11/2023]]</f>
        <v>303807</v>
      </c>
      <c r="K32" s="21">
        <v>7</v>
      </c>
      <c r="L32" s="22">
        <f>+Tabla1[[#This Row],[CANTIDAD ELEMENTOS APOYO SOSTENIMIENTO FIC]]*Tabla1[[#This Row],[TVEC 30/11/2023]]</f>
        <v>708883</v>
      </c>
      <c r="M32" s="17">
        <f>+Tabla1[[#This Row],[TOTAL MONITORIAS]]+Tabla1[[#This Row],[TOTAL APOYO SOSTENIMIENTO REGULAR]]+Tabla1[[#This Row],[TOTAL APOYO SOSTENIMIENTO FIC]]</f>
        <v>1012690</v>
      </c>
    </row>
    <row r="33" spans="1:13" ht="165.75">
      <c r="A33" s="8">
        <v>30</v>
      </c>
      <c r="B33" s="48" t="s">
        <v>48</v>
      </c>
      <c r="C33" s="49" t="s">
        <v>18</v>
      </c>
      <c r="D33" s="50">
        <f>+Tabla1[[#This Row],[CANTIDAD ELEMENTOS DE MONITORIAS]]+Tabla1[[#This Row],[CANTIDAD ELEMENTOS APOYO SOSTENIMIENTO REGULAR]]+Tabla1[[#This Row],[CANTIDAD ELEMENTOS APOYO SOSTENIMIENTO FIC]]</f>
        <v>15</v>
      </c>
      <c r="E33" s="10">
        <v>111979</v>
      </c>
      <c r="F33" s="18" t="s">
        <v>16</v>
      </c>
      <c r="G33" s="39"/>
      <c r="H33" s="40">
        <f>+Tabla1[[#This Row],[CANTIDAD ELEMENTOS DE MONITORIAS]]*Tabla1[[#This Row],[TVEC 30/11/2023]]</f>
        <v>0</v>
      </c>
      <c r="I33" s="30"/>
      <c r="J33" s="31">
        <f>+Tabla1[[#This Row],[CANTIDAD ELEMENTOS APOYO SOSTENIMIENTO REGULAR]]*Tabla1[[#This Row],[TVEC 30/11/2023]]</f>
        <v>0</v>
      </c>
      <c r="K33" s="21">
        <v>15</v>
      </c>
      <c r="L33" s="22">
        <f>+Tabla1[[#This Row],[CANTIDAD ELEMENTOS APOYO SOSTENIMIENTO FIC]]*Tabla1[[#This Row],[TVEC 30/11/2023]]</f>
        <v>1679685</v>
      </c>
      <c r="M33" s="17">
        <f>+Tabla1[[#This Row],[TOTAL MONITORIAS]]+Tabla1[[#This Row],[TOTAL APOYO SOSTENIMIENTO REGULAR]]+Tabla1[[#This Row],[TOTAL APOYO SOSTENIMIENTO FIC]]</f>
        <v>1679685</v>
      </c>
    </row>
    <row r="34" spans="1:13" ht="165.75">
      <c r="A34" s="8">
        <v>31</v>
      </c>
      <c r="B34" s="48" t="s">
        <v>49</v>
      </c>
      <c r="C34" s="49" t="s">
        <v>18</v>
      </c>
      <c r="D34" s="50">
        <f>+Tabla1[[#This Row],[CANTIDAD ELEMENTOS DE MONITORIAS]]+Tabla1[[#This Row],[CANTIDAD ELEMENTOS APOYO SOSTENIMIENTO REGULAR]]+Tabla1[[#This Row],[CANTIDAD ELEMENTOS APOYO SOSTENIMIENTO FIC]]</f>
        <v>11</v>
      </c>
      <c r="E34" s="10">
        <v>98413</v>
      </c>
      <c r="F34" s="18" t="s">
        <v>16</v>
      </c>
      <c r="G34" s="39"/>
      <c r="H34" s="40">
        <f>+Tabla1[[#This Row],[CANTIDAD ELEMENTOS DE MONITORIAS]]*Tabla1[[#This Row],[TVEC 30/11/2023]]</f>
        <v>0</v>
      </c>
      <c r="I34" s="30"/>
      <c r="J34" s="31">
        <f>+Tabla1[[#This Row],[CANTIDAD ELEMENTOS APOYO SOSTENIMIENTO REGULAR]]*Tabla1[[#This Row],[TVEC 30/11/2023]]</f>
        <v>0</v>
      </c>
      <c r="K34" s="21">
        <v>11</v>
      </c>
      <c r="L34" s="22">
        <f>+Tabla1[[#This Row],[CANTIDAD ELEMENTOS APOYO SOSTENIMIENTO FIC]]*Tabla1[[#This Row],[TVEC 30/11/2023]]</f>
        <v>1082543</v>
      </c>
      <c r="M34" s="17">
        <f>+Tabla1[[#This Row],[TOTAL MONITORIAS]]+Tabla1[[#This Row],[TOTAL APOYO SOSTENIMIENTO REGULAR]]+Tabla1[[#This Row],[TOTAL APOYO SOSTENIMIENTO FIC]]</f>
        <v>1082543</v>
      </c>
    </row>
    <row r="35" spans="1:13" ht="165.75">
      <c r="A35" s="8">
        <v>32</v>
      </c>
      <c r="B35" s="48" t="s">
        <v>50</v>
      </c>
      <c r="C35" s="49" t="s">
        <v>18</v>
      </c>
      <c r="D35" s="50">
        <f>+Tabla1[[#This Row],[CANTIDAD ELEMENTOS DE MONITORIAS]]+Tabla1[[#This Row],[CANTIDAD ELEMENTOS APOYO SOSTENIMIENTO REGULAR]]+Tabla1[[#This Row],[CANTIDAD ELEMENTOS APOYO SOSTENIMIENTO FIC]]</f>
        <v>2</v>
      </c>
      <c r="E35" s="10">
        <v>101269</v>
      </c>
      <c r="F35" s="18" t="s">
        <v>16</v>
      </c>
      <c r="G35" s="39"/>
      <c r="H35" s="40">
        <f>+Tabla1[[#This Row],[CANTIDAD ELEMENTOS DE MONITORIAS]]*Tabla1[[#This Row],[TVEC 30/11/2023]]</f>
        <v>0</v>
      </c>
      <c r="I35" s="30"/>
      <c r="J35" s="31">
        <f>+Tabla1[[#This Row],[CANTIDAD ELEMENTOS APOYO SOSTENIMIENTO REGULAR]]*Tabla1[[#This Row],[TVEC 30/11/2023]]</f>
        <v>0</v>
      </c>
      <c r="K35" s="21">
        <v>2</v>
      </c>
      <c r="L35" s="22">
        <f>+Tabla1[[#This Row],[CANTIDAD ELEMENTOS APOYO SOSTENIMIENTO FIC]]*Tabla1[[#This Row],[TVEC 30/11/2023]]</f>
        <v>202538</v>
      </c>
      <c r="M35" s="17">
        <f>+Tabla1[[#This Row],[TOTAL MONITORIAS]]+Tabla1[[#This Row],[TOTAL APOYO SOSTENIMIENTO REGULAR]]+Tabla1[[#This Row],[TOTAL APOYO SOSTENIMIENTO FIC]]</f>
        <v>202538</v>
      </c>
    </row>
    <row r="36" spans="1:13" ht="165.75">
      <c r="A36" s="8">
        <v>33</v>
      </c>
      <c r="B36" s="48" t="s">
        <v>51</v>
      </c>
      <c r="C36" s="49" t="s">
        <v>18</v>
      </c>
      <c r="D36" s="50">
        <f>+Tabla1[[#This Row],[CANTIDAD ELEMENTOS DE MONITORIAS]]+Tabla1[[#This Row],[CANTIDAD ELEMENTOS APOYO SOSTENIMIENTO REGULAR]]+Tabla1[[#This Row],[CANTIDAD ELEMENTOS APOYO SOSTENIMIENTO FIC]]</f>
        <v>4</v>
      </c>
      <c r="E36" s="10">
        <v>98413</v>
      </c>
      <c r="F36" s="18" t="s">
        <v>16</v>
      </c>
      <c r="G36" s="39"/>
      <c r="H36" s="40">
        <f>+Tabla1[[#This Row],[CANTIDAD ELEMENTOS DE MONITORIAS]]*Tabla1[[#This Row],[TVEC 30/11/2023]]</f>
        <v>0</v>
      </c>
      <c r="I36" s="30"/>
      <c r="J36" s="31">
        <f>+Tabla1[[#This Row],[CANTIDAD ELEMENTOS APOYO SOSTENIMIENTO REGULAR]]*Tabla1[[#This Row],[TVEC 30/11/2023]]</f>
        <v>0</v>
      </c>
      <c r="K36" s="21">
        <v>4</v>
      </c>
      <c r="L36" s="22">
        <f>+Tabla1[[#This Row],[CANTIDAD ELEMENTOS APOYO SOSTENIMIENTO FIC]]*Tabla1[[#This Row],[TVEC 30/11/2023]]</f>
        <v>393652</v>
      </c>
      <c r="M36" s="17">
        <f>+Tabla1[[#This Row],[TOTAL MONITORIAS]]+Tabla1[[#This Row],[TOTAL APOYO SOSTENIMIENTO REGULAR]]+Tabla1[[#This Row],[TOTAL APOYO SOSTENIMIENTO FIC]]</f>
        <v>393652</v>
      </c>
    </row>
    <row r="37" spans="1:13" ht="76.5">
      <c r="A37" s="8">
        <v>44</v>
      </c>
      <c r="B37" s="48" t="s">
        <v>52</v>
      </c>
      <c r="C37" s="49" t="s">
        <v>18</v>
      </c>
      <c r="D37" s="50">
        <f>Tabla1[[#This Row],[CANTIDAD ELEMENTOS APOYO SOSTENIMIENTO FIC]]</f>
        <v>1</v>
      </c>
      <c r="E37" s="10">
        <v>136731</v>
      </c>
      <c r="F37" s="18" t="s">
        <v>16</v>
      </c>
      <c r="G37" s="41"/>
      <c r="H37" s="40">
        <f>+Tabla1[[#This Row],[CANTIDAD ELEMENTOS DE MONITORIAS]]*Tabla1[[#This Row],[TVEC 30/11/2023]]</f>
        <v>0</v>
      </c>
      <c r="I37" s="32"/>
      <c r="J37" s="31">
        <f>+Tabla1[[#This Row],[CANTIDAD ELEMENTOS APOYO SOSTENIMIENTO REGULAR]]*Tabla1[[#This Row],[TVEC 30/11/2023]]</f>
        <v>0</v>
      </c>
      <c r="K37" s="23">
        <v>1</v>
      </c>
      <c r="L37" s="22">
        <f>+Tabla1[[#This Row],[CANTIDAD ELEMENTOS APOYO SOSTENIMIENTO FIC]]*Tabla1[[#This Row],[TVEC 30/11/2023]]</f>
        <v>136731</v>
      </c>
      <c r="M37" s="15">
        <f>+Tabla1[[#This Row],[TOTAL MONITORIAS]]+Tabla1[[#This Row],[TOTAL APOYO SOSTENIMIENTO REGULAR]]+Tabla1[[#This Row],[TOTAL APOYO SOSTENIMIENTO FIC]]</f>
        <v>136731</v>
      </c>
    </row>
    <row r="38" spans="1:13" ht="76.5">
      <c r="A38" s="8">
        <v>45</v>
      </c>
      <c r="B38" s="48" t="s">
        <v>53</v>
      </c>
      <c r="C38" s="49" t="s">
        <v>18</v>
      </c>
      <c r="D38" s="50">
        <f>Tabla1[[#This Row],[CANTIDAD ELEMENTOS APOYO SOSTENIMIENTO FIC]]</f>
        <v>2</v>
      </c>
      <c r="E38" s="10">
        <v>136731</v>
      </c>
      <c r="F38" s="18" t="s">
        <v>16</v>
      </c>
      <c r="G38" s="41"/>
      <c r="H38" s="40">
        <f>+Tabla1[[#This Row],[CANTIDAD ELEMENTOS DE MONITORIAS]]*Tabla1[[#This Row],[TVEC 30/11/2023]]</f>
        <v>0</v>
      </c>
      <c r="I38" s="32"/>
      <c r="J38" s="31">
        <f>+Tabla1[[#This Row],[CANTIDAD ELEMENTOS APOYO SOSTENIMIENTO REGULAR]]*Tabla1[[#This Row],[TVEC 30/11/2023]]</f>
        <v>0</v>
      </c>
      <c r="K38" s="23">
        <v>2</v>
      </c>
      <c r="L38" s="22">
        <f>+Tabla1[[#This Row],[CANTIDAD ELEMENTOS APOYO SOSTENIMIENTO FIC]]*Tabla1[[#This Row],[TVEC 30/11/2023]]</f>
        <v>273462</v>
      </c>
      <c r="M38" s="15">
        <f>+Tabla1[[#This Row],[TOTAL MONITORIAS]]+Tabla1[[#This Row],[TOTAL APOYO SOSTENIMIENTO REGULAR]]+Tabla1[[#This Row],[TOTAL APOYO SOSTENIMIENTO FIC]]</f>
        <v>273462</v>
      </c>
    </row>
    <row r="39" spans="1:13" ht="76.5">
      <c r="A39" s="8">
        <v>46</v>
      </c>
      <c r="B39" s="48" t="s">
        <v>54</v>
      </c>
      <c r="C39" s="49" t="s">
        <v>18</v>
      </c>
      <c r="D39" s="50">
        <f>Tabla1[[#This Row],[CANTIDAD ELEMENTOS APOYO SOSTENIMIENTO FIC]]</f>
        <v>4</v>
      </c>
      <c r="E39" s="10">
        <v>136731</v>
      </c>
      <c r="F39" s="18" t="s">
        <v>16</v>
      </c>
      <c r="G39" s="41"/>
      <c r="H39" s="40">
        <f>+Tabla1[[#This Row],[CANTIDAD ELEMENTOS DE MONITORIAS]]*Tabla1[[#This Row],[TVEC 30/11/2023]]</f>
        <v>0</v>
      </c>
      <c r="I39" s="32"/>
      <c r="J39" s="31">
        <f>+Tabla1[[#This Row],[CANTIDAD ELEMENTOS APOYO SOSTENIMIENTO REGULAR]]*Tabla1[[#This Row],[TVEC 30/11/2023]]</f>
        <v>0</v>
      </c>
      <c r="K39" s="23">
        <v>4</v>
      </c>
      <c r="L39" s="22">
        <f>+Tabla1[[#This Row],[CANTIDAD ELEMENTOS APOYO SOSTENIMIENTO FIC]]*Tabla1[[#This Row],[TVEC 30/11/2023]]</f>
        <v>546924</v>
      </c>
      <c r="M39" s="15">
        <f>+Tabla1[[#This Row],[TOTAL MONITORIAS]]+Tabla1[[#This Row],[TOTAL APOYO SOSTENIMIENTO REGULAR]]+Tabla1[[#This Row],[TOTAL APOYO SOSTENIMIENTO FIC]]</f>
        <v>546924</v>
      </c>
    </row>
    <row r="40" spans="1:13" ht="76.5">
      <c r="A40" s="8">
        <v>47</v>
      </c>
      <c r="B40" s="48" t="s">
        <v>55</v>
      </c>
      <c r="C40" s="49" t="s">
        <v>18</v>
      </c>
      <c r="D40" s="50">
        <f>Tabla1[[#This Row],[CANTIDAD ELEMENTOS APOYO SOSTENIMIENTO FIC]]</f>
        <v>11</v>
      </c>
      <c r="E40" s="10">
        <v>136731</v>
      </c>
      <c r="F40" s="18" t="s">
        <v>16</v>
      </c>
      <c r="G40" s="41"/>
      <c r="H40" s="40">
        <f>+Tabla1[[#This Row],[CANTIDAD ELEMENTOS DE MONITORIAS]]*Tabla1[[#This Row],[TVEC 30/11/2023]]</f>
        <v>0</v>
      </c>
      <c r="I40" s="32"/>
      <c r="J40" s="31">
        <f>+Tabla1[[#This Row],[CANTIDAD ELEMENTOS APOYO SOSTENIMIENTO REGULAR]]*Tabla1[[#This Row],[TVEC 30/11/2023]]</f>
        <v>0</v>
      </c>
      <c r="K40" s="23">
        <v>11</v>
      </c>
      <c r="L40" s="22">
        <f>+Tabla1[[#This Row],[CANTIDAD ELEMENTOS APOYO SOSTENIMIENTO FIC]]*Tabla1[[#This Row],[TVEC 30/11/2023]]</f>
        <v>1504041</v>
      </c>
      <c r="M40" s="15">
        <f>+Tabla1[[#This Row],[TOTAL MONITORIAS]]+Tabla1[[#This Row],[TOTAL APOYO SOSTENIMIENTO REGULAR]]+Tabla1[[#This Row],[TOTAL APOYO SOSTENIMIENTO FIC]]</f>
        <v>1504041</v>
      </c>
    </row>
    <row r="41" spans="1:13" ht="76.5">
      <c r="A41" s="8">
        <v>48</v>
      </c>
      <c r="B41" s="48" t="s">
        <v>56</v>
      </c>
      <c r="C41" s="49" t="s">
        <v>18</v>
      </c>
      <c r="D41" s="50">
        <f>Tabla1[[#This Row],[CANTIDAD ELEMENTOS APOYO SOSTENIMIENTO FIC]]</f>
        <v>15</v>
      </c>
      <c r="E41" s="10">
        <v>136731</v>
      </c>
      <c r="F41" s="18" t="s">
        <v>16</v>
      </c>
      <c r="G41" s="41"/>
      <c r="H41" s="40">
        <f>+Tabla1[[#This Row],[CANTIDAD ELEMENTOS DE MONITORIAS]]*Tabla1[[#This Row],[TVEC 30/11/2023]]</f>
        <v>0</v>
      </c>
      <c r="I41" s="32"/>
      <c r="J41" s="31">
        <f>+Tabla1[[#This Row],[CANTIDAD ELEMENTOS APOYO SOSTENIMIENTO REGULAR]]*Tabla1[[#This Row],[TVEC 30/11/2023]]</f>
        <v>0</v>
      </c>
      <c r="K41" s="23">
        <v>15</v>
      </c>
      <c r="L41" s="22">
        <f>+Tabla1[[#This Row],[CANTIDAD ELEMENTOS APOYO SOSTENIMIENTO FIC]]*Tabla1[[#This Row],[TVEC 30/11/2023]]</f>
        <v>2050965</v>
      </c>
      <c r="M41" s="15">
        <f>+Tabla1[[#This Row],[TOTAL MONITORIAS]]+Tabla1[[#This Row],[TOTAL APOYO SOSTENIMIENTO REGULAR]]+Tabla1[[#This Row],[TOTAL APOYO SOSTENIMIENTO FIC]]</f>
        <v>2050965</v>
      </c>
    </row>
    <row r="42" spans="1:13" ht="76.5">
      <c r="A42" s="8">
        <v>49</v>
      </c>
      <c r="B42" s="48" t="s">
        <v>57</v>
      </c>
      <c r="C42" s="49" t="s">
        <v>18</v>
      </c>
      <c r="D42" s="50">
        <f>Tabla1[[#This Row],[CANTIDAD ELEMENTOS APOYO SOSTENIMIENTO FIC]]</f>
        <v>11</v>
      </c>
      <c r="E42" s="10">
        <v>136731</v>
      </c>
      <c r="F42" s="18" t="s">
        <v>16</v>
      </c>
      <c r="G42" s="41"/>
      <c r="H42" s="40">
        <f>+Tabla1[[#This Row],[CANTIDAD ELEMENTOS DE MONITORIAS]]*Tabla1[[#This Row],[TVEC 30/11/2023]]</f>
        <v>0</v>
      </c>
      <c r="I42" s="32"/>
      <c r="J42" s="31">
        <f>+Tabla1[[#This Row],[CANTIDAD ELEMENTOS APOYO SOSTENIMIENTO REGULAR]]*Tabla1[[#This Row],[TVEC 30/11/2023]]</f>
        <v>0</v>
      </c>
      <c r="K42" s="23">
        <v>11</v>
      </c>
      <c r="L42" s="22">
        <f>+Tabla1[[#This Row],[CANTIDAD ELEMENTOS APOYO SOSTENIMIENTO FIC]]*Tabla1[[#This Row],[TVEC 30/11/2023]]</f>
        <v>1504041</v>
      </c>
      <c r="M42" s="15">
        <f>+Tabla1[[#This Row],[TOTAL MONITORIAS]]+Tabla1[[#This Row],[TOTAL APOYO SOSTENIMIENTO REGULAR]]+Tabla1[[#This Row],[TOTAL APOYO SOSTENIMIENTO FIC]]</f>
        <v>1504041</v>
      </c>
    </row>
    <row r="43" spans="1:13" ht="76.5">
      <c r="A43" s="8">
        <v>50</v>
      </c>
      <c r="B43" s="48" t="s">
        <v>58</v>
      </c>
      <c r="C43" s="49" t="s">
        <v>18</v>
      </c>
      <c r="D43" s="50">
        <f>Tabla1[[#This Row],[CANTIDAD ELEMENTOS APOYO SOSTENIMIENTO FIC]]</f>
        <v>2</v>
      </c>
      <c r="E43" s="10">
        <v>136731</v>
      </c>
      <c r="F43" s="18" t="s">
        <v>16</v>
      </c>
      <c r="G43" s="41"/>
      <c r="H43" s="40">
        <f>+Tabla1[[#This Row],[CANTIDAD ELEMENTOS DE MONITORIAS]]*Tabla1[[#This Row],[TVEC 30/11/2023]]</f>
        <v>0</v>
      </c>
      <c r="I43" s="32"/>
      <c r="J43" s="31">
        <f>+Tabla1[[#This Row],[CANTIDAD ELEMENTOS APOYO SOSTENIMIENTO REGULAR]]*Tabla1[[#This Row],[TVEC 30/11/2023]]</f>
        <v>0</v>
      </c>
      <c r="K43" s="23">
        <v>2</v>
      </c>
      <c r="L43" s="22">
        <f>+Tabla1[[#This Row],[CANTIDAD ELEMENTOS APOYO SOSTENIMIENTO FIC]]*Tabla1[[#This Row],[TVEC 30/11/2023]]</f>
        <v>273462</v>
      </c>
      <c r="M43" s="15">
        <f>+Tabla1[[#This Row],[TOTAL MONITORIAS]]+Tabla1[[#This Row],[TOTAL APOYO SOSTENIMIENTO REGULAR]]+Tabla1[[#This Row],[TOTAL APOYO SOSTENIMIENTO FIC]]</f>
        <v>273462</v>
      </c>
    </row>
    <row r="44" spans="1:13" ht="76.5">
      <c r="A44" s="8">
        <v>51</v>
      </c>
      <c r="B44" s="48" t="s">
        <v>59</v>
      </c>
      <c r="C44" s="49" t="s">
        <v>18</v>
      </c>
      <c r="D44" s="50">
        <f>Tabla1[[#This Row],[CANTIDAD ELEMENTOS APOYO SOSTENIMIENTO FIC]]</f>
        <v>4</v>
      </c>
      <c r="E44" s="10">
        <v>136731</v>
      </c>
      <c r="F44" s="18" t="s">
        <v>16</v>
      </c>
      <c r="G44" s="41"/>
      <c r="H44" s="40">
        <f>+Tabla1[[#This Row],[CANTIDAD ELEMENTOS DE MONITORIAS]]*Tabla1[[#This Row],[TVEC 30/11/2023]]</f>
        <v>0</v>
      </c>
      <c r="I44" s="32"/>
      <c r="J44" s="31">
        <f>+Tabla1[[#This Row],[CANTIDAD ELEMENTOS APOYO SOSTENIMIENTO REGULAR]]*Tabla1[[#This Row],[TVEC 30/11/2023]]</f>
        <v>0</v>
      </c>
      <c r="K44" s="23">
        <v>4</v>
      </c>
      <c r="L44" s="22">
        <f>+Tabla1[[#This Row],[CANTIDAD ELEMENTOS APOYO SOSTENIMIENTO FIC]]*Tabla1[[#This Row],[TVEC 30/11/2023]]</f>
        <v>546924</v>
      </c>
      <c r="M44" s="15">
        <f>+Tabla1[[#This Row],[TOTAL MONITORIAS]]+Tabla1[[#This Row],[TOTAL APOYO SOSTENIMIENTO REGULAR]]+Tabla1[[#This Row],[TOTAL APOYO SOSTENIMIENTO FIC]]</f>
        <v>546924</v>
      </c>
    </row>
    <row r="45" spans="1:13" ht="89.25">
      <c r="A45" s="8">
        <v>52</v>
      </c>
      <c r="B45" s="46" t="s">
        <v>60</v>
      </c>
      <c r="C45" s="47" t="s">
        <v>22</v>
      </c>
      <c r="D45" s="50">
        <f>+Tabla1[[#This Row],[CANTIDAD ELEMENTOS DE MONITORIAS]]+Tabla1[[#This Row],[CANTIDAD ELEMENTOS APOYO SOSTENIMIENTO REGULAR]]+Tabla1[[#This Row],[CANTIDAD ELEMENTOS APOYO SOSTENIMIENTO FIC]]</f>
        <v>8</v>
      </c>
      <c r="E45" s="11">
        <v>44982</v>
      </c>
      <c r="F45" s="18" t="s">
        <v>16</v>
      </c>
      <c r="G45" s="41"/>
      <c r="H45" s="40">
        <f>+Tabla1[[#This Row],[CANTIDAD ELEMENTOS DE MONITORIAS]]*Tabla1[[#This Row],[TVEC 30/11/2023]]</f>
        <v>0</v>
      </c>
      <c r="I45" s="32">
        <v>8</v>
      </c>
      <c r="J45" s="31">
        <f>+Tabla1[[#This Row],[CANTIDAD ELEMENTOS APOYO SOSTENIMIENTO REGULAR]]*Tabla1[[#This Row],[TVEC 30/11/2023]]</f>
        <v>359856</v>
      </c>
      <c r="K45" s="23"/>
      <c r="L45" s="22">
        <f>+Tabla1[[#This Row],[CANTIDAD ELEMENTOS APOYO SOSTENIMIENTO FIC]]*Tabla1[[#This Row],[TVEC 30/11/2023]]</f>
        <v>0</v>
      </c>
      <c r="M45" s="15">
        <f>+Tabla1[[#This Row],[TOTAL MONITORIAS]]+Tabla1[[#This Row],[TOTAL APOYO SOSTENIMIENTO REGULAR]]+Tabla1[[#This Row],[TOTAL APOYO SOSTENIMIENTO FIC]]</f>
        <v>359856</v>
      </c>
    </row>
    <row r="46" spans="1:13" ht="76.5">
      <c r="A46" s="8">
        <v>53</v>
      </c>
      <c r="B46" s="46" t="s">
        <v>61</v>
      </c>
      <c r="C46" s="47" t="s">
        <v>22</v>
      </c>
      <c r="D46" s="50">
        <f>+Tabla1[[#This Row],[CANTIDAD ELEMENTOS DE MONITORIAS]]+Tabla1[[#This Row],[CANTIDAD ELEMENTOS APOYO SOSTENIMIENTO REGULAR]]+Tabla1[[#This Row],[CANTIDAD ELEMENTOS APOYO SOSTENIMIENTO FIC]]</f>
        <v>2</v>
      </c>
      <c r="E46" s="11">
        <v>220388</v>
      </c>
      <c r="F46" s="18" t="s">
        <v>16</v>
      </c>
      <c r="G46" s="41"/>
      <c r="H46" s="40">
        <f>+Tabla1[[#This Row],[CANTIDAD ELEMENTOS DE MONITORIAS]]*Tabla1[[#This Row],[TVEC 30/11/2023]]</f>
        <v>0</v>
      </c>
      <c r="I46" s="32">
        <v>2</v>
      </c>
      <c r="J46" s="31">
        <f>+Tabla1[[#This Row],[CANTIDAD ELEMENTOS APOYO SOSTENIMIENTO REGULAR]]*Tabla1[[#This Row],[TVEC 30/11/2023]]</f>
        <v>440776</v>
      </c>
      <c r="K46" s="23"/>
      <c r="L46" s="22">
        <f>+Tabla1[[#This Row],[CANTIDAD ELEMENTOS APOYO SOSTENIMIENTO FIC]]*Tabla1[[#This Row],[TVEC 30/11/2023]]</f>
        <v>0</v>
      </c>
      <c r="M46" s="15">
        <f>+Tabla1[[#This Row],[TOTAL MONITORIAS]]+Tabla1[[#This Row],[TOTAL APOYO SOSTENIMIENTO REGULAR]]+Tabla1[[#This Row],[TOTAL APOYO SOSTENIMIENTO FIC]]</f>
        <v>440776</v>
      </c>
    </row>
    <row r="47" spans="1:13" ht="102">
      <c r="A47" s="8">
        <v>54</v>
      </c>
      <c r="B47" s="48" t="s">
        <v>62</v>
      </c>
      <c r="C47" s="49" t="s">
        <v>22</v>
      </c>
      <c r="D47" s="50">
        <f>+Tabla1[[#This Row],[CANTIDAD ELEMENTOS DE MONITORIAS]]+Tabla1[[#This Row],[CANTIDAD ELEMENTOS APOYO SOSTENIMIENTO REGULAR]]+Tabla1[[#This Row],[CANTIDAD ELEMENTOS APOYO SOSTENIMIENTO FIC]]</f>
        <v>11</v>
      </c>
      <c r="E47" s="10">
        <v>37961</v>
      </c>
      <c r="F47" s="18" t="s">
        <v>16</v>
      </c>
      <c r="G47" s="39"/>
      <c r="H47" s="40">
        <f>+Tabla1[[#This Row],[CANTIDAD ELEMENTOS DE MONITORIAS]]*Tabla1[[#This Row],[TVEC 30/11/2023]]</f>
        <v>0</v>
      </c>
      <c r="I47" s="30">
        <v>11</v>
      </c>
      <c r="J47" s="31">
        <f>+Tabla1[[#This Row],[CANTIDAD ELEMENTOS APOYO SOSTENIMIENTO REGULAR]]*Tabla1[[#This Row],[TVEC 30/11/2023]]</f>
        <v>417571</v>
      </c>
      <c r="K47" s="21"/>
      <c r="L47" s="22">
        <f>+Tabla1[[#This Row],[CANTIDAD ELEMENTOS APOYO SOSTENIMIENTO FIC]]*Tabla1[[#This Row],[TVEC 30/11/2023]]</f>
        <v>0</v>
      </c>
      <c r="M47" s="17">
        <f>+Tabla1[[#This Row],[TOTAL MONITORIAS]]+Tabla1[[#This Row],[TOTAL APOYO SOSTENIMIENTO REGULAR]]+Tabla1[[#This Row],[TOTAL APOYO SOSTENIMIENTO FIC]]</f>
        <v>417571</v>
      </c>
    </row>
    <row r="48" spans="1:13" ht="114.75">
      <c r="A48" s="8">
        <v>55</v>
      </c>
      <c r="B48" s="48" t="s">
        <v>63</v>
      </c>
      <c r="C48" s="49" t="s">
        <v>22</v>
      </c>
      <c r="D48" s="50">
        <f>+Tabla1[[#This Row],[CANTIDAD ELEMENTOS DE MONITORIAS]]+Tabla1[[#This Row],[CANTIDAD ELEMENTOS APOYO SOSTENIMIENTO REGULAR]]+Tabla1[[#This Row],[CANTIDAD ELEMENTOS APOYO SOSTENIMIENTO FIC]]</f>
        <v>51</v>
      </c>
      <c r="E48" s="10">
        <v>32606</v>
      </c>
      <c r="F48" s="18" t="s">
        <v>16</v>
      </c>
      <c r="G48" s="39"/>
      <c r="H48" s="40">
        <f>+Tabla1[[#This Row],[CANTIDAD ELEMENTOS DE MONITORIAS]]*Tabla1[[#This Row],[TVEC 30/11/2023]]</f>
        <v>0</v>
      </c>
      <c r="I48" s="30"/>
      <c r="J48" s="31">
        <f>+Tabla1[[#This Row],[CANTIDAD ELEMENTOS APOYO SOSTENIMIENTO REGULAR]]*Tabla1[[#This Row],[TVEC 30/11/2023]]</f>
        <v>0</v>
      </c>
      <c r="K48" s="21">
        <v>51</v>
      </c>
      <c r="L48" s="22">
        <f>+Tabla1[[#This Row],[CANTIDAD ELEMENTOS APOYO SOSTENIMIENTO FIC]]*Tabla1[[#This Row],[TVEC 30/11/2023]]</f>
        <v>1662906</v>
      </c>
      <c r="M48" s="17">
        <f>+Tabla1[[#This Row],[TOTAL MONITORIAS]]+Tabla1[[#This Row],[TOTAL APOYO SOSTENIMIENTO REGULAR]]+Tabla1[[#This Row],[TOTAL APOYO SOSTENIMIENTO FIC]]</f>
        <v>1662906</v>
      </c>
    </row>
    <row r="49" spans="1:13" ht="76.5">
      <c r="A49" s="8">
        <v>56</v>
      </c>
      <c r="B49" s="48" t="s">
        <v>64</v>
      </c>
      <c r="C49" s="49" t="s">
        <v>22</v>
      </c>
      <c r="D49" s="50">
        <f>+Tabla1[[#This Row],[CANTIDAD ELEMENTOS DE MONITORIAS]]+Tabla1[[#This Row],[CANTIDAD ELEMENTOS APOYO SOSTENIMIENTO REGULAR]]+Tabla1[[#This Row],[CANTIDAD ELEMENTOS APOYO SOSTENIMIENTO FIC]]</f>
        <v>51</v>
      </c>
      <c r="E49" s="10">
        <v>39270</v>
      </c>
      <c r="F49" s="18" t="s">
        <v>16</v>
      </c>
      <c r="G49" s="39"/>
      <c r="H49" s="40">
        <f>+Tabla1[[#This Row],[CANTIDAD ELEMENTOS DE MONITORIAS]]*Tabla1[[#This Row],[TVEC 30/11/2023]]</f>
        <v>0</v>
      </c>
      <c r="I49" s="30"/>
      <c r="J49" s="31">
        <f>+Tabla1[[#This Row],[CANTIDAD ELEMENTOS APOYO SOSTENIMIENTO REGULAR]]*Tabla1[[#This Row],[TVEC 30/11/2023]]</f>
        <v>0</v>
      </c>
      <c r="K49" s="21">
        <v>51</v>
      </c>
      <c r="L49" s="22">
        <f>+Tabla1[[#This Row],[CANTIDAD ELEMENTOS APOYO SOSTENIMIENTO FIC]]*Tabla1[[#This Row],[TVEC 30/11/2023]]</f>
        <v>2002770</v>
      </c>
      <c r="M49" s="17">
        <f>+Tabla1[[#This Row],[TOTAL MONITORIAS]]+Tabla1[[#This Row],[TOTAL APOYO SOSTENIMIENTO REGULAR]]+Tabla1[[#This Row],[TOTAL APOYO SOSTENIMIENTO FIC]]</f>
        <v>2002770</v>
      </c>
    </row>
    <row r="50" spans="1:13" ht="102">
      <c r="A50" s="8">
        <v>57</v>
      </c>
      <c r="B50" s="48" t="s">
        <v>65</v>
      </c>
      <c r="C50" s="49" t="s">
        <v>22</v>
      </c>
      <c r="D50" s="50">
        <f>+Tabla1[[#This Row],[CANTIDAD ELEMENTOS DE MONITORIAS]]+Tabla1[[#This Row],[CANTIDAD ELEMENTOS APOYO SOSTENIMIENTO REGULAR]]+Tabla1[[#This Row],[CANTIDAD ELEMENTOS APOYO SOSTENIMIENTO FIC]]</f>
        <v>15</v>
      </c>
      <c r="E50" s="10">
        <v>9044</v>
      </c>
      <c r="F50" s="18" t="s">
        <v>16</v>
      </c>
      <c r="G50" s="39"/>
      <c r="H50" s="40">
        <f>+Tabla1[[#This Row],[CANTIDAD ELEMENTOS DE MONITORIAS]]*Tabla1[[#This Row],[TVEC 30/11/2023]]</f>
        <v>0</v>
      </c>
      <c r="I50" s="30"/>
      <c r="J50" s="31">
        <f>+Tabla1[[#This Row],[CANTIDAD ELEMENTOS APOYO SOSTENIMIENTO REGULAR]]*Tabla1[[#This Row],[TVEC 30/11/2023]]</f>
        <v>0</v>
      </c>
      <c r="K50" s="21">
        <v>15</v>
      </c>
      <c r="L50" s="22">
        <f>+Tabla1[[#This Row],[CANTIDAD ELEMENTOS APOYO SOSTENIMIENTO FIC]]*Tabla1[[#This Row],[TVEC 30/11/2023]]</f>
        <v>135660</v>
      </c>
      <c r="M50" s="17">
        <f>+Tabla1[[#This Row],[TOTAL MONITORIAS]]+Tabla1[[#This Row],[TOTAL APOYO SOSTENIMIENTO REGULAR]]+Tabla1[[#This Row],[TOTAL APOYO SOSTENIMIENTO FIC]]</f>
        <v>135660</v>
      </c>
    </row>
    <row r="51" spans="1:13" ht="89.25">
      <c r="A51" s="8">
        <v>58</v>
      </c>
      <c r="B51" s="48" t="s">
        <v>66</v>
      </c>
      <c r="C51" s="49" t="s">
        <v>22</v>
      </c>
      <c r="D51" s="50">
        <f>+Tabla1[[#This Row],[CANTIDAD ELEMENTOS DE MONITORIAS]]+Tabla1[[#This Row],[CANTIDAD ELEMENTOS APOYO SOSTENIMIENTO REGULAR]]+Tabla1[[#This Row],[CANTIDAD ELEMENTOS APOYO SOSTENIMIENTO FIC]]</f>
        <v>15</v>
      </c>
      <c r="E51" s="10">
        <v>12376</v>
      </c>
      <c r="F51" s="18" t="s">
        <v>16</v>
      </c>
      <c r="G51" s="39"/>
      <c r="H51" s="40">
        <f>+Tabla1[[#This Row],[CANTIDAD ELEMENTOS DE MONITORIAS]]*Tabla1[[#This Row],[TVEC 30/11/2023]]</f>
        <v>0</v>
      </c>
      <c r="I51" s="30"/>
      <c r="J51" s="31">
        <f>+Tabla1[[#This Row],[CANTIDAD ELEMENTOS APOYO SOSTENIMIENTO REGULAR]]*Tabla1[[#This Row],[TVEC 30/11/2023]]</f>
        <v>0</v>
      </c>
      <c r="K51" s="21">
        <v>15</v>
      </c>
      <c r="L51" s="22">
        <f>+Tabla1[[#This Row],[CANTIDAD ELEMENTOS APOYO SOSTENIMIENTO FIC]]*Tabla1[[#This Row],[TVEC 30/11/2023]]</f>
        <v>185640</v>
      </c>
      <c r="M51" s="17">
        <f>+Tabla1[[#This Row],[TOTAL MONITORIAS]]+Tabla1[[#This Row],[TOTAL APOYO SOSTENIMIENTO REGULAR]]+Tabla1[[#This Row],[TOTAL APOYO SOSTENIMIENTO FIC]]</f>
        <v>185640</v>
      </c>
    </row>
    <row r="52" spans="1:13" ht="127.5">
      <c r="A52" s="8">
        <v>59</v>
      </c>
      <c r="B52" s="48" t="s">
        <v>67</v>
      </c>
      <c r="C52" s="49" t="s">
        <v>18</v>
      </c>
      <c r="D52" s="50">
        <f>+Tabla1[[#This Row],[CANTIDAD ELEMENTOS DE MONITORIAS]]+Tabla1[[#This Row],[CANTIDAD ELEMENTOS APOYO SOSTENIMIENTO REGULAR]]+Tabla1[[#This Row],[CANTIDAD ELEMENTOS APOYO SOSTENIMIENTO FIC]]</f>
        <v>55</v>
      </c>
      <c r="E52" s="10">
        <v>2499</v>
      </c>
      <c r="F52" s="18" t="s">
        <v>16</v>
      </c>
      <c r="G52" s="39"/>
      <c r="H52" s="40">
        <f>+Tabla1[[#This Row],[CANTIDAD ELEMENTOS DE MONITORIAS]]*Tabla1[[#This Row],[TVEC 30/11/2023]]</f>
        <v>0</v>
      </c>
      <c r="I52" s="30"/>
      <c r="J52" s="31">
        <f>+Tabla1[[#This Row],[CANTIDAD ELEMENTOS APOYO SOSTENIMIENTO REGULAR]]*Tabla1[[#This Row],[TVEC 30/11/2023]]</f>
        <v>0</v>
      </c>
      <c r="K52" s="21">
        <v>55</v>
      </c>
      <c r="L52" s="22">
        <f>+Tabla1[[#This Row],[CANTIDAD ELEMENTOS APOYO SOSTENIMIENTO FIC]]*Tabla1[[#This Row],[TVEC 30/11/2023]]</f>
        <v>137445</v>
      </c>
      <c r="M52" s="17">
        <f>+Tabla1[[#This Row],[TOTAL MONITORIAS]]+Tabla1[[#This Row],[TOTAL APOYO SOSTENIMIENTO REGULAR]]+Tabla1[[#This Row],[TOTAL APOYO SOSTENIMIENTO FIC]]</f>
        <v>137445</v>
      </c>
    </row>
    <row r="53" spans="1:13" ht="127.5">
      <c r="A53" s="8">
        <v>60</v>
      </c>
      <c r="B53" s="48" t="s">
        <v>68</v>
      </c>
      <c r="C53" s="49" t="s">
        <v>22</v>
      </c>
      <c r="D53" s="50">
        <f>+Tabla1[[#This Row],[CANTIDAD ELEMENTOS DE MONITORIAS]]+Tabla1[[#This Row],[CANTIDAD ELEMENTOS APOYO SOSTENIMIENTO REGULAR]]+Tabla1[[#This Row],[CANTIDAD ELEMENTOS APOYO SOSTENIMIENTO FIC]]</f>
        <v>51</v>
      </c>
      <c r="E53" s="10">
        <v>40698</v>
      </c>
      <c r="F53" s="18" t="s">
        <v>16</v>
      </c>
      <c r="G53" s="39"/>
      <c r="H53" s="40">
        <f>+Tabla1[[#This Row],[CANTIDAD ELEMENTOS DE MONITORIAS]]*Tabla1[[#This Row],[TVEC 30/11/2023]]</f>
        <v>0</v>
      </c>
      <c r="I53" s="30">
        <v>16</v>
      </c>
      <c r="J53" s="31">
        <f>+Tabla1[[#This Row],[CANTIDAD ELEMENTOS APOYO SOSTENIMIENTO REGULAR]]*Tabla1[[#This Row],[TVEC 30/11/2023]]</f>
        <v>651168</v>
      </c>
      <c r="K53" s="21">
        <v>35</v>
      </c>
      <c r="L53" s="22">
        <f>+Tabla1[[#This Row],[CANTIDAD ELEMENTOS APOYO SOSTENIMIENTO FIC]]*Tabla1[[#This Row],[TVEC 30/11/2023]]</f>
        <v>1424430</v>
      </c>
      <c r="M53" s="17">
        <f>+Tabla1[[#This Row],[TOTAL MONITORIAS]]+Tabla1[[#This Row],[TOTAL APOYO SOSTENIMIENTO REGULAR]]+Tabla1[[#This Row],[TOTAL APOYO SOSTENIMIENTO FIC]]</f>
        <v>2075598</v>
      </c>
    </row>
    <row r="54" spans="1:13" ht="76.5">
      <c r="A54" s="8">
        <v>61</v>
      </c>
      <c r="B54" s="48" t="s">
        <v>69</v>
      </c>
      <c r="C54" s="49" t="s">
        <v>22</v>
      </c>
      <c r="D54" s="50">
        <f>+Tabla1[[#This Row],[CANTIDAD ELEMENTOS DE MONITORIAS]]+Tabla1[[#This Row],[CANTIDAD ELEMENTOS APOYO SOSTENIMIENTO REGULAR]]+Tabla1[[#This Row],[CANTIDAD ELEMENTOS APOYO SOSTENIMIENTO FIC]]</f>
        <v>58</v>
      </c>
      <c r="E54" s="10">
        <v>4284</v>
      </c>
      <c r="F54" s="18" t="s">
        <v>16</v>
      </c>
      <c r="G54" s="39">
        <v>33</v>
      </c>
      <c r="H54" s="40">
        <f>+Tabla1[[#This Row],[CANTIDAD ELEMENTOS DE MONITORIAS]]*Tabla1[[#This Row],[TVEC 30/11/2023]]</f>
        <v>141372</v>
      </c>
      <c r="I54" s="30">
        <v>25</v>
      </c>
      <c r="J54" s="31">
        <f>+Tabla1[[#This Row],[CANTIDAD ELEMENTOS APOYO SOSTENIMIENTO REGULAR]]*Tabla1[[#This Row],[TVEC 30/11/2023]]</f>
        <v>107100</v>
      </c>
      <c r="K54" s="21"/>
      <c r="L54" s="22">
        <f>+Tabla1[[#This Row],[CANTIDAD ELEMENTOS APOYO SOSTENIMIENTO FIC]]*Tabla1[[#This Row],[TVEC 30/11/2023]]</f>
        <v>0</v>
      </c>
      <c r="M54" s="17">
        <f>+Tabla1[[#This Row],[TOTAL MONITORIAS]]+Tabla1[[#This Row],[TOTAL APOYO SOSTENIMIENTO REGULAR]]+Tabla1[[#This Row],[TOTAL APOYO SOSTENIMIENTO FIC]]</f>
        <v>248472</v>
      </c>
    </row>
    <row r="55" spans="1:13" ht="89.25">
      <c r="A55" s="8">
        <v>62</v>
      </c>
      <c r="B55" s="48" t="s">
        <v>70</v>
      </c>
      <c r="C55" s="49" t="s">
        <v>71</v>
      </c>
      <c r="D55" s="50">
        <f>+Tabla1[[#This Row],[CANTIDAD ELEMENTOS DE MONITORIAS]]+Tabla1[[#This Row],[CANTIDAD ELEMENTOS APOYO SOSTENIMIENTO REGULAR]]+Tabla1[[#This Row],[CANTIDAD ELEMENTOS APOYO SOSTENIMIENTO FIC]]</f>
        <v>35</v>
      </c>
      <c r="E55" s="10">
        <v>33558</v>
      </c>
      <c r="F55" s="18" t="s">
        <v>16</v>
      </c>
      <c r="G55" s="39">
        <v>25</v>
      </c>
      <c r="H55" s="40">
        <f>+Tabla1[[#This Row],[CANTIDAD ELEMENTOS DE MONITORIAS]]*Tabla1[[#This Row],[TVEC 30/11/2023]]</f>
        <v>838950</v>
      </c>
      <c r="I55" s="30">
        <v>10</v>
      </c>
      <c r="J55" s="31">
        <f>+Tabla1[[#This Row],[CANTIDAD ELEMENTOS APOYO SOSTENIMIENTO REGULAR]]*Tabla1[[#This Row],[TVEC 30/11/2023]]</f>
        <v>335580</v>
      </c>
      <c r="K55" s="21"/>
      <c r="L55" s="22">
        <f>+Tabla1[[#This Row],[CANTIDAD ELEMENTOS APOYO SOSTENIMIENTO FIC]]*Tabla1[[#This Row],[TVEC 30/11/2023]]</f>
        <v>0</v>
      </c>
      <c r="M55" s="17">
        <f>+Tabla1[[#This Row],[TOTAL MONITORIAS]]+Tabla1[[#This Row],[TOTAL APOYO SOSTENIMIENTO REGULAR]]+Tabla1[[#This Row],[TOTAL APOYO SOSTENIMIENTO FIC]]</f>
        <v>1174530</v>
      </c>
    </row>
    <row r="56" spans="1:13" ht="76.5">
      <c r="A56" s="8">
        <v>63</v>
      </c>
      <c r="B56" s="48" t="s">
        <v>72</v>
      </c>
      <c r="C56" s="49" t="s">
        <v>22</v>
      </c>
      <c r="D56" s="50">
        <f>+Tabla1[[#This Row],[CANTIDAD ELEMENTOS DE MONITORIAS]]+Tabla1[[#This Row],[CANTIDAD ELEMENTOS APOYO SOSTENIMIENTO REGULAR]]+Tabla1[[#This Row],[CANTIDAD ELEMENTOS APOYO SOSTENIMIENTO FIC]]</f>
        <v>5</v>
      </c>
      <c r="E56" s="10">
        <v>77112</v>
      </c>
      <c r="F56" s="18" t="s">
        <v>16</v>
      </c>
      <c r="G56" s="39"/>
      <c r="H56" s="40">
        <f>+Tabla1[[#This Row],[CANTIDAD ELEMENTOS DE MONITORIAS]]*Tabla1[[#This Row],[TVEC 30/11/2023]]</f>
        <v>0</v>
      </c>
      <c r="I56" s="30">
        <v>5</v>
      </c>
      <c r="J56" s="31">
        <f>+Tabla1[[#This Row],[CANTIDAD ELEMENTOS APOYO SOSTENIMIENTO REGULAR]]*Tabla1[[#This Row],[TVEC 30/11/2023]]</f>
        <v>385560</v>
      </c>
      <c r="K56" s="21"/>
      <c r="L56" s="22">
        <f>+Tabla1[[#This Row],[CANTIDAD ELEMENTOS APOYO SOSTENIMIENTO FIC]]*Tabla1[[#This Row],[TVEC 30/11/2023]]</f>
        <v>0</v>
      </c>
      <c r="M56" s="17">
        <f>+Tabla1[[#This Row],[TOTAL MONITORIAS]]+Tabla1[[#This Row],[TOTAL APOYO SOSTENIMIENTO REGULAR]]+Tabla1[[#This Row],[TOTAL APOYO SOSTENIMIENTO FIC]]</f>
        <v>385560</v>
      </c>
    </row>
    <row r="57" spans="1:13" ht="76.5">
      <c r="A57" s="8">
        <v>64</v>
      </c>
      <c r="B57" s="48" t="s">
        <v>73</v>
      </c>
      <c r="C57" s="49" t="s">
        <v>22</v>
      </c>
      <c r="D57" s="50">
        <f>+Tabla1[[#This Row],[CANTIDAD ELEMENTOS DE MONITORIAS]]+Tabla1[[#This Row],[CANTIDAD ELEMENTOS APOYO SOSTENIMIENTO REGULAR]]+Tabla1[[#This Row],[CANTIDAD ELEMENTOS APOYO SOSTENIMIENTO FIC]]</f>
        <v>41</v>
      </c>
      <c r="E57" s="10">
        <v>55097</v>
      </c>
      <c r="F57" s="18" t="s">
        <v>16</v>
      </c>
      <c r="G57" s="39"/>
      <c r="H57" s="40">
        <f>+Tabla1[[#This Row],[CANTIDAD ELEMENTOS DE MONITORIAS]]*Tabla1[[#This Row],[TVEC 30/11/2023]]</f>
        <v>0</v>
      </c>
      <c r="I57" s="30">
        <v>20</v>
      </c>
      <c r="J57" s="31">
        <f>+Tabla1[[#This Row],[CANTIDAD ELEMENTOS APOYO SOSTENIMIENTO REGULAR]]*Tabla1[[#This Row],[TVEC 30/11/2023]]</f>
        <v>1101940</v>
      </c>
      <c r="K57" s="21">
        <v>21</v>
      </c>
      <c r="L57" s="22">
        <f>+Tabla1[[#This Row],[CANTIDAD ELEMENTOS APOYO SOSTENIMIENTO FIC]]*Tabla1[[#This Row],[TVEC 30/11/2023]]</f>
        <v>1157037</v>
      </c>
      <c r="M57" s="17">
        <f>+Tabla1[[#This Row],[TOTAL MONITORIAS]]+Tabla1[[#This Row],[TOTAL APOYO SOSTENIMIENTO REGULAR]]+Tabla1[[#This Row],[TOTAL APOYO SOSTENIMIENTO FIC]]</f>
        <v>2258977</v>
      </c>
    </row>
    <row r="58" spans="1:13" ht="89.25">
      <c r="A58" s="8">
        <v>65</v>
      </c>
      <c r="B58" s="48" t="s">
        <v>74</v>
      </c>
      <c r="C58" s="49" t="s">
        <v>22</v>
      </c>
      <c r="D58" s="50">
        <f>+Tabla1[[#This Row],[CANTIDAD ELEMENTOS DE MONITORIAS]]+Tabla1[[#This Row],[CANTIDAD ELEMENTOS APOYO SOSTENIMIENTO REGULAR]]+Tabla1[[#This Row],[CANTIDAD ELEMENTOS APOYO SOSTENIMIENTO FIC]]</f>
        <v>41</v>
      </c>
      <c r="E58" s="10">
        <v>69258</v>
      </c>
      <c r="F58" s="18" t="s">
        <v>16</v>
      </c>
      <c r="G58" s="39"/>
      <c r="H58" s="40">
        <f>+Tabla1[[#This Row],[CANTIDAD ELEMENTOS DE MONITORIAS]]*Tabla1[[#This Row],[TVEC 30/11/2023]]</f>
        <v>0</v>
      </c>
      <c r="I58" s="30">
        <v>19</v>
      </c>
      <c r="J58" s="31">
        <f>+Tabla1[[#This Row],[CANTIDAD ELEMENTOS APOYO SOSTENIMIENTO REGULAR]]*Tabla1[[#This Row],[TVEC 30/11/2023]]</f>
        <v>1315902</v>
      </c>
      <c r="K58" s="21">
        <v>22</v>
      </c>
      <c r="L58" s="22">
        <f>+Tabla1[[#This Row],[CANTIDAD ELEMENTOS APOYO SOSTENIMIENTO FIC]]*Tabla1[[#This Row],[TVEC 30/11/2023]]</f>
        <v>1523676</v>
      </c>
      <c r="M58" s="17">
        <f>+Tabla1[[#This Row],[TOTAL MONITORIAS]]+Tabla1[[#This Row],[TOTAL APOYO SOSTENIMIENTO REGULAR]]+Tabla1[[#This Row],[TOTAL APOYO SOSTENIMIENTO FIC]]</f>
        <v>2839578</v>
      </c>
    </row>
    <row r="59" spans="1:13" ht="115.5" thickBot="1">
      <c r="A59" s="8">
        <v>66</v>
      </c>
      <c r="B59" s="46" t="s">
        <v>75</v>
      </c>
      <c r="C59" s="47" t="s">
        <v>22</v>
      </c>
      <c r="D59" s="50">
        <f>+Tabla1[[#This Row],[CANTIDAD ELEMENTOS DE MONITORIAS]]+Tabla1[[#This Row],[CANTIDAD ELEMENTOS APOYO SOSTENIMIENTO REGULAR]]+Tabla1[[#This Row],[CANTIDAD ELEMENTOS APOYO SOSTENIMIENTO FIC]]</f>
        <v>14</v>
      </c>
      <c r="E59" s="11">
        <v>64022</v>
      </c>
      <c r="F59" s="18" t="s">
        <v>16</v>
      </c>
      <c r="G59" s="42">
        <v>4</v>
      </c>
      <c r="H59" s="43">
        <f>+Tabla1[[#This Row],[CANTIDAD ELEMENTOS DE MONITORIAS]]*Tabla1[[#This Row],[TVEC 30/11/2023]]</f>
        <v>256088</v>
      </c>
      <c r="I59" s="33">
        <v>10</v>
      </c>
      <c r="J59" s="34">
        <f>+Tabla1[[#This Row],[CANTIDAD ELEMENTOS APOYO SOSTENIMIENTO REGULAR]]*Tabla1[[#This Row],[TVEC 30/11/2023]]</f>
        <v>640220</v>
      </c>
      <c r="K59" s="24"/>
      <c r="L59" s="25">
        <f>+Tabla1[[#This Row],[CANTIDAD ELEMENTOS APOYO SOSTENIMIENTO FIC]]*Tabla1[[#This Row],[TVEC 30/11/2023]]</f>
        <v>0</v>
      </c>
      <c r="M59" s="12">
        <f>+Tabla1[[#This Row],[TOTAL MONITORIAS]]+Tabla1[[#This Row],[TOTAL APOYO SOSTENIMIENTO REGULAR]]+Tabla1[[#This Row],[TOTAL APOYO SOSTENIMIENTO FIC]]</f>
        <v>896308</v>
      </c>
    </row>
    <row r="60" spans="1:13" ht="15.75" customHeight="1" thickBot="1">
      <c r="A60" s="54" t="s">
        <v>76</v>
      </c>
      <c r="B60" s="55"/>
      <c r="C60" s="55"/>
      <c r="D60" s="55"/>
      <c r="E60" s="55"/>
      <c r="F60" s="55"/>
      <c r="G60" s="44"/>
      <c r="H60" s="45">
        <f>SUM(Tabla1[TOTAL MONITORIAS])</f>
        <v>2998800</v>
      </c>
      <c r="I60" s="35"/>
      <c r="J60" s="36">
        <f>SUM(Tabla1[TOTAL APOYO SOSTENIMIENTO REGULAR])</f>
        <v>13602295</v>
      </c>
      <c r="K60" s="26"/>
      <c r="L60" s="27">
        <f>SUM(Tabla1[TOTAL APOYO SOSTENIMIENTO FIC])</f>
        <v>31982440</v>
      </c>
      <c r="M60" s="58">
        <f>SUM(Tabla1[VALOR TOTAL])</f>
        <v>48583535</v>
      </c>
    </row>
    <row r="61" spans="1:13" ht="15.75" customHeight="1" thickBot="1">
      <c r="A61" s="51" t="s">
        <v>77</v>
      </c>
      <c r="B61" s="52"/>
      <c r="C61" s="52"/>
      <c r="D61" s="52"/>
      <c r="E61" s="52"/>
      <c r="F61" s="52"/>
      <c r="G61" s="52"/>
      <c r="H61" s="52"/>
      <c r="I61" s="52"/>
      <c r="J61" s="52"/>
      <c r="K61" s="52"/>
      <c r="L61" s="53"/>
      <c r="M61" s="59"/>
    </row>
    <row r="63" spans="1:13">
      <c r="I63" s="5"/>
      <c r="K63" s="5"/>
    </row>
  </sheetData>
  <sheetProtection selectLockedCells="1"/>
  <mergeCells count="5">
    <mergeCell ref="A61:L61"/>
    <mergeCell ref="A60:F60"/>
    <mergeCell ref="A2:M2"/>
    <mergeCell ref="A1:M1"/>
    <mergeCell ref="M60:M61"/>
  </mergeCells>
  <phoneticPr fontId="7" type="noConversion"/>
  <conditionalFormatting sqref="E4:F59">
    <cfRule type="expression" dxfId="33" priority="2">
      <formula>AND(E4=0,E4&lt;&gt;"")</formula>
    </cfRule>
    <cfRule type="expression" dxfId="32" priority="12">
      <formula>AND(#REF!&gt;0.2,#REF!&lt;&gt;"")</formula>
    </cfRule>
  </conditionalFormatting>
  <conditionalFormatting sqref="G4:M59">
    <cfRule type="containsText" dxfId="31" priority="1" operator="containsText" text="SIN DATOS">
      <formula>NOT(ISERROR(SEARCH("SIN DATOS",G4)))</formula>
    </cfRule>
  </conditionalFormatting>
  <pageMargins left="0.7" right="0.7" top="0.75" bottom="0.75" header="0.3" footer="0.3"/>
  <pageSetup paperSize="9" orientation="portrait" verticalDpi="599"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94034df-474d-4b02-9ca2-944c66351583">
      <Terms xmlns="http://schemas.microsoft.com/office/infopath/2007/PartnerControls"/>
    </lcf76f155ced4ddcb4097134ff3c332f>
    <_ip_UnifiedCompliancePolicyProperties xmlns="http://schemas.microsoft.com/sharepoint/v3" xsi:nil="true"/>
    <TaxCatchAll xmlns="dfcf60e3-6080-4d69-aea6-ccda2266e1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798A1B478BC764FAD73076543E764CD" ma:contentTypeVersion="15" ma:contentTypeDescription="Crear nuevo documento." ma:contentTypeScope="" ma:versionID="cdb4666bd74d241e51c0933722f4fe88">
  <xsd:schema xmlns:xsd="http://www.w3.org/2001/XMLSchema" xmlns:xs="http://www.w3.org/2001/XMLSchema" xmlns:p="http://schemas.microsoft.com/office/2006/metadata/properties" xmlns:ns1="http://schemas.microsoft.com/sharepoint/v3" xmlns:ns2="594034df-474d-4b02-9ca2-944c66351583" xmlns:ns3="dfcf60e3-6080-4d69-aea6-ccda2266e1cc" targetNamespace="http://schemas.microsoft.com/office/2006/metadata/properties" ma:root="true" ma:fieldsID="c2a8b059019d7b6de602f2ba836aaa14" ns1:_="" ns2:_="" ns3:_="">
    <xsd:import namespace="http://schemas.microsoft.com/sharepoint/v3"/>
    <xsd:import namespace="594034df-474d-4b02-9ca2-944c66351583"/>
    <xsd:import namespace="dfcf60e3-6080-4d69-aea6-ccda2266e1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4034df-474d-4b02-9ca2-944c663515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cf60e3-6080-4d69-aea6-ccda2266e1c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ef8c0361-6276-45ee-86f9-67e31d3c98c8}" ma:internalName="TaxCatchAll" ma:showField="CatchAllData" ma:web="dfcf60e3-6080-4d69-aea6-ccda2266e1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4668B4-DCD5-4A4A-8892-999B79140FA6}"/>
</file>

<file path=customXml/itemProps2.xml><?xml version="1.0" encoding="utf-8"?>
<ds:datastoreItem xmlns:ds="http://schemas.openxmlformats.org/officeDocument/2006/customXml" ds:itemID="{02187F90-0DEC-4EC1-A7B9-8734188ECD83}"/>
</file>

<file path=customXml/itemProps3.xml><?xml version="1.0" encoding="utf-8"?>
<ds:datastoreItem xmlns:ds="http://schemas.openxmlformats.org/officeDocument/2006/customXml" ds:itemID="{AF3F2192-FE6A-471B-AD3A-A9E50A1DE2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MIGUEL MURCIA DÍAZ</dc:creator>
  <cp:keywords/>
  <dc:description/>
  <cp:lastModifiedBy>Jorge Leonardo Lavao Hernandez</cp:lastModifiedBy>
  <cp:revision/>
  <dcterms:created xsi:type="dcterms:W3CDTF">2023-10-17T04:42:34Z</dcterms:created>
  <dcterms:modified xsi:type="dcterms:W3CDTF">2023-12-05T20:36:39Z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0x0101008798A1B478BC764FAD73076543E764CD</vt:lpwstr>
  </property>
  <property fmtid="{D5CDD505-2E9C-101B-9397-08002B2CF9AE}" pid="3" name="MSIP_Label_1299739c-ad3d-4908-806e-4d91151a6e13_Enabled">
    <vt:lpwstr>true</vt:lpwstr>
  </property>
  <property fmtid="{D5CDD505-2E9C-101B-9397-08002B2CF9AE}" pid="4" name="MSIP_Label_1299739c-ad3d-4908-806e-4d91151a6e13_SetDate">
    <vt:lpwstr>2023-10-30T20:26:46Z</vt:lpwstr>
  </property>
  <property fmtid="{D5CDD505-2E9C-101B-9397-08002B2CF9AE}" pid="5" name="MSIP_Label_1299739c-ad3d-4908-806e-4d91151a6e13_Method">
    <vt:lpwstr>Standard</vt:lpwstr>
  </property>
  <property fmtid="{D5CDD505-2E9C-101B-9397-08002B2CF9AE}" pid="6" name="MSIP_Label_1299739c-ad3d-4908-806e-4d91151a6e13_Name">
    <vt:lpwstr>All Employees (Unrestricted)</vt:lpwstr>
  </property>
  <property fmtid="{D5CDD505-2E9C-101B-9397-08002B2CF9AE}" pid="7" name="MSIP_Label_1299739c-ad3d-4908-806e-4d91151a6e13_SiteId">
    <vt:lpwstr>cbc2c381-2f2e-4d93-91d1-506c9316ace7</vt:lpwstr>
  </property>
  <property fmtid="{D5CDD505-2E9C-101B-9397-08002B2CF9AE}" pid="8" name="MSIP_Label_1299739c-ad3d-4908-806e-4d91151a6e13_ActionId">
    <vt:lpwstr>8bb18084-00e0-4857-bf0a-1ba9581e6497</vt:lpwstr>
  </property>
  <property fmtid="{D5CDD505-2E9C-101B-9397-08002B2CF9AE}" pid="9" name="MSIP_Label_1299739c-ad3d-4908-806e-4d91151a6e13_ContentBits">
    <vt:lpwstr>0</vt:lpwstr>
  </property>
  <property fmtid="{D5CDD505-2E9C-101B-9397-08002B2CF9AE}" pid="10" name="MediaServiceImageTags">
    <vt:lpwstr/>
  </property>
</Properties>
</file>