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lozada\Downloads\"/>
    </mc:Choice>
  </mc:AlternateContent>
  <bookViews>
    <workbookView xWindow="0" yWindow="0" windowWidth="14940" windowHeight="11700"/>
  </bookViews>
  <sheets>
    <sheet name="ANEXO EPP-APRENDIC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2" i="1"/>
  <c r="I4" i="1" l="1"/>
  <c r="K4" i="1" l="1"/>
  <c r="M31" i="1" l="1"/>
  <c r="I16" i="1"/>
  <c r="I15" i="1"/>
  <c r="K16" i="1"/>
  <c r="M16" i="1"/>
  <c r="I14" i="1"/>
  <c r="M13" i="1"/>
  <c r="I5" i="1"/>
  <c r="I6" i="1"/>
  <c r="I7" i="1"/>
  <c r="I8" i="1"/>
  <c r="I9" i="1"/>
  <c r="I10" i="1"/>
  <c r="I11" i="1"/>
  <c r="I12" i="1"/>
  <c r="I13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M4" i="1"/>
  <c r="N4" i="1" s="1"/>
  <c r="M5" i="1"/>
  <c r="M6" i="1"/>
  <c r="M7" i="1"/>
  <c r="M8" i="1"/>
  <c r="M9" i="1"/>
  <c r="M10" i="1"/>
  <c r="M11" i="1"/>
  <c r="M12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N32" i="1" l="1"/>
  <c r="N27" i="1"/>
  <c r="N6" i="1"/>
  <c r="N19" i="1"/>
  <c r="N9" i="1"/>
  <c r="N8" i="1"/>
  <c r="N7" i="1"/>
  <c r="N22" i="1"/>
  <c r="N30" i="1"/>
  <c r="N29" i="1"/>
  <c r="N28" i="1"/>
  <c r="N25" i="1"/>
  <c r="N24" i="1"/>
  <c r="N23" i="1"/>
  <c r="N21" i="1"/>
  <c r="N16" i="1"/>
  <c r="N15" i="1"/>
  <c r="N5" i="1"/>
  <c r="N14" i="1"/>
  <c r="N13" i="1"/>
  <c r="N12" i="1"/>
  <c r="N31" i="1"/>
  <c r="N26" i="1"/>
  <c r="N10" i="1"/>
  <c r="N20" i="1"/>
  <c r="N18" i="1"/>
  <c r="N11" i="1"/>
  <c r="H33" i="1"/>
  <c r="N17" i="1"/>
  <c r="L33" i="1" l="1"/>
  <c r="N33" i="1" l="1"/>
  <c r="J33" i="1"/>
</calcChain>
</file>

<file path=xl/sharedStrings.xml><?xml version="1.0" encoding="utf-8"?>
<sst xmlns="http://schemas.openxmlformats.org/spreadsheetml/2006/main" count="106" uniqueCount="53">
  <si>
    <t xml:space="preserve">Anexo: Elementos de Protección Personal - Aprendices </t>
  </si>
  <si>
    <t>ITEM</t>
  </si>
  <si>
    <t>DESCRIPCIÓN DEL PRODUCTO</t>
  </si>
  <si>
    <t>UNIDAD DE MEDIDA</t>
  </si>
  <si>
    <t>CANTIDAD</t>
  </si>
  <si>
    <t>PRECIO UNITARIO</t>
  </si>
  <si>
    <t>PROVEEDOR</t>
  </si>
  <si>
    <t>CANTIDAD ELEMENTOS DE MONITORIAS</t>
  </si>
  <si>
    <t>TOTAL MONITORIAS</t>
  </si>
  <si>
    <t>CANTIDAD ELEMENTOS APOYO SOSTENIMIENTO REGULAR</t>
  </si>
  <si>
    <t>TOTAL APOYO SOSTENIMIENTO REGULAR</t>
  </si>
  <si>
    <t>CANTIDAD ELEMENTOS APOYO SOSTENIMIENTO FIC</t>
  </si>
  <si>
    <t>TOTAL APOYO SOSTENIMIENTO FIC</t>
  </si>
  <si>
    <t>VALOR TOTAL</t>
  </si>
  <si>
    <t>GORROS DESECHABLES TIPO ORUGA
- Borde elástico que no ejerce presión
- TELA NO TEJIDA. 100% desechable.
- Talla única
- Colores: Blanco
- Presentación: Paquete x 100 unidades</t>
  </si>
  <si>
    <t>PAQUETE</t>
  </si>
  <si>
    <t>Panamericana Librería y Papelería S.A</t>
  </si>
  <si>
    <t xml:space="preserve">UNIDAD </t>
  </si>
  <si>
    <t>Overol enterizo tipo piloto en dril con Logo, Tallas: S
Manga larga, puño liso con velcro adhesivo, dos bolsillos en la parte inferior, dos bolsillos posteriores con logo tamaño tipo bolsillo.</t>
  </si>
  <si>
    <t>UNIDAD</t>
  </si>
  <si>
    <t>Overol enterizo tipo piloto en dril con Logo, Tallas: M
Manga larga, puño liso con velcro adhesivo, dos bolsillos en la parte inferior, dos bolsillos posteriores con logo tamaño tipo bolsillo.</t>
  </si>
  <si>
    <t>Overol enterizo tipo piloto en dril con Logo, Tallas: L
Manga larga, puño liso con velcro adhesivo, dos bolsillos en la parte inferior, dos bolsillos posteriores con logo tamaño tipo bolsillo.</t>
  </si>
  <si>
    <t>Overol enterizo tipo piloto en dril con Logo, Tallas: XL
Manga larga, puño liso con velcro adhesivo, dos bolsillos en la parte inferior, dos bolsillos posteriores con logo tamaño tipo bolsillo.</t>
  </si>
  <si>
    <t>Guante reforzado carnaza largo, genérico. Elaborado en carnaza con refuerzo en cuero en la palma y dedos.</t>
  </si>
  <si>
    <t>GUANTE DIELECTRICO Guantes de caucho natural beige, aislantes, bordes
cortados. La forma ergonómica del guantes y
su interior ligeramente empolvado facilita el
ponérselos y quitárselos. La estructura a base de
caucho natural proporciona altas características
dieléctricas: Caracteristicas : Material: Caucho natural
Color: Beige
Tallas: 9 a 12
Clase: 00
Tensión max de uso 1000VAC
Tensión de prueba 5000VAC
Tensión max de uso 1500VDC
Tensión de prueba 20000VDC
Cumple EN 60903 e IEC 60903
Longitud 36cm
Categoría RC</t>
  </si>
  <si>
    <t>PAR</t>
  </si>
  <si>
    <t xml:space="preserve"> REF GTI32016 Guantin inferior del kit dieléctrico para trabajos con tensión.
Protector anti sudoración 100% en algodón, realiza la tarea de
absorber la humedad creada por el usuario al momento de
manipular los guantes dieléctricos y de protección mecánica.
Guante de alto confort que no posee ningún tipo de
recubrimiento, costuras invisibles y planas.
Guante talla única que se adapta a diferentes tamaños del
usuario, fabricación nacional y se encuentran en color blanco.</t>
  </si>
  <si>
    <t>Guantes De Vaqueta Reforzado
-Talla: Única
-Material: Vaqueta
-Refuerzo: Externo en palma y dedos</t>
  </si>
  <si>
    <t>Bata en dacrón manga larga blanca sin logo. Tallas M Ajuste cierre con botón.</t>
  </si>
  <si>
    <t>Bata en dacrón manga larga blanca sin logo. Tallas S. Ajuste cierre con botón.</t>
  </si>
  <si>
    <t>Bata en dacrón manga larga blanca sin logo. Tallas L. Ajuste cierre con botón.</t>
  </si>
  <si>
    <t>Bota PVC Blanca Talla 37 Color Blanco Material PVC 100% Impermeable Forro: Poliéster texturizado tejido en rizo que brinda más confort Plantilla: Plantilla anatómica y anti fatiga en poliuretano, forrada en poliéster. Uso industrias alimenticias</t>
  </si>
  <si>
    <t>Bota PVC Blanca Talla 38 Color Blanco Material PVC 100% Impermeable Forro: Poliéster texturizado tejido en rizo que brinda más confort Plantilla: Plantilla anatómica y anti fatiga en poliuretano, forrada en poliéster. Uso industrias alimenticias</t>
  </si>
  <si>
    <t>Bota Seguridad 100% PVC NEGRA, TALLA 39
ALTURA: 32 cm interna. Zapatón 12-15 cm promedio PESO: 2049 gr., promedio Workman Safety. 1457 gr. promedio Zapatón Workman Safety. PROCESO: Doble Inyección de PV.C. Bicolor FORRO: Textil texturizado en rizo que brinda más confort. PLANTILLA: Plantilla anatómica y antifatiga en poliuretano, forrada en poliéster. ENTRESUELA: En acero, cumple con la norma EN 12568, resiste una fuerza de punción mínima de 1100 N ó 247 lbf. PUNTERA SEGURIDAD: En acero, cumple con la norma EN 12568, resiste una fuerza de compresión de 15 KN ó 3372 lbf, y el impacto de 200 J. SUELA: Antideslizante, excelente agarre, con un resultado de 0,57 en seco y 0,50 húmedo, según ensayo ASTM F 1677-05.</t>
  </si>
  <si>
    <t>Bota Seguridad Negra. TALLA 35
Capella en cuero liso Color Negro Suela en: Poliuretano (PU), inyectada directa al corte Bota de seguridad, dieléctrica puntera en composite. Resistentes al impacto, al desgarre, a hidrocarburos. Ultra liviana.</t>
  </si>
  <si>
    <t>Bota Seguridad Negra. TALLA 37
Capella en cuero liso Color Negro Suela en: Poliuretano (PU), inyectada directa al corte Bota de seguridad, dieléctrica puntera en composite. Resistentes al impacto, al desgarre, a hidrocarburos. Ultra liviana.</t>
  </si>
  <si>
    <t>Bota Seguridad Negra. TALLA 38
Capella en cuero liso Color Negro Suela en: Poliuretano (PU), inyectada directa al corte Bota de seguridad, dieléctrica puntera en composite. Resistentes al impacto, al desgarre, a hidrocarburos. Ultra liviana.</t>
  </si>
  <si>
    <t>Bota Seguridad Negra. TALLA 39
Capella en cuero liso Color Negro Suela en: Poliuretano (PU), inyectada directa al corte Bota de seguridad, dieléctrica puntera en composite. Resistentes al impacto, al desgarre, a hidrocarburos. Ultra liviana.</t>
  </si>
  <si>
    <t>Bota Seguridad Negra. TALLA 40
Capella en cuero liso Color Negro Suela en: Poliuretano (PU), inyectada directa al corte Bota de seguridad, dieléctrica puntera en composite. Resistentes al impacto, al desgarre, a hidrocarburos. Ultra liviana.</t>
  </si>
  <si>
    <t>Bota Seguridad Negra. TALLA 41
Capella en cuero liso Color Negro Suela en: Poliuretano (PU), inyectada directa al corte Bota de seguridad, dieléctrica puntera en composite. Resistentes al impacto, al desgarre, a hidrocarburos. Ultra liviana.</t>
  </si>
  <si>
    <t>Bota Seguridad Negra. TALLA 42
Capella en cuero liso Color Negro Suela en: Poliuretano (PU), inyectada directa al corte Bota de seguridad, dieléctrica puntera en composite. Resistentes al impacto, al desgarre, a hidrocarburos. Ultra liviana.</t>
  </si>
  <si>
    <t>Bota Seguridad Negra. TALLA 43
Capella en cuero liso Color Negro Suela en: Poliuretano (PU), inyectada directa al corte Bota de seguridad, dieléctrica puntera en composite. Resistentes al impacto, al desgarre, a hidrocarburos. Ultra liviana.</t>
  </si>
  <si>
    <t>Casco de Seguridad (Color blanco Tipo 1 con Rachet.
Elemento parte de un sistema de protección para la cabeza tipo 1 y clase C *Fabricado con: Polipropileno P. P 08 de alta densidad. 4 puntos de apoyo para tafilete en los cuales será distribuida la fuerza de impacto *Orificios o cavidades laterales para ensamble de protector auditivo de copa. *3 orificios para conexión del barbuquejo de hasta 3 puntos *Porta lámparas frontal en aluminio Porta cables en carnaza y remaches en aluminio</t>
  </si>
  <si>
    <t>Gafa De Protección Policarbonato Len-trasparente. Anteojo de seguridad monolente ultraliviano de uso general Características: -Diseñado para proteger el ojo contra golpes, impacto de partículas, polvo y chispas. -Protección frontal y lateral. -Diseño ojo de gato clásico, elegante y económico. su radio de curvatura, y las patillas siguiendo la línea, logran un calce perfecto a la cara y visión panorámica. -Lente y patillas de policarbonato -Filtro UV -Tornillo de acero inoxidable</t>
  </si>
  <si>
    <t>Gafas protectoras oscuras, Diseñados para proteger contra impactos de alta y baja velocidad, abrasión y salpicadura de líquidos irritantes. *Fabricado en policarbonato. *Filtro UV. *Lente con despliegue lateral y patilla ergonómica que aseguran un ajustado calce a la cara. *Puente nasal universal con inserto soft inyectado que brinda confort y evita el deslizamiento.</t>
  </si>
  <si>
    <t>GORRA TIPO PAVA COLOR AZUL OSC.  ELABORADA EN DRIL RAZA CON CUELLO PARA PROTECCIÓN SOLAR REMOVIBLE, CORDÓN CON TANCA PARA AJUSTAR , UN LOGO BORDADO TAMAÑO BOLSILLO, DISEÑO SEGÚN IMAGEN DE REFERENCIA
*SUJETO A DISPONIBILIDAD DE INVENTARIO</t>
  </si>
  <si>
    <t>GSF01-PROTECTOR SOLAR FACTOR COLOR SPF 50 X 12 UND
Referencia: S/R
Presentación: Caja X 12 unidades
Contenido unidad: 10 ML
SPF: 50
Filtro UVA / UVB 
Pantalla solar
*Sujeto a disponibilidad de inventario*</t>
  </si>
  <si>
    <t>CAJA</t>
  </si>
  <si>
    <t>SUBTOTAL</t>
  </si>
  <si>
    <t>TOTAL</t>
  </si>
  <si>
    <t>Delantal en PVC color blanco, calibre 18, medidas: 82cm x 115cm.</t>
  </si>
  <si>
    <t>COD TVEC</t>
  </si>
  <si>
    <t>CREAR EN TIENDA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</si>
</sst>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6" borderId="1" xfId="2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 applyProtection="1">
      <alignment horizontal="center" vertical="center" wrapText="1"/>
    </xf>
    <xf numFmtId="1" fontId="3" fillId="5" borderId="1" xfId="1" applyNumberFormat="1" applyFont="1" applyFill="1" applyBorder="1" applyAlignment="1" applyProtection="1">
      <alignment horizontal="center" vertical="center" wrapText="1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1" fontId="3" fillId="3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wrapText="1"/>
    </xf>
    <xf numFmtId="44" fontId="3" fillId="0" borderId="1" xfId="2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4" fontId="3" fillId="0" borderId="0" xfId="2" applyFont="1" applyAlignment="1">
      <alignment vertical="center" wrapText="1"/>
    </xf>
    <xf numFmtId="44" fontId="3" fillId="0" borderId="0" xfId="2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5" fontId="7" fillId="6" borderId="5" xfId="2" applyNumberFormat="1" applyFont="1" applyFill="1" applyBorder="1" applyAlignment="1">
      <alignment horizontal="center" vertical="center"/>
    </xf>
    <xf numFmtId="44" fontId="3" fillId="0" borderId="5" xfId="2" applyFont="1" applyFill="1" applyBorder="1" applyAlignment="1" applyProtection="1">
      <alignment horizontal="center" vertical="center" wrapText="1"/>
    </xf>
    <xf numFmtId="1" fontId="3" fillId="5" borderId="5" xfId="1" applyNumberFormat="1" applyFont="1" applyFill="1" applyBorder="1" applyAlignment="1" applyProtection="1">
      <alignment horizontal="center" vertical="center" wrapText="1"/>
    </xf>
    <xf numFmtId="1" fontId="3" fillId="4" borderId="5" xfId="1" applyNumberFormat="1" applyFont="1" applyFill="1" applyBorder="1" applyAlignment="1" applyProtection="1">
      <alignment horizontal="center" vertical="center" wrapText="1"/>
    </xf>
    <xf numFmtId="1" fontId="3" fillId="3" borderId="5" xfId="1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4" fontId="5" fillId="2" borderId="7" xfId="2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4" borderId="7" xfId="1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44" fontId="5" fillId="5" borderId="7" xfId="2" applyFont="1" applyFill="1" applyBorder="1" applyAlignment="1">
      <alignment horizontal="center" vertical="center" wrapText="1"/>
    </xf>
    <xf numFmtId="44" fontId="3" fillId="5" borderId="5" xfId="2" applyFont="1" applyFill="1" applyBorder="1" applyAlignment="1" applyProtection="1">
      <alignment horizontal="right" vertical="center" wrapText="1"/>
    </xf>
    <xf numFmtId="44" fontId="3" fillId="5" borderId="1" xfId="2" applyFont="1" applyFill="1" applyBorder="1" applyAlignment="1" applyProtection="1">
      <alignment horizontal="right" vertical="center" wrapText="1"/>
    </xf>
    <xf numFmtId="44" fontId="3" fillId="0" borderId="0" xfId="2" applyFont="1" applyAlignment="1">
      <alignment horizontal="right" vertical="center" wrapText="1"/>
    </xf>
    <xf numFmtId="44" fontId="5" fillId="4" borderId="7" xfId="2" applyFont="1" applyFill="1" applyBorder="1" applyAlignment="1">
      <alignment horizontal="center" vertical="center" wrapText="1"/>
    </xf>
    <xf numFmtId="44" fontId="3" fillId="4" borderId="5" xfId="2" applyFont="1" applyFill="1" applyBorder="1" applyAlignment="1" applyProtection="1">
      <alignment horizontal="right" vertical="center" wrapText="1"/>
    </xf>
    <xf numFmtId="44" fontId="3" fillId="4" borderId="1" xfId="2" applyFont="1" applyFill="1" applyBorder="1" applyAlignment="1" applyProtection="1">
      <alignment horizontal="right" vertical="center" wrapText="1"/>
    </xf>
    <xf numFmtId="44" fontId="5" fillId="3" borderId="7" xfId="2" applyFont="1" applyFill="1" applyBorder="1" applyAlignment="1">
      <alignment horizontal="center" vertical="center" wrapText="1"/>
    </xf>
    <xf numFmtId="44" fontId="3" fillId="3" borderId="5" xfId="2" applyFont="1" applyFill="1" applyBorder="1" applyAlignment="1" applyProtection="1">
      <alignment horizontal="right" vertical="center" wrapText="1"/>
    </xf>
    <xf numFmtId="44" fontId="3" fillId="3" borderId="1" xfId="2" applyFont="1" applyFill="1" applyBorder="1" applyAlignment="1" applyProtection="1">
      <alignment horizontal="right" vertical="center" wrapText="1"/>
    </xf>
    <xf numFmtId="44" fontId="5" fillId="2" borderId="8" xfId="2" applyFont="1" applyFill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4" fontId="8" fillId="2" borderId="12" xfId="2" applyFont="1" applyFill="1" applyBorder="1" applyAlignment="1">
      <alignment horizontal="center" vertical="center" wrapText="1"/>
    </xf>
    <xf numFmtId="44" fontId="8" fillId="2" borderId="13" xfId="2" applyFont="1" applyFill="1" applyBorder="1" applyAlignment="1">
      <alignment horizontal="center" vertical="center" wrapText="1"/>
    </xf>
    <xf numFmtId="44" fontId="3" fillId="5" borderId="3" xfId="2" applyFont="1" applyFill="1" applyBorder="1" applyAlignment="1">
      <alignment horizontal="right" vertical="center" wrapText="1"/>
    </xf>
    <xf numFmtId="44" fontId="3" fillId="5" borderId="4" xfId="2" applyFont="1" applyFill="1" applyBorder="1" applyAlignment="1">
      <alignment horizontal="right" vertical="center" wrapText="1"/>
    </xf>
    <xf numFmtId="44" fontId="3" fillId="4" borderId="3" xfId="2" applyFont="1" applyFill="1" applyBorder="1" applyAlignment="1">
      <alignment horizontal="right" vertical="center" wrapText="1"/>
    </xf>
    <xf numFmtId="44" fontId="3" fillId="4" borderId="4" xfId="2" applyFont="1" applyFill="1" applyBorder="1" applyAlignment="1">
      <alignment horizontal="right" vertical="center" wrapText="1"/>
    </xf>
    <xf numFmtId="44" fontId="3" fillId="3" borderId="3" xfId="2" applyFont="1" applyFill="1" applyBorder="1" applyAlignment="1">
      <alignment horizontal="right" vertical="center" wrapText="1"/>
    </xf>
    <xf numFmtId="44" fontId="3" fillId="3" borderId="2" xfId="2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599993896298104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28575</xdr:rowOff>
    </xdr:from>
    <xdr:to>
      <xdr:col>7</xdr:col>
      <xdr:colOff>731583</xdr:colOff>
      <xdr:row>0</xdr:row>
      <xdr:rowOff>674807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58B97A-C4D2-42CC-B8EF-4D150E1A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731583" cy="6462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N32" totalsRowShown="0" headerRowDxfId="32" dataDxfId="30" headerRowBorderDxfId="31" tableBorderDxfId="29" totalsRowBorderDxfId="28">
  <tableColumns count="14">
    <tableColumn id="1" name="ITEM" dataDxfId="27" totalsRowDxfId="26"/>
    <tableColumn id="6" name="COD TVEC" dataDxfId="0"/>
    <tableColumn id="2" name="DESCRIPCIÓN DEL PRODUCTO" dataDxfId="4" totalsRowDxfId="25"/>
    <tableColumn id="4" name="UNIDAD DE MEDIDA" dataDxfId="24" totalsRowDxfId="23"/>
    <tableColumn id="3" name="CANTIDAD" dataDxfId="22">
      <calculatedColumnFormula>+Tabla1[[#This Row],[CANTIDAD ELEMENTOS DE MONITORIAS]]+Tabla1[[#This Row],[CANTIDAD ELEMENTOS APOYO SOSTENIMIENTO REGULAR]]+Tabla1[[#This Row],[CANTIDAD ELEMENTOS APOYO SOSTENIMIENTO FIC]]</calculatedColumnFormula>
    </tableColumn>
    <tableColumn id="13" name="PRECIO UNITARIO" dataDxfId="21" totalsRowDxfId="20" dataCellStyle="Moneda"/>
    <tableColumn id="5" name="PROVEEDOR" dataDxfId="19" totalsRowDxfId="18" dataCellStyle="Moneda"/>
    <tableColumn id="16" name="CANTIDAD ELEMENTOS DE MONITORIAS" dataDxfId="17" totalsRowDxfId="16" dataCellStyle="Millares"/>
    <tableColumn id="14" name="TOTAL MONITORIAS" dataDxfId="15" totalsRowDxfId="14" dataCellStyle="Moneda">
      <calculatedColumnFormula>+Tabla1[[#This Row],[PRECIO UNITARIO]]*Tabla1[[#This Row],[CANTIDAD ELEMENTOS DE MONITORIAS]]</calculatedColumnFormula>
    </tableColumn>
    <tableColumn id="29" name="CANTIDAD ELEMENTOS APOYO SOSTENIMIENTO REGULAR" dataDxfId="13" totalsRowDxfId="12" dataCellStyle="Millares"/>
    <tableColumn id="28" name="TOTAL APOYO SOSTENIMIENTO REGULAR" dataDxfId="11" dataCellStyle="Moneda">
      <calculatedColumnFormula>+Tabla1[[#This Row],[PRECIO UNITARIO]]*Tabla1[[#This Row],[CANTIDAD ELEMENTOS APOYO SOSTENIMIENTO REGULAR]]</calculatedColumnFormula>
    </tableColumn>
    <tableColumn id="27" name="CANTIDAD ELEMENTOS APOYO SOSTENIMIENTO FIC" dataDxfId="10" totalsRowDxfId="9" dataCellStyle="Millares"/>
    <tableColumn id="26" name="TOTAL APOYO SOSTENIMIENTO FIC" dataDxfId="8" totalsRowDxfId="7" dataCellStyle="Moneda">
      <calculatedColumnFormula>+Tabla1[[#This Row],[PRECIO UNITARIO]]*Tabla1[[#This Row],[CANTIDAD ELEMENTOS APOYO SOSTENIMIENTO FIC]]</calculatedColumnFormula>
    </tableColumn>
    <tableColumn id="25" name="VALOR TOTAL" dataDxfId="6" totalsRowDxfId="5" dataCellStyle="Moneda">
      <calculatedColumnFormula>+Tabla1[[#This Row],[TOTAL MONITORIAS]]+Tabla1[[#This Row],[TOTAL APOYO SOSTENIMIENTO REGULAR]]+Tabla1[[#This Row],[TOTAL APOYO SOSTENIMIENTO FIC]]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80" zoomScaleNormal="80" workbookViewId="0">
      <pane ySplit="3" topLeftCell="A4" activePane="bottomLeft" state="frozen"/>
      <selection pane="bottomLeft" activeCell="B4" sqref="B4"/>
    </sheetView>
  </sheetViews>
  <sheetFormatPr baseColWidth="10" defaultColWidth="9.140625" defaultRowHeight="12.75" x14ac:dyDescent="0.25"/>
  <cols>
    <col min="1" max="1" width="6.85546875" style="1" customWidth="1"/>
    <col min="2" max="2" width="14.85546875" style="45" customWidth="1"/>
    <col min="3" max="3" width="51.42578125" style="2" customWidth="1"/>
    <col min="4" max="4" width="15.140625" style="1" customWidth="1"/>
    <col min="5" max="5" width="11" style="48" customWidth="1"/>
    <col min="6" max="6" width="16.85546875" style="16" customWidth="1"/>
    <col min="7" max="7" width="17.140625" style="17" customWidth="1"/>
    <col min="8" max="8" width="17" style="18" customWidth="1"/>
    <col min="9" max="9" width="18" style="36" customWidth="1"/>
    <col min="10" max="10" width="17" style="18" customWidth="1"/>
    <col min="11" max="11" width="17.140625" style="36" customWidth="1"/>
    <col min="12" max="12" width="19.28515625" style="18" customWidth="1"/>
    <col min="13" max="13" width="18.5703125" style="36" customWidth="1"/>
    <col min="14" max="14" width="27.42578125" style="17" customWidth="1"/>
    <col min="15" max="16384" width="9.140625" style="2"/>
  </cols>
  <sheetData>
    <row r="1" spans="1:14" ht="60.7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33" customHeight="1" thickBo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3" customFormat="1" ht="64.5" thickBot="1" x14ac:dyDescent="0.3">
      <c r="A3" s="27" t="s">
        <v>1</v>
      </c>
      <c r="B3" s="62" t="s">
        <v>51</v>
      </c>
      <c r="C3" s="28" t="s">
        <v>2</v>
      </c>
      <c r="D3" s="28" t="s">
        <v>3</v>
      </c>
      <c r="E3" s="28" t="s">
        <v>4</v>
      </c>
      <c r="F3" s="29" t="s">
        <v>5</v>
      </c>
      <c r="G3" s="29" t="s">
        <v>6</v>
      </c>
      <c r="H3" s="30" t="s">
        <v>7</v>
      </c>
      <c r="I3" s="33" t="s">
        <v>8</v>
      </c>
      <c r="J3" s="31" t="s">
        <v>9</v>
      </c>
      <c r="K3" s="37" t="s">
        <v>10</v>
      </c>
      <c r="L3" s="32" t="s">
        <v>11</v>
      </c>
      <c r="M3" s="40" t="s">
        <v>12</v>
      </c>
      <c r="N3" s="43" t="s">
        <v>13</v>
      </c>
    </row>
    <row r="4" spans="1:14" ht="81.75" customHeight="1" x14ac:dyDescent="0.25">
      <c r="A4" s="20">
        <v>1</v>
      </c>
      <c r="B4" s="64">
        <v>900501394</v>
      </c>
      <c r="C4" s="21" t="s">
        <v>14</v>
      </c>
      <c r="D4" s="20" t="s">
        <v>15</v>
      </c>
      <c r="E4" s="46">
        <v>12</v>
      </c>
      <c r="F4" s="22">
        <v>28679</v>
      </c>
      <c r="G4" s="23" t="s">
        <v>16</v>
      </c>
      <c r="H4" s="24">
        <v>0</v>
      </c>
      <c r="I4" s="34">
        <f>+Tabla1[[#This Row],[PRECIO UNITARIO]]*Tabla1[[#This Row],[CANTIDAD ELEMENTOS DE MONITORIAS]]</f>
        <v>0</v>
      </c>
      <c r="J4" s="25">
        <v>12</v>
      </c>
      <c r="K4" s="38">
        <f>+Tabla1[[#This Row],[PRECIO UNITARIO]]*Tabla1[[#This Row],[CANTIDAD ELEMENTOS APOYO SOSTENIMIENTO REGULAR]]</f>
        <v>344148</v>
      </c>
      <c r="L4" s="26">
        <v>0</v>
      </c>
      <c r="M4" s="41">
        <f>+Tabla1[[#This Row],[PRECIO UNITARIO]]*Tabla1[[#This Row],[CANTIDAD ELEMENTOS APOYO SOSTENIMIENTO FIC]]</f>
        <v>0</v>
      </c>
      <c r="N4" s="23">
        <f>+Tabla1[[#This Row],[TOTAL MONITORIAS]]+Tabla1[[#This Row],[TOTAL APOYO SOSTENIMIENTO REGULAR]]+Tabla1[[#This Row],[TOTAL APOYO SOSTENIMIENTO FIC]]</f>
        <v>344148</v>
      </c>
    </row>
    <row r="5" spans="1:14" ht="45.75" customHeight="1" x14ac:dyDescent="0.25">
      <c r="A5" s="4">
        <v>2</v>
      </c>
      <c r="B5" s="64">
        <v>900504834</v>
      </c>
      <c r="C5" s="5" t="s">
        <v>50</v>
      </c>
      <c r="D5" s="4" t="s">
        <v>17</v>
      </c>
      <c r="E5" s="47">
        <f>+Tabla1[[#This Row],[CANTIDAD ELEMENTOS DE MONITORIAS]]+Tabla1[[#This Row],[CANTIDAD ELEMENTOS APOYO SOSTENIMIENTO REGULAR]]+Tabla1[[#This Row],[CANTIDAD ELEMENTOS APOYO SOSTENIMIENTO FIC]]</f>
        <v>24</v>
      </c>
      <c r="F5" s="6">
        <v>25466</v>
      </c>
      <c r="G5" s="7" t="s">
        <v>16</v>
      </c>
      <c r="H5" s="8">
        <v>0</v>
      </c>
      <c r="I5" s="35">
        <f>+Tabla1[[#This Row],[PRECIO UNITARIO]]*Tabla1[[#This Row],[CANTIDAD ELEMENTOS DE MONITORIAS]]</f>
        <v>0</v>
      </c>
      <c r="J5" s="9">
        <v>24</v>
      </c>
      <c r="K5" s="39">
        <f>+Tabla1[[#This Row],[PRECIO UNITARIO]]*Tabla1[[#This Row],[CANTIDAD ELEMENTOS APOYO SOSTENIMIENTO REGULAR]]</f>
        <v>611184</v>
      </c>
      <c r="L5" s="10">
        <v>0</v>
      </c>
      <c r="M5" s="42">
        <f>+Tabla1[[#This Row],[PRECIO UNITARIO]]*Tabla1[[#This Row],[CANTIDAD ELEMENTOS APOYO SOSTENIMIENTO FIC]]</f>
        <v>0</v>
      </c>
      <c r="N5" s="7">
        <f>+Tabla1[[#This Row],[TOTAL MONITORIAS]]+Tabla1[[#This Row],[TOTAL APOYO SOSTENIMIENTO REGULAR]]+Tabla1[[#This Row],[TOTAL APOYO SOSTENIMIENTO FIC]]</f>
        <v>611184</v>
      </c>
    </row>
    <row r="6" spans="1:14" ht="57" x14ac:dyDescent="0.25">
      <c r="A6" s="4">
        <v>3</v>
      </c>
      <c r="B6" s="65">
        <v>900522835</v>
      </c>
      <c r="C6" s="5" t="s">
        <v>18</v>
      </c>
      <c r="D6" s="4" t="s">
        <v>19</v>
      </c>
      <c r="E6" s="47">
        <f>+Tabla1[[#This Row],[CANTIDAD ELEMENTOS DE MONITORIAS]]+Tabla1[[#This Row],[CANTIDAD ELEMENTOS APOYO SOSTENIMIENTO REGULAR]]+Tabla1[[#This Row],[CANTIDAD ELEMENTOS APOYO SOSTENIMIENTO FIC]]</f>
        <v>4</v>
      </c>
      <c r="F6" s="6">
        <v>230979</v>
      </c>
      <c r="G6" s="7" t="s">
        <v>16</v>
      </c>
      <c r="H6" s="8">
        <v>0</v>
      </c>
      <c r="I6" s="35">
        <f>+Tabla1[[#This Row],[PRECIO UNITARIO]]*Tabla1[[#This Row],[CANTIDAD ELEMENTOS DE MONITORIAS]]</f>
        <v>0</v>
      </c>
      <c r="J6" s="9">
        <v>2</v>
      </c>
      <c r="K6" s="39">
        <f>+Tabla1[[#This Row],[PRECIO UNITARIO]]*Tabla1[[#This Row],[CANTIDAD ELEMENTOS APOYO SOSTENIMIENTO REGULAR]]</f>
        <v>461958</v>
      </c>
      <c r="L6" s="10">
        <v>2</v>
      </c>
      <c r="M6" s="42">
        <f>+Tabla1[[#This Row],[PRECIO UNITARIO]]*Tabla1[[#This Row],[CANTIDAD ELEMENTOS APOYO SOSTENIMIENTO FIC]]</f>
        <v>461958</v>
      </c>
      <c r="N6" s="7">
        <f>+Tabla1[[#This Row],[TOTAL MONITORIAS]]+Tabla1[[#This Row],[TOTAL APOYO SOSTENIMIENTO REGULAR]]+Tabla1[[#This Row],[TOTAL APOYO SOSTENIMIENTO FIC]]</f>
        <v>923916</v>
      </c>
    </row>
    <row r="7" spans="1:14" ht="57" x14ac:dyDescent="0.25">
      <c r="A7" s="4">
        <v>4</v>
      </c>
      <c r="B7" s="65">
        <v>900522836</v>
      </c>
      <c r="C7" s="5" t="s">
        <v>20</v>
      </c>
      <c r="D7" s="4" t="s">
        <v>19</v>
      </c>
      <c r="E7" s="47">
        <f>+Tabla1[[#This Row],[CANTIDAD ELEMENTOS DE MONITORIAS]]+Tabla1[[#This Row],[CANTIDAD ELEMENTOS APOYO SOSTENIMIENTO REGULAR]]+Tabla1[[#This Row],[CANTIDAD ELEMENTOS APOYO SOSTENIMIENTO FIC]]</f>
        <v>20</v>
      </c>
      <c r="F7" s="6">
        <v>230979</v>
      </c>
      <c r="G7" s="7" t="s">
        <v>16</v>
      </c>
      <c r="H7" s="8">
        <v>2</v>
      </c>
      <c r="I7" s="35">
        <f>+Tabla1[[#This Row],[PRECIO UNITARIO]]*Tabla1[[#This Row],[CANTIDAD ELEMENTOS DE MONITORIAS]]</f>
        <v>461958</v>
      </c>
      <c r="J7" s="9"/>
      <c r="K7" s="39">
        <f>+Tabla1[[#This Row],[PRECIO UNITARIO]]*Tabla1[[#This Row],[CANTIDAD ELEMENTOS APOYO SOSTENIMIENTO REGULAR]]</f>
        <v>0</v>
      </c>
      <c r="L7" s="10">
        <v>18</v>
      </c>
      <c r="M7" s="42">
        <f>+Tabla1[[#This Row],[PRECIO UNITARIO]]*Tabla1[[#This Row],[CANTIDAD ELEMENTOS APOYO SOSTENIMIENTO FIC]]</f>
        <v>4157622</v>
      </c>
      <c r="N7" s="7">
        <f>+Tabla1[[#This Row],[TOTAL MONITORIAS]]+Tabla1[[#This Row],[TOTAL APOYO SOSTENIMIENTO REGULAR]]+Tabla1[[#This Row],[TOTAL APOYO SOSTENIMIENTO FIC]]</f>
        <v>4619580</v>
      </c>
    </row>
    <row r="8" spans="1:14" ht="63" customHeight="1" x14ac:dyDescent="0.25">
      <c r="A8" s="4">
        <v>5</v>
      </c>
      <c r="B8" s="65">
        <v>900522837</v>
      </c>
      <c r="C8" s="5" t="s">
        <v>21</v>
      </c>
      <c r="D8" s="4" t="s">
        <v>19</v>
      </c>
      <c r="E8" s="47">
        <f>+Tabla1[[#This Row],[CANTIDAD ELEMENTOS DE MONITORIAS]]+Tabla1[[#This Row],[CANTIDAD ELEMENTOS APOYO SOSTENIMIENTO REGULAR]]+Tabla1[[#This Row],[CANTIDAD ELEMENTOS APOYO SOSTENIMIENTO FIC]]</f>
        <v>12</v>
      </c>
      <c r="F8" s="6">
        <v>230979</v>
      </c>
      <c r="G8" s="7" t="s">
        <v>16</v>
      </c>
      <c r="H8" s="8">
        <v>0</v>
      </c>
      <c r="I8" s="35">
        <f>+Tabla1[[#This Row],[PRECIO UNITARIO]]*Tabla1[[#This Row],[CANTIDAD ELEMENTOS DE MONITORIAS]]</f>
        <v>0</v>
      </c>
      <c r="J8" s="9">
        <v>12</v>
      </c>
      <c r="K8" s="39">
        <f>+Tabla1[[#This Row],[PRECIO UNITARIO]]*Tabla1[[#This Row],[CANTIDAD ELEMENTOS APOYO SOSTENIMIENTO REGULAR]]</f>
        <v>2771748</v>
      </c>
      <c r="L8" s="10">
        <v>0</v>
      </c>
      <c r="M8" s="42">
        <f>+Tabla1[[#This Row],[PRECIO UNITARIO]]*Tabla1[[#This Row],[CANTIDAD ELEMENTOS APOYO SOSTENIMIENTO FIC]]</f>
        <v>0</v>
      </c>
      <c r="N8" s="7">
        <f>+Tabla1[[#This Row],[TOTAL MONITORIAS]]+Tabla1[[#This Row],[TOTAL APOYO SOSTENIMIENTO REGULAR]]+Tabla1[[#This Row],[TOTAL APOYO SOSTENIMIENTO FIC]]</f>
        <v>2771748</v>
      </c>
    </row>
    <row r="9" spans="1:14" ht="78.75" customHeight="1" x14ac:dyDescent="0.2">
      <c r="A9" s="4">
        <v>6</v>
      </c>
      <c r="B9" s="65">
        <v>900522838</v>
      </c>
      <c r="C9" s="11" t="s">
        <v>22</v>
      </c>
      <c r="D9" s="4" t="s">
        <v>19</v>
      </c>
      <c r="E9" s="47">
        <f>+Tabla1[[#This Row],[CANTIDAD ELEMENTOS DE MONITORIAS]]+Tabla1[[#This Row],[CANTIDAD ELEMENTOS APOYO SOSTENIMIENTO REGULAR]]+Tabla1[[#This Row],[CANTIDAD ELEMENTOS APOYO SOSTENIMIENTO FIC]]</f>
        <v>3</v>
      </c>
      <c r="F9" s="6">
        <v>230979</v>
      </c>
      <c r="G9" s="7" t="s">
        <v>16</v>
      </c>
      <c r="H9" s="8">
        <v>0</v>
      </c>
      <c r="I9" s="35">
        <f>+Tabla1[[#This Row],[PRECIO UNITARIO]]*Tabla1[[#This Row],[CANTIDAD ELEMENTOS DE MONITORIAS]]</f>
        <v>0</v>
      </c>
      <c r="J9" s="9">
        <v>0</v>
      </c>
      <c r="K9" s="39">
        <f>+Tabla1[[#This Row],[PRECIO UNITARIO]]*Tabla1[[#This Row],[CANTIDAD ELEMENTOS APOYO SOSTENIMIENTO REGULAR]]</f>
        <v>0</v>
      </c>
      <c r="L9" s="10">
        <v>3</v>
      </c>
      <c r="M9" s="42">
        <f>+Tabla1[[#This Row],[PRECIO UNITARIO]]*Tabla1[[#This Row],[CANTIDAD ELEMENTOS APOYO SOSTENIMIENTO FIC]]</f>
        <v>692937</v>
      </c>
      <c r="N9" s="7">
        <f>+Tabla1[[#This Row],[TOTAL MONITORIAS]]+Tabla1[[#This Row],[TOTAL APOYO SOSTENIMIENTO REGULAR]]+Tabla1[[#This Row],[TOTAL APOYO SOSTENIMIENTO FIC]]</f>
        <v>692937</v>
      </c>
    </row>
    <row r="10" spans="1:14" ht="60" customHeight="1" x14ac:dyDescent="0.25">
      <c r="A10" s="4">
        <v>7</v>
      </c>
      <c r="B10" s="64">
        <v>900509855</v>
      </c>
      <c r="C10" s="5" t="s">
        <v>23</v>
      </c>
      <c r="D10" s="4" t="s">
        <v>19</v>
      </c>
      <c r="E10" s="47">
        <f>+Tabla1[[#This Row],[CANTIDAD ELEMENTOS DE MONITORIAS]]+Tabla1[[#This Row],[CANTIDAD ELEMENTOS APOYO SOSTENIMIENTO REGULAR]]+Tabla1[[#This Row],[CANTIDAD ELEMENTOS APOYO SOSTENIMIENTO FIC]]</f>
        <v>34</v>
      </c>
      <c r="F10" s="12">
        <v>13923</v>
      </c>
      <c r="G10" s="7" t="s">
        <v>16</v>
      </c>
      <c r="H10" s="8">
        <v>0</v>
      </c>
      <c r="I10" s="35">
        <f>+Tabla1[[#This Row],[PRECIO UNITARIO]]*Tabla1[[#This Row],[CANTIDAD ELEMENTOS DE MONITORIAS]]</f>
        <v>0</v>
      </c>
      <c r="J10" s="9">
        <v>0</v>
      </c>
      <c r="K10" s="39">
        <f>+Tabla1[[#This Row],[PRECIO UNITARIO]]*Tabla1[[#This Row],[CANTIDAD ELEMENTOS APOYO SOSTENIMIENTO REGULAR]]</f>
        <v>0</v>
      </c>
      <c r="L10" s="10">
        <v>34</v>
      </c>
      <c r="M10" s="42">
        <f>+Tabla1[[#This Row],[PRECIO UNITARIO]]*Tabla1[[#This Row],[CANTIDAD ELEMENTOS APOYO SOSTENIMIENTO FIC]]</f>
        <v>473382</v>
      </c>
      <c r="N10" s="7">
        <f>+Tabla1[[#This Row],[TOTAL MONITORIAS]]+Tabla1[[#This Row],[TOTAL APOYO SOSTENIMIENTO REGULAR]]+Tabla1[[#This Row],[TOTAL APOYO SOSTENIMIENTO FIC]]</f>
        <v>473382</v>
      </c>
    </row>
    <row r="11" spans="1:14" ht="256.5" x14ac:dyDescent="0.25">
      <c r="A11" s="4">
        <v>8</v>
      </c>
      <c r="B11" s="66" t="s">
        <v>52</v>
      </c>
      <c r="C11" s="5" t="s">
        <v>24</v>
      </c>
      <c r="D11" s="4" t="s">
        <v>25</v>
      </c>
      <c r="E11" s="47">
        <f>+Tabla1[[#This Row],[CANTIDAD ELEMENTOS DE MONITORIAS]]+Tabla1[[#This Row],[CANTIDAD ELEMENTOS APOYO SOSTENIMIENTO REGULAR]]+Tabla1[[#This Row],[CANTIDAD ELEMENTOS APOYO SOSTENIMIENTO FIC]]</f>
        <v>23</v>
      </c>
      <c r="F11" s="12">
        <v>352121</v>
      </c>
      <c r="G11" s="7" t="s">
        <v>16</v>
      </c>
      <c r="H11" s="8">
        <v>0</v>
      </c>
      <c r="I11" s="35">
        <f>+Tabla1[[#This Row],[PRECIO UNITARIO]]*Tabla1[[#This Row],[CANTIDAD ELEMENTOS DE MONITORIAS]]</f>
        <v>0</v>
      </c>
      <c r="J11" s="9">
        <v>0</v>
      </c>
      <c r="K11" s="39">
        <f>+Tabla1[[#This Row],[PRECIO UNITARIO]]*Tabla1[[#This Row],[CANTIDAD ELEMENTOS APOYO SOSTENIMIENTO REGULAR]]</f>
        <v>0</v>
      </c>
      <c r="L11" s="10">
        <v>23</v>
      </c>
      <c r="M11" s="42">
        <f>+Tabla1[[#This Row],[PRECIO UNITARIO]]*Tabla1[[#This Row],[CANTIDAD ELEMENTOS APOYO SOSTENIMIENTO FIC]]</f>
        <v>8098783</v>
      </c>
      <c r="N11" s="7">
        <f>+Tabla1[[#This Row],[TOTAL MONITORIAS]]+Tabla1[[#This Row],[TOTAL APOYO SOSTENIMIENTO REGULAR]]+Tabla1[[#This Row],[TOTAL APOYO SOSTENIMIENTO FIC]]</f>
        <v>8098783</v>
      </c>
    </row>
    <row r="12" spans="1:14" ht="199.5" x14ac:dyDescent="0.25">
      <c r="A12" s="4">
        <v>9</v>
      </c>
      <c r="B12" s="66" t="s">
        <v>52</v>
      </c>
      <c r="C12" s="5" t="s">
        <v>26</v>
      </c>
      <c r="D12" s="4" t="s">
        <v>25</v>
      </c>
      <c r="E12" s="47">
        <f>+Tabla1[[#This Row],[CANTIDAD ELEMENTOS DE MONITORIAS]]+Tabla1[[#This Row],[CANTIDAD ELEMENTOS APOYO SOSTENIMIENTO REGULAR]]+Tabla1[[#This Row],[CANTIDAD ELEMENTOS APOYO SOSTENIMIENTO FIC]]</f>
        <v>35</v>
      </c>
      <c r="F12" s="12">
        <v>11186</v>
      </c>
      <c r="G12" s="7" t="s">
        <v>16</v>
      </c>
      <c r="H12" s="8">
        <v>0</v>
      </c>
      <c r="I12" s="35">
        <f>+Tabla1[[#This Row],[PRECIO UNITARIO]]*Tabla1[[#This Row],[CANTIDAD ELEMENTOS DE MONITORIAS]]</f>
        <v>0</v>
      </c>
      <c r="J12" s="9">
        <v>0</v>
      </c>
      <c r="K12" s="39">
        <f>+Tabla1[[#This Row],[PRECIO UNITARIO]]*Tabla1[[#This Row],[CANTIDAD ELEMENTOS APOYO SOSTENIMIENTO REGULAR]]</f>
        <v>0</v>
      </c>
      <c r="L12" s="10">
        <v>35</v>
      </c>
      <c r="M12" s="42">
        <f>+Tabla1[[#This Row],[PRECIO UNITARIO]]*Tabla1[[#This Row],[CANTIDAD ELEMENTOS APOYO SOSTENIMIENTO FIC]]</f>
        <v>391510</v>
      </c>
      <c r="N12" s="7">
        <f>+Tabla1[[#This Row],[TOTAL MONITORIAS]]+Tabla1[[#This Row],[TOTAL APOYO SOSTENIMIENTO REGULAR]]+Tabla1[[#This Row],[TOTAL APOYO SOSTENIMIENTO FIC]]</f>
        <v>391510</v>
      </c>
    </row>
    <row r="13" spans="1:14" ht="57" x14ac:dyDescent="0.2">
      <c r="A13" s="4">
        <v>10</v>
      </c>
      <c r="B13" s="64">
        <v>8503106</v>
      </c>
      <c r="C13" s="11" t="s">
        <v>27</v>
      </c>
      <c r="D13" s="4" t="s">
        <v>25</v>
      </c>
      <c r="E13" s="47">
        <f>+Tabla1[[#This Row],[CANTIDAD ELEMENTOS DE MONITORIAS]]+Tabla1[[#This Row],[CANTIDAD ELEMENTOS APOYO SOSTENIMIENTO REGULAR]]+Tabla1[[#This Row],[CANTIDAD ELEMENTOS APOYO SOSTENIMIENTO FIC]]</f>
        <v>61</v>
      </c>
      <c r="F13" s="12">
        <v>15708</v>
      </c>
      <c r="G13" s="7" t="s">
        <v>16</v>
      </c>
      <c r="H13" s="8">
        <v>0</v>
      </c>
      <c r="I13" s="35">
        <f>+Tabla1[[#This Row],[PRECIO UNITARIO]]*Tabla1[[#This Row],[CANTIDAD ELEMENTOS DE MONITORIAS]]</f>
        <v>0</v>
      </c>
      <c r="J13" s="9">
        <v>23</v>
      </c>
      <c r="K13" s="39">
        <f>+Tabla1[[#This Row],[PRECIO UNITARIO]]*Tabla1[[#This Row],[CANTIDAD ELEMENTOS APOYO SOSTENIMIENTO REGULAR]]</f>
        <v>361284</v>
      </c>
      <c r="L13" s="10">
        <v>38</v>
      </c>
      <c r="M13" s="42">
        <f>+Tabla1[[#This Row],[PRECIO UNITARIO]]*Tabla1[[#This Row],[CANTIDAD ELEMENTOS APOYO SOSTENIMIENTO FIC]]</f>
        <v>596904</v>
      </c>
      <c r="N13" s="7">
        <f>+Tabla1[[#This Row],[TOTAL MONITORIAS]]+Tabla1[[#This Row],[TOTAL APOYO SOSTENIMIENTO REGULAR]]+Tabla1[[#This Row],[TOTAL APOYO SOSTENIMIENTO FIC]]</f>
        <v>958188</v>
      </c>
    </row>
    <row r="14" spans="1:14" ht="55.5" customHeight="1" x14ac:dyDescent="0.2">
      <c r="A14" s="4">
        <v>11</v>
      </c>
      <c r="B14" s="64">
        <v>900511544</v>
      </c>
      <c r="C14" s="11" t="s">
        <v>28</v>
      </c>
      <c r="D14" s="4" t="s">
        <v>19</v>
      </c>
      <c r="E14" s="47">
        <f>+Tabla1[[#This Row],[CANTIDAD ELEMENTOS DE MONITORIAS]]+Tabla1[[#This Row],[CANTIDAD ELEMENTOS APOYO SOSTENIMIENTO REGULAR]]+Tabla1[[#This Row],[CANTIDAD ELEMENTOS APOYO SOSTENIMIENTO FIC]]</f>
        <v>19</v>
      </c>
      <c r="F14" s="12">
        <v>86037</v>
      </c>
      <c r="G14" s="7" t="s">
        <v>16</v>
      </c>
      <c r="H14" s="8">
        <v>4</v>
      </c>
      <c r="I14" s="35">
        <f>+Tabla1[[#This Row],[PRECIO UNITARIO]]*Tabla1[[#This Row],[CANTIDAD ELEMENTOS DE MONITORIAS]]</f>
        <v>344148</v>
      </c>
      <c r="J14" s="9">
        <v>15</v>
      </c>
      <c r="K14" s="39">
        <f>+Tabla1[[#This Row],[PRECIO UNITARIO]]*Tabla1[[#This Row],[CANTIDAD ELEMENTOS APOYO SOSTENIMIENTO REGULAR]]</f>
        <v>1290555</v>
      </c>
      <c r="L14" s="10"/>
      <c r="M14" s="42">
        <f>+Tabla1[[#This Row],[PRECIO UNITARIO]]*Tabla1[[#This Row],[CANTIDAD ELEMENTOS APOYO SOSTENIMIENTO FIC]]</f>
        <v>0</v>
      </c>
      <c r="N14" s="7">
        <f>+Tabla1[[#This Row],[TOTAL MONITORIAS]]+Tabla1[[#This Row],[TOTAL APOYO SOSTENIMIENTO REGULAR]]+Tabla1[[#This Row],[TOTAL APOYO SOSTENIMIENTO FIC]]</f>
        <v>1634703</v>
      </c>
    </row>
    <row r="15" spans="1:14" ht="57" customHeight="1" x14ac:dyDescent="0.2">
      <c r="A15" s="4">
        <v>12</v>
      </c>
      <c r="B15" s="64">
        <v>900511543</v>
      </c>
      <c r="C15" s="11" t="s">
        <v>29</v>
      </c>
      <c r="D15" s="4" t="s">
        <v>19</v>
      </c>
      <c r="E15" s="47">
        <f>+Tabla1[[#This Row],[CANTIDAD ELEMENTOS DE MONITORIAS]]+Tabla1[[#This Row],[CANTIDAD ELEMENTOS APOYO SOSTENIMIENTO REGULAR]]+Tabla1[[#This Row],[CANTIDAD ELEMENTOS APOYO SOSTENIMIENTO FIC]]</f>
        <v>19</v>
      </c>
      <c r="F15" s="12">
        <v>86037</v>
      </c>
      <c r="G15" s="7" t="s">
        <v>16</v>
      </c>
      <c r="H15" s="8">
        <v>4</v>
      </c>
      <c r="I15" s="35">
        <f>+Tabla1[[#This Row],[PRECIO UNITARIO]]*Tabla1[[#This Row],[CANTIDAD ELEMENTOS DE MONITORIAS]]</f>
        <v>344148</v>
      </c>
      <c r="J15" s="9">
        <v>15</v>
      </c>
      <c r="K15" s="39">
        <f>+Tabla1[[#This Row],[PRECIO UNITARIO]]*Tabla1[[#This Row],[CANTIDAD ELEMENTOS APOYO SOSTENIMIENTO REGULAR]]</f>
        <v>1290555</v>
      </c>
      <c r="L15" s="10"/>
      <c r="M15" s="42">
        <f>+Tabla1[[#This Row],[PRECIO UNITARIO]]*Tabla1[[#This Row],[CANTIDAD ELEMENTOS APOYO SOSTENIMIENTO FIC]]</f>
        <v>0</v>
      </c>
      <c r="N15" s="7">
        <f>+Tabla1[[#This Row],[TOTAL MONITORIAS]]+Tabla1[[#This Row],[TOTAL APOYO SOSTENIMIENTO REGULAR]]+Tabla1[[#This Row],[TOTAL APOYO SOSTENIMIENTO FIC]]</f>
        <v>1634703</v>
      </c>
    </row>
    <row r="16" spans="1:14" ht="57" customHeight="1" x14ac:dyDescent="0.2">
      <c r="A16" s="4">
        <v>13</v>
      </c>
      <c r="B16" s="64">
        <v>900511545</v>
      </c>
      <c r="C16" s="11" t="s">
        <v>30</v>
      </c>
      <c r="D16" s="4" t="s">
        <v>19</v>
      </c>
      <c r="E16" s="47">
        <f>+Tabla1[[#This Row],[CANTIDAD ELEMENTOS DE MONITORIAS]]+Tabla1[[#This Row],[CANTIDAD ELEMENTOS APOYO SOSTENIMIENTO REGULAR]]+Tabla1[[#This Row],[CANTIDAD ELEMENTOS APOYO SOSTENIMIENTO FIC]]</f>
        <v>14</v>
      </c>
      <c r="F16" s="12">
        <v>86037</v>
      </c>
      <c r="G16" s="7" t="s">
        <v>16</v>
      </c>
      <c r="H16" s="8">
        <v>2</v>
      </c>
      <c r="I16" s="35">
        <f>+Tabla1[[#This Row],[PRECIO UNITARIO]]*Tabla1[[#This Row],[CANTIDAD ELEMENTOS DE MONITORIAS]]</f>
        <v>172074</v>
      </c>
      <c r="J16" s="9">
        <v>12</v>
      </c>
      <c r="K16" s="39">
        <f>+Tabla1[[#This Row],[PRECIO UNITARIO]]*Tabla1[[#This Row],[CANTIDAD ELEMENTOS APOYO SOSTENIMIENTO REGULAR]]</f>
        <v>1032444</v>
      </c>
      <c r="L16" s="10"/>
      <c r="M16" s="42">
        <f>+Tabla1[[#This Row],[PRECIO UNITARIO]]*Tabla1[[#This Row],[CANTIDAD ELEMENTOS APOYO SOSTENIMIENTO FIC]]</f>
        <v>0</v>
      </c>
      <c r="N16" s="7">
        <f>+Tabla1[[#This Row],[TOTAL MONITORIAS]]+Tabla1[[#This Row],[TOTAL APOYO SOSTENIMIENTO REGULAR]]+Tabla1[[#This Row],[TOTAL APOYO SOSTENIMIENTO FIC]]</f>
        <v>1204518</v>
      </c>
    </row>
    <row r="17" spans="1:14" ht="71.25" x14ac:dyDescent="0.25">
      <c r="A17" s="4">
        <v>14</v>
      </c>
      <c r="B17" s="64">
        <v>900511135</v>
      </c>
      <c r="C17" s="5" t="s">
        <v>31</v>
      </c>
      <c r="D17" s="4" t="s">
        <v>25</v>
      </c>
      <c r="E17" s="47">
        <f>+Tabla1[[#This Row],[CANTIDAD ELEMENTOS DE MONITORIAS]]+Tabla1[[#This Row],[CANTIDAD ELEMENTOS APOYO SOSTENIMIENTO REGULAR]]+Tabla1[[#This Row],[CANTIDAD ELEMENTOS APOYO SOSTENIMIENTO FIC]]</f>
        <v>2</v>
      </c>
      <c r="F17" s="12">
        <v>109718</v>
      </c>
      <c r="G17" s="7" t="s">
        <v>16</v>
      </c>
      <c r="H17" s="8">
        <v>0</v>
      </c>
      <c r="I17" s="35">
        <f>+Tabla1[[#This Row],[PRECIO UNITARIO]]*Tabla1[[#This Row],[CANTIDAD ELEMENTOS DE MONITORIAS]]</f>
        <v>0</v>
      </c>
      <c r="J17" s="9">
        <v>2</v>
      </c>
      <c r="K17" s="39">
        <f>+Tabla1[[#This Row],[PRECIO UNITARIO]]*Tabla1[[#This Row],[CANTIDAD ELEMENTOS APOYO SOSTENIMIENTO REGULAR]]</f>
        <v>219436</v>
      </c>
      <c r="L17" s="10">
        <v>0</v>
      </c>
      <c r="M17" s="42">
        <f>+Tabla1[[#This Row],[PRECIO UNITARIO]]*Tabla1[[#This Row],[CANTIDAD ELEMENTOS APOYO SOSTENIMIENTO FIC]]</f>
        <v>0</v>
      </c>
      <c r="N17" s="7">
        <f>+Tabla1[[#This Row],[TOTAL MONITORIAS]]+Tabla1[[#This Row],[TOTAL APOYO SOSTENIMIENTO REGULAR]]+Tabla1[[#This Row],[TOTAL APOYO SOSTENIMIENTO FIC]]</f>
        <v>219436</v>
      </c>
    </row>
    <row r="18" spans="1:14" ht="71.25" x14ac:dyDescent="0.2">
      <c r="A18" s="4">
        <v>15</v>
      </c>
      <c r="B18" s="64">
        <v>900511136</v>
      </c>
      <c r="C18" s="11" t="s">
        <v>32</v>
      </c>
      <c r="D18" s="4" t="s">
        <v>25</v>
      </c>
      <c r="E18" s="47">
        <f>+Tabla1[[#This Row],[CANTIDAD ELEMENTOS DE MONITORIAS]]+Tabla1[[#This Row],[CANTIDAD ELEMENTOS APOYO SOSTENIMIENTO REGULAR]]+Tabla1[[#This Row],[CANTIDAD ELEMENTOS APOYO SOSTENIMIENTO FIC]]</f>
        <v>2</v>
      </c>
      <c r="F18" s="12">
        <v>109718</v>
      </c>
      <c r="G18" s="7" t="s">
        <v>16</v>
      </c>
      <c r="H18" s="8">
        <v>0</v>
      </c>
      <c r="I18" s="35">
        <f>+Tabla1[[#This Row],[PRECIO UNITARIO]]*Tabla1[[#This Row],[CANTIDAD ELEMENTOS DE MONITORIAS]]</f>
        <v>0</v>
      </c>
      <c r="J18" s="9">
        <v>2</v>
      </c>
      <c r="K18" s="39">
        <f>+Tabla1[[#This Row],[PRECIO UNITARIO]]*Tabla1[[#This Row],[CANTIDAD ELEMENTOS APOYO SOSTENIMIENTO REGULAR]]</f>
        <v>219436</v>
      </c>
      <c r="L18" s="10">
        <v>0</v>
      </c>
      <c r="M18" s="42">
        <f>+Tabla1[[#This Row],[PRECIO UNITARIO]]*Tabla1[[#This Row],[CANTIDAD ELEMENTOS APOYO SOSTENIMIENTO FIC]]</f>
        <v>0</v>
      </c>
      <c r="N18" s="7">
        <f>+Tabla1[[#This Row],[TOTAL MONITORIAS]]+Tabla1[[#This Row],[TOTAL APOYO SOSTENIMIENTO REGULAR]]+Tabla1[[#This Row],[TOTAL APOYO SOSTENIMIENTO FIC]]</f>
        <v>219436</v>
      </c>
    </row>
    <row r="19" spans="1:14" ht="228" x14ac:dyDescent="0.25">
      <c r="A19" s="4">
        <v>16</v>
      </c>
      <c r="B19" s="64">
        <v>900507112</v>
      </c>
      <c r="C19" s="5" t="s">
        <v>33</v>
      </c>
      <c r="D19" s="4" t="s">
        <v>25</v>
      </c>
      <c r="E19" s="47">
        <v>0</v>
      </c>
      <c r="F19" s="12">
        <v>93296</v>
      </c>
      <c r="G19" s="7" t="s">
        <v>16</v>
      </c>
      <c r="H19" s="8">
        <v>0</v>
      </c>
      <c r="I19" s="35">
        <f>+Tabla1[[#This Row],[PRECIO UNITARIO]]*Tabla1[[#This Row],[CANTIDAD ELEMENTOS DE MONITORIAS]]</f>
        <v>0</v>
      </c>
      <c r="J19" s="9">
        <v>4</v>
      </c>
      <c r="K19" s="39">
        <f>+Tabla1[[#This Row],[PRECIO UNITARIO]]*Tabla1[[#This Row],[CANTIDAD ELEMENTOS APOYO SOSTENIMIENTO REGULAR]]</f>
        <v>373184</v>
      </c>
      <c r="L19" s="10">
        <v>0</v>
      </c>
      <c r="M19" s="42">
        <f>+Tabla1[[#This Row],[PRECIO UNITARIO]]*Tabla1[[#This Row],[CANTIDAD ELEMENTOS APOYO SOSTENIMIENTO FIC]]</f>
        <v>0</v>
      </c>
      <c r="N19" s="7">
        <f>+Tabla1[[#This Row],[TOTAL MONITORIAS]]+Tabla1[[#This Row],[TOTAL APOYO SOSTENIMIENTO REGULAR]]+Tabla1[[#This Row],[TOTAL APOYO SOSTENIMIENTO FIC]]</f>
        <v>373184</v>
      </c>
    </row>
    <row r="20" spans="1:14" ht="85.5" x14ac:dyDescent="0.2">
      <c r="A20" s="4">
        <v>17</v>
      </c>
      <c r="B20" s="64">
        <v>900524323</v>
      </c>
      <c r="C20" s="11" t="s">
        <v>34</v>
      </c>
      <c r="D20" s="4" t="s">
        <v>25</v>
      </c>
      <c r="E20" s="47">
        <f>+Tabla1[[#This Row],[CANTIDAD ELEMENTOS DE MONITORIAS]]+Tabla1[[#This Row],[CANTIDAD ELEMENTOS APOYO SOSTENIMIENTO REGULAR]]+Tabla1[[#This Row],[CANTIDAD ELEMENTOS APOYO SOSTENIMIENTO FIC]]</f>
        <v>1</v>
      </c>
      <c r="F20" s="12">
        <v>131852</v>
      </c>
      <c r="G20" s="7" t="s">
        <v>16</v>
      </c>
      <c r="H20" s="8"/>
      <c r="I20" s="35">
        <f>+Tabla1[[#This Row],[PRECIO UNITARIO]]*Tabla1[[#This Row],[CANTIDAD ELEMENTOS DE MONITORIAS]]</f>
        <v>0</v>
      </c>
      <c r="J20" s="9">
        <v>1</v>
      </c>
      <c r="K20" s="39">
        <f>+Tabla1[[#This Row],[PRECIO UNITARIO]]*Tabla1[[#This Row],[CANTIDAD ELEMENTOS APOYO SOSTENIMIENTO REGULAR]]</f>
        <v>131852</v>
      </c>
      <c r="L20" s="10">
        <v>0</v>
      </c>
      <c r="M20" s="42">
        <f>+Tabla1[[#This Row],[PRECIO UNITARIO]]*Tabla1[[#This Row],[CANTIDAD ELEMENTOS APOYO SOSTENIMIENTO FIC]]</f>
        <v>0</v>
      </c>
      <c r="N20" s="7">
        <f>+Tabla1[[#This Row],[TOTAL MONITORIAS]]+Tabla1[[#This Row],[TOTAL APOYO SOSTENIMIENTO REGULAR]]+Tabla1[[#This Row],[TOTAL APOYO SOSTENIMIENTO FIC]]</f>
        <v>131852</v>
      </c>
    </row>
    <row r="21" spans="1:14" ht="85.5" x14ac:dyDescent="0.2">
      <c r="A21" s="4">
        <v>18</v>
      </c>
      <c r="B21" s="64">
        <v>900524325</v>
      </c>
      <c r="C21" s="11" t="s">
        <v>35</v>
      </c>
      <c r="D21" s="4" t="s">
        <v>25</v>
      </c>
      <c r="E21" s="47">
        <f>+Tabla1[[#This Row],[CANTIDAD ELEMENTOS DE MONITORIAS]]+Tabla1[[#This Row],[CANTIDAD ELEMENTOS APOYO SOSTENIMIENTO REGULAR]]+Tabla1[[#This Row],[CANTIDAD ELEMENTOS APOYO SOSTENIMIENTO FIC]]</f>
        <v>2</v>
      </c>
      <c r="F21" s="12">
        <v>131852</v>
      </c>
      <c r="G21" s="7" t="s">
        <v>16</v>
      </c>
      <c r="H21" s="8"/>
      <c r="I21" s="35">
        <f>+Tabla1[[#This Row],[PRECIO UNITARIO]]*Tabla1[[#This Row],[CANTIDAD ELEMENTOS DE MONITORIAS]]</f>
        <v>0</v>
      </c>
      <c r="J21" s="9">
        <v>2</v>
      </c>
      <c r="K21" s="39">
        <f>+Tabla1[[#This Row],[PRECIO UNITARIO]]*Tabla1[[#This Row],[CANTIDAD ELEMENTOS APOYO SOSTENIMIENTO REGULAR]]</f>
        <v>263704</v>
      </c>
      <c r="L21" s="10">
        <v>0</v>
      </c>
      <c r="M21" s="42">
        <f>+Tabla1[[#This Row],[PRECIO UNITARIO]]*Tabla1[[#This Row],[CANTIDAD ELEMENTOS APOYO SOSTENIMIENTO FIC]]</f>
        <v>0</v>
      </c>
      <c r="N21" s="7">
        <f>+Tabla1[[#This Row],[TOTAL MONITORIAS]]+Tabla1[[#This Row],[TOTAL APOYO SOSTENIMIENTO REGULAR]]+Tabla1[[#This Row],[TOTAL APOYO SOSTENIMIENTO FIC]]</f>
        <v>263704</v>
      </c>
    </row>
    <row r="22" spans="1:14" ht="85.5" x14ac:dyDescent="0.25">
      <c r="A22" s="4">
        <v>19</v>
      </c>
      <c r="B22" s="64">
        <v>900524326</v>
      </c>
      <c r="C22" s="5" t="s">
        <v>36</v>
      </c>
      <c r="D22" s="4" t="s">
        <v>25</v>
      </c>
      <c r="E22" s="47">
        <f>+Tabla1[[#This Row],[CANTIDAD ELEMENTOS DE MONITORIAS]]+Tabla1[[#This Row],[CANTIDAD ELEMENTOS APOYO SOSTENIMIENTO REGULAR]]+Tabla1[[#This Row],[CANTIDAD ELEMENTOS APOYO SOSTENIMIENTO FIC]]</f>
        <v>2</v>
      </c>
      <c r="F22" s="12">
        <v>131852</v>
      </c>
      <c r="G22" s="7" t="s">
        <v>16</v>
      </c>
      <c r="H22" s="8"/>
      <c r="I22" s="35">
        <f>+Tabla1[[#This Row],[PRECIO UNITARIO]]*Tabla1[[#This Row],[CANTIDAD ELEMENTOS DE MONITORIAS]]</f>
        <v>0</v>
      </c>
      <c r="J22" s="9">
        <v>2</v>
      </c>
      <c r="K22" s="39">
        <f>+Tabla1[[#This Row],[PRECIO UNITARIO]]*Tabla1[[#This Row],[CANTIDAD ELEMENTOS APOYO SOSTENIMIENTO REGULAR]]</f>
        <v>263704</v>
      </c>
      <c r="L22" s="10">
        <v>0</v>
      </c>
      <c r="M22" s="42">
        <f>+Tabla1[[#This Row],[PRECIO UNITARIO]]*Tabla1[[#This Row],[CANTIDAD ELEMENTOS APOYO SOSTENIMIENTO FIC]]</f>
        <v>0</v>
      </c>
      <c r="N22" s="7">
        <f>+Tabla1[[#This Row],[TOTAL MONITORIAS]]+Tabla1[[#This Row],[TOTAL APOYO SOSTENIMIENTO REGULAR]]+Tabla1[[#This Row],[TOTAL APOYO SOSTENIMIENTO FIC]]</f>
        <v>263704</v>
      </c>
    </row>
    <row r="23" spans="1:14" ht="85.5" x14ac:dyDescent="0.2">
      <c r="A23" s="4">
        <v>20</v>
      </c>
      <c r="B23" s="64">
        <v>900524327</v>
      </c>
      <c r="C23" s="11" t="s">
        <v>37</v>
      </c>
      <c r="D23" s="4" t="s">
        <v>25</v>
      </c>
      <c r="E23" s="47">
        <f>+Tabla1[[#This Row],[CANTIDAD ELEMENTOS DE MONITORIAS]]+Tabla1[[#This Row],[CANTIDAD ELEMENTOS APOYO SOSTENIMIENTO REGULAR]]+Tabla1[[#This Row],[CANTIDAD ELEMENTOS APOYO SOSTENIMIENTO FIC]]</f>
        <v>10</v>
      </c>
      <c r="F23" s="12">
        <v>131852</v>
      </c>
      <c r="G23" s="7" t="s">
        <v>16</v>
      </c>
      <c r="H23" s="8">
        <v>3</v>
      </c>
      <c r="I23" s="35">
        <f>+Tabla1[[#This Row],[PRECIO UNITARIO]]*Tabla1[[#This Row],[CANTIDAD ELEMENTOS DE MONITORIAS]]</f>
        <v>395556</v>
      </c>
      <c r="J23" s="9">
        <v>3</v>
      </c>
      <c r="K23" s="39">
        <f>+Tabla1[[#This Row],[PRECIO UNITARIO]]*Tabla1[[#This Row],[CANTIDAD ELEMENTOS APOYO SOSTENIMIENTO REGULAR]]</f>
        <v>395556</v>
      </c>
      <c r="L23" s="10">
        <v>4</v>
      </c>
      <c r="M23" s="42">
        <f>+Tabla1[[#This Row],[PRECIO UNITARIO]]*Tabla1[[#This Row],[CANTIDAD ELEMENTOS APOYO SOSTENIMIENTO FIC]]</f>
        <v>527408</v>
      </c>
      <c r="N23" s="7">
        <f>+Tabla1[[#This Row],[TOTAL MONITORIAS]]+Tabla1[[#This Row],[TOTAL APOYO SOSTENIMIENTO REGULAR]]+Tabla1[[#This Row],[TOTAL APOYO SOSTENIMIENTO FIC]]</f>
        <v>1318520</v>
      </c>
    </row>
    <row r="24" spans="1:14" ht="85.5" x14ac:dyDescent="0.2">
      <c r="A24" s="4">
        <v>21</v>
      </c>
      <c r="B24" s="64">
        <v>900524328</v>
      </c>
      <c r="C24" s="11" t="s">
        <v>38</v>
      </c>
      <c r="D24" s="4" t="s">
        <v>25</v>
      </c>
      <c r="E24" s="47">
        <f>+Tabla1[[#This Row],[CANTIDAD ELEMENTOS DE MONITORIAS]]+Tabla1[[#This Row],[CANTIDAD ELEMENTOS APOYO SOSTENIMIENTO REGULAR]]+Tabla1[[#This Row],[CANTIDAD ELEMENTOS APOYO SOSTENIMIENTO FIC]]</f>
        <v>14</v>
      </c>
      <c r="F24" s="12">
        <v>131852</v>
      </c>
      <c r="G24" s="7" t="s">
        <v>16</v>
      </c>
      <c r="H24" s="8">
        <v>4</v>
      </c>
      <c r="I24" s="35">
        <f>+Tabla1[[#This Row],[PRECIO UNITARIO]]*Tabla1[[#This Row],[CANTIDAD ELEMENTOS DE MONITORIAS]]</f>
        <v>527408</v>
      </c>
      <c r="J24" s="9">
        <v>5</v>
      </c>
      <c r="K24" s="39">
        <f>+Tabla1[[#This Row],[PRECIO UNITARIO]]*Tabla1[[#This Row],[CANTIDAD ELEMENTOS APOYO SOSTENIMIENTO REGULAR]]</f>
        <v>659260</v>
      </c>
      <c r="L24" s="10">
        <v>5</v>
      </c>
      <c r="M24" s="42">
        <f>+Tabla1[[#This Row],[PRECIO UNITARIO]]*Tabla1[[#This Row],[CANTIDAD ELEMENTOS APOYO SOSTENIMIENTO FIC]]</f>
        <v>659260</v>
      </c>
      <c r="N24" s="7">
        <f>+Tabla1[[#This Row],[TOTAL MONITORIAS]]+Tabla1[[#This Row],[TOTAL APOYO SOSTENIMIENTO REGULAR]]+Tabla1[[#This Row],[TOTAL APOYO SOSTENIMIENTO FIC]]</f>
        <v>1845928</v>
      </c>
    </row>
    <row r="25" spans="1:14" ht="85.5" x14ac:dyDescent="0.2">
      <c r="A25" s="4">
        <v>22</v>
      </c>
      <c r="B25" s="64">
        <v>900524329</v>
      </c>
      <c r="C25" s="11" t="s">
        <v>39</v>
      </c>
      <c r="D25" s="4" t="s">
        <v>25</v>
      </c>
      <c r="E25" s="47">
        <f>+Tabla1[[#This Row],[CANTIDAD ELEMENTOS DE MONITORIAS]]+Tabla1[[#This Row],[CANTIDAD ELEMENTOS APOYO SOSTENIMIENTO REGULAR]]+Tabla1[[#This Row],[CANTIDAD ELEMENTOS APOYO SOSTENIMIENTO FIC]]</f>
        <v>2</v>
      </c>
      <c r="F25" s="12">
        <v>131852</v>
      </c>
      <c r="G25" s="7" t="s">
        <v>16</v>
      </c>
      <c r="H25" s="8"/>
      <c r="I25" s="35">
        <f>+Tabla1[[#This Row],[PRECIO UNITARIO]]*Tabla1[[#This Row],[CANTIDAD ELEMENTOS DE MONITORIAS]]</f>
        <v>0</v>
      </c>
      <c r="J25" s="9">
        <v>0</v>
      </c>
      <c r="K25" s="39">
        <f>+Tabla1[[#This Row],[PRECIO UNITARIO]]*Tabla1[[#This Row],[CANTIDAD ELEMENTOS APOYO SOSTENIMIENTO REGULAR]]</f>
        <v>0</v>
      </c>
      <c r="L25" s="10">
        <v>2</v>
      </c>
      <c r="M25" s="42">
        <f>+Tabla1[[#This Row],[PRECIO UNITARIO]]*Tabla1[[#This Row],[CANTIDAD ELEMENTOS APOYO SOSTENIMIENTO FIC]]</f>
        <v>263704</v>
      </c>
      <c r="N25" s="7">
        <f>+Tabla1[[#This Row],[TOTAL MONITORIAS]]+Tabla1[[#This Row],[TOTAL APOYO SOSTENIMIENTO REGULAR]]+Tabla1[[#This Row],[TOTAL APOYO SOSTENIMIENTO FIC]]</f>
        <v>263704</v>
      </c>
    </row>
    <row r="26" spans="1:14" ht="85.5" x14ac:dyDescent="0.2">
      <c r="A26" s="4">
        <v>23</v>
      </c>
      <c r="B26" s="64">
        <v>900524330</v>
      </c>
      <c r="C26" s="11" t="s">
        <v>40</v>
      </c>
      <c r="D26" s="4" t="s">
        <v>25</v>
      </c>
      <c r="E26" s="47">
        <f>+Tabla1[[#This Row],[CANTIDAD ELEMENTOS DE MONITORIAS]]+Tabla1[[#This Row],[CANTIDAD ELEMENTOS APOYO SOSTENIMIENTO REGULAR]]+Tabla1[[#This Row],[CANTIDAD ELEMENTOS APOYO SOSTENIMIENTO FIC]]</f>
        <v>6</v>
      </c>
      <c r="F26" s="12">
        <v>131852</v>
      </c>
      <c r="G26" s="7" t="s">
        <v>16</v>
      </c>
      <c r="H26" s="8"/>
      <c r="I26" s="35">
        <f>+Tabla1[[#This Row],[PRECIO UNITARIO]]*Tabla1[[#This Row],[CANTIDAD ELEMENTOS DE MONITORIAS]]</f>
        <v>0</v>
      </c>
      <c r="J26" s="9">
        <v>0</v>
      </c>
      <c r="K26" s="39">
        <f>+Tabla1[[#This Row],[PRECIO UNITARIO]]*Tabla1[[#This Row],[CANTIDAD ELEMENTOS APOYO SOSTENIMIENTO REGULAR]]</f>
        <v>0</v>
      </c>
      <c r="L26" s="10">
        <v>6</v>
      </c>
      <c r="M26" s="42">
        <f>+Tabla1[[#This Row],[PRECIO UNITARIO]]*Tabla1[[#This Row],[CANTIDAD ELEMENTOS APOYO SOSTENIMIENTO FIC]]</f>
        <v>791112</v>
      </c>
      <c r="N26" s="7">
        <f>+Tabla1[[#This Row],[TOTAL MONITORIAS]]+Tabla1[[#This Row],[TOTAL APOYO SOSTENIMIENTO REGULAR]]+Tabla1[[#This Row],[TOTAL APOYO SOSTENIMIENTO FIC]]</f>
        <v>791112</v>
      </c>
    </row>
    <row r="27" spans="1:14" ht="85.5" x14ac:dyDescent="0.2">
      <c r="A27" s="4">
        <v>24</v>
      </c>
      <c r="B27" s="64">
        <v>900524331</v>
      </c>
      <c r="C27" s="11" t="s">
        <v>41</v>
      </c>
      <c r="D27" s="4" t="s">
        <v>25</v>
      </c>
      <c r="E27" s="47">
        <f>+Tabla1[[#This Row],[CANTIDAD ELEMENTOS DE MONITORIAS]]+Tabla1[[#This Row],[CANTIDAD ELEMENTOS APOYO SOSTENIMIENTO REGULAR]]+Tabla1[[#This Row],[CANTIDAD ELEMENTOS APOYO SOSTENIMIENTO FIC]]</f>
        <v>1</v>
      </c>
      <c r="F27" s="12">
        <v>131852</v>
      </c>
      <c r="G27" s="7" t="s">
        <v>16</v>
      </c>
      <c r="H27" s="8"/>
      <c r="I27" s="35">
        <f>+Tabla1[[#This Row],[PRECIO UNITARIO]]*Tabla1[[#This Row],[CANTIDAD ELEMENTOS DE MONITORIAS]]</f>
        <v>0</v>
      </c>
      <c r="J27" s="9">
        <v>0</v>
      </c>
      <c r="K27" s="39">
        <f>+Tabla1[[#This Row],[PRECIO UNITARIO]]*Tabla1[[#This Row],[CANTIDAD ELEMENTOS APOYO SOSTENIMIENTO REGULAR]]</f>
        <v>0</v>
      </c>
      <c r="L27" s="10">
        <v>1</v>
      </c>
      <c r="M27" s="42">
        <f>+Tabla1[[#This Row],[PRECIO UNITARIO]]*Tabla1[[#This Row],[CANTIDAD ELEMENTOS APOYO SOSTENIMIENTO FIC]]</f>
        <v>131852</v>
      </c>
      <c r="N27" s="7">
        <f>+Tabla1[[#This Row],[TOTAL MONITORIAS]]+Tabla1[[#This Row],[TOTAL APOYO SOSTENIMIENTO REGULAR]]+Tabla1[[#This Row],[TOTAL APOYO SOSTENIMIENTO FIC]]</f>
        <v>131852</v>
      </c>
    </row>
    <row r="28" spans="1:14" ht="199.5" customHeight="1" x14ac:dyDescent="0.25">
      <c r="A28" s="4">
        <v>25</v>
      </c>
      <c r="B28" s="66">
        <v>900503952</v>
      </c>
      <c r="C28" s="13" t="s">
        <v>42</v>
      </c>
      <c r="D28" s="4" t="s">
        <v>19</v>
      </c>
      <c r="E28" s="47">
        <f>+Tabla1[[#This Row],[CANTIDAD ELEMENTOS DE MONITORIAS]]+Tabla1[[#This Row],[CANTIDAD ELEMENTOS APOYO SOSTENIMIENTO REGULAR]]+Tabla1[[#This Row],[CANTIDAD ELEMENTOS APOYO SOSTENIMIENTO FIC]]</f>
        <v>34</v>
      </c>
      <c r="F28" s="12">
        <v>35819</v>
      </c>
      <c r="G28" s="7" t="s">
        <v>16</v>
      </c>
      <c r="H28" s="8">
        <v>0</v>
      </c>
      <c r="I28" s="35">
        <f>+Tabla1[[#This Row],[PRECIO UNITARIO]]*Tabla1[[#This Row],[CANTIDAD ELEMENTOS DE MONITORIAS]]</f>
        <v>0</v>
      </c>
      <c r="J28" s="9">
        <v>0</v>
      </c>
      <c r="K28" s="39">
        <f>+Tabla1[[#This Row],[PRECIO UNITARIO]]*Tabla1[[#This Row],[CANTIDAD ELEMENTOS APOYO SOSTENIMIENTO REGULAR]]</f>
        <v>0</v>
      </c>
      <c r="L28" s="10">
        <v>34</v>
      </c>
      <c r="M28" s="42">
        <f>+Tabla1[[#This Row],[PRECIO UNITARIO]]*Tabla1[[#This Row],[CANTIDAD ELEMENTOS APOYO SOSTENIMIENTO FIC]]</f>
        <v>1217846</v>
      </c>
      <c r="N28" s="7">
        <f>+Tabla1[[#This Row],[TOTAL MONITORIAS]]+Tabla1[[#This Row],[TOTAL APOYO SOSTENIMIENTO REGULAR]]+Tabla1[[#This Row],[TOTAL APOYO SOSTENIMIENTO FIC]]</f>
        <v>1217846</v>
      </c>
    </row>
    <row r="29" spans="1:14" ht="142.5" x14ac:dyDescent="0.25">
      <c r="A29" s="4">
        <v>26</v>
      </c>
      <c r="B29" s="64">
        <v>900522831</v>
      </c>
      <c r="C29" s="13" t="s">
        <v>43</v>
      </c>
      <c r="D29" s="4" t="s">
        <v>19</v>
      </c>
      <c r="E29" s="47">
        <f>+Tabla1[[#This Row],[CANTIDAD ELEMENTOS DE MONITORIAS]]+Tabla1[[#This Row],[CANTIDAD ELEMENTOS APOYO SOSTENIMIENTO REGULAR]]+Tabla1[[#This Row],[CANTIDAD ELEMENTOS APOYO SOSTENIMIENTO FIC]]</f>
        <v>25</v>
      </c>
      <c r="F29" s="12">
        <v>10710</v>
      </c>
      <c r="G29" s="7" t="s">
        <v>16</v>
      </c>
      <c r="H29" s="8">
        <v>0</v>
      </c>
      <c r="I29" s="35">
        <f>+Tabla1[[#This Row],[PRECIO UNITARIO]]*Tabla1[[#This Row],[CANTIDAD ELEMENTOS DE MONITORIAS]]</f>
        <v>0</v>
      </c>
      <c r="J29" s="9">
        <v>25</v>
      </c>
      <c r="K29" s="39">
        <f>+Tabla1[[#This Row],[PRECIO UNITARIO]]*Tabla1[[#This Row],[CANTIDAD ELEMENTOS APOYO SOSTENIMIENTO REGULAR]]</f>
        <v>267750</v>
      </c>
      <c r="L29" s="10">
        <v>0</v>
      </c>
      <c r="M29" s="42">
        <f>+Tabla1[[#This Row],[PRECIO UNITARIO]]*Tabla1[[#This Row],[CANTIDAD ELEMENTOS APOYO SOSTENIMIENTO FIC]]</f>
        <v>0</v>
      </c>
      <c r="N29" s="7">
        <f>+Tabla1[[#This Row],[TOTAL MONITORIAS]]+Tabla1[[#This Row],[TOTAL APOYO SOSTENIMIENTO REGULAR]]+Tabla1[[#This Row],[TOTAL APOYO SOSTENIMIENTO FIC]]</f>
        <v>267750</v>
      </c>
    </row>
    <row r="30" spans="1:14" ht="114" x14ac:dyDescent="0.2">
      <c r="A30" s="4">
        <v>27</v>
      </c>
      <c r="B30" s="64">
        <v>900522832</v>
      </c>
      <c r="C30" s="14" t="s">
        <v>44</v>
      </c>
      <c r="D30" s="4" t="s">
        <v>19</v>
      </c>
      <c r="E30" s="47">
        <f>+Tabla1[[#This Row],[CANTIDAD ELEMENTOS DE MONITORIAS]]+Tabla1[[#This Row],[CANTIDAD ELEMENTOS APOYO SOSTENIMIENTO REGULAR]]+Tabla1[[#This Row],[CANTIDAD ELEMENTOS APOYO SOSTENIMIENTO FIC]]</f>
        <v>45</v>
      </c>
      <c r="F30" s="12">
        <v>10710</v>
      </c>
      <c r="G30" s="7" t="s">
        <v>16</v>
      </c>
      <c r="H30" s="8">
        <v>5</v>
      </c>
      <c r="I30" s="35">
        <f>+Tabla1[[#This Row],[PRECIO UNITARIO]]*Tabla1[[#This Row],[CANTIDAD ELEMENTOS DE MONITORIAS]]</f>
        <v>53550</v>
      </c>
      <c r="J30" s="9">
        <v>40</v>
      </c>
      <c r="K30" s="39">
        <f>+Tabla1[[#This Row],[PRECIO UNITARIO]]*Tabla1[[#This Row],[CANTIDAD ELEMENTOS APOYO SOSTENIMIENTO REGULAR]]</f>
        <v>428400</v>
      </c>
      <c r="L30" s="10">
        <v>0</v>
      </c>
      <c r="M30" s="42">
        <f>+Tabla1[[#This Row],[PRECIO UNITARIO]]*Tabla1[[#This Row],[CANTIDAD ELEMENTOS APOYO SOSTENIMIENTO FIC]]</f>
        <v>0</v>
      </c>
      <c r="N30" s="7">
        <f>+Tabla1[[#This Row],[TOTAL MONITORIAS]]+Tabla1[[#This Row],[TOTAL APOYO SOSTENIMIENTO REGULAR]]+Tabla1[[#This Row],[TOTAL APOYO SOSTENIMIENTO FIC]]</f>
        <v>481950</v>
      </c>
    </row>
    <row r="31" spans="1:14" ht="137.25" customHeight="1" x14ac:dyDescent="0.25">
      <c r="A31" s="4">
        <v>28</v>
      </c>
      <c r="B31" s="64">
        <v>900521051</v>
      </c>
      <c r="C31" s="13" t="s">
        <v>45</v>
      </c>
      <c r="D31" s="4" t="s">
        <v>19</v>
      </c>
      <c r="E31" s="47">
        <v>34</v>
      </c>
      <c r="F31" s="12">
        <v>92225</v>
      </c>
      <c r="G31" s="7" t="s">
        <v>16</v>
      </c>
      <c r="H31" s="8">
        <v>9</v>
      </c>
      <c r="I31" s="35">
        <f>+Tabla1[[#This Row],[PRECIO UNITARIO]]*Tabla1[[#This Row],[CANTIDAD ELEMENTOS DE MONITORIAS]]</f>
        <v>830025</v>
      </c>
      <c r="J31" s="9">
        <v>25</v>
      </c>
      <c r="K31" s="39">
        <f>+Tabla1[[#This Row],[PRECIO UNITARIO]]*Tabla1[[#This Row],[CANTIDAD ELEMENTOS APOYO SOSTENIMIENTO REGULAR]]</f>
        <v>2305625</v>
      </c>
      <c r="L31" s="10">
        <v>0</v>
      </c>
      <c r="M31" s="42">
        <f>+Tabla1[[#This Row],[PRECIO UNITARIO]]*Tabla1[[#This Row],[CANTIDAD ELEMENTOS APOYO SOSTENIMIENTO FIC]]</f>
        <v>0</v>
      </c>
      <c r="N31" s="7">
        <f>+Tabla1[[#This Row],[TOTAL MONITORIAS]]+Tabla1[[#This Row],[TOTAL APOYO SOSTENIMIENTO REGULAR]]+Tabla1[[#This Row],[TOTAL APOYO SOSTENIMIENTO FIC]]</f>
        <v>3135650</v>
      </c>
    </row>
    <row r="32" spans="1:14" ht="138" customHeight="1" thickBot="1" x14ac:dyDescent="0.25">
      <c r="A32" s="4">
        <v>29</v>
      </c>
      <c r="B32" s="66">
        <v>900523781</v>
      </c>
      <c r="C32" s="15" t="s">
        <v>46</v>
      </c>
      <c r="D32" s="4" t="s">
        <v>47</v>
      </c>
      <c r="E32" s="47">
        <f>+Tabla1[[#This Row],[CANTIDAD ELEMENTOS DE MONITORIAS]]+Tabla1[[#This Row],[CANTIDAD ELEMENTOS APOYO SOSTENIMIENTO REGULAR]]+Tabla1[[#This Row],[CANTIDAD ELEMENTOS APOYO SOSTENIMIENTO FIC]]</f>
        <v>30</v>
      </c>
      <c r="F32" s="7">
        <v>67325</v>
      </c>
      <c r="G32" s="7" t="s">
        <v>16</v>
      </c>
      <c r="H32" s="8">
        <v>1</v>
      </c>
      <c r="I32" s="35">
        <f>+Tabla1[[#This Row],[PRECIO UNITARIO]]*Tabla1[[#This Row],[CANTIDAD ELEMENTOS DE MONITORIAS]]</f>
        <v>67325</v>
      </c>
      <c r="J32" s="9">
        <v>29</v>
      </c>
      <c r="K32" s="39">
        <f>+Tabla1[[#This Row],[PRECIO UNITARIO]]*Tabla1[[#This Row],[CANTIDAD ELEMENTOS APOYO SOSTENIMIENTO REGULAR]]</f>
        <v>1952425</v>
      </c>
      <c r="L32" s="10"/>
      <c r="M32" s="42">
        <f>+Tabla1[[#This Row],[PRECIO UNITARIO]]*Tabla1[[#This Row],[CANTIDAD ELEMENTOS APOYO SOSTENIMIENTO FIC]]</f>
        <v>0</v>
      </c>
      <c r="N32" s="44">
        <f>+Tabla1[[#This Row],[TOTAL MONITORIAS]]+Tabla1[[#This Row],[TOTAL APOYO SOSTENIMIENTO REGULAR]]+Tabla1[[#This Row],[TOTAL APOYO SOSTENIMIENTO FIC]]</f>
        <v>2019750</v>
      </c>
    </row>
    <row r="33" spans="1:14" ht="20.25" customHeight="1" thickBot="1" x14ac:dyDescent="0.3">
      <c r="A33" s="49" t="s">
        <v>48</v>
      </c>
      <c r="B33" s="49"/>
      <c r="C33" s="49"/>
      <c r="D33" s="49"/>
      <c r="E33" s="49"/>
      <c r="F33" s="49"/>
      <c r="G33" s="49"/>
      <c r="H33" s="56">
        <f>SUBTOTAL(109,Tabla1[TOTAL MONITORIAS])</f>
        <v>3196192</v>
      </c>
      <c r="I33" s="57"/>
      <c r="J33" s="58">
        <f>SUM(Tabla1[TOTAL APOYO SOSTENIMIENTO REGULAR])</f>
        <v>15644208</v>
      </c>
      <c r="K33" s="59"/>
      <c r="L33" s="60">
        <f>SUM(Tabla1[TOTAL APOYO SOSTENIMIENTO FIC])</f>
        <v>18464278</v>
      </c>
      <c r="M33" s="61"/>
      <c r="N33" s="54">
        <f>SUM(Tabla1[VALOR TOTAL])</f>
        <v>37304678</v>
      </c>
    </row>
    <row r="34" spans="1:14" ht="24" customHeight="1" thickBot="1" x14ac:dyDescent="0.3">
      <c r="A34" s="52" t="s">
        <v>49</v>
      </c>
      <c r="B34" s="6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5"/>
    </row>
    <row r="35" spans="1:14" x14ac:dyDescent="0.25">
      <c r="J35" s="19"/>
      <c r="L35" s="19"/>
    </row>
  </sheetData>
  <sheetProtection selectLockedCells="1"/>
  <mergeCells count="8">
    <mergeCell ref="A33:G33"/>
    <mergeCell ref="A2:N2"/>
    <mergeCell ref="A1:N1"/>
    <mergeCell ref="A34:M34"/>
    <mergeCell ref="N33:N34"/>
    <mergeCell ref="H33:I33"/>
    <mergeCell ref="J33:K33"/>
    <mergeCell ref="L33:M33"/>
  </mergeCells>
  <phoneticPr fontId="2" type="noConversion"/>
  <conditionalFormatting sqref="F4:G32">
    <cfRule type="expression" dxfId="3" priority="2">
      <formula>AND(F4=0,F4&lt;&gt;"")</formula>
    </cfRule>
    <cfRule type="expression" dxfId="2" priority="12">
      <formula>AND(#REF!&gt;0.2,#REF!&lt;&gt;"")</formula>
    </cfRule>
  </conditionalFormatting>
  <conditionalFormatting sqref="H4:N32">
    <cfRule type="containsText" dxfId="1" priority="1" operator="containsText" text="SIN DATOS">
      <formula>NOT(ISERROR(SEARCH("SIN DATOS",H4)))</formula>
    </cfRule>
  </conditionalFormatting>
  <pageMargins left="0.7" right="0.7" top="0.75" bottom="0.75" header="0.3" footer="0.3"/>
  <pageSetup paperSize="9" fitToHeight="0" orientation="landscape" verticalDpi="599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765dd8b7fe8e87b9b907f5a896927b09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1a00569ada334523ba9d1a2253b87abe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4C6AB0-6CE8-4D2B-95B4-1A916CF35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034df-474d-4b02-9ca2-944c66351583"/>
    <ds:schemaRef ds:uri="dfcf60e3-6080-4d69-aea6-ccda2266e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668B4-DCD5-4A4A-8892-999B79140FA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4034df-474d-4b02-9ca2-944c66351583"/>
    <ds:schemaRef ds:uri="dfcf60e3-6080-4d69-aea6-ccda2266e1cc"/>
  </ds:schemaRefs>
</ds:datastoreItem>
</file>

<file path=customXml/itemProps3.xml><?xml version="1.0" encoding="utf-8"?>
<ds:datastoreItem xmlns:ds="http://schemas.openxmlformats.org/officeDocument/2006/customXml" ds:itemID="{AF3F2192-FE6A-471B-AD3A-A9E50A1DE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EPP-APRENDICES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MIGUEL MURCIA DÍAZ</dc:creator>
  <cp:keywords/>
  <dc:description/>
  <cp:lastModifiedBy>Dilma Contanza Lozada Reina</cp:lastModifiedBy>
  <cp:revision/>
  <dcterms:created xsi:type="dcterms:W3CDTF">2023-10-17T04:42:34Z</dcterms:created>
  <dcterms:modified xsi:type="dcterms:W3CDTF">2024-06-28T21:14:33Z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2023-10-30T20:26:46Z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8bb18084-00e0-4857-bf0a-1ba9581e6497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