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a4-my.sharepoint.com/personal/msanchezs_sena_edu_co/Documents/SENA 2024/GRANDES SUPERFICIES 2024/ASEO Y CONVIVENCIA/"/>
    </mc:Choice>
  </mc:AlternateContent>
  <xr:revisionPtr revIDLastSave="0" documentId="14_{814AF1FD-0BCF-45CA-BDBF-EF30BD6AAB1C}" xr6:coauthVersionLast="47" xr6:coauthVersionMax="47" xr10:uidLastSave="{00000000-0000-0000-0000-000000000000}"/>
  <bookViews>
    <workbookView xWindow="-120" yWindow="-120" windowWidth="20730" windowHeight="11040" activeTab="1" xr2:uid="{7763BD6B-AA51-4FE5-B460-7E49183B694C}"/>
  </bookViews>
  <sheets>
    <sheet name="Hoja 1" sheetId="7" r:id="rId1"/>
    <sheet name="Hoja1" sheetId="8" r:id="rId2"/>
    <sheet name="Hoja5" sheetId="12" r:id="rId3"/>
    <sheet name="Polyflex" sheetId="9" r:id="rId4"/>
    <sheet name="Proveer" sheetId="10" r:id="rId5"/>
    <sheet name="Panamericana" sheetId="11" r:id="rId6"/>
  </sheets>
  <definedNames>
    <definedName name="_xlnm._FilterDatabase" localSheetId="0" hidden="1">'Hoja 1'!$A$5:$T$52</definedName>
    <definedName name="_xlnm._FilterDatabase" localSheetId="5" hidden="1">Panamericana!$B$2:$L$36</definedName>
    <definedName name="_xlnm._FilterDatabase" localSheetId="3" hidden="1">Polyflex!$B$2:$J$33</definedName>
    <definedName name="_xlnm._FilterDatabase" localSheetId="4" hidden="1">Proveer!$B$2:$L$33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0" l="1"/>
  <c r="M7" i="10"/>
  <c r="M5" i="10"/>
  <c r="M3" i="10"/>
  <c r="K8" i="10"/>
  <c r="L8" i="10"/>
  <c r="F33" i="11" l="1"/>
  <c r="F33" i="10"/>
  <c r="H30" i="11"/>
  <c r="H29" i="11"/>
  <c r="H28" i="11"/>
  <c r="H21" i="11"/>
  <c r="H20" i="11"/>
  <c r="H18" i="11"/>
  <c r="H17" i="11"/>
  <c r="H14" i="11"/>
  <c r="H13" i="11"/>
  <c r="H32" i="10"/>
  <c r="H31" i="10"/>
  <c r="H30" i="10"/>
  <c r="H29" i="10"/>
  <c r="H24" i="10"/>
  <c r="H22" i="10"/>
  <c r="H20" i="10"/>
  <c r="H19" i="10"/>
  <c r="H16" i="10"/>
  <c r="H12" i="10"/>
  <c r="H10" i="10"/>
  <c r="H9" i="10"/>
  <c r="H8" i="10"/>
  <c r="H7" i="10"/>
  <c r="H5" i="10"/>
  <c r="H3" i="10"/>
  <c r="F33" i="9"/>
  <c r="F34" i="8"/>
  <c r="H31" i="9"/>
  <c r="H28" i="9"/>
  <c r="H27" i="9"/>
  <c r="H26" i="9"/>
  <c r="H25" i="9"/>
  <c r="H23" i="9"/>
  <c r="H17" i="9"/>
  <c r="H15" i="9"/>
  <c r="H11" i="9"/>
  <c r="H6" i="9"/>
  <c r="H4" i="9"/>
  <c r="L31" i="8"/>
  <c r="L22" i="8"/>
  <c r="L19" i="8"/>
  <c r="L15" i="8"/>
  <c r="L30" i="8"/>
  <c r="J34" i="8"/>
  <c r="L29" i="8"/>
  <c r="L21" i="8"/>
  <c r="L18" i="8"/>
  <c r="L14" i="8"/>
  <c r="J32" i="8"/>
  <c r="J29" i="8"/>
  <c r="J28" i="8"/>
  <c r="J27" i="8"/>
  <c r="J26" i="8"/>
  <c r="J24" i="8"/>
  <c r="J18" i="8"/>
  <c r="J16" i="8"/>
  <c r="J12" i="8"/>
  <c r="J7" i="8"/>
  <c r="K33" i="8"/>
  <c r="K32" i="8"/>
  <c r="K31" i="8"/>
  <c r="K30" i="8"/>
  <c r="K25" i="8"/>
  <c r="K23" i="8"/>
  <c r="K21" i="8"/>
  <c r="K20" i="8"/>
  <c r="K17" i="8"/>
  <c r="K13" i="8"/>
  <c r="K11" i="8"/>
  <c r="K10" i="8"/>
  <c r="K9" i="8"/>
  <c r="K8" i="8"/>
  <c r="K6" i="8"/>
  <c r="J5" i="8"/>
  <c r="K4" i="8"/>
  <c r="R7" i="7"/>
  <c r="S7" i="7" s="1"/>
  <c r="R8" i="7"/>
  <c r="S8" i="7" s="1"/>
  <c r="R9" i="7"/>
  <c r="S9" i="7" s="1"/>
  <c r="R10" i="7"/>
  <c r="S10" i="7" s="1"/>
  <c r="R11" i="7"/>
  <c r="S11" i="7" s="1"/>
  <c r="R12" i="7"/>
  <c r="S12" i="7" s="1"/>
  <c r="R13" i="7"/>
  <c r="S13" i="7" s="1"/>
  <c r="R14" i="7"/>
  <c r="S14" i="7" s="1"/>
  <c r="R15" i="7"/>
  <c r="S15" i="7" s="1"/>
  <c r="R16" i="7"/>
  <c r="S16" i="7" s="1"/>
  <c r="R17" i="7"/>
  <c r="S17" i="7" s="1"/>
  <c r="R18" i="7"/>
  <c r="S18" i="7" s="1"/>
  <c r="R19" i="7"/>
  <c r="S19" i="7" s="1"/>
  <c r="R20" i="7"/>
  <c r="S20" i="7" s="1"/>
  <c r="R21" i="7"/>
  <c r="S21" i="7" s="1"/>
  <c r="R22" i="7"/>
  <c r="S22" i="7" s="1"/>
  <c r="R23" i="7"/>
  <c r="S23" i="7" s="1"/>
  <c r="R24" i="7"/>
  <c r="S24" i="7" s="1"/>
  <c r="R25" i="7"/>
  <c r="S25" i="7" s="1"/>
  <c r="R26" i="7"/>
  <c r="S26" i="7" s="1"/>
  <c r="R27" i="7"/>
  <c r="S27" i="7" s="1"/>
  <c r="R28" i="7"/>
  <c r="S28" i="7" s="1"/>
  <c r="R29" i="7"/>
  <c r="S29" i="7" s="1"/>
  <c r="R30" i="7"/>
  <c r="S30" i="7" s="1"/>
  <c r="R31" i="7"/>
  <c r="S31" i="7" s="1"/>
  <c r="R32" i="7"/>
  <c r="S32" i="7" s="1"/>
  <c r="R33" i="7"/>
  <c r="S33" i="7" s="1"/>
  <c r="R34" i="7"/>
  <c r="S34" i="7" s="1"/>
  <c r="R35" i="7"/>
  <c r="S35" i="7" s="1"/>
  <c r="R36" i="7"/>
  <c r="S36" i="7" s="1"/>
  <c r="R37" i="7"/>
  <c r="S37" i="7" s="1"/>
  <c r="R38" i="7"/>
  <c r="S38" i="7" s="1"/>
  <c r="R39" i="7"/>
  <c r="S39" i="7" s="1"/>
  <c r="R40" i="7"/>
  <c r="S40" i="7" s="1"/>
  <c r="R41" i="7"/>
  <c r="S41" i="7" s="1"/>
  <c r="R42" i="7"/>
  <c r="S42" i="7" s="1"/>
  <c r="R43" i="7"/>
  <c r="S43" i="7" s="1"/>
  <c r="R44" i="7"/>
  <c r="S44" i="7" s="1"/>
  <c r="R45" i="7"/>
  <c r="S45" i="7" s="1"/>
  <c r="R46" i="7"/>
  <c r="S46" i="7" s="1"/>
  <c r="R47" i="7"/>
  <c r="S47" i="7" s="1"/>
  <c r="R48" i="7"/>
  <c r="S48" i="7" s="1"/>
  <c r="R49" i="7"/>
  <c r="S49" i="7" s="1"/>
  <c r="R50" i="7"/>
  <c r="S50" i="7" s="1"/>
  <c r="R51" i="7"/>
  <c r="S51" i="7" s="1"/>
  <c r="R6" i="7"/>
  <c r="S6" i="7" s="1"/>
  <c r="H33" i="11" l="1"/>
  <c r="H34" i="11" s="1"/>
  <c r="H36" i="11" s="1"/>
  <c r="H33" i="10"/>
  <c r="H33" i="9"/>
  <c r="K34" i="8"/>
  <c r="L34" i="8"/>
  <c r="R52" i="7"/>
  <c r="S52" i="7"/>
  <c r="N55" i="7" s="1"/>
  <c r="N56" i="7" s="1"/>
  <c r="L35" i="8" l="1"/>
</calcChain>
</file>

<file path=xl/sharedStrings.xml><?xml version="1.0" encoding="utf-8"?>
<sst xmlns="http://schemas.openxmlformats.org/spreadsheetml/2006/main" count="838" uniqueCount="171">
  <si>
    <t>ANÁLISIS ESTUDIO DE MERCADO</t>
  </si>
  <si>
    <t>ITEM</t>
  </si>
  <si>
    <t xml:space="preserve">NUMERO DE FICHA </t>
  </si>
  <si>
    <t>CODIGO UNSPSC</t>
  </si>
  <si>
    <t xml:space="preserve">DESCRIPCIÓN </t>
  </si>
  <si>
    <t xml:space="preserve">UNIDAD DE MEDIDA </t>
  </si>
  <si>
    <t>CANTIDAD</t>
  </si>
  <si>
    <t>Precios de los productos ofertados</t>
  </si>
  <si>
    <t>Promedio</t>
  </si>
  <si>
    <t>Valor Proceso</t>
  </si>
  <si>
    <t>POLYFLEX</t>
  </si>
  <si>
    <t>PANAMERICANA</t>
  </si>
  <si>
    <t>PROVEER INSTITUCIONAL SAS</t>
  </si>
  <si>
    <t>20 LT</t>
  </si>
  <si>
    <t>UN</t>
  </si>
  <si>
    <t>Total Cotizacion</t>
  </si>
  <si>
    <t>Excendente Recursos</t>
  </si>
  <si>
    <t xml:space="preserve">VALOR CDP  </t>
  </si>
  <si>
    <t xml:space="preserve">INDEGA SA </t>
  </si>
  <si>
    <t>60 ML</t>
  </si>
  <si>
    <t xml:space="preserve">CREMA DENATL </t>
  </si>
  <si>
    <t xml:space="preserve">CREMA DENTAL COLGATE MENTA </t>
  </si>
  <si>
    <t>510 ML</t>
  </si>
  <si>
    <t xml:space="preserve">DETERGANTE LIQUIDO PQP  </t>
  </si>
  <si>
    <t>120 ML</t>
  </si>
  <si>
    <t xml:space="preserve">JABON LIQUIDO ANTIBACTERIAL </t>
  </si>
  <si>
    <t xml:space="preserve">SHAMPOO SAVITAL </t>
  </si>
  <si>
    <t>5 GL</t>
  </si>
  <si>
    <t>20 KG</t>
  </si>
  <si>
    <t xml:space="preserve">DETERGENTE EN POLVO - AROMA FLORAL </t>
  </si>
  <si>
    <t xml:space="preserve">DETERGENTE EN POLVO BULTO </t>
  </si>
  <si>
    <t xml:space="preserve">TRAPEADOR X 350 GRS </t>
  </si>
  <si>
    <t xml:space="preserve">TRAPEADOR CABO DE MADERA PLASTIFICADA </t>
  </si>
  <si>
    <t xml:space="preserve">ESCOBA CON PALO </t>
  </si>
  <si>
    <t xml:space="preserve">ESCOBA DE CERDA DURA CABO DE MADERA </t>
  </si>
  <si>
    <t xml:space="preserve">ESCOBA DURA REINA C/MANGO MADERA 140 CM </t>
  </si>
  <si>
    <t>INVESAKK SAS</t>
  </si>
  <si>
    <t>TECNOPROCESOS S.A.S</t>
  </si>
  <si>
    <t>RECOGEDOR TASK PRO ROJO C/BANDA + C/MADERA</t>
  </si>
  <si>
    <t>BOLSA DE BASURA NEGRA 95X110X10 CALIBRE 1.70</t>
  </si>
  <si>
    <t>BOLSA PLASTICA PARA BASURA COLORES 95X110 PQTE 10 CALIBRE 1.70</t>
  </si>
  <si>
    <t xml:space="preserve">BOLSA DE BASURA DIMENSIONES 100 CM X 120 CM </t>
  </si>
  <si>
    <t>PAPELERA RIMAX TAPA MOVIL  5 LT</t>
  </si>
  <si>
    <t>4000 ML</t>
  </si>
  <si>
    <t xml:space="preserve">VINAGRE DE LIMPIEZA SIN FRAGANCIA  </t>
  </si>
  <si>
    <t>14 LT</t>
  </si>
  <si>
    <t>PAPELERA VAIVEN</t>
  </si>
  <si>
    <t>5 LT</t>
  </si>
  <si>
    <t xml:space="preserve">HIPOCLORITO DE SODIO GALON </t>
  </si>
  <si>
    <t xml:space="preserve">CREOLINA </t>
  </si>
  <si>
    <t>500 ML</t>
  </si>
  <si>
    <t>CENCOSUD COLOMBIA S.A.</t>
  </si>
  <si>
    <t>500 CC</t>
  </si>
  <si>
    <t>3.8 LT</t>
  </si>
  <si>
    <t xml:space="preserve">AMBIENTADOR PARA PISOS </t>
  </si>
  <si>
    <t>TOALLAS NOSOTRAS INVISIBLE CLASICA  X 10</t>
  </si>
  <si>
    <t xml:space="preserve">VARSOL </t>
  </si>
  <si>
    <t xml:space="preserve">VARSOL MULTIUSOS </t>
  </si>
  <si>
    <t>1000 CC</t>
  </si>
  <si>
    <t xml:space="preserve">CEPILLO  (CHURRUSCO) PARA BAÑO CON BASE </t>
  </si>
  <si>
    <t xml:space="preserve">CHURRUSCO O CEPILLO </t>
  </si>
  <si>
    <t>VENEPLAST LTDA</t>
  </si>
  <si>
    <t xml:space="preserve">BOMBA (CHUPA) PARA BAÑO COLOR NEGRO </t>
  </si>
  <si>
    <t xml:space="preserve">GEL ANTIBACTERIAL </t>
  </si>
  <si>
    <t>1000 ML</t>
  </si>
  <si>
    <t xml:space="preserve">TANQUE CON TAPA </t>
  </si>
  <si>
    <t>80 LT</t>
  </si>
  <si>
    <t>LIMPION DE TELA PARA LIMPIEZA</t>
  </si>
  <si>
    <t xml:space="preserve">JABON LIQUIDO PARA MANOS  ANTIBACTERIAL </t>
  </si>
  <si>
    <t>GUANTE DE LATEX</t>
  </si>
  <si>
    <t>DYD SAS</t>
  </si>
  <si>
    <t xml:space="preserve">GUANTE DE LATEX O VINILO </t>
  </si>
  <si>
    <t xml:space="preserve">ALCOHOL X GALON </t>
  </si>
  <si>
    <t>PAPEL HIGIENICO X 48 ROLLOS</t>
  </si>
  <si>
    <t xml:space="preserve">DETERGENTE LIQUIDO INDUSTRIAL CUÑETE </t>
  </si>
  <si>
    <t xml:space="preserve">AGUA BRISA BOTELLON </t>
  </si>
  <si>
    <t xml:space="preserve">CHUPA SANITARIOS 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</si>
  <si>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</si>
  <si>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</si>
  <si>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</si>
  <si>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</si>
  <si>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</si>
  <si>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</si>
  <si>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</si>
  <si>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</si>
  <si>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</si>
  <si>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</si>
  <si>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</si>
  <si>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</si>
  <si>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</si>
  <si>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</si>
  <si>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</si>
  <si>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</si>
  <si>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</si>
  <si>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</si>
  <si>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</si>
  <si>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</si>
  <si>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</si>
  <si>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</si>
  <si>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</si>
  <si>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</si>
  <si>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</si>
  <si>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V27</t>
  </si>
  <si>
    <t>V28</t>
  </si>
  <si>
    <t xml:space="preserve">N° PARTE DEL PROVEEDOR </t>
  </si>
  <si>
    <t>TVEC4747</t>
  </si>
  <si>
    <t>V29</t>
  </si>
  <si>
    <t>174589634109</t>
  </si>
  <si>
    <t>TVEC0309</t>
  </si>
  <si>
    <t>TVEC2900</t>
  </si>
  <si>
    <t>TVEC0296</t>
  </si>
  <si>
    <t>174589641949</t>
  </si>
  <si>
    <t>TVEC4361</t>
  </si>
  <si>
    <t>7707995326995</t>
  </si>
  <si>
    <t>TVEC2491</t>
  </si>
  <si>
    <t>7708405438727</t>
  </si>
  <si>
    <t>160048</t>
  </si>
  <si>
    <t>TVEC0433</t>
  </si>
  <si>
    <t>174589647297</t>
  </si>
  <si>
    <t>AV1891235</t>
  </si>
  <si>
    <t>TVEC0308</t>
  </si>
  <si>
    <t>p8490642</t>
  </si>
  <si>
    <t>P900519075</t>
  </si>
  <si>
    <t>7707389046720</t>
  </si>
  <si>
    <t>7707389049356</t>
  </si>
  <si>
    <t>TVEC0569</t>
  </si>
  <si>
    <t>p900520792</t>
  </si>
  <si>
    <t>7708112294180</t>
  </si>
  <si>
    <t>p900524057</t>
  </si>
  <si>
    <t>TVEC2991</t>
  </si>
  <si>
    <t>TVEC3384</t>
  </si>
  <si>
    <t>TVEC5362</t>
  </si>
  <si>
    <t>174589647108</t>
  </si>
  <si>
    <t>TVEC2196</t>
  </si>
  <si>
    <t>7707967756096</t>
  </si>
  <si>
    <t>174589640570</t>
  </si>
  <si>
    <t>GBH80</t>
  </si>
  <si>
    <t>TVEC2204</t>
  </si>
  <si>
    <t>7707656487959</t>
  </si>
  <si>
    <t>174589634214</t>
  </si>
  <si>
    <t>7708405438420</t>
  </si>
  <si>
    <t>7708112294739</t>
  </si>
  <si>
    <t>GBH97</t>
  </si>
  <si>
    <t xml:space="preserve">LIMPIO DE TELA PARA LIMPIEZA </t>
  </si>
  <si>
    <t>TVEC0777</t>
  </si>
  <si>
    <t>7708405438437</t>
  </si>
  <si>
    <t>GBH89</t>
  </si>
  <si>
    <t>TVEC0689</t>
  </si>
  <si>
    <t>CR901050834
GSF01- CREOLINA</t>
  </si>
  <si>
    <t>V30</t>
  </si>
  <si>
    <t xml:space="preserve">GSF01- GUANTES LATEX X 50 PARES
TVEC1099
GSF01 - GUANTES DE LATEX CAJA X 50 PARES TALLA M  7707389042555 </t>
  </si>
  <si>
    <t>LIMPION DE TELA
GSF01-LIMPION TOALLA SURTIDO 45 X 35 CMS cod: 900517460</t>
  </si>
  <si>
    <t>900517460</t>
  </si>
  <si>
    <t xml:space="preserve">ESCOBA SUAVE CON MANGO 
GSF01-LIMPION TOALLA SURTIDO 45 X 35 CMS </t>
  </si>
  <si>
    <t>900524069</t>
  </si>
  <si>
    <t xml:space="preserve">DESENGRASANTE MULTISUPERFICIES
GSF01-DESENGRASANTE X 3800ML </t>
  </si>
  <si>
    <t xml:space="preserve">V24 </t>
  </si>
  <si>
    <t>GSF01</t>
  </si>
  <si>
    <t xml:space="preserve">
RECARGA BOTELLON AGUA 20LT
</t>
  </si>
  <si>
    <t xml:space="preserve"> ESCOBA REINA SUAVE CON CABO METALICO DE 1.40 x unidad 
</t>
  </si>
  <si>
    <t xml:space="preserve">GUANTES DE LATEX CAJA X 50 PARES TALLA M  </t>
  </si>
  <si>
    <t xml:space="preserve">GSF01 -  7707389042555 </t>
  </si>
  <si>
    <t xml:space="preserve">LIMPION DE TELA
GSF01-LIMPION TOALLA SURTIDO 45 X 35 CMS </t>
  </si>
  <si>
    <t xml:space="preserve">VALOR UNITARIO </t>
  </si>
  <si>
    <t>PRECIO UNITARIO</t>
  </si>
  <si>
    <t xml:space="preserve">IDENTIFICACION DEL BIEN </t>
  </si>
  <si>
    <t xml:space="preserve">VALOR TOTAL </t>
  </si>
  <si>
    <t xml:space="preserve">PROVEEDORES TVEC </t>
  </si>
  <si>
    <t xml:space="preserve">Precios Unitarios </t>
  </si>
  <si>
    <t xml:space="preserve">Valores Totales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</si>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</sst>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$-240A]\ #,##0"/>
    <numFmt numFmtId="165" formatCode="_-&quot;$&quot;\ * #,##0_-;\-&quot;$&quot;\ * #,##0_-;_-&quot;$&quot;\ * &quot;-&quot;??_-;_-@_-"/>
    <numFmt numFmtId="166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6"/>
      <name val="Aptos"/>
      <family val="2"/>
    </font>
    <font>
      <sz val="11"/>
      <color rgb="FF000000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sz val="11"/>
      <name val="Aptos"/>
      <family val="2"/>
    </font>
    <font>
      <b/>
      <sz val="11"/>
      <color rgb="FF000000"/>
      <name val="Aptos"/>
      <family val="2"/>
    </font>
    <font>
      <sz val="10"/>
      <color theme="1"/>
      <name val="Aptos"/>
      <family val="2"/>
    </font>
    <font>
      <b/>
      <sz val="11"/>
      <color rgb="FFFF0000"/>
      <name val="Aptos"/>
      <family val="2"/>
    </font>
    <font>
      <b/>
      <sz val="10"/>
      <name val="Aptos"/>
      <family val="2"/>
    </font>
    <font>
      <b/>
      <sz val="11"/>
      <name val="Aptos"/>
      <family val="2"/>
    </font>
    <font>
      <sz val="11"/>
      <color theme="1"/>
      <name val="Calibri"/>
      <family val="2"/>
      <scheme val="minor"/>
    </font>
    <font>
      <b/>
      <sz val="11"/>
      <color theme="1"/>
      <name val="Aptos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sz val="9"/>
      <color rgb="FF000000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b/>
      <sz val="9"/>
      <color rgb="FF000000"/>
      <name val="Aptos"/>
      <family val="2"/>
    </font>
    <font>
      <b/>
      <sz val="8"/>
      <name val="Aptos"/>
      <family val="2"/>
    </font>
    <font>
      <sz val="8"/>
      <color rgb="FF000000"/>
      <name val="Aptos"/>
      <family val="2"/>
    </font>
    <font>
      <sz val="8"/>
      <name val="Aptos"/>
      <family val="2"/>
    </font>
    <font>
      <sz val="8"/>
      <color theme="1"/>
      <name val="Calibri"/>
      <family val="2"/>
      <scheme val="minor"/>
    </font>
    <font>
      <b/>
      <sz val="8"/>
      <color rgb="FF000000"/>
      <name val="Aptos"/>
      <family val="2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8CBAD"/>
        <bgColor rgb="FFF79646"/>
      </patternFill>
    </fill>
    <fill>
      <patternFill patternType="solid">
        <fgColor rgb="FFF8CBA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79646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rgb="FFF79646"/>
      </patternFill>
    </fill>
    <fill>
      <patternFill patternType="solid">
        <fgColor theme="5" tint="0.59999389629810485"/>
        <bgColor rgb="FFF79646"/>
      </patternFill>
    </fill>
    <fill>
      <patternFill patternType="solid">
        <fgColor theme="5" tint="0.59999389629810485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3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0" fontId="8" fillId="2" borderId="0" xfId="0" applyFont="1" applyFill="1"/>
    <xf numFmtId="0" fontId="3" fillId="0" borderId="1" xfId="0" applyFont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1" fillId="2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7" fillId="6" borderId="4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165" fontId="6" fillId="8" borderId="1" xfId="1" applyNumberFormat="1" applyFont="1" applyFill="1" applyBorder="1" applyAlignment="1">
      <alignment vertical="center" wrapText="1"/>
    </xf>
    <xf numFmtId="165" fontId="5" fillId="8" borderId="1" xfId="1" applyNumberFormat="1" applyFont="1" applyFill="1" applyBorder="1" applyAlignment="1">
      <alignment vertical="center"/>
    </xf>
    <xf numFmtId="165" fontId="1" fillId="8" borderId="0" xfId="1" applyNumberFormat="1" applyFont="1" applyFill="1" applyAlignment="1">
      <alignment vertical="center"/>
    </xf>
    <xf numFmtId="165" fontId="1" fillId="8" borderId="1" xfId="1" applyNumberFormat="1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165" fontId="3" fillId="8" borderId="1" xfId="1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165" fontId="5" fillId="9" borderId="1" xfId="1" applyNumberFormat="1" applyFont="1" applyFill="1" applyBorder="1" applyAlignment="1">
      <alignment horizontal="center" vertical="center"/>
    </xf>
    <xf numFmtId="165" fontId="1" fillId="9" borderId="1" xfId="1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165" fontId="16" fillId="0" borderId="1" xfId="1" applyNumberFormat="1" applyFont="1" applyFill="1" applyBorder="1" applyAlignment="1">
      <alignment horizontal="center" vertical="center"/>
    </xf>
    <xf numFmtId="165" fontId="5" fillId="10" borderId="1" xfId="1" applyNumberFormat="1" applyFont="1" applyFill="1" applyBorder="1" applyAlignment="1">
      <alignment horizontal="center" vertical="center"/>
    </xf>
    <xf numFmtId="165" fontId="1" fillId="10" borderId="1" xfId="1" applyNumberFormat="1" applyFont="1" applyFill="1" applyBorder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4" fillId="10" borderId="1" xfId="0" applyFont="1" applyFill="1" applyBorder="1" applyAlignment="1">
      <alignment vertical="center"/>
    </xf>
    <xf numFmtId="165" fontId="17" fillId="2" borderId="1" xfId="1" applyNumberFormat="1" applyFont="1" applyFill="1" applyBorder="1" applyAlignment="1">
      <alignment horizontal="center" vertical="center" wrapText="1"/>
    </xf>
    <xf numFmtId="165" fontId="17" fillId="2" borderId="1" xfId="1" applyNumberFormat="1" applyFont="1" applyFill="1" applyBorder="1" applyAlignment="1">
      <alignment vertical="center"/>
    </xf>
    <xf numFmtId="0" fontId="10" fillId="5" borderId="5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165" fontId="20" fillId="8" borderId="1" xfId="1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5" fontId="20" fillId="8" borderId="1" xfId="1" applyNumberFormat="1" applyFont="1" applyFill="1" applyBorder="1" applyAlignment="1">
      <alignment vertical="center"/>
    </xf>
    <xf numFmtId="165" fontId="21" fillId="8" borderId="0" xfId="1" applyNumberFormat="1" applyFont="1" applyFill="1" applyAlignment="1">
      <alignment vertical="center"/>
    </xf>
    <xf numFmtId="165" fontId="21" fillId="8" borderId="1" xfId="1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165" fontId="19" fillId="8" borderId="1" xfId="1" applyNumberFormat="1" applyFont="1" applyFill="1" applyBorder="1" applyAlignment="1">
      <alignment vertical="center"/>
    </xf>
    <xf numFmtId="0" fontId="21" fillId="2" borderId="2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49" fontId="19" fillId="2" borderId="4" xfId="0" applyNumberFormat="1" applyFont="1" applyFill="1" applyBorder="1" applyAlignment="1">
      <alignment horizontal="center" vertical="center"/>
    </xf>
    <xf numFmtId="165" fontId="20" fillId="9" borderId="1" xfId="1" applyNumberFormat="1" applyFont="1" applyFill="1" applyBorder="1" applyAlignment="1">
      <alignment horizontal="center" vertical="center"/>
    </xf>
    <xf numFmtId="165" fontId="21" fillId="9" borderId="1" xfId="1" applyNumberFormat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21" fillId="10" borderId="0" xfId="0" applyFont="1" applyFill="1" applyAlignment="1">
      <alignment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165" fontId="20" fillId="10" borderId="5" xfId="1" applyNumberFormat="1" applyFont="1" applyFill="1" applyBorder="1" applyAlignment="1">
      <alignment horizontal="center" vertical="center"/>
    </xf>
    <xf numFmtId="165" fontId="21" fillId="10" borderId="5" xfId="1" applyNumberFormat="1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vertical="center"/>
    </xf>
    <xf numFmtId="0" fontId="0" fillId="0" borderId="1" xfId="0" applyBorder="1"/>
    <xf numFmtId="166" fontId="0" fillId="0" borderId="1" xfId="2" applyNumberFormat="1" applyFont="1" applyBorder="1"/>
    <xf numFmtId="166" fontId="0" fillId="0" borderId="0" xfId="0" applyNumberFormat="1"/>
    <xf numFmtId="166" fontId="0" fillId="0" borderId="0" xfId="2" applyNumberFormat="1" applyFont="1"/>
    <xf numFmtId="166" fontId="15" fillId="0" borderId="0" xfId="0" applyNumberFormat="1" applyFont="1"/>
    <xf numFmtId="0" fontId="4" fillId="2" borderId="1" xfId="0" applyFont="1" applyFill="1" applyBorder="1" applyAlignment="1">
      <alignment vertical="center"/>
    </xf>
    <xf numFmtId="166" fontId="0" fillId="8" borderId="1" xfId="0" applyNumberFormat="1" applyFill="1" applyBorder="1"/>
    <xf numFmtId="166" fontId="0" fillId="9" borderId="1" xfId="0" applyNumberFormat="1" applyFill="1" applyBorder="1"/>
    <xf numFmtId="166" fontId="0" fillId="10" borderId="1" xfId="0" applyNumberFormat="1" applyFill="1" applyBorder="1"/>
    <xf numFmtId="0" fontId="10" fillId="4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/>
    <xf numFmtId="3" fontId="9" fillId="2" borderId="6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/>
    </xf>
    <xf numFmtId="165" fontId="3" fillId="2" borderId="5" xfId="1" applyNumberFormat="1" applyFont="1" applyFill="1" applyBorder="1" applyAlignment="1">
      <alignment horizontal="center" vertical="center"/>
    </xf>
    <xf numFmtId="165" fontId="3" fillId="2" borderId="6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vertical="center" wrapText="1"/>
    </xf>
    <xf numFmtId="0" fontId="18" fillId="12" borderId="3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66" fontId="0" fillId="2" borderId="1" xfId="2" applyNumberFormat="1" applyFont="1" applyFill="1" applyBorder="1"/>
    <xf numFmtId="166" fontId="15" fillId="2" borderId="1" xfId="0" applyNumberFormat="1" applyFont="1" applyFill="1" applyBorder="1"/>
    <xf numFmtId="0" fontId="15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vertical="center"/>
    </xf>
    <xf numFmtId="3" fontId="20" fillId="2" borderId="1" xfId="1" applyNumberFormat="1" applyFont="1" applyFill="1" applyBorder="1" applyAlignment="1">
      <alignment horizontal="center" vertical="center"/>
    </xf>
    <xf numFmtId="3" fontId="21" fillId="2" borderId="1" xfId="1" applyNumberFormat="1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23" fillId="13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49" fontId="24" fillId="2" borderId="3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66" fontId="26" fillId="2" borderId="1" xfId="2" applyNumberFormat="1" applyFont="1" applyFill="1" applyBorder="1"/>
    <xf numFmtId="49" fontId="24" fillId="2" borderId="1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/>
    <xf numFmtId="0" fontId="28" fillId="2" borderId="1" xfId="0" applyFont="1" applyFill="1" applyBorder="1" applyAlignment="1">
      <alignment horizontal="center"/>
    </xf>
    <xf numFmtId="166" fontId="28" fillId="2" borderId="1" xfId="0" applyNumberFormat="1" applyFont="1" applyFill="1" applyBorder="1"/>
    <xf numFmtId="4" fontId="0" fillId="0" borderId="0" xfId="0" applyNumberFormat="1"/>
    <xf numFmtId="4" fontId="23" fillId="13" borderId="3" xfId="0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1" xfId="1" applyNumberFormat="1" applyFont="1" applyFill="1" applyBorder="1" applyAlignment="1">
      <alignment vertical="center"/>
    </xf>
    <xf numFmtId="4" fontId="24" fillId="2" borderId="1" xfId="1" applyNumberFormat="1" applyFont="1" applyFill="1" applyBorder="1" applyAlignment="1">
      <alignment vertical="center"/>
    </xf>
    <xf numFmtId="4" fontId="26" fillId="2" borderId="1" xfId="0" applyNumberFormat="1" applyFont="1" applyFill="1" applyBorder="1"/>
    <xf numFmtId="37" fontId="20" fillId="2" borderId="5" xfId="1" applyNumberFormat="1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vertical="center" wrapText="1"/>
    </xf>
    <xf numFmtId="166" fontId="29" fillId="0" borderId="1" xfId="2" applyNumberFormat="1" applyFont="1" applyBorder="1"/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166" fontId="29" fillId="10" borderId="1" xfId="0" applyNumberFormat="1" applyFont="1" applyFill="1" applyBorder="1"/>
    <xf numFmtId="0" fontId="23" fillId="4" borderId="1" xfId="0" applyFont="1" applyFill="1" applyBorder="1" applyAlignment="1">
      <alignment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49" fontId="24" fillId="2" borderId="4" xfId="0" applyNumberFormat="1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0" fillId="3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10" fillId="12" borderId="14" xfId="0" applyFont="1" applyFill="1" applyBorder="1" applyAlignment="1">
      <alignment horizontal="center" vertical="center" wrapText="1"/>
    </xf>
    <xf numFmtId="0" fontId="18" fillId="13" borderId="15" xfId="0" applyFont="1" applyFill="1" applyBorder="1" applyAlignment="1">
      <alignment horizontal="center" vertical="center" wrapText="1"/>
    </xf>
    <xf numFmtId="0" fontId="0" fillId="0" borderId="17" xfId="0" applyBorder="1"/>
    <xf numFmtId="166" fontId="15" fillId="0" borderId="1" xfId="0" applyNumberFormat="1" applyFont="1" applyBorder="1"/>
    <xf numFmtId="0" fontId="18" fillId="14" borderId="3" xfId="0" applyFont="1" applyFill="1" applyBorder="1" applyAlignment="1">
      <alignment horizontal="center" vertical="center" wrapText="1"/>
    </xf>
    <xf numFmtId="0" fontId="10" fillId="15" borderId="3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166" fontId="0" fillId="8" borderId="1" xfId="2" applyNumberFormat="1" applyFont="1" applyFill="1" applyBorder="1"/>
    <xf numFmtId="166" fontId="0" fillId="9" borderId="1" xfId="2" applyNumberFormat="1" applyFont="1" applyFill="1" applyBorder="1"/>
    <xf numFmtId="166" fontId="0" fillId="10" borderId="1" xfId="2" applyNumberFormat="1" applyFont="1" applyFill="1" applyBorder="1"/>
    <xf numFmtId="43" fontId="15" fillId="0" borderId="20" xfId="2" applyFont="1" applyBorder="1"/>
    <xf numFmtId="9" fontId="0" fillId="0" borderId="13" xfId="3" applyFont="1" applyBorder="1" applyAlignment="1">
      <alignment horizontal="center"/>
    </xf>
    <xf numFmtId="43" fontId="0" fillId="0" borderId="21" xfId="2" applyFont="1" applyBorder="1"/>
    <xf numFmtId="9" fontId="0" fillId="0" borderId="16" xfId="3" applyFont="1" applyBorder="1" applyAlignment="1">
      <alignment horizontal="center"/>
    </xf>
    <xf numFmtId="43" fontId="0" fillId="0" borderId="22" xfId="2" applyFont="1" applyBorder="1"/>
    <xf numFmtId="9" fontId="0" fillId="0" borderId="12" xfId="3" applyFont="1" applyBorder="1" applyAlignment="1">
      <alignment horizontal="center"/>
    </xf>
    <xf numFmtId="43" fontId="0" fillId="0" borderId="20" xfId="2" applyFont="1" applyBorder="1"/>
    <xf numFmtId="9" fontId="0" fillId="0" borderId="19" xfId="3" applyFont="1" applyBorder="1" applyAlignment="1">
      <alignment horizontal="center"/>
    </xf>
    <xf numFmtId="0" fontId="18" fillId="13" borderId="16" xfId="0" applyFont="1" applyFill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8CBAD"/>
      <color rgb="FFFFCC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C4A85-601E-4F59-8C92-DE643DF7C4C4}">
  <sheetPr filterMode="1"/>
  <dimension ref="B2:T56"/>
  <sheetViews>
    <sheetView topLeftCell="F29" zoomScale="59" zoomScaleNormal="59" workbookViewId="0">
      <selection activeCell="V30" sqref="V30"/>
    </sheetView>
  </sheetViews>
  <sheetFormatPr baseColWidth="10" defaultColWidth="11.42578125" defaultRowHeight="15" x14ac:dyDescent="0.25"/>
  <cols>
    <col min="1" max="1" width="11.42578125" style="1"/>
    <col min="2" max="2" width="15.42578125" style="42" bestFit="1" customWidth="1"/>
    <col min="3" max="3" width="11.42578125" style="21" customWidth="1"/>
    <col min="4" max="4" width="13.5703125" style="1" customWidth="1"/>
    <col min="5" max="5" width="26" style="21" customWidth="1"/>
    <col min="6" max="6" width="36.28515625" style="21" customWidth="1"/>
    <col min="7" max="7" width="13.140625" style="1" customWidth="1"/>
    <col min="8" max="8" width="14.5703125" style="23" customWidth="1"/>
    <col min="9" max="9" width="15" style="17" customWidth="1"/>
    <col min="10" max="10" width="17.7109375" style="17" customWidth="1"/>
    <col min="11" max="11" width="17.28515625" style="17" customWidth="1"/>
    <col min="12" max="12" width="15" style="17" customWidth="1"/>
    <col min="13" max="17" width="21.7109375" style="17" customWidth="1"/>
    <col min="18" max="18" width="19" style="17" customWidth="1"/>
    <col min="19" max="19" width="24.42578125" style="17" customWidth="1"/>
    <col min="20" max="20" width="14" style="1" bestFit="1" customWidth="1"/>
    <col min="21" max="16384" width="11.42578125" style="1"/>
  </cols>
  <sheetData>
    <row r="2" spans="2:20" ht="21" x14ac:dyDescent="0.35">
      <c r="B2" s="114" t="s">
        <v>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6"/>
    </row>
    <row r="3" spans="2:20" ht="7.5" customHeight="1" x14ac:dyDescent="0.2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2:20" s="7" customFormat="1" ht="26.25" customHeight="1" x14ac:dyDescent="0.25">
      <c r="B4" s="118" t="s">
        <v>1</v>
      </c>
      <c r="C4" s="118" t="s">
        <v>2</v>
      </c>
      <c r="D4" s="118" t="s">
        <v>3</v>
      </c>
      <c r="E4" s="119" t="s">
        <v>104</v>
      </c>
      <c r="F4" s="118" t="s">
        <v>4</v>
      </c>
      <c r="G4" s="118" t="s">
        <v>5</v>
      </c>
      <c r="H4" s="121" t="s">
        <v>6</v>
      </c>
      <c r="I4" s="68" t="s">
        <v>7</v>
      </c>
      <c r="J4" s="69"/>
      <c r="K4" s="69"/>
      <c r="L4" s="69"/>
      <c r="M4" s="69"/>
      <c r="N4" s="70"/>
      <c r="O4" s="28"/>
      <c r="P4" s="28"/>
      <c r="Q4" s="28"/>
      <c r="R4" s="118" t="s">
        <v>8</v>
      </c>
      <c r="S4" s="118" t="s">
        <v>9</v>
      </c>
    </row>
    <row r="5" spans="2:20" s="7" customFormat="1" ht="26.25" customHeight="1" x14ac:dyDescent="0.25">
      <c r="B5" s="119"/>
      <c r="C5" s="118"/>
      <c r="D5" s="118"/>
      <c r="E5" s="120"/>
      <c r="F5" s="118"/>
      <c r="G5" s="118"/>
      <c r="H5" s="121"/>
      <c r="I5" s="27" t="s">
        <v>10</v>
      </c>
      <c r="J5" s="27" t="s">
        <v>37</v>
      </c>
      <c r="K5" s="26" t="s">
        <v>18</v>
      </c>
      <c r="L5" s="26" t="s">
        <v>36</v>
      </c>
      <c r="M5" s="26" t="s">
        <v>12</v>
      </c>
      <c r="N5" s="26" t="s">
        <v>11</v>
      </c>
      <c r="O5" s="26" t="s">
        <v>51</v>
      </c>
      <c r="P5" s="26" t="s">
        <v>61</v>
      </c>
      <c r="Q5" s="26" t="s">
        <v>70</v>
      </c>
      <c r="R5" s="118"/>
      <c r="S5" s="118"/>
    </row>
    <row r="6" spans="2:20" ht="15.75" x14ac:dyDescent="0.25">
      <c r="B6" s="4">
        <v>1</v>
      </c>
      <c r="C6" s="3" t="s">
        <v>77</v>
      </c>
      <c r="D6" s="3">
        <v>14111704</v>
      </c>
      <c r="E6" s="31" t="s">
        <v>105</v>
      </c>
      <c r="F6" s="3" t="s">
        <v>73</v>
      </c>
      <c r="G6" s="3" t="s">
        <v>14</v>
      </c>
      <c r="H6" s="29">
        <v>7</v>
      </c>
      <c r="I6" s="50"/>
      <c r="J6" s="10"/>
      <c r="K6" s="10"/>
      <c r="L6" s="10"/>
      <c r="M6" s="57">
        <v>560000</v>
      </c>
      <c r="N6" s="62"/>
      <c r="O6" s="9"/>
      <c r="P6" s="9"/>
      <c r="Q6" s="9"/>
      <c r="R6" s="5">
        <f>AVERAGE(I6:Q6)</f>
        <v>560000</v>
      </c>
      <c r="S6" s="5">
        <f>R6*H6</f>
        <v>3920000</v>
      </c>
      <c r="T6" s="6"/>
    </row>
    <row r="7" spans="2:20" ht="15.75" x14ac:dyDescent="0.25">
      <c r="B7" s="46">
        <v>2</v>
      </c>
      <c r="C7" s="45" t="s">
        <v>78</v>
      </c>
      <c r="D7" s="45">
        <v>53131608</v>
      </c>
      <c r="E7" s="32" t="s">
        <v>107</v>
      </c>
      <c r="F7" s="3" t="s">
        <v>25</v>
      </c>
      <c r="G7" s="3" t="s">
        <v>24</v>
      </c>
      <c r="H7" s="29">
        <v>300</v>
      </c>
      <c r="I7" s="50">
        <v>5900</v>
      </c>
      <c r="J7" s="10"/>
      <c r="K7" s="10"/>
      <c r="L7" s="10"/>
      <c r="M7" s="57"/>
      <c r="N7" s="62"/>
      <c r="O7" s="9"/>
      <c r="P7" s="9"/>
      <c r="Q7" s="9"/>
      <c r="R7" s="5">
        <f t="shared" ref="R7:R51" si="0">AVERAGE(I7:Q7)</f>
        <v>5900</v>
      </c>
      <c r="S7" s="5">
        <f t="shared" ref="S7:S51" si="1">R7*H7</f>
        <v>1770000</v>
      </c>
      <c r="T7" s="6"/>
    </row>
    <row r="8" spans="2:20" ht="15.75" x14ac:dyDescent="0.25">
      <c r="B8" s="126">
        <v>3</v>
      </c>
      <c r="C8" s="122" t="s">
        <v>79</v>
      </c>
      <c r="D8" s="122">
        <v>47131618</v>
      </c>
      <c r="E8" s="31" t="s">
        <v>108</v>
      </c>
      <c r="F8" s="38" t="s">
        <v>31</v>
      </c>
      <c r="G8" s="3" t="s">
        <v>14</v>
      </c>
      <c r="H8" s="29">
        <v>80</v>
      </c>
      <c r="I8" s="50"/>
      <c r="J8" s="10"/>
      <c r="K8" s="10"/>
      <c r="L8" s="10"/>
      <c r="M8" s="57">
        <v>17094</v>
      </c>
      <c r="N8" s="62"/>
      <c r="O8" s="9"/>
      <c r="P8" s="9"/>
      <c r="Q8" s="9"/>
      <c r="R8" s="5">
        <f t="shared" si="0"/>
        <v>17094</v>
      </c>
      <c r="S8" s="5">
        <f t="shared" si="1"/>
        <v>1367520</v>
      </c>
      <c r="T8" s="6"/>
    </row>
    <row r="9" spans="2:20" ht="30" hidden="1" x14ac:dyDescent="0.25">
      <c r="B9" s="131"/>
      <c r="C9" s="123"/>
      <c r="D9" s="124"/>
      <c r="E9" s="31" t="s">
        <v>109</v>
      </c>
      <c r="F9" s="38" t="s">
        <v>32</v>
      </c>
      <c r="G9" s="3" t="s">
        <v>14</v>
      </c>
      <c r="H9" s="29">
        <v>0</v>
      </c>
      <c r="I9" s="50"/>
      <c r="J9" s="10"/>
      <c r="K9" s="10"/>
      <c r="L9" s="10"/>
      <c r="M9" s="57">
        <v>27778</v>
      </c>
      <c r="N9" s="9"/>
      <c r="O9" s="9"/>
      <c r="P9" s="9"/>
      <c r="Q9" s="9"/>
      <c r="R9" s="5">
        <f t="shared" si="0"/>
        <v>27778</v>
      </c>
      <c r="S9" s="5">
        <f t="shared" si="1"/>
        <v>0</v>
      </c>
    </row>
    <row r="10" spans="2:20" ht="17.25" hidden="1" customHeight="1" x14ac:dyDescent="0.25">
      <c r="B10" s="130">
        <v>4</v>
      </c>
      <c r="C10" s="45" t="s">
        <v>80</v>
      </c>
      <c r="D10" s="47">
        <v>53131502</v>
      </c>
      <c r="E10" s="41" t="s">
        <v>110</v>
      </c>
      <c r="F10" s="38" t="s">
        <v>20</v>
      </c>
      <c r="G10" s="3" t="s">
        <v>19</v>
      </c>
      <c r="H10" s="29">
        <v>0</v>
      </c>
      <c r="I10" s="50"/>
      <c r="J10" s="10"/>
      <c r="K10" s="10"/>
      <c r="L10" s="15"/>
      <c r="M10" s="57">
        <v>6210</v>
      </c>
      <c r="N10" s="9"/>
      <c r="O10" s="9"/>
      <c r="P10" s="9"/>
      <c r="Q10" s="9"/>
      <c r="R10" s="5">
        <f t="shared" si="0"/>
        <v>6210</v>
      </c>
      <c r="S10" s="5">
        <f t="shared" si="1"/>
        <v>0</v>
      </c>
    </row>
    <row r="11" spans="2:20" ht="23.25" customHeight="1" x14ac:dyDescent="0.25">
      <c r="B11" s="126"/>
      <c r="C11" s="3" t="s">
        <v>80</v>
      </c>
      <c r="D11" s="12"/>
      <c r="E11" s="41" t="s">
        <v>111</v>
      </c>
      <c r="F11" s="39" t="s">
        <v>21</v>
      </c>
      <c r="G11" s="8" t="s">
        <v>19</v>
      </c>
      <c r="H11" s="29">
        <v>300</v>
      </c>
      <c r="I11" s="51">
        <v>6100</v>
      </c>
      <c r="J11" s="11"/>
      <c r="K11" s="11"/>
      <c r="L11" s="18"/>
      <c r="M11" s="58"/>
      <c r="N11" s="63"/>
      <c r="O11" s="19"/>
      <c r="P11" s="19"/>
      <c r="Q11" s="19"/>
      <c r="R11" s="5">
        <f t="shared" si="0"/>
        <v>6100</v>
      </c>
      <c r="S11" s="5">
        <f t="shared" si="1"/>
        <v>1830000</v>
      </c>
    </row>
    <row r="12" spans="2:20" ht="7.5" hidden="1" x14ac:dyDescent="0.25">
      <c r="B12" s="125">
        <v>5</v>
      </c>
      <c r="C12" s="127" t="s">
        <v>81</v>
      </c>
      <c r="D12" s="129">
        <v>53131628</v>
      </c>
      <c r="E12" s="34" t="s">
        <v>112</v>
      </c>
      <c r="F12" s="38" t="s">
        <v>26</v>
      </c>
      <c r="G12" s="3" t="s">
        <v>22</v>
      </c>
      <c r="H12" s="29">
        <v>0</v>
      </c>
      <c r="I12" s="50">
        <v>28500</v>
      </c>
      <c r="J12" s="10"/>
      <c r="K12" s="10"/>
      <c r="L12" s="10"/>
      <c r="M12" s="58"/>
      <c r="N12" s="19"/>
      <c r="O12" s="19"/>
      <c r="P12" s="19"/>
      <c r="Q12" s="19"/>
      <c r="R12" s="5">
        <f t="shared" si="0"/>
        <v>28500</v>
      </c>
      <c r="S12" s="5">
        <f t="shared" si="1"/>
        <v>0</v>
      </c>
    </row>
    <row r="13" spans="2:20" ht="15.75" x14ac:dyDescent="0.25">
      <c r="B13" s="126"/>
      <c r="C13" s="128"/>
      <c r="D13" s="128"/>
      <c r="E13" s="34" t="s">
        <v>113</v>
      </c>
      <c r="F13" s="38" t="s">
        <v>26</v>
      </c>
      <c r="G13" s="3" t="s">
        <v>22</v>
      </c>
      <c r="H13" s="29">
        <v>200</v>
      </c>
      <c r="I13" s="50"/>
      <c r="J13" s="10"/>
      <c r="K13" s="10"/>
      <c r="L13" s="10"/>
      <c r="M13" s="58">
        <v>24510</v>
      </c>
      <c r="N13" s="63"/>
      <c r="O13" s="19"/>
      <c r="P13" s="19"/>
      <c r="Q13" s="19"/>
      <c r="R13" s="5">
        <f t="shared" si="0"/>
        <v>24510</v>
      </c>
      <c r="S13" s="5">
        <f t="shared" si="1"/>
        <v>4902000</v>
      </c>
    </row>
    <row r="14" spans="2:20" ht="15.75" x14ac:dyDescent="0.25">
      <c r="B14" s="126">
        <v>6</v>
      </c>
      <c r="C14" s="132" t="s">
        <v>82</v>
      </c>
      <c r="D14" s="129">
        <v>47131811</v>
      </c>
      <c r="E14" s="34" t="s">
        <v>114</v>
      </c>
      <c r="F14" s="38" t="s">
        <v>23</v>
      </c>
      <c r="G14" s="3" t="s">
        <v>13</v>
      </c>
      <c r="H14" s="29">
        <v>30</v>
      </c>
      <c r="I14" s="50"/>
      <c r="J14" s="10"/>
      <c r="K14" s="10"/>
      <c r="L14" s="10"/>
      <c r="M14" s="57">
        <v>184616</v>
      </c>
      <c r="N14" s="62"/>
      <c r="O14" s="9"/>
      <c r="P14" s="9"/>
      <c r="Q14" s="9"/>
      <c r="R14" s="5">
        <f t="shared" si="0"/>
        <v>184616</v>
      </c>
      <c r="S14" s="5">
        <f t="shared" si="1"/>
        <v>5538480</v>
      </c>
    </row>
    <row r="15" spans="2:20" ht="30" hidden="1" x14ac:dyDescent="0.25">
      <c r="B15" s="125"/>
      <c r="C15" s="133"/>
      <c r="D15" s="134"/>
      <c r="E15" s="34" t="s">
        <v>115</v>
      </c>
      <c r="F15" s="38" t="s">
        <v>74</v>
      </c>
      <c r="G15" s="3" t="s">
        <v>13</v>
      </c>
      <c r="H15" s="29">
        <v>0</v>
      </c>
      <c r="I15" s="50">
        <v>231700</v>
      </c>
      <c r="J15" s="10"/>
      <c r="K15" s="10"/>
      <c r="L15" s="10"/>
      <c r="M15" s="57"/>
      <c r="N15" s="9"/>
      <c r="O15" s="9"/>
      <c r="P15" s="9"/>
      <c r="Q15" s="9"/>
      <c r="R15" s="5">
        <f t="shared" si="0"/>
        <v>231700</v>
      </c>
      <c r="S15" s="5">
        <f t="shared" si="1"/>
        <v>0</v>
      </c>
    </row>
    <row r="16" spans="2:20" ht="15.75" x14ac:dyDescent="0.25">
      <c r="B16" s="4">
        <v>7</v>
      </c>
      <c r="C16" s="8" t="s">
        <v>83</v>
      </c>
      <c r="D16" s="36">
        <v>50202301</v>
      </c>
      <c r="E16" s="34" t="s">
        <v>116</v>
      </c>
      <c r="F16" s="38" t="s">
        <v>75</v>
      </c>
      <c r="G16" s="3" t="s">
        <v>27</v>
      </c>
      <c r="H16" s="29">
        <v>50</v>
      </c>
      <c r="I16" s="52"/>
      <c r="J16" s="10"/>
      <c r="K16" s="66">
        <v>11970</v>
      </c>
      <c r="L16" s="10"/>
      <c r="M16" s="57">
        <v>25641</v>
      </c>
      <c r="N16" s="62"/>
      <c r="O16" s="9"/>
      <c r="P16" s="9"/>
      <c r="Q16" s="9"/>
      <c r="R16" s="5">
        <f t="shared" si="0"/>
        <v>18805.5</v>
      </c>
      <c r="S16" s="5">
        <f t="shared" si="1"/>
        <v>940275</v>
      </c>
    </row>
    <row r="17" spans="2:19" ht="30" x14ac:dyDescent="0.25">
      <c r="B17" s="126">
        <v>8</v>
      </c>
      <c r="C17" s="127" t="s">
        <v>84</v>
      </c>
      <c r="D17" s="129">
        <v>47131811</v>
      </c>
      <c r="E17" s="34" t="s">
        <v>117</v>
      </c>
      <c r="F17" s="38" t="s">
        <v>29</v>
      </c>
      <c r="G17" s="3" t="s">
        <v>28</v>
      </c>
      <c r="H17" s="29">
        <v>75</v>
      </c>
      <c r="I17" s="53"/>
      <c r="J17" s="10"/>
      <c r="K17" s="10"/>
      <c r="L17" s="10"/>
      <c r="M17" s="57">
        <v>189318</v>
      </c>
      <c r="N17" s="62"/>
      <c r="O17" s="9"/>
      <c r="P17" s="9"/>
      <c r="Q17" s="9"/>
      <c r="R17" s="5">
        <f t="shared" si="0"/>
        <v>189318</v>
      </c>
      <c r="S17" s="5">
        <f t="shared" si="1"/>
        <v>14198850</v>
      </c>
    </row>
    <row r="18" spans="2:19" ht="15.75" hidden="1" x14ac:dyDescent="0.25">
      <c r="B18" s="125"/>
      <c r="C18" s="135"/>
      <c r="D18" s="134"/>
      <c r="E18" s="34" t="s">
        <v>118</v>
      </c>
      <c r="F18" s="38" t="s">
        <v>30</v>
      </c>
      <c r="G18" s="3" t="s">
        <v>28</v>
      </c>
      <c r="H18" s="29">
        <v>0</v>
      </c>
      <c r="I18" s="50">
        <v>249900</v>
      </c>
      <c r="J18" s="10"/>
      <c r="K18" s="10"/>
      <c r="L18" s="10"/>
      <c r="M18" s="57"/>
      <c r="N18" s="9"/>
      <c r="O18" s="9"/>
      <c r="P18" s="9"/>
      <c r="Q18" s="9"/>
      <c r="R18" s="5">
        <f t="shared" si="0"/>
        <v>249900</v>
      </c>
      <c r="S18" s="5">
        <f t="shared" si="1"/>
        <v>0</v>
      </c>
    </row>
    <row r="19" spans="2:19" ht="45" x14ac:dyDescent="0.25">
      <c r="B19" s="4">
        <v>9</v>
      </c>
      <c r="C19" s="8" t="s">
        <v>85</v>
      </c>
      <c r="D19" s="71">
        <v>47131604</v>
      </c>
      <c r="E19" s="34" t="s">
        <v>152</v>
      </c>
      <c r="F19" s="39" t="s">
        <v>153</v>
      </c>
      <c r="G19" s="8" t="s">
        <v>14</v>
      </c>
      <c r="H19" s="29">
        <v>20</v>
      </c>
      <c r="I19" s="50">
        <v>13500</v>
      </c>
      <c r="J19" s="10"/>
      <c r="K19" s="10"/>
      <c r="L19" s="66">
        <v>14970</v>
      </c>
      <c r="M19" s="57"/>
      <c r="N19" s="62"/>
      <c r="O19" s="9"/>
      <c r="P19" s="9"/>
      <c r="Q19" s="9"/>
      <c r="R19" s="5">
        <f t="shared" si="0"/>
        <v>14235</v>
      </c>
      <c r="S19" s="5">
        <f t="shared" si="1"/>
        <v>284700</v>
      </c>
    </row>
    <row r="20" spans="2:19" ht="15.75" hidden="1" customHeight="1" x14ac:dyDescent="0.25">
      <c r="B20" s="125">
        <v>10</v>
      </c>
      <c r="C20" s="127" t="s">
        <v>86</v>
      </c>
      <c r="D20" s="8"/>
      <c r="E20" s="34" t="s">
        <v>119</v>
      </c>
      <c r="F20" s="39" t="s">
        <v>33</v>
      </c>
      <c r="G20" s="8" t="s">
        <v>14</v>
      </c>
      <c r="H20" s="29">
        <v>0</v>
      </c>
      <c r="I20" s="50"/>
      <c r="J20" s="10">
        <v>19900</v>
      </c>
      <c r="K20" s="10"/>
      <c r="L20" s="10"/>
      <c r="M20" s="57"/>
      <c r="N20" s="9"/>
      <c r="O20" s="9"/>
      <c r="P20" s="9"/>
      <c r="Q20" s="9"/>
      <c r="R20" s="5">
        <f t="shared" si="0"/>
        <v>19900</v>
      </c>
      <c r="S20" s="5">
        <f t="shared" si="1"/>
        <v>0</v>
      </c>
    </row>
    <row r="21" spans="2:19" ht="30" x14ac:dyDescent="0.25">
      <c r="B21" s="126"/>
      <c r="C21" s="135"/>
      <c r="D21" s="71"/>
      <c r="E21" s="34" t="s">
        <v>120</v>
      </c>
      <c r="F21" s="39" t="s">
        <v>34</v>
      </c>
      <c r="G21" s="8" t="s">
        <v>14</v>
      </c>
      <c r="H21" s="29">
        <v>70</v>
      </c>
      <c r="I21" s="50"/>
      <c r="J21" s="10"/>
      <c r="K21" s="10"/>
      <c r="L21" s="10"/>
      <c r="M21" s="57">
        <v>9804</v>
      </c>
      <c r="N21" s="62"/>
      <c r="O21" s="9"/>
      <c r="P21" s="9"/>
      <c r="Q21" s="9"/>
      <c r="R21" s="5">
        <f t="shared" si="0"/>
        <v>9804</v>
      </c>
      <c r="S21" s="5">
        <f t="shared" si="1"/>
        <v>686280</v>
      </c>
    </row>
    <row r="22" spans="2:19" ht="30" x14ac:dyDescent="0.25">
      <c r="B22" s="4">
        <v>11</v>
      </c>
      <c r="C22" s="25" t="s">
        <v>86</v>
      </c>
      <c r="D22" s="35">
        <v>47131604</v>
      </c>
      <c r="E22" s="33" t="s">
        <v>121</v>
      </c>
      <c r="F22" s="38" t="s">
        <v>35</v>
      </c>
      <c r="G22" s="24" t="s">
        <v>14</v>
      </c>
      <c r="H22" s="30">
        <v>50</v>
      </c>
      <c r="I22" s="54"/>
      <c r="J22" s="12"/>
      <c r="K22" s="12"/>
      <c r="L22" s="12"/>
      <c r="M22" s="59"/>
      <c r="N22" s="62">
        <v>14244</v>
      </c>
      <c r="O22" s="13"/>
      <c r="P22" s="13"/>
      <c r="Q22" s="13"/>
      <c r="R22" s="5">
        <f t="shared" si="0"/>
        <v>14244</v>
      </c>
      <c r="S22" s="5">
        <f t="shared" si="1"/>
        <v>712200</v>
      </c>
    </row>
    <row r="23" spans="2:19" ht="30" x14ac:dyDescent="0.25">
      <c r="B23" s="4">
        <v>12</v>
      </c>
      <c r="C23" s="24" t="s">
        <v>87</v>
      </c>
      <c r="D23" s="37">
        <v>47131611</v>
      </c>
      <c r="E23" s="41" t="s">
        <v>122</v>
      </c>
      <c r="F23" s="38" t="s">
        <v>38</v>
      </c>
      <c r="G23" s="24" t="s">
        <v>14</v>
      </c>
      <c r="H23" s="30">
        <v>100</v>
      </c>
      <c r="I23" s="54"/>
      <c r="J23" s="12"/>
      <c r="K23" s="12"/>
      <c r="L23" s="12"/>
      <c r="M23" s="59"/>
      <c r="N23" s="62">
        <v>8330</v>
      </c>
      <c r="O23" s="13"/>
      <c r="P23" s="13"/>
      <c r="Q23" s="13"/>
      <c r="R23" s="5">
        <f t="shared" si="0"/>
        <v>8330</v>
      </c>
      <c r="S23" s="5">
        <f t="shared" si="1"/>
        <v>833000</v>
      </c>
    </row>
    <row r="24" spans="2:19" ht="30" x14ac:dyDescent="0.25">
      <c r="B24" s="126">
        <v>13</v>
      </c>
      <c r="C24" s="136" t="s">
        <v>88</v>
      </c>
      <c r="D24" s="138">
        <v>47121701</v>
      </c>
      <c r="E24" s="41" t="s">
        <v>123</v>
      </c>
      <c r="F24" s="38" t="s">
        <v>39</v>
      </c>
      <c r="G24" s="24" t="s">
        <v>14</v>
      </c>
      <c r="H24" s="30">
        <v>100</v>
      </c>
      <c r="I24" s="55">
        <v>11800</v>
      </c>
      <c r="J24" s="14"/>
      <c r="K24" s="14"/>
      <c r="L24" s="14"/>
      <c r="M24" s="57"/>
      <c r="N24" s="62"/>
      <c r="O24" s="13"/>
      <c r="P24" s="13"/>
      <c r="Q24" s="13"/>
      <c r="R24" s="5">
        <f t="shared" si="0"/>
        <v>11800</v>
      </c>
      <c r="S24" s="5">
        <f t="shared" si="1"/>
        <v>1180000</v>
      </c>
    </row>
    <row r="25" spans="2:19" ht="45" hidden="1" x14ac:dyDescent="0.25">
      <c r="B25" s="125"/>
      <c r="C25" s="137"/>
      <c r="D25" s="139"/>
      <c r="E25" s="41" t="s">
        <v>124</v>
      </c>
      <c r="F25" s="38" t="s">
        <v>40</v>
      </c>
      <c r="G25" s="24" t="s">
        <v>14</v>
      </c>
      <c r="H25" s="30">
        <v>0</v>
      </c>
      <c r="I25" s="55">
        <v>14900</v>
      </c>
      <c r="J25" s="14"/>
      <c r="K25" s="14"/>
      <c r="L25" s="14"/>
      <c r="M25" s="57"/>
      <c r="N25" s="13"/>
      <c r="O25" s="13"/>
      <c r="P25" s="13"/>
      <c r="Q25" s="13"/>
      <c r="R25" s="5">
        <f t="shared" si="0"/>
        <v>14900</v>
      </c>
      <c r="S25" s="5">
        <f t="shared" si="1"/>
        <v>0</v>
      </c>
    </row>
    <row r="26" spans="2:19" ht="30" x14ac:dyDescent="0.25">
      <c r="B26" s="4">
        <v>14</v>
      </c>
      <c r="C26" s="24" t="s">
        <v>89</v>
      </c>
      <c r="D26" s="37">
        <v>47121701</v>
      </c>
      <c r="E26" s="41" t="s">
        <v>125</v>
      </c>
      <c r="F26" s="40" t="s">
        <v>41</v>
      </c>
      <c r="G26" s="24" t="s">
        <v>14</v>
      </c>
      <c r="H26" s="30">
        <v>100</v>
      </c>
      <c r="I26" s="55"/>
      <c r="J26" s="14"/>
      <c r="K26" s="14"/>
      <c r="L26" s="14"/>
      <c r="M26" s="57">
        <v>15384</v>
      </c>
      <c r="N26" s="62"/>
      <c r="O26" s="13"/>
      <c r="P26" s="13"/>
      <c r="Q26" s="13"/>
      <c r="R26" s="5">
        <f t="shared" si="0"/>
        <v>15384</v>
      </c>
      <c r="S26" s="5">
        <f t="shared" si="1"/>
        <v>1538400</v>
      </c>
    </row>
    <row r="27" spans="2:19" ht="15.75" hidden="1" x14ac:dyDescent="0.25">
      <c r="B27" s="125">
        <v>15</v>
      </c>
      <c r="C27" s="136" t="s">
        <v>90</v>
      </c>
      <c r="D27" s="138">
        <v>47121702</v>
      </c>
      <c r="E27" s="41" t="s">
        <v>126</v>
      </c>
      <c r="F27" s="38" t="s">
        <v>42</v>
      </c>
      <c r="G27" s="24" t="s">
        <v>47</v>
      </c>
      <c r="H27" s="30">
        <v>0</v>
      </c>
      <c r="I27" s="55"/>
      <c r="J27" s="14"/>
      <c r="K27" s="14"/>
      <c r="L27" s="14"/>
      <c r="M27" s="57"/>
      <c r="N27" s="13">
        <v>50932</v>
      </c>
      <c r="O27" s="13"/>
      <c r="P27" s="13"/>
      <c r="Q27" s="13"/>
      <c r="R27" s="5">
        <f t="shared" si="0"/>
        <v>50932</v>
      </c>
      <c r="S27" s="5">
        <f t="shared" si="1"/>
        <v>0</v>
      </c>
    </row>
    <row r="28" spans="2:19" ht="15.75" x14ac:dyDescent="0.25">
      <c r="B28" s="126"/>
      <c r="C28" s="137"/>
      <c r="D28" s="139"/>
      <c r="E28" s="41" t="s">
        <v>127</v>
      </c>
      <c r="F28" s="38" t="s">
        <v>46</v>
      </c>
      <c r="G28" s="24" t="s">
        <v>45</v>
      </c>
      <c r="H28" s="30">
        <v>70</v>
      </c>
      <c r="I28" s="55">
        <v>32900</v>
      </c>
      <c r="J28" s="14"/>
      <c r="K28" s="14"/>
      <c r="L28" s="14"/>
      <c r="M28" s="57"/>
      <c r="N28" s="62"/>
      <c r="O28" s="13"/>
      <c r="P28" s="13"/>
      <c r="Q28" s="13"/>
      <c r="R28" s="5">
        <f t="shared" si="0"/>
        <v>32900</v>
      </c>
      <c r="S28" s="5">
        <f t="shared" si="1"/>
        <v>2303000</v>
      </c>
    </row>
    <row r="29" spans="2:19" ht="30" x14ac:dyDescent="0.25">
      <c r="B29" s="4">
        <v>16</v>
      </c>
      <c r="C29" s="24" t="s">
        <v>91</v>
      </c>
      <c r="D29" s="37">
        <v>50171707</v>
      </c>
      <c r="E29" s="41" t="s">
        <v>128</v>
      </c>
      <c r="F29" s="38" t="s">
        <v>44</v>
      </c>
      <c r="G29" s="24" t="s">
        <v>43</v>
      </c>
      <c r="H29" s="30">
        <v>15</v>
      </c>
      <c r="I29" s="55"/>
      <c r="J29" s="14"/>
      <c r="K29" s="14"/>
      <c r="L29" s="14"/>
      <c r="M29" s="57"/>
      <c r="N29" s="62">
        <v>17017</v>
      </c>
      <c r="O29" s="13"/>
      <c r="P29" s="13"/>
      <c r="Q29" s="13"/>
      <c r="R29" s="5">
        <f t="shared" si="0"/>
        <v>17017</v>
      </c>
      <c r="S29" s="5">
        <f t="shared" si="1"/>
        <v>255255</v>
      </c>
    </row>
    <row r="30" spans="2:19" ht="15.75" x14ac:dyDescent="0.25">
      <c r="B30" s="4">
        <v>17</v>
      </c>
      <c r="C30" s="24" t="s">
        <v>92</v>
      </c>
      <c r="D30" s="37">
        <v>47131819</v>
      </c>
      <c r="E30" s="41" t="s">
        <v>129</v>
      </c>
      <c r="F30" s="38" t="s">
        <v>48</v>
      </c>
      <c r="G30" s="24" t="s">
        <v>14</v>
      </c>
      <c r="H30" s="30">
        <v>20</v>
      </c>
      <c r="I30" s="55"/>
      <c r="J30" s="14"/>
      <c r="K30" s="14"/>
      <c r="L30" s="14"/>
      <c r="M30" s="57">
        <v>19768</v>
      </c>
      <c r="N30" s="62"/>
      <c r="O30" s="13"/>
      <c r="P30" s="13"/>
      <c r="Q30" s="13"/>
      <c r="R30" s="5">
        <f t="shared" si="0"/>
        <v>19768</v>
      </c>
      <c r="S30" s="5">
        <f t="shared" si="1"/>
        <v>395360</v>
      </c>
    </row>
    <row r="31" spans="2:19" ht="15.75" hidden="1" x14ac:dyDescent="0.25">
      <c r="B31" s="125">
        <v>18</v>
      </c>
      <c r="C31" s="136" t="s">
        <v>93</v>
      </c>
      <c r="D31" s="138">
        <v>47131805</v>
      </c>
      <c r="E31" s="41" t="s">
        <v>130</v>
      </c>
      <c r="F31" s="38" t="s">
        <v>49</v>
      </c>
      <c r="G31" s="24" t="s">
        <v>52</v>
      </c>
      <c r="H31" s="30">
        <v>0</v>
      </c>
      <c r="I31" s="55"/>
      <c r="J31" s="14"/>
      <c r="K31" s="14"/>
      <c r="L31" s="14"/>
      <c r="M31" s="57">
        <v>8667</v>
      </c>
      <c r="N31" s="13"/>
      <c r="O31" s="13"/>
      <c r="P31" s="13"/>
      <c r="Q31" s="13"/>
      <c r="R31" s="5">
        <f t="shared" si="0"/>
        <v>8667</v>
      </c>
      <c r="S31" s="5">
        <f t="shared" si="1"/>
        <v>0</v>
      </c>
    </row>
    <row r="32" spans="2:19" ht="30" x14ac:dyDescent="0.25">
      <c r="B32" s="126"/>
      <c r="C32" s="137"/>
      <c r="D32" s="139"/>
      <c r="E32" s="31" t="s">
        <v>148</v>
      </c>
      <c r="F32" s="38" t="s">
        <v>49</v>
      </c>
      <c r="G32" s="24" t="s">
        <v>50</v>
      </c>
      <c r="H32" s="48">
        <v>20</v>
      </c>
      <c r="I32" s="55"/>
      <c r="J32" s="14"/>
      <c r="K32" s="14"/>
      <c r="L32" s="14"/>
      <c r="M32" s="57">
        <v>8667</v>
      </c>
      <c r="N32" s="62"/>
      <c r="O32" s="61">
        <v>8300</v>
      </c>
      <c r="P32" s="13"/>
      <c r="Q32" s="13"/>
      <c r="R32" s="5">
        <f t="shared" si="0"/>
        <v>8483.5</v>
      </c>
      <c r="S32" s="5">
        <f t="shared" si="1"/>
        <v>169670</v>
      </c>
    </row>
    <row r="33" spans="2:19" ht="45" x14ac:dyDescent="0.25">
      <c r="B33" s="4">
        <v>19</v>
      </c>
      <c r="C33" s="24" t="s">
        <v>94</v>
      </c>
      <c r="D33" s="37">
        <v>47131821</v>
      </c>
      <c r="E33" s="41" t="s">
        <v>154</v>
      </c>
      <c r="F33" s="38" t="s">
        <v>155</v>
      </c>
      <c r="G33" s="24" t="s">
        <v>14</v>
      </c>
      <c r="H33" s="30">
        <v>50</v>
      </c>
      <c r="I33" s="55"/>
      <c r="J33" s="67">
        <v>39900</v>
      </c>
      <c r="K33" s="14"/>
      <c r="L33" s="14"/>
      <c r="M33" s="57"/>
      <c r="N33" s="62">
        <v>32606</v>
      </c>
      <c r="O33" s="13"/>
      <c r="P33" s="13"/>
      <c r="Q33" s="13"/>
      <c r="R33" s="5">
        <f t="shared" si="0"/>
        <v>36253</v>
      </c>
      <c r="S33" s="5">
        <f t="shared" si="1"/>
        <v>1812650</v>
      </c>
    </row>
    <row r="34" spans="2:19" ht="15.75" x14ac:dyDescent="0.25">
      <c r="B34" s="4">
        <v>20</v>
      </c>
      <c r="C34" s="24" t="s">
        <v>95</v>
      </c>
      <c r="D34" s="37">
        <v>47131812</v>
      </c>
      <c r="E34" s="41" t="s">
        <v>131</v>
      </c>
      <c r="F34" s="38" t="s">
        <v>54</v>
      </c>
      <c r="G34" s="24" t="s">
        <v>53</v>
      </c>
      <c r="H34" s="30">
        <v>50</v>
      </c>
      <c r="I34" s="55"/>
      <c r="J34" s="14"/>
      <c r="K34" s="14"/>
      <c r="L34" s="14"/>
      <c r="M34" s="57">
        <v>16340</v>
      </c>
      <c r="N34" s="62"/>
      <c r="O34" s="13"/>
      <c r="P34" s="13"/>
      <c r="Q34" s="13"/>
      <c r="R34" s="5">
        <f t="shared" si="0"/>
        <v>16340</v>
      </c>
      <c r="S34" s="5">
        <f t="shared" si="1"/>
        <v>817000</v>
      </c>
    </row>
    <row r="35" spans="2:19" ht="30" x14ac:dyDescent="0.25">
      <c r="B35" s="4">
        <v>21</v>
      </c>
      <c r="C35" s="24" t="s">
        <v>96</v>
      </c>
      <c r="D35" s="37">
        <v>53131615</v>
      </c>
      <c r="E35" s="41" t="s">
        <v>132</v>
      </c>
      <c r="F35" s="38" t="s">
        <v>55</v>
      </c>
      <c r="G35" s="24" t="s">
        <v>14</v>
      </c>
      <c r="H35" s="30">
        <v>20</v>
      </c>
      <c r="I35" s="55">
        <v>6500</v>
      </c>
      <c r="J35" s="14"/>
      <c r="K35" s="14"/>
      <c r="L35" s="14"/>
      <c r="M35" s="57"/>
      <c r="N35" s="62"/>
      <c r="O35" s="13"/>
      <c r="P35" s="13"/>
      <c r="Q35" s="13"/>
      <c r="R35" s="5">
        <f t="shared" si="0"/>
        <v>6500</v>
      </c>
      <c r="S35" s="5">
        <f t="shared" si="1"/>
        <v>130000</v>
      </c>
    </row>
    <row r="36" spans="2:19" ht="15.75" x14ac:dyDescent="0.25">
      <c r="B36" s="126">
        <v>22</v>
      </c>
      <c r="C36" s="136" t="s">
        <v>97</v>
      </c>
      <c r="D36" s="138">
        <v>47131820</v>
      </c>
      <c r="E36" s="41" t="s">
        <v>133</v>
      </c>
      <c r="F36" s="38" t="s">
        <v>56</v>
      </c>
      <c r="G36" s="24" t="s">
        <v>64</v>
      </c>
      <c r="H36" s="30">
        <v>15</v>
      </c>
      <c r="I36" s="55"/>
      <c r="J36" s="14"/>
      <c r="K36" s="14"/>
      <c r="L36" s="14"/>
      <c r="M36" s="57">
        <v>25992</v>
      </c>
      <c r="N36" s="62"/>
      <c r="O36" s="13"/>
      <c r="P36" s="13"/>
      <c r="Q36" s="13"/>
      <c r="R36" s="5">
        <f t="shared" si="0"/>
        <v>25992</v>
      </c>
      <c r="S36" s="5">
        <f t="shared" si="1"/>
        <v>389880</v>
      </c>
    </row>
    <row r="37" spans="2:19" ht="15.75" hidden="1" x14ac:dyDescent="0.25">
      <c r="B37" s="125"/>
      <c r="C37" s="141"/>
      <c r="D37" s="139"/>
      <c r="E37" s="41" t="s">
        <v>134</v>
      </c>
      <c r="F37" s="38" t="s">
        <v>57</v>
      </c>
      <c r="G37" s="24" t="s">
        <v>58</v>
      </c>
      <c r="H37" s="30">
        <v>0</v>
      </c>
      <c r="I37" s="55">
        <v>30800</v>
      </c>
      <c r="J37" s="14"/>
      <c r="K37" s="14"/>
      <c r="L37" s="14"/>
      <c r="M37" s="57"/>
      <c r="N37" s="13"/>
      <c r="O37" s="13"/>
      <c r="P37" s="13"/>
      <c r="Q37" s="13"/>
      <c r="R37" s="5">
        <f t="shared" si="0"/>
        <v>30800</v>
      </c>
      <c r="S37" s="5">
        <f t="shared" si="1"/>
        <v>0</v>
      </c>
    </row>
    <row r="38" spans="2:19" ht="30" x14ac:dyDescent="0.25">
      <c r="B38" s="126">
        <v>23</v>
      </c>
      <c r="C38" s="140" t="s">
        <v>98</v>
      </c>
      <c r="D38" s="138">
        <v>47131608</v>
      </c>
      <c r="E38" s="41" t="s">
        <v>135</v>
      </c>
      <c r="F38" s="38" t="s">
        <v>59</v>
      </c>
      <c r="G38" s="24" t="s">
        <v>14</v>
      </c>
      <c r="H38" s="30">
        <v>48</v>
      </c>
      <c r="I38" s="55">
        <v>6500</v>
      </c>
      <c r="J38" s="14"/>
      <c r="K38" s="14"/>
      <c r="L38" s="14"/>
      <c r="M38" s="57"/>
      <c r="N38" s="62"/>
      <c r="O38" s="13"/>
      <c r="P38" s="13"/>
      <c r="Q38" s="13"/>
      <c r="R38" s="5">
        <f t="shared" si="0"/>
        <v>6500</v>
      </c>
      <c r="S38" s="5">
        <f t="shared" si="1"/>
        <v>312000</v>
      </c>
    </row>
    <row r="39" spans="2:19" ht="15.75" hidden="1" customHeight="1" x14ac:dyDescent="0.25">
      <c r="B39" s="131"/>
      <c r="C39" s="141"/>
      <c r="D39" s="139"/>
      <c r="E39" s="41" t="s">
        <v>136</v>
      </c>
      <c r="F39" s="38" t="s">
        <v>60</v>
      </c>
      <c r="G39" s="24" t="s">
        <v>14</v>
      </c>
      <c r="H39" s="30">
        <v>0</v>
      </c>
      <c r="I39" s="55"/>
      <c r="J39" s="14"/>
      <c r="K39" s="14"/>
      <c r="L39" s="14"/>
      <c r="M39" s="57"/>
      <c r="N39" s="13"/>
      <c r="O39" s="13"/>
      <c r="P39" s="13">
        <v>6500</v>
      </c>
      <c r="Q39" s="13"/>
      <c r="R39" s="5">
        <f t="shared" si="0"/>
        <v>6500</v>
      </c>
      <c r="S39" s="5">
        <f t="shared" si="1"/>
        <v>0</v>
      </c>
    </row>
    <row r="40" spans="2:19" ht="15.75" hidden="1" customHeight="1" x14ac:dyDescent="0.25">
      <c r="B40" s="130">
        <v>24</v>
      </c>
      <c r="C40" s="136"/>
      <c r="D40" s="37">
        <v>47121807</v>
      </c>
      <c r="E40" s="41" t="s">
        <v>137</v>
      </c>
      <c r="F40" s="38" t="s">
        <v>76</v>
      </c>
      <c r="G40" s="24" t="s">
        <v>14</v>
      </c>
      <c r="H40" s="30">
        <v>0</v>
      </c>
      <c r="I40" s="55"/>
      <c r="J40" s="14"/>
      <c r="K40" s="14"/>
      <c r="L40" s="14"/>
      <c r="M40" s="57">
        <v>8257</v>
      </c>
      <c r="N40" s="13"/>
      <c r="O40" s="13"/>
      <c r="P40" s="13"/>
      <c r="Q40" s="13"/>
      <c r="R40" s="5">
        <f t="shared" si="0"/>
        <v>8257</v>
      </c>
      <c r="S40" s="5">
        <f t="shared" si="1"/>
        <v>0</v>
      </c>
    </row>
    <row r="41" spans="2:19" ht="30" x14ac:dyDescent="0.25">
      <c r="B41" s="126"/>
      <c r="C41" s="140" t="s">
        <v>156</v>
      </c>
      <c r="D41" s="37">
        <v>47121807</v>
      </c>
      <c r="E41" s="41" t="s">
        <v>138</v>
      </c>
      <c r="F41" s="38" t="s">
        <v>62</v>
      </c>
      <c r="G41" s="24" t="s">
        <v>14</v>
      </c>
      <c r="H41" s="30">
        <v>20</v>
      </c>
      <c r="I41" s="55">
        <v>5400</v>
      </c>
      <c r="J41" s="14"/>
      <c r="K41" s="14"/>
      <c r="L41" s="14"/>
      <c r="M41" s="57"/>
      <c r="N41" s="62"/>
      <c r="O41" s="13"/>
      <c r="P41" s="13"/>
      <c r="Q41" s="13"/>
      <c r="R41" s="5">
        <f t="shared" si="0"/>
        <v>5400</v>
      </c>
      <c r="S41" s="5">
        <f t="shared" si="1"/>
        <v>108000</v>
      </c>
    </row>
    <row r="42" spans="2:19" ht="15.75" x14ac:dyDescent="0.25">
      <c r="B42" s="126">
        <v>25</v>
      </c>
      <c r="C42" s="140" t="s">
        <v>100</v>
      </c>
      <c r="D42" s="138">
        <v>53131612</v>
      </c>
      <c r="E42" s="41" t="s">
        <v>139</v>
      </c>
      <c r="F42" s="38" t="s">
        <v>63</v>
      </c>
      <c r="G42" s="24" t="s">
        <v>64</v>
      </c>
      <c r="H42" s="30">
        <v>30</v>
      </c>
      <c r="I42" s="55">
        <v>21700</v>
      </c>
      <c r="J42" s="14"/>
      <c r="K42" s="14"/>
      <c r="L42" s="14"/>
      <c r="M42" s="57"/>
      <c r="N42" s="62"/>
      <c r="O42" s="13"/>
      <c r="P42" s="13"/>
      <c r="Q42" s="13"/>
      <c r="R42" s="5">
        <f t="shared" si="0"/>
        <v>21700</v>
      </c>
      <c r="S42" s="5">
        <f t="shared" si="1"/>
        <v>651000</v>
      </c>
    </row>
    <row r="43" spans="2:19" ht="15.75" hidden="1" x14ac:dyDescent="0.25">
      <c r="B43" s="125"/>
      <c r="C43" s="137"/>
      <c r="D43" s="139"/>
      <c r="E43" s="41" t="s">
        <v>140</v>
      </c>
      <c r="F43" s="38" t="s">
        <v>63</v>
      </c>
      <c r="G43" s="24" t="s">
        <v>58</v>
      </c>
      <c r="H43" s="30">
        <v>0</v>
      </c>
      <c r="I43" s="55">
        <v>23850</v>
      </c>
      <c r="J43" s="14"/>
      <c r="K43" s="14"/>
      <c r="L43" s="14"/>
      <c r="M43" s="57"/>
      <c r="N43" s="13"/>
      <c r="O43" s="13"/>
      <c r="P43" s="13"/>
      <c r="Q43" s="13"/>
      <c r="R43" s="5">
        <f t="shared" si="0"/>
        <v>23850</v>
      </c>
      <c r="S43" s="5">
        <f t="shared" si="1"/>
        <v>0</v>
      </c>
    </row>
    <row r="44" spans="2:19" ht="15.75" x14ac:dyDescent="0.25">
      <c r="B44" s="4">
        <v>26</v>
      </c>
      <c r="C44" s="24" t="s">
        <v>101</v>
      </c>
      <c r="D44" s="37">
        <v>24101510</v>
      </c>
      <c r="E44" s="41" t="s">
        <v>141</v>
      </c>
      <c r="F44" s="38" t="s">
        <v>65</v>
      </c>
      <c r="G44" s="24" t="s">
        <v>66</v>
      </c>
      <c r="H44" s="30">
        <v>8</v>
      </c>
      <c r="I44" s="55">
        <v>70900</v>
      </c>
      <c r="J44" s="14"/>
      <c r="K44" s="14"/>
      <c r="L44" s="14"/>
      <c r="M44" s="57"/>
      <c r="N44" s="64"/>
      <c r="O44" s="13"/>
      <c r="P44" s="13"/>
      <c r="Q44" s="13"/>
      <c r="R44" s="5">
        <f t="shared" si="0"/>
        <v>70900</v>
      </c>
      <c r="S44" s="5">
        <f t="shared" si="1"/>
        <v>567200</v>
      </c>
    </row>
    <row r="45" spans="2:19" ht="45" x14ac:dyDescent="0.25">
      <c r="B45" s="126">
        <v>27</v>
      </c>
      <c r="C45" s="136" t="s">
        <v>102</v>
      </c>
      <c r="D45" s="138">
        <v>52121601</v>
      </c>
      <c r="E45" s="41" t="s">
        <v>142</v>
      </c>
      <c r="F45" s="38" t="s">
        <v>151</v>
      </c>
      <c r="G45" s="24" t="s">
        <v>14</v>
      </c>
      <c r="H45" s="48">
        <v>50</v>
      </c>
      <c r="I45" s="55"/>
      <c r="J45" s="14"/>
      <c r="K45" s="14"/>
      <c r="L45" s="14"/>
      <c r="M45" s="57">
        <v>6536</v>
      </c>
      <c r="N45" s="62">
        <v>4046</v>
      </c>
      <c r="O45" s="13"/>
      <c r="P45" s="61">
        <v>3600</v>
      </c>
      <c r="Q45" s="13"/>
      <c r="R45" s="5">
        <f t="shared" si="0"/>
        <v>4727.333333333333</v>
      </c>
      <c r="S45" s="5">
        <f t="shared" si="1"/>
        <v>236366.66666666666</v>
      </c>
    </row>
    <row r="46" spans="2:19" ht="30" hidden="1" x14ac:dyDescent="0.25">
      <c r="B46" s="125"/>
      <c r="C46" s="137"/>
      <c r="D46" s="139"/>
      <c r="E46" s="31" t="s">
        <v>143</v>
      </c>
      <c r="F46" s="38" t="s">
        <v>67</v>
      </c>
      <c r="G46" s="24" t="s">
        <v>14</v>
      </c>
      <c r="H46" s="30">
        <v>0</v>
      </c>
      <c r="I46" s="55"/>
      <c r="J46" s="14"/>
      <c r="K46" s="14"/>
      <c r="L46" s="14"/>
      <c r="M46" s="57"/>
      <c r="N46" s="13"/>
      <c r="O46" s="13"/>
      <c r="P46" s="13">
        <v>4375</v>
      </c>
      <c r="Q46" s="13"/>
      <c r="R46" s="5">
        <f t="shared" si="0"/>
        <v>4375</v>
      </c>
      <c r="S46" s="5">
        <f t="shared" si="1"/>
        <v>0</v>
      </c>
    </row>
    <row r="47" spans="2:19" ht="15.75" x14ac:dyDescent="0.25">
      <c r="B47" s="126">
        <v>28</v>
      </c>
      <c r="C47" s="136" t="s">
        <v>103</v>
      </c>
      <c r="D47" s="138">
        <v>53131608</v>
      </c>
      <c r="E47" s="41" t="s">
        <v>144</v>
      </c>
      <c r="F47" s="38" t="s">
        <v>25</v>
      </c>
      <c r="G47" s="24" t="s">
        <v>14</v>
      </c>
      <c r="H47" s="30">
        <v>30</v>
      </c>
      <c r="I47" s="55"/>
      <c r="J47" s="14"/>
      <c r="K47" s="14"/>
      <c r="L47" s="14"/>
      <c r="M47" s="57">
        <v>28899</v>
      </c>
      <c r="N47" s="62"/>
      <c r="O47" s="13"/>
      <c r="P47" s="13"/>
      <c r="Q47" s="13"/>
      <c r="R47" s="5">
        <f t="shared" si="0"/>
        <v>28899</v>
      </c>
      <c r="S47" s="5">
        <f t="shared" si="1"/>
        <v>866970</v>
      </c>
    </row>
    <row r="48" spans="2:19" ht="30" hidden="1" x14ac:dyDescent="0.25">
      <c r="B48" s="125"/>
      <c r="C48" s="137"/>
      <c r="D48" s="139"/>
      <c r="E48" s="41" t="s">
        <v>145</v>
      </c>
      <c r="F48" s="38" t="s">
        <v>68</v>
      </c>
      <c r="G48" s="24" t="s">
        <v>14</v>
      </c>
      <c r="H48" s="30">
        <v>0</v>
      </c>
      <c r="I48" s="55">
        <v>34300</v>
      </c>
      <c r="J48" s="14"/>
      <c r="K48" s="14"/>
      <c r="L48" s="14"/>
      <c r="M48" s="57"/>
      <c r="N48" s="13"/>
      <c r="O48" s="13"/>
      <c r="P48" s="13"/>
      <c r="Q48" s="13"/>
      <c r="R48" s="5">
        <f t="shared" si="0"/>
        <v>34300</v>
      </c>
      <c r="S48" s="5">
        <f t="shared" si="1"/>
        <v>0</v>
      </c>
    </row>
    <row r="49" spans="2:19" ht="90" x14ac:dyDescent="0.25">
      <c r="B49" s="126">
        <v>29</v>
      </c>
      <c r="C49" s="136" t="s">
        <v>106</v>
      </c>
      <c r="D49" s="138">
        <v>7707389042555</v>
      </c>
      <c r="E49" s="31" t="s">
        <v>150</v>
      </c>
      <c r="F49" s="38" t="s">
        <v>69</v>
      </c>
      <c r="G49" s="24" t="s">
        <v>14</v>
      </c>
      <c r="H49" s="48">
        <v>30</v>
      </c>
      <c r="I49" s="55">
        <v>25900</v>
      </c>
      <c r="J49" s="14"/>
      <c r="K49" s="14"/>
      <c r="L49" s="14"/>
      <c r="M49" s="57">
        <v>33817</v>
      </c>
      <c r="N49" s="62"/>
      <c r="O49" s="13"/>
      <c r="P49" s="13"/>
      <c r="Q49" s="61">
        <v>20000</v>
      </c>
      <c r="R49" s="5">
        <f t="shared" si="0"/>
        <v>26572.333333333332</v>
      </c>
      <c r="S49" s="5">
        <f t="shared" si="1"/>
        <v>797170</v>
      </c>
    </row>
    <row r="50" spans="2:19" ht="15.75" hidden="1" x14ac:dyDescent="0.25">
      <c r="B50" s="125"/>
      <c r="C50" s="137"/>
      <c r="D50" s="139"/>
      <c r="E50" s="41" t="s">
        <v>146</v>
      </c>
      <c r="F50" s="38" t="s">
        <v>71</v>
      </c>
      <c r="G50" s="24" t="s">
        <v>14</v>
      </c>
      <c r="H50" s="30">
        <v>0</v>
      </c>
      <c r="I50" s="55"/>
      <c r="J50" s="14"/>
      <c r="K50" s="14"/>
      <c r="L50" s="14"/>
      <c r="M50" s="57"/>
      <c r="N50" s="13"/>
      <c r="O50" s="13"/>
      <c r="P50" s="61">
        <v>22210</v>
      </c>
      <c r="Q50" s="13"/>
      <c r="R50" s="5">
        <f t="shared" si="0"/>
        <v>22210</v>
      </c>
      <c r="S50" s="5">
        <f t="shared" si="1"/>
        <v>0</v>
      </c>
    </row>
    <row r="51" spans="2:19" ht="15.75" x14ac:dyDescent="0.25">
      <c r="B51" s="4">
        <v>30</v>
      </c>
      <c r="C51" s="24" t="s">
        <v>149</v>
      </c>
      <c r="D51" s="37">
        <v>12352104</v>
      </c>
      <c r="E51" s="41" t="s">
        <v>147</v>
      </c>
      <c r="F51" s="38" t="s">
        <v>72</v>
      </c>
      <c r="G51" s="24" t="s">
        <v>14</v>
      </c>
      <c r="H51" s="30">
        <v>15</v>
      </c>
      <c r="I51" s="55"/>
      <c r="J51" s="14"/>
      <c r="K51" s="14"/>
      <c r="L51" s="14"/>
      <c r="M51" s="57">
        <v>59198</v>
      </c>
      <c r="N51" s="62"/>
      <c r="O51" s="13"/>
      <c r="P51" s="13"/>
      <c r="Q51" s="13"/>
      <c r="R51" s="5">
        <f t="shared" si="0"/>
        <v>59198</v>
      </c>
      <c r="S51" s="5">
        <f t="shared" si="1"/>
        <v>887970</v>
      </c>
    </row>
    <row r="52" spans="2:19" ht="15.75" x14ac:dyDescent="0.25">
      <c r="B52" s="142"/>
      <c r="C52" s="142"/>
      <c r="D52" s="2"/>
      <c r="E52" s="20"/>
      <c r="F52" s="20"/>
      <c r="G52" s="2"/>
      <c r="H52" s="22"/>
      <c r="I52" s="56"/>
      <c r="J52" s="49"/>
      <c r="K52" s="49"/>
      <c r="L52" s="49"/>
      <c r="M52" s="60"/>
      <c r="N52" s="65"/>
      <c r="O52" s="49"/>
      <c r="P52" s="49"/>
      <c r="Q52" s="49"/>
      <c r="R52" s="43">
        <f>SUM(R7:R51)</f>
        <v>1676069.6666666665</v>
      </c>
      <c r="S52" s="44">
        <f>SUM(S6:S51)</f>
        <v>50401196.666666664</v>
      </c>
    </row>
    <row r="53" spans="2:19" x14ac:dyDescent="0.25">
      <c r="B53" s="142"/>
      <c r="C53" s="142"/>
      <c r="D53" s="2"/>
      <c r="E53" s="20"/>
      <c r="F53" s="20"/>
      <c r="G53" s="2"/>
      <c r="H53" s="22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  <row r="54" spans="2:19" x14ac:dyDescent="0.25">
      <c r="B54" s="142"/>
      <c r="C54" s="142"/>
      <c r="D54" s="2"/>
      <c r="E54" s="20"/>
      <c r="F54" s="20"/>
      <c r="G54" s="2"/>
      <c r="H54" s="22"/>
      <c r="I54" s="16"/>
      <c r="K54" s="16"/>
      <c r="L54" s="140" t="s">
        <v>17</v>
      </c>
      <c r="M54" s="140"/>
      <c r="N54" s="145">
        <v>50000000</v>
      </c>
      <c r="O54" s="146"/>
      <c r="P54" s="146"/>
      <c r="Q54" s="146"/>
      <c r="R54" s="147"/>
      <c r="S54" s="16"/>
    </row>
    <row r="55" spans="2:19" x14ac:dyDescent="0.25">
      <c r="B55" s="142"/>
      <c r="C55" s="142"/>
      <c r="D55" s="2"/>
      <c r="E55" s="20"/>
      <c r="F55" s="20"/>
      <c r="G55" s="2"/>
      <c r="H55" s="22"/>
      <c r="I55" s="16"/>
      <c r="K55" s="16"/>
      <c r="L55" s="148" t="s">
        <v>15</v>
      </c>
      <c r="M55" s="148"/>
      <c r="N55" s="149">
        <f>S52</f>
        <v>50401196.666666664</v>
      </c>
      <c r="O55" s="149"/>
      <c r="P55" s="149"/>
      <c r="Q55" s="149"/>
      <c r="R55" s="150"/>
    </row>
    <row r="56" spans="2:19" x14ac:dyDescent="0.25">
      <c r="B56" s="142"/>
      <c r="C56" s="142"/>
      <c r="D56" s="2"/>
      <c r="E56" s="20"/>
      <c r="F56" s="20"/>
      <c r="G56" s="2"/>
      <c r="H56" s="22"/>
      <c r="I56" s="16"/>
      <c r="J56" s="16"/>
      <c r="K56" s="16"/>
      <c r="L56" s="140" t="s">
        <v>16</v>
      </c>
      <c r="M56" s="140"/>
      <c r="N56" s="143">
        <f>N54-N55</f>
        <v>-401196.66666666418</v>
      </c>
      <c r="O56" s="143"/>
      <c r="P56" s="143"/>
      <c r="Q56" s="143"/>
      <c r="R56" s="144"/>
      <c r="S56" s="16"/>
    </row>
  </sheetData>
  <autoFilter ref="A5:T52" xr:uid="{C44C4A85-601E-4F59-8C92-DE643DF7C4C4}">
    <filterColumn colId="7">
      <filters blank="1">
        <filter val="100"/>
        <filter val="15"/>
        <filter val="20"/>
        <filter val="200"/>
        <filter val="30"/>
        <filter val="300"/>
        <filter val="48"/>
        <filter val="50"/>
        <filter val="7"/>
        <filter val="70"/>
        <filter val="75"/>
        <filter val="8"/>
        <filter val="80"/>
      </filters>
    </filterColumn>
  </autoFilter>
  <mergeCells count="66">
    <mergeCell ref="B56:C56"/>
    <mergeCell ref="L56:M56"/>
    <mergeCell ref="N56:R56"/>
    <mergeCell ref="B54:C54"/>
    <mergeCell ref="L54:M54"/>
    <mergeCell ref="N54:R54"/>
    <mergeCell ref="B55:C55"/>
    <mergeCell ref="L55:M55"/>
    <mergeCell ref="N55:R55"/>
    <mergeCell ref="C40:C41"/>
    <mergeCell ref="B53:C53"/>
    <mergeCell ref="B45:B46"/>
    <mergeCell ref="C45:C46"/>
    <mergeCell ref="D45:D46"/>
    <mergeCell ref="B47:B48"/>
    <mergeCell ref="C47:C48"/>
    <mergeCell ref="D47:D48"/>
    <mergeCell ref="B49:B50"/>
    <mergeCell ref="C49:C50"/>
    <mergeCell ref="D49:D50"/>
    <mergeCell ref="B52:C52"/>
    <mergeCell ref="B27:B28"/>
    <mergeCell ref="C27:C28"/>
    <mergeCell ref="D27:D28"/>
    <mergeCell ref="B42:B43"/>
    <mergeCell ref="C42:C43"/>
    <mergeCell ref="D42:D43"/>
    <mergeCell ref="B31:B32"/>
    <mergeCell ref="C31:C32"/>
    <mergeCell ref="D31:D32"/>
    <mergeCell ref="B36:B37"/>
    <mergeCell ref="C36:C37"/>
    <mergeCell ref="D36:D37"/>
    <mergeCell ref="B38:B39"/>
    <mergeCell ref="C38:C39"/>
    <mergeCell ref="D38:D39"/>
    <mergeCell ref="B40:B41"/>
    <mergeCell ref="B24:B25"/>
    <mergeCell ref="C24:C25"/>
    <mergeCell ref="D24:D25"/>
    <mergeCell ref="C20:C21"/>
    <mergeCell ref="B20:B21"/>
    <mergeCell ref="B14:B15"/>
    <mergeCell ref="C14:C15"/>
    <mergeCell ref="D14:D15"/>
    <mergeCell ref="B17:B18"/>
    <mergeCell ref="C17:C18"/>
    <mergeCell ref="D17:D18"/>
    <mergeCell ref="C8:C9"/>
    <mergeCell ref="D8:D9"/>
    <mergeCell ref="B12:B13"/>
    <mergeCell ref="C12:C13"/>
    <mergeCell ref="D12:D13"/>
    <mergeCell ref="B10:B11"/>
    <mergeCell ref="B8:B9"/>
    <mergeCell ref="B2:S2"/>
    <mergeCell ref="B3:S3"/>
    <mergeCell ref="B4:B5"/>
    <mergeCell ref="C4:C5"/>
    <mergeCell ref="D4:D5"/>
    <mergeCell ref="E4:E5"/>
    <mergeCell ref="F4:F5"/>
    <mergeCell ref="G4:G5"/>
    <mergeCell ref="H4:H5"/>
    <mergeCell ref="R4:R5"/>
    <mergeCell ref="S4:S5"/>
  </mergeCells>
  <phoneticPr fontId="14" type="noConversion"/>
  <pageMargins left="0.7" right="0.7" top="0.75" bottom="0.75" header="0.3" footer="0.3"/>
  <pageSetup paperSize="9" orientation="portrait" horizontalDpi="1200" verticalDpi="1200" r:id="rId1"/>
  <ignoredErrors>
    <ignoredError sqref="E7:E11 E13 E41" numberStoredAsText="1"/>
    <ignoredError sqref="R6:R5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4ACF-E2C5-4056-AF64-8383607149F1}">
  <dimension ref="B2:L37"/>
  <sheetViews>
    <sheetView tabSelected="1" topLeftCell="A15" workbookViewId="0">
      <selection activeCell="L31" sqref="L31"/>
    </sheetView>
  </sheetViews>
  <sheetFormatPr baseColWidth="10" defaultRowHeight="15" x14ac:dyDescent="0.25"/>
  <cols>
    <col min="1" max="1" width="8.140625" customWidth="1"/>
    <col min="2" max="2" width="8.7109375" customWidth="1"/>
    <col min="3" max="3" width="14.7109375" customWidth="1"/>
    <col min="4" max="4" width="25.42578125" customWidth="1"/>
    <col min="8" max="8" width="13.85546875" customWidth="1"/>
    <col min="9" max="10" width="11.7109375" customWidth="1"/>
    <col min="11" max="11" width="11.85546875" customWidth="1"/>
    <col min="12" max="12" width="12.42578125" customWidth="1"/>
  </cols>
  <sheetData>
    <row r="2" spans="2:12" ht="21.75" customHeight="1" x14ac:dyDescent="0.25">
      <c r="B2" s="113"/>
      <c r="C2" s="103"/>
      <c r="D2" s="103"/>
      <c r="E2" s="103"/>
      <c r="F2" s="103"/>
      <c r="G2" s="218" t="s">
        <v>168</v>
      </c>
      <c r="H2" s="218"/>
      <c r="I2" s="218"/>
      <c r="J2" s="218" t="s">
        <v>169</v>
      </c>
      <c r="K2" s="218"/>
      <c r="L2" s="218"/>
    </row>
    <row r="3" spans="2:12" ht="40.5" x14ac:dyDescent="0.25">
      <c r="B3" s="112" t="s">
        <v>2</v>
      </c>
      <c r="C3" s="97" t="s">
        <v>104</v>
      </c>
      <c r="D3" s="98" t="s">
        <v>4</v>
      </c>
      <c r="E3" s="98" t="s">
        <v>5</v>
      </c>
      <c r="F3" s="72" t="s">
        <v>6</v>
      </c>
      <c r="G3" s="99" t="s">
        <v>10</v>
      </c>
      <c r="H3" s="98" t="s">
        <v>12</v>
      </c>
      <c r="I3" s="98" t="s">
        <v>11</v>
      </c>
      <c r="J3" s="216" t="s">
        <v>10</v>
      </c>
      <c r="K3" s="217" t="s">
        <v>12</v>
      </c>
      <c r="L3" s="217" t="s">
        <v>11</v>
      </c>
    </row>
    <row r="4" spans="2:12" x14ac:dyDescent="0.25">
      <c r="B4" s="3" t="s">
        <v>77</v>
      </c>
      <c r="C4" s="88" t="s">
        <v>105</v>
      </c>
      <c r="D4" s="73" t="s">
        <v>73</v>
      </c>
      <c r="E4" s="73" t="s">
        <v>14</v>
      </c>
      <c r="F4" s="158">
        <v>7</v>
      </c>
      <c r="G4" s="75"/>
      <c r="H4" s="93">
        <v>560000</v>
      </c>
      <c r="I4" s="100"/>
      <c r="J4" s="219"/>
      <c r="K4" s="220">
        <f>+H4*F4</f>
        <v>3920000</v>
      </c>
      <c r="L4" s="221"/>
    </row>
    <row r="5" spans="2:12" x14ac:dyDescent="0.25">
      <c r="B5" s="45" t="s">
        <v>78</v>
      </c>
      <c r="C5" s="89" t="s">
        <v>107</v>
      </c>
      <c r="D5" s="73" t="s">
        <v>25</v>
      </c>
      <c r="E5" s="73" t="s">
        <v>24</v>
      </c>
      <c r="F5" s="158">
        <v>300</v>
      </c>
      <c r="G5" s="75">
        <v>5900</v>
      </c>
      <c r="H5" s="93"/>
      <c r="I5" s="100"/>
      <c r="J5" s="219">
        <f>+F5*G5</f>
        <v>1770000</v>
      </c>
      <c r="K5" s="220"/>
      <c r="L5" s="221"/>
    </row>
    <row r="6" spans="2:12" x14ac:dyDescent="0.25">
      <c r="B6" s="3" t="s">
        <v>79</v>
      </c>
      <c r="C6" s="88" t="s">
        <v>108</v>
      </c>
      <c r="D6" s="76" t="s">
        <v>31</v>
      </c>
      <c r="E6" s="73" t="s">
        <v>14</v>
      </c>
      <c r="F6" s="158">
        <v>80</v>
      </c>
      <c r="G6" s="75"/>
      <c r="H6" s="93">
        <v>17094</v>
      </c>
      <c r="I6" s="101"/>
      <c r="J6" s="219"/>
      <c r="K6" s="220">
        <f>+H6*F6</f>
        <v>1367520</v>
      </c>
      <c r="L6" s="221"/>
    </row>
    <row r="7" spans="2:12" ht="24" x14ac:dyDescent="0.25">
      <c r="B7" s="3" t="s">
        <v>80</v>
      </c>
      <c r="C7" s="90" t="s">
        <v>111</v>
      </c>
      <c r="D7" s="77" t="s">
        <v>21</v>
      </c>
      <c r="E7" s="78" t="s">
        <v>19</v>
      </c>
      <c r="F7" s="158">
        <v>300</v>
      </c>
      <c r="G7" s="79">
        <v>6100</v>
      </c>
      <c r="H7" s="94"/>
      <c r="I7" s="101"/>
      <c r="J7" s="219">
        <f>+F7*G7</f>
        <v>1830000</v>
      </c>
      <c r="K7" s="220"/>
      <c r="L7" s="221"/>
    </row>
    <row r="8" spans="2:12" x14ac:dyDescent="0.25">
      <c r="B8" s="3" t="s">
        <v>81</v>
      </c>
      <c r="C8" s="91" t="s">
        <v>113</v>
      </c>
      <c r="D8" s="76" t="s">
        <v>26</v>
      </c>
      <c r="E8" s="73" t="s">
        <v>22</v>
      </c>
      <c r="F8" s="158">
        <v>200</v>
      </c>
      <c r="G8" s="75"/>
      <c r="H8" s="94">
        <v>24510</v>
      </c>
      <c r="I8" s="100"/>
      <c r="J8" s="219"/>
      <c r="K8" s="220">
        <f>+H8*F8</f>
        <v>4902000</v>
      </c>
      <c r="L8" s="221"/>
    </row>
    <row r="9" spans="2:12" x14ac:dyDescent="0.25">
      <c r="B9" s="3" t="s">
        <v>82</v>
      </c>
      <c r="C9" s="91" t="s">
        <v>114</v>
      </c>
      <c r="D9" s="76" t="s">
        <v>23</v>
      </c>
      <c r="E9" s="73" t="s">
        <v>13</v>
      </c>
      <c r="F9" s="158">
        <v>30</v>
      </c>
      <c r="G9" s="75"/>
      <c r="H9" s="93">
        <v>184616</v>
      </c>
      <c r="I9" s="100"/>
      <c r="J9" s="219"/>
      <c r="K9" s="220">
        <f t="shared" ref="K9:K11" si="0">+H9*F9</f>
        <v>5538480</v>
      </c>
      <c r="L9" s="221"/>
    </row>
    <row r="10" spans="2:12" ht="22.5" customHeight="1" x14ac:dyDescent="0.25">
      <c r="B10" s="3" t="s">
        <v>83</v>
      </c>
      <c r="C10" s="91" t="s">
        <v>157</v>
      </c>
      <c r="D10" s="76" t="s">
        <v>158</v>
      </c>
      <c r="E10" s="73" t="s">
        <v>27</v>
      </c>
      <c r="F10" s="158">
        <v>50</v>
      </c>
      <c r="G10" s="80"/>
      <c r="H10" s="93">
        <v>25641</v>
      </c>
      <c r="I10" s="100"/>
      <c r="J10" s="219"/>
      <c r="K10" s="220">
        <f t="shared" si="0"/>
        <v>1282050</v>
      </c>
      <c r="L10" s="221"/>
    </row>
    <row r="11" spans="2:12" ht="24" x14ac:dyDescent="0.25">
      <c r="B11" s="3" t="s">
        <v>84</v>
      </c>
      <c r="C11" s="91" t="s">
        <v>117</v>
      </c>
      <c r="D11" s="76" t="s">
        <v>29</v>
      </c>
      <c r="E11" s="73" t="s">
        <v>28</v>
      </c>
      <c r="F11" s="158">
        <v>72</v>
      </c>
      <c r="G11" s="81"/>
      <c r="H11" s="93">
        <v>189318</v>
      </c>
      <c r="I11" s="100"/>
      <c r="J11" s="219"/>
      <c r="K11" s="220">
        <f t="shared" si="0"/>
        <v>13630896</v>
      </c>
      <c r="L11" s="221"/>
    </row>
    <row r="12" spans="2:12" ht="33" customHeight="1" x14ac:dyDescent="0.25">
      <c r="B12" s="3" t="s">
        <v>85</v>
      </c>
      <c r="C12" s="91" t="s">
        <v>157</v>
      </c>
      <c r="D12" s="77" t="s">
        <v>159</v>
      </c>
      <c r="E12" s="78" t="s">
        <v>14</v>
      </c>
      <c r="F12" s="158">
        <v>20</v>
      </c>
      <c r="G12" s="75">
        <v>13500</v>
      </c>
      <c r="H12" s="93"/>
      <c r="I12" s="100"/>
      <c r="J12" s="219">
        <f>+F12*G12</f>
        <v>270000</v>
      </c>
      <c r="K12" s="220"/>
      <c r="L12" s="221"/>
    </row>
    <row r="13" spans="2:12" ht="24" x14ac:dyDescent="0.25">
      <c r="B13" s="3" t="s">
        <v>86</v>
      </c>
      <c r="C13" s="91" t="s">
        <v>120</v>
      </c>
      <c r="D13" s="77" t="s">
        <v>34</v>
      </c>
      <c r="E13" s="78" t="s">
        <v>14</v>
      </c>
      <c r="F13" s="158">
        <v>70</v>
      </c>
      <c r="G13" s="75"/>
      <c r="H13" s="93">
        <v>9804</v>
      </c>
      <c r="I13" s="100"/>
      <c r="J13" s="219"/>
      <c r="K13" s="220">
        <f>+H13*F13</f>
        <v>686280</v>
      </c>
      <c r="L13" s="221"/>
    </row>
    <row r="14" spans="2:12" ht="24" x14ac:dyDescent="0.25">
      <c r="B14" s="3" t="s">
        <v>86</v>
      </c>
      <c r="C14" s="92" t="s">
        <v>121</v>
      </c>
      <c r="D14" s="76" t="s">
        <v>35</v>
      </c>
      <c r="E14" s="82" t="s">
        <v>14</v>
      </c>
      <c r="F14" s="152">
        <v>50</v>
      </c>
      <c r="G14" s="84"/>
      <c r="H14" s="95"/>
      <c r="I14" s="100">
        <v>14244</v>
      </c>
      <c r="J14" s="219"/>
      <c r="K14" s="220"/>
      <c r="L14" s="221">
        <f>+I14*F14</f>
        <v>712200</v>
      </c>
    </row>
    <row r="15" spans="2:12" ht="24" x14ac:dyDescent="0.25">
      <c r="B15" s="3" t="s">
        <v>87</v>
      </c>
      <c r="C15" s="90" t="s">
        <v>122</v>
      </c>
      <c r="D15" s="76" t="s">
        <v>38</v>
      </c>
      <c r="E15" s="82" t="s">
        <v>14</v>
      </c>
      <c r="F15" s="152">
        <v>100</v>
      </c>
      <c r="G15" s="84"/>
      <c r="H15" s="95"/>
      <c r="I15" s="100">
        <v>8330</v>
      </c>
      <c r="J15" s="219"/>
      <c r="K15" s="220"/>
      <c r="L15" s="221">
        <f>+I15*F15</f>
        <v>833000</v>
      </c>
    </row>
    <row r="16" spans="2:12" ht="24" x14ac:dyDescent="0.25">
      <c r="B16" s="3" t="s">
        <v>88</v>
      </c>
      <c r="C16" s="90" t="s">
        <v>123</v>
      </c>
      <c r="D16" s="76" t="s">
        <v>39</v>
      </c>
      <c r="E16" s="82" t="s">
        <v>14</v>
      </c>
      <c r="F16" s="152">
        <v>100</v>
      </c>
      <c r="G16" s="85">
        <v>11800</v>
      </c>
      <c r="H16" s="93"/>
      <c r="I16" s="100"/>
      <c r="J16" s="219">
        <f>+F16*G16</f>
        <v>1180000</v>
      </c>
      <c r="K16" s="220"/>
      <c r="L16" s="221"/>
    </row>
    <row r="17" spans="2:12" ht="24" x14ac:dyDescent="0.25">
      <c r="B17" s="3" t="s">
        <v>89</v>
      </c>
      <c r="C17" s="90" t="s">
        <v>125</v>
      </c>
      <c r="D17" s="86" t="s">
        <v>41</v>
      </c>
      <c r="E17" s="82" t="s">
        <v>14</v>
      </c>
      <c r="F17" s="152">
        <v>100</v>
      </c>
      <c r="G17" s="85"/>
      <c r="H17" s="93">
        <v>15384</v>
      </c>
      <c r="I17" s="100"/>
      <c r="J17" s="219"/>
      <c r="K17" s="220">
        <f>+H17*F17</f>
        <v>1538400</v>
      </c>
      <c r="L17" s="221"/>
    </row>
    <row r="18" spans="2:12" x14ac:dyDescent="0.25">
      <c r="B18" s="3" t="s">
        <v>90</v>
      </c>
      <c r="C18" s="90" t="s">
        <v>127</v>
      </c>
      <c r="D18" s="76" t="s">
        <v>46</v>
      </c>
      <c r="E18" s="82" t="s">
        <v>45</v>
      </c>
      <c r="F18" s="152">
        <v>70</v>
      </c>
      <c r="G18" s="85">
        <v>32900</v>
      </c>
      <c r="H18" s="93"/>
      <c r="I18" s="100"/>
      <c r="J18" s="219">
        <f>+F18*G18</f>
        <v>2303000</v>
      </c>
      <c r="K18" s="220"/>
      <c r="L18" s="221">
        <f>+I18*F18</f>
        <v>0</v>
      </c>
    </row>
    <row r="19" spans="2:12" ht="24" x14ac:dyDescent="0.25">
      <c r="B19" s="3" t="s">
        <v>91</v>
      </c>
      <c r="C19" s="90" t="s">
        <v>128</v>
      </c>
      <c r="D19" s="76" t="s">
        <v>44</v>
      </c>
      <c r="E19" s="82" t="s">
        <v>43</v>
      </c>
      <c r="F19" s="152">
        <v>15</v>
      </c>
      <c r="G19" s="85"/>
      <c r="H19" s="93"/>
      <c r="I19" s="100">
        <v>17017</v>
      </c>
      <c r="J19" s="219"/>
      <c r="K19" s="220"/>
      <c r="L19" s="221">
        <f>+I19*F19</f>
        <v>255255</v>
      </c>
    </row>
    <row r="20" spans="2:12" ht="24" x14ac:dyDescent="0.25">
      <c r="B20" s="3" t="s">
        <v>92</v>
      </c>
      <c r="C20" s="90" t="s">
        <v>129</v>
      </c>
      <c r="D20" s="76" t="s">
        <v>48</v>
      </c>
      <c r="E20" s="82" t="s">
        <v>14</v>
      </c>
      <c r="F20" s="152">
        <v>22</v>
      </c>
      <c r="G20" s="85"/>
      <c r="H20" s="93">
        <v>19768</v>
      </c>
      <c r="I20" s="100"/>
      <c r="J20" s="219"/>
      <c r="K20" s="220">
        <f>+H20*F20</f>
        <v>434896</v>
      </c>
      <c r="L20" s="221"/>
    </row>
    <row r="21" spans="2:12" ht="24" x14ac:dyDescent="0.25">
      <c r="B21" s="3" t="s">
        <v>93</v>
      </c>
      <c r="C21" s="88" t="s">
        <v>148</v>
      </c>
      <c r="D21" s="76" t="s">
        <v>49</v>
      </c>
      <c r="E21" s="82" t="s">
        <v>50</v>
      </c>
      <c r="F21" s="152">
        <v>24</v>
      </c>
      <c r="G21" s="85"/>
      <c r="H21" s="93">
        <v>8667</v>
      </c>
      <c r="I21" s="100"/>
      <c r="J21" s="219"/>
      <c r="K21" s="220">
        <f>+H21*F21</f>
        <v>208008</v>
      </c>
      <c r="L21" s="221">
        <f>+I21*F21</f>
        <v>0</v>
      </c>
    </row>
    <row r="22" spans="2:12" ht="48" x14ac:dyDescent="0.25">
      <c r="B22" s="3" t="s">
        <v>94</v>
      </c>
      <c r="C22" s="90" t="s">
        <v>154</v>
      </c>
      <c r="D22" s="76" t="s">
        <v>155</v>
      </c>
      <c r="E22" s="82" t="s">
        <v>14</v>
      </c>
      <c r="F22" s="152">
        <v>50</v>
      </c>
      <c r="G22" s="85"/>
      <c r="H22" s="93"/>
      <c r="I22" s="100">
        <v>32606</v>
      </c>
      <c r="J22" s="219"/>
      <c r="K22" s="220"/>
      <c r="L22" s="221">
        <f>+I22*F22</f>
        <v>1630300</v>
      </c>
    </row>
    <row r="23" spans="2:12" x14ac:dyDescent="0.25">
      <c r="B23" s="3" t="s">
        <v>95</v>
      </c>
      <c r="C23" s="90" t="s">
        <v>131</v>
      </c>
      <c r="D23" s="76" t="s">
        <v>54</v>
      </c>
      <c r="E23" s="82" t="s">
        <v>53</v>
      </c>
      <c r="F23" s="152">
        <v>50</v>
      </c>
      <c r="G23" s="85"/>
      <c r="H23" s="93">
        <v>16340</v>
      </c>
      <c r="I23" s="100"/>
      <c r="J23" s="219"/>
      <c r="K23" s="220">
        <f>+H23*F23</f>
        <v>817000</v>
      </c>
      <c r="L23" s="221"/>
    </row>
    <row r="24" spans="2:12" ht="24" x14ac:dyDescent="0.25">
      <c r="B24" s="3" t="s">
        <v>96</v>
      </c>
      <c r="C24" s="90" t="s">
        <v>132</v>
      </c>
      <c r="D24" s="76" t="s">
        <v>55</v>
      </c>
      <c r="E24" s="82" t="s">
        <v>14</v>
      </c>
      <c r="F24" s="152">
        <v>20</v>
      </c>
      <c r="G24" s="85">
        <v>6500</v>
      </c>
      <c r="H24" s="93"/>
      <c r="I24" s="100"/>
      <c r="J24" s="219">
        <f>+F24*G24</f>
        <v>130000</v>
      </c>
      <c r="K24" s="220"/>
      <c r="L24" s="221"/>
    </row>
    <row r="25" spans="2:12" x14ac:dyDescent="0.25">
      <c r="B25" s="3" t="s">
        <v>97</v>
      </c>
      <c r="C25" s="90" t="s">
        <v>133</v>
      </c>
      <c r="D25" s="76" t="s">
        <v>56</v>
      </c>
      <c r="E25" s="82" t="s">
        <v>64</v>
      </c>
      <c r="F25" s="152">
        <v>15</v>
      </c>
      <c r="G25" s="85"/>
      <c r="H25" s="93">
        <v>25992</v>
      </c>
      <c r="I25" s="100"/>
      <c r="J25" s="219"/>
      <c r="K25" s="220">
        <f>+H25*F25</f>
        <v>389880</v>
      </c>
      <c r="L25" s="221"/>
    </row>
    <row r="26" spans="2:12" ht="24" x14ac:dyDescent="0.25">
      <c r="B26" s="3" t="s">
        <v>98</v>
      </c>
      <c r="C26" s="90" t="s">
        <v>135</v>
      </c>
      <c r="D26" s="76" t="s">
        <v>59</v>
      </c>
      <c r="E26" s="82" t="s">
        <v>14</v>
      </c>
      <c r="F26" s="152">
        <v>48</v>
      </c>
      <c r="G26" s="85">
        <v>6500</v>
      </c>
      <c r="H26" s="93"/>
      <c r="I26" s="100"/>
      <c r="J26" s="219">
        <f>+F26*G26</f>
        <v>312000</v>
      </c>
      <c r="K26" s="220"/>
      <c r="L26" s="221"/>
    </row>
    <row r="27" spans="2:12" ht="24" x14ac:dyDescent="0.25">
      <c r="B27" s="3" t="s">
        <v>99</v>
      </c>
      <c r="C27" s="90" t="s">
        <v>138</v>
      </c>
      <c r="D27" s="76" t="s">
        <v>62</v>
      </c>
      <c r="E27" s="82" t="s">
        <v>14</v>
      </c>
      <c r="F27" s="152">
        <v>20</v>
      </c>
      <c r="G27" s="85">
        <v>5400</v>
      </c>
      <c r="H27" s="93"/>
      <c r="I27" s="100"/>
      <c r="J27" s="219">
        <f>+F27*G27</f>
        <v>108000</v>
      </c>
      <c r="K27" s="220"/>
      <c r="L27" s="221"/>
    </row>
    <row r="28" spans="2:12" x14ac:dyDescent="0.25">
      <c r="B28" s="3" t="s">
        <v>100</v>
      </c>
      <c r="C28" s="90" t="s">
        <v>139</v>
      </c>
      <c r="D28" s="76" t="s">
        <v>63</v>
      </c>
      <c r="E28" s="82" t="s">
        <v>64</v>
      </c>
      <c r="F28" s="152">
        <v>30</v>
      </c>
      <c r="G28" s="85">
        <v>21700</v>
      </c>
      <c r="H28" s="93"/>
      <c r="I28" s="96"/>
      <c r="J28" s="219">
        <f>+F28*G28</f>
        <v>651000</v>
      </c>
      <c r="K28" s="220"/>
      <c r="L28" s="221"/>
    </row>
    <row r="29" spans="2:12" x14ac:dyDescent="0.25">
      <c r="B29" s="3" t="s">
        <v>101</v>
      </c>
      <c r="C29" s="90" t="s">
        <v>141</v>
      </c>
      <c r="D29" s="76" t="s">
        <v>65</v>
      </c>
      <c r="E29" s="82" t="s">
        <v>66</v>
      </c>
      <c r="F29" s="152">
        <v>8</v>
      </c>
      <c r="G29" s="85">
        <v>70900</v>
      </c>
      <c r="H29" s="93"/>
      <c r="I29" s="100"/>
      <c r="J29" s="219">
        <f>+F29*G29</f>
        <v>567200</v>
      </c>
      <c r="K29" s="220"/>
      <c r="L29" s="221">
        <f>+I29*F29</f>
        <v>0</v>
      </c>
    </row>
    <row r="30" spans="2:12" ht="36" x14ac:dyDescent="0.25">
      <c r="B30" s="3" t="s">
        <v>102</v>
      </c>
      <c r="C30" s="90" t="s">
        <v>152</v>
      </c>
      <c r="D30" s="76" t="s">
        <v>162</v>
      </c>
      <c r="E30" s="82" t="s">
        <v>14</v>
      </c>
      <c r="F30" s="152">
        <v>49</v>
      </c>
      <c r="G30" s="85"/>
      <c r="H30" s="93"/>
      <c r="I30" s="100">
        <v>4046</v>
      </c>
      <c r="J30" s="219"/>
      <c r="K30" s="220">
        <f>+H30*F30</f>
        <v>0</v>
      </c>
      <c r="L30" s="221">
        <f>+I30*F30</f>
        <v>198254</v>
      </c>
    </row>
    <row r="31" spans="2:12" x14ac:dyDescent="0.25">
      <c r="B31" s="3" t="s">
        <v>103</v>
      </c>
      <c r="C31" s="90" t="s">
        <v>144</v>
      </c>
      <c r="D31" s="76" t="s">
        <v>25</v>
      </c>
      <c r="E31" s="82" t="s">
        <v>14</v>
      </c>
      <c r="F31" s="152">
        <v>30</v>
      </c>
      <c r="G31" s="85"/>
      <c r="H31" s="93">
        <v>28899</v>
      </c>
      <c r="I31" s="100"/>
      <c r="J31" s="219"/>
      <c r="K31" s="220">
        <f>+H31*F31</f>
        <v>866970</v>
      </c>
      <c r="L31" s="221">
        <f>+I31*F31</f>
        <v>0</v>
      </c>
    </row>
    <row r="32" spans="2:12" ht="31.5" customHeight="1" x14ac:dyDescent="0.25">
      <c r="B32" s="3" t="s">
        <v>106</v>
      </c>
      <c r="C32" s="88" t="s">
        <v>161</v>
      </c>
      <c r="D32" s="76" t="s">
        <v>160</v>
      </c>
      <c r="E32" s="82" t="s">
        <v>14</v>
      </c>
      <c r="F32" s="152">
        <v>30</v>
      </c>
      <c r="G32" s="85">
        <v>25900</v>
      </c>
      <c r="H32" s="93"/>
      <c r="I32" s="100"/>
      <c r="J32" s="219">
        <f>+F32*G32</f>
        <v>777000</v>
      </c>
      <c r="K32" s="220">
        <f>+H32*F32</f>
        <v>0</v>
      </c>
      <c r="L32" s="221"/>
    </row>
    <row r="33" spans="2:12" x14ac:dyDescent="0.25">
      <c r="B33" s="3" t="s">
        <v>149</v>
      </c>
      <c r="C33" s="90" t="s">
        <v>147</v>
      </c>
      <c r="D33" s="76" t="s">
        <v>72</v>
      </c>
      <c r="E33" s="82" t="s">
        <v>14</v>
      </c>
      <c r="F33" s="152">
        <v>15</v>
      </c>
      <c r="G33" s="85"/>
      <c r="H33" s="93">
        <v>59198</v>
      </c>
      <c r="I33" s="102"/>
      <c r="J33" s="219"/>
      <c r="K33" s="220">
        <f>+H33*F33</f>
        <v>887970</v>
      </c>
      <c r="L33" s="221"/>
    </row>
    <row r="34" spans="2:12" ht="15.75" x14ac:dyDescent="0.25">
      <c r="B34" s="103"/>
      <c r="C34" s="103"/>
      <c r="D34" s="103"/>
      <c r="E34" s="103"/>
      <c r="F34" s="151">
        <f>SUM(F4:F33)</f>
        <v>1975</v>
      </c>
      <c r="G34" s="103"/>
      <c r="H34" s="108"/>
      <c r="I34" s="103"/>
      <c r="J34" s="109">
        <f>SUM(J4:J33)</f>
        <v>9898200</v>
      </c>
      <c r="K34" s="110">
        <f>SUM(K4:K33)</f>
        <v>36470350</v>
      </c>
      <c r="L34" s="111">
        <f>SUM(L4:L33)</f>
        <v>3629009</v>
      </c>
    </row>
    <row r="35" spans="2:12" x14ac:dyDescent="0.25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215">
        <f>+J34+K34+L34</f>
        <v>49997559</v>
      </c>
    </row>
    <row r="36" spans="2:12" x14ac:dyDescent="0.25">
      <c r="L36" s="106"/>
    </row>
    <row r="37" spans="2:12" x14ac:dyDescent="0.25">
      <c r="L37" s="105"/>
    </row>
  </sheetData>
  <mergeCells count="2">
    <mergeCell ref="G2:I2"/>
    <mergeCell ref="J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7FC3-03FB-414F-81F4-7F6030BB3198}">
  <dimension ref="B2:F32"/>
  <sheetViews>
    <sheetView topLeftCell="A29" workbookViewId="0">
      <selection activeCell="I13" sqref="I13"/>
    </sheetView>
  </sheetViews>
  <sheetFormatPr baseColWidth="10" defaultRowHeight="27" customHeight="1" x14ac:dyDescent="0.25"/>
  <cols>
    <col min="2" max="2" width="8.42578125" customWidth="1"/>
    <col min="3" max="3" width="14.85546875" customWidth="1"/>
    <col min="4" max="4" width="24.5703125" customWidth="1"/>
    <col min="6" max="6" width="10.42578125" customWidth="1"/>
  </cols>
  <sheetData>
    <row r="2" spans="2:6" ht="35.25" customHeight="1" x14ac:dyDescent="0.25">
      <c r="B2" s="198" t="s">
        <v>2</v>
      </c>
      <c r="C2" s="199" t="s">
        <v>165</v>
      </c>
      <c r="D2" s="200" t="s">
        <v>4</v>
      </c>
      <c r="E2" s="200" t="s">
        <v>5</v>
      </c>
      <c r="F2" s="201" t="s">
        <v>6</v>
      </c>
    </row>
    <row r="3" spans="2:6" ht="27" customHeight="1" x14ac:dyDescent="0.25">
      <c r="B3" s="172" t="s">
        <v>77</v>
      </c>
      <c r="C3" s="182" t="s">
        <v>105</v>
      </c>
      <c r="D3" s="172" t="s">
        <v>73</v>
      </c>
      <c r="E3" s="172" t="s">
        <v>14</v>
      </c>
      <c r="F3" s="202">
        <v>7</v>
      </c>
    </row>
    <row r="4" spans="2:6" ht="27" customHeight="1" x14ac:dyDescent="0.25">
      <c r="B4" s="170" t="s">
        <v>78</v>
      </c>
      <c r="C4" s="171" t="s">
        <v>107</v>
      </c>
      <c r="D4" s="172" t="s">
        <v>25</v>
      </c>
      <c r="E4" s="172" t="s">
        <v>24</v>
      </c>
      <c r="F4" s="202">
        <v>300</v>
      </c>
    </row>
    <row r="5" spans="2:6" ht="27" customHeight="1" x14ac:dyDescent="0.25">
      <c r="B5" s="172" t="s">
        <v>79</v>
      </c>
      <c r="C5" s="182" t="s">
        <v>108</v>
      </c>
      <c r="D5" s="179" t="s">
        <v>31</v>
      </c>
      <c r="E5" s="172" t="s">
        <v>14</v>
      </c>
      <c r="F5" s="202">
        <v>80</v>
      </c>
    </row>
    <row r="6" spans="2:6" ht="27" customHeight="1" x14ac:dyDescent="0.25">
      <c r="B6" s="172" t="s">
        <v>80</v>
      </c>
      <c r="C6" s="175" t="s">
        <v>111</v>
      </c>
      <c r="D6" s="176" t="s">
        <v>21</v>
      </c>
      <c r="E6" s="177" t="s">
        <v>19</v>
      </c>
      <c r="F6" s="202">
        <v>300</v>
      </c>
    </row>
    <row r="7" spans="2:6" ht="27" customHeight="1" x14ac:dyDescent="0.25">
      <c r="B7" s="172" t="s">
        <v>81</v>
      </c>
      <c r="C7" s="178" t="s">
        <v>113</v>
      </c>
      <c r="D7" s="179" t="s">
        <v>26</v>
      </c>
      <c r="E7" s="172" t="s">
        <v>22</v>
      </c>
      <c r="F7" s="202">
        <v>200</v>
      </c>
    </row>
    <row r="8" spans="2:6" ht="27" customHeight="1" x14ac:dyDescent="0.25">
      <c r="B8" s="172" t="s">
        <v>82</v>
      </c>
      <c r="C8" s="178" t="s">
        <v>114</v>
      </c>
      <c r="D8" s="179" t="s">
        <v>23</v>
      </c>
      <c r="E8" s="172" t="s">
        <v>13</v>
      </c>
      <c r="F8" s="202">
        <v>30</v>
      </c>
    </row>
    <row r="9" spans="2:6" ht="27" customHeight="1" x14ac:dyDescent="0.25">
      <c r="B9" s="172" t="s">
        <v>83</v>
      </c>
      <c r="C9" s="178" t="s">
        <v>157</v>
      </c>
      <c r="D9" s="179" t="s">
        <v>158</v>
      </c>
      <c r="E9" s="172" t="s">
        <v>27</v>
      </c>
      <c r="F9" s="202">
        <v>50</v>
      </c>
    </row>
    <row r="10" spans="2:6" ht="27" customHeight="1" x14ac:dyDescent="0.25">
      <c r="B10" s="172" t="s">
        <v>84</v>
      </c>
      <c r="C10" s="178" t="s">
        <v>117</v>
      </c>
      <c r="D10" s="179" t="s">
        <v>29</v>
      </c>
      <c r="E10" s="172" t="s">
        <v>28</v>
      </c>
      <c r="F10" s="202">
        <v>72</v>
      </c>
    </row>
    <row r="11" spans="2:6" ht="27" customHeight="1" x14ac:dyDescent="0.25">
      <c r="B11" s="172" t="s">
        <v>85</v>
      </c>
      <c r="C11" s="178" t="s">
        <v>157</v>
      </c>
      <c r="D11" s="176" t="s">
        <v>159</v>
      </c>
      <c r="E11" s="177" t="s">
        <v>14</v>
      </c>
      <c r="F11" s="202">
        <v>20</v>
      </c>
    </row>
    <row r="12" spans="2:6" ht="27" customHeight="1" x14ac:dyDescent="0.25">
      <c r="B12" s="172" t="s">
        <v>86</v>
      </c>
      <c r="C12" s="178" t="s">
        <v>120</v>
      </c>
      <c r="D12" s="176" t="s">
        <v>34</v>
      </c>
      <c r="E12" s="177" t="s">
        <v>14</v>
      </c>
      <c r="F12" s="202">
        <v>70</v>
      </c>
    </row>
    <row r="13" spans="2:6" ht="27" customHeight="1" x14ac:dyDescent="0.25">
      <c r="B13" s="172" t="s">
        <v>86</v>
      </c>
      <c r="C13" s="203" t="s">
        <v>121</v>
      </c>
      <c r="D13" s="179" t="s">
        <v>35</v>
      </c>
      <c r="E13" s="180" t="s">
        <v>14</v>
      </c>
      <c r="F13" s="180">
        <v>50</v>
      </c>
    </row>
    <row r="14" spans="2:6" ht="27" customHeight="1" x14ac:dyDescent="0.25">
      <c r="B14" s="172" t="s">
        <v>87</v>
      </c>
      <c r="C14" s="175" t="s">
        <v>122</v>
      </c>
      <c r="D14" s="179" t="s">
        <v>38</v>
      </c>
      <c r="E14" s="180" t="s">
        <v>14</v>
      </c>
      <c r="F14" s="180">
        <v>100</v>
      </c>
    </row>
    <row r="15" spans="2:6" ht="27" customHeight="1" x14ac:dyDescent="0.25">
      <c r="B15" s="172" t="s">
        <v>88</v>
      </c>
      <c r="C15" s="175" t="s">
        <v>123</v>
      </c>
      <c r="D15" s="179" t="s">
        <v>39</v>
      </c>
      <c r="E15" s="180" t="s">
        <v>14</v>
      </c>
      <c r="F15" s="180">
        <v>100</v>
      </c>
    </row>
    <row r="16" spans="2:6" ht="27" customHeight="1" x14ac:dyDescent="0.25">
      <c r="B16" s="172" t="s">
        <v>89</v>
      </c>
      <c r="C16" s="175" t="s">
        <v>125</v>
      </c>
      <c r="D16" s="204" t="s">
        <v>41</v>
      </c>
      <c r="E16" s="180" t="s">
        <v>14</v>
      </c>
      <c r="F16" s="180">
        <v>100</v>
      </c>
    </row>
    <row r="17" spans="2:6" ht="27" customHeight="1" x14ac:dyDescent="0.25">
      <c r="B17" s="172" t="s">
        <v>90</v>
      </c>
      <c r="C17" s="175" t="s">
        <v>127</v>
      </c>
      <c r="D17" s="179" t="s">
        <v>46</v>
      </c>
      <c r="E17" s="180" t="s">
        <v>45</v>
      </c>
      <c r="F17" s="180">
        <v>70</v>
      </c>
    </row>
    <row r="18" spans="2:6" ht="27" customHeight="1" x14ac:dyDescent="0.25">
      <c r="B18" s="172" t="s">
        <v>91</v>
      </c>
      <c r="C18" s="175" t="s">
        <v>128</v>
      </c>
      <c r="D18" s="179" t="s">
        <v>44</v>
      </c>
      <c r="E18" s="180" t="s">
        <v>43</v>
      </c>
      <c r="F18" s="180">
        <v>15</v>
      </c>
    </row>
    <row r="19" spans="2:6" ht="27" customHeight="1" x14ac:dyDescent="0.25">
      <c r="B19" s="172" t="s">
        <v>92</v>
      </c>
      <c r="C19" s="175" t="s">
        <v>129</v>
      </c>
      <c r="D19" s="179" t="s">
        <v>48</v>
      </c>
      <c r="E19" s="180" t="s">
        <v>14</v>
      </c>
      <c r="F19" s="180">
        <v>22</v>
      </c>
    </row>
    <row r="20" spans="2:6" ht="27" customHeight="1" x14ac:dyDescent="0.25">
      <c r="B20" s="172" t="s">
        <v>93</v>
      </c>
      <c r="C20" s="182" t="s">
        <v>148</v>
      </c>
      <c r="D20" s="179" t="s">
        <v>49</v>
      </c>
      <c r="E20" s="180" t="s">
        <v>50</v>
      </c>
      <c r="F20" s="180">
        <v>24</v>
      </c>
    </row>
    <row r="21" spans="2:6" ht="27" customHeight="1" x14ac:dyDescent="0.25">
      <c r="B21" s="172" t="s">
        <v>94</v>
      </c>
      <c r="C21" s="175" t="s">
        <v>154</v>
      </c>
      <c r="D21" s="179" t="s">
        <v>155</v>
      </c>
      <c r="E21" s="180" t="s">
        <v>14</v>
      </c>
      <c r="F21" s="180">
        <v>50</v>
      </c>
    </row>
    <row r="22" spans="2:6" ht="27" customHeight="1" x14ac:dyDescent="0.25">
      <c r="B22" s="172" t="s">
        <v>95</v>
      </c>
      <c r="C22" s="175" t="s">
        <v>131</v>
      </c>
      <c r="D22" s="179" t="s">
        <v>54</v>
      </c>
      <c r="E22" s="180" t="s">
        <v>53</v>
      </c>
      <c r="F22" s="180">
        <v>50</v>
      </c>
    </row>
    <row r="23" spans="2:6" ht="27" customHeight="1" x14ac:dyDescent="0.25">
      <c r="B23" s="172" t="s">
        <v>96</v>
      </c>
      <c r="C23" s="175" t="s">
        <v>132</v>
      </c>
      <c r="D23" s="179" t="s">
        <v>55</v>
      </c>
      <c r="E23" s="180" t="s">
        <v>14</v>
      </c>
      <c r="F23" s="180">
        <v>20</v>
      </c>
    </row>
    <row r="24" spans="2:6" ht="27" customHeight="1" x14ac:dyDescent="0.25">
      <c r="B24" s="172" t="s">
        <v>97</v>
      </c>
      <c r="C24" s="175" t="s">
        <v>133</v>
      </c>
      <c r="D24" s="179" t="s">
        <v>56</v>
      </c>
      <c r="E24" s="180" t="s">
        <v>64</v>
      </c>
      <c r="F24" s="180">
        <v>15</v>
      </c>
    </row>
    <row r="25" spans="2:6" ht="27" customHeight="1" x14ac:dyDescent="0.25">
      <c r="B25" s="172" t="s">
        <v>98</v>
      </c>
      <c r="C25" s="175" t="s">
        <v>135</v>
      </c>
      <c r="D25" s="179" t="s">
        <v>59</v>
      </c>
      <c r="E25" s="180" t="s">
        <v>14</v>
      </c>
      <c r="F25" s="180">
        <v>48</v>
      </c>
    </row>
    <row r="26" spans="2:6" ht="27" customHeight="1" x14ac:dyDescent="0.25">
      <c r="B26" s="172" t="s">
        <v>99</v>
      </c>
      <c r="C26" s="175" t="s">
        <v>138</v>
      </c>
      <c r="D26" s="179" t="s">
        <v>62</v>
      </c>
      <c r="E26" s="180" t="s">
        <v>14</v>
      </c>
      <c r="F26" s="180">
        <v>20</v>
      </c>
    </row>
    <row r="27" spans="2:6" ht="27" customHeight="1" x14ac:dyDescent="0.25">
      <c r="B27" s="172" t="s">
        <v>100</v>
      </c>
      <c r="C27" s="175" t="s">
        <v>139</v>
      </c>
      <c r="D27" s="179" t="s">
        <v>63</v>
      </c>
      <c r="E27" s="180" t="s">
        <v>64</v>
      </c>
      <c r="F27" s="180">
        <v>30</v>
      </c>
    </row>
    <row r="28" spans="2:6" ht="27" customHeight="1" x14ac:dyDescent="0.25">
      <c r="B28" s="172" t="s">
        <v>101</v>
      </c>
      <c r="C28" s="175" t="s">
        <v>141</v>
      </c>
      <c r="D28" s="179" t="s">
        <v>65</v>
      </c>
      <c r="E28" s="180" t="s">
        <v>66</v>
      </c>
      <c r="F28" s="180">
        <v>8</v>
      </c>
    </row>
    <row r="29" spans="2:6" ht="34.5" customHeight="1" x14ac:dyDescent="0.25">
      <c r="B29" s="172" t="s">
        <v>102</v>
      </c>
      <c r="C29" s="175" t="s">
        <v>152</v>
      </c>
      <c r="D29" s="179" t="s">
        <v>162</v>
      </c>
      <c r="E29" s="180" t="s">
        <v>14</v>
      </c>
      <c r="F29" s="180">
        <v>49</v>
      </c>
    </row>
    <row r="30" spans="2:6" ht="27" customHeight="1" x14ac:dyDescent="0.25">
      <c r="B30" s="172" t="s">
        <v>103</v>
      </c>
      <c r="C30" s="175" t="s">
        <v>144</v>
      </c>
      <c r="D30" s="179" t="s">
        <v>25</v>
      </c>
      <c r="E30" s="180" t="s">
        <v>14</v>
      </c>
      <c r="F30" s="180">
        <v>30</v>
      </c>
    </row>
    <row r="31" spans="2:6" ht="27" customHeight="1" x14ac:dyDescent="0.25">
      <c r="B31" s="172" t="s">
        <v>106</v>
      </c>
      <c r="C31" s="182" t="s">
        <v>161</v>
      </c>
      <c r="D31" s="179" t="s">
        <v>160</v>
      </c>
      <c r="E31" s="180" t="s">
        <v>14</v>
      </c>
      <c r="F31" s="180">
        <v>30</v>
      </c>
    </row>
    <row r="32" spans="2:6" ht="27" customHeight="1" x14ac:dyDescent="0.25">
      <c r="B32" s="172" t="s">
        <v>149</v>
      </c>
      <c r="C32" s="175" t="s">
        <v>147</v>
      </c>
      <c r="D32" s="179" t="s">
        <v>72</v>
      </c>
      <c r="E32" s="180" t="s">
        <v>14</v>
      </c>
      <c r="F32" s="180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73703-751F-40F2-A8A2-F503F3E5407E}">
  <sheetPr filterMode="1"/>
  <dimension ref="B2:H33"/>
  <sheetViews>
    <sheetView topLeftCell="B25" workbookViewId="0">
      <selection activeCell="H33" sqref="H33"/>
    </sheetView>
  </sheetViews>
  <sheetFormatPr baseColWidth="10" defaultColWidth="20.42578125" defaultRowHeight="24" customHeight="1" x14ac:dyDescent="0.25"/>
  <cols>
    <col min="2" max="2" width="11" customWidth="1"/>
    <col min="3" max="3" width="13.42578125" customWidth="1"/>
    <col min="4" max="4" width="22.85546875" customWidth="1"/>
    <col min="5" max="5" width="11.28515625" customWidth="1"/>
    <col min="6" max="6" width="8.85546875" customWidth="1"/>
    <col min="7" max="7" width="10.28515625" style="186" customWidth="1"/>
    <col min="8" max="8" width="13.42578125" customWidth="1"/>
  </cols>
  <sheetData>
    <row r="2" spans="2:8" ht="24" customHeight="1" x14ac:dyDescent="0.25">
      <c r="B2" s="165" t="s">
        <v>2</v>
      </c>
      <c r="C2" s="166" t="s">
        <v>104</v>
      </c>
      <c r="D2" s="167" t="s">
        <v>4</v>
      </c>
      <c r="E2" s="167" t="s">
        <v>5</v>
      </c>
      <c r="F2" s="168" t="s">
        <v>6</v>
      </c>
      <c r="G2" s="187" t="s">
        <v>164</v>
      </c>
      <c r="H2" s="169" t="s">
        <v>10</v>
      </c>
    </row>
    <row r="3" spans="2:8" ht="24" hidden="1" customHeight="1" x14ac:dyDescent="0.25">
      <c r="B3" s="3" t="s">
        <v>77</v>
      </c>
      <c r="C3" s="88" t="s">
        <v>105</v>
      </c>
      <c r="D3" s="73" t="s">
        <v>73</v>
      </c>
      <c r="E3" s="73" t="s">
        <v>14</v>
      </c>
      <c r="F3" s="74">
        <v>7</v>
      </c>
      <c r="G3" s="75"/>
      <c r="H3" s="104"/>
    </row>
    <row r="4" spans="2:8" ht="24" customHeight="1" x14ac:dyDescent="0.25">
      <c r="B4" s="170" t="s">
        <v>78</v>
      </c>
      <c r="C4" s="171" t="s">
        <v>107</v>
      </c>
      <c r="D4" s="172" t="s">
        <v>25</v>
      </c>
      <c r="E4" s="172" t="s">
        <v>24</v>
      </c>
      <c r="F4" s="173">
        <v>300</v>
      </c>
      <c r="G4" s="188">
        <v>5900</v>
      </c>
      <c r="H4" s="174">
        <f>+F4*G4</f>
        <v>1770000</v>
      </c>
    </row>
    <row r="5" spans="2:8" ht="24" hidden="1" customHeight="1" x14ac:dyDescent="0.25">
      <c r="B5" s="3" t="s">
        <v>79</v>
      </c>
      <c r="C5" s="88" t="s">
        <v>108</v>
      </c>
      <c r="D5" s="76" t="s">
        <v>31</v>
      </c>
      <c r="E5" s="73" t="s">
        <v>14</v>
      </c>
      <c r="F5" s="74">
        <v>80</v>
      </c>
      <c r="G5" s="75"/>
      <c r="H5" s="104"/>
    </row>
    <row r="6" spans="2:8" ht="24" customHeight="1" x14ac:dyDescent="0.25">
      <c r="B6" s="172" t="s">
        <v>80</v>
      </c>
      <c r="C6" s="175" t="s">
        <v>111</v>
      </c>
      <c r="D6" s="176" t="s">
        <v>21</v>
      </c>
      <c r="E6" s="177" t="s">
        <v>19</v>
      </c>
      <c r="F6" s="173">
        <v>300</v>
      </c>
      <c r="G6" s="189">
        <v>6100</v>
      </c>
      <c r="H6" s="174">
        <f>+F6*G6</f>
        <v>1830000</v>
      </c>
    </row>
    <row r="7" spans="2:8" ht="24" hidden="1" customHeight="1" x14ac:dyDescent="0.25">
      <c r="B7" s="3" t="s">
        <v>81</v>
      </c>
      <c r="C7" s="91" t="s">
        <v>113</v>
      </c>
      <c r="D7" s="76" t="s">
        <v>26</v>
      </c>
      <c r="E7" s="73" t="s">
        <v>22</v>
      </c>
      <c r="F7" s="74">
        <v>200</v>
      </c>
      <c r="G7" s="75"/>
      <c r="H7" s="104"/>
    </row>
    <row r="8" spans="2:8" ht="24" hidden="1" customHeight="1" x14ac:dyDescent="0.25">
      <c r="B8" s="3" t="s">
        <v>82</v>
      </c>
      <c r="C8" s="91" t="s">
        <v>114</v>
      </c>
      <c r="D8" s="76" t="s">
        <v>23</v>
      </c>
      <c r="E8" s="73" t="s">
        <v>13</v>
      </c>
      <c r="F8" s="74">
        <v>30</v>
      </c>
      <c r="G8" s="75"/>
      <c r="H8" s="104"/>
    </row>
    <row r="9" spans="2:8" ht="24" hidden="1" customHeight="1" x14ac:dyDescent="0.25">
      <c r="B9" s="3" t="s">
        <v>83</v>
      </c>
      <c r="C9" s="91" t="s">
        <v>157</v>
      </c>
      <c r="D9" s="76" t="s">
        <v>158</v>
      </c>
      <c r="E9" s="73" t="s">
        <v>27</v>
      </c>
      <c r="F9" s="74">
        <v>50</v>
      </c>
      <c r="G9" s="80"/>
      <c r="H9" s="104"/>
    </row>
    <row r="10" spans="2:8" ht="24" hidden="1" customHeight="1" x14ac:dyDescent="0.25">
      <c r="B10" s="3" t="s">
        <v>84</v>
      </c>
      <c r="C10" s="91" t="s">
        <v>117</v>
      </c>
      <c r="D10" s="76" t="s">
        <v>29</v>
      </c>
      <c r="E10" s="73" t="s">
        <v>28</v>
      </c>
      <c r="F10" s="74">
        <v>72</v>
      </c>
      <c r="G10" s="81"/>
      <c r="H10" s="104"/>
    </row>
    <row r="11" spans="2:8" ht="30.75" customHeight="1" x14ac:dyDescent="0.25">
      <c r="B11" s="172" t="s">
        <v>85</v>
      </c>
      <c r="C11" s="178" t="s">
        <v>157</v>
      </c>
      <c r="D11" s="176" t="s">
        <v>159</v>
      </c>
      <c r="E11" s="177" t="s">
        <v>14</v>
      </c>
      <c r="F11" s="173">
        <v>20</v>
      </c>
      <c r="G11" s="188">
        <v>13500</v>
      </c>
      <c r="H11" s="174">
        <f>+F11*G11</f>
        <v>270000</v>
      </c>
    </row>
    <row r="12" spans="2:8" ht="24" hidden="1" customHeight="1" x14ac:dyDescent="0.25">
      <c r="B12" s="3" t="s">
        <v>86</v>
      </c>
      <c r="C12" s="91" t="s">
        <v>120</v>
      </c>
      <c r="D12" s="77" t="s">
        <v>34</v>
      </c>
      <c r="E12" s="78" t="s">
        <v>14</v>
      </c>
      <c r="F12" s="74">
        <v>70</v>
      </c>
      <c r="G12" s="75"/>
      <c r="H12" s="104"/>
    </row>
    <row r="13" spans="2:8" ht="24" hidden="1" customHeight="1" x14ac:dyDescent="0.25">
      <c r="B13" s="3" t="s">
        <v>86</v>
      </c>
      <c r="C13" s="92" t="s">
        <v>121</v>
      </c>
      <c r="D13" s="76" t="s">
        <v>35</v>
      </c>
      <c r="E13" s="82" t="s">
        <v>14</v>
      </c>
      <c r="F13" s="83">
        <v>50</v>
      </c>
      <c r="G13" s="84"/>
      <c r="H13" s="104"/>
    </row>
    <row r="14" spans="2:8" ht="24" hidden="1" customHeight="1" x14ac:dyDescent="0.25">
      <c r="B14" s="3" t="s">
        <v>87</v>
      </c>
      <c r="C14" s="90" t="s">
        <v>122</v>
      </c>
      <c r="D14" s="76" t="s">
        <v>38</v>
      </c>
      <c r="E14" s="82" t="s">
        <v>14</v>
      </c>
      <c r="F14" s="83">
        <v>100</v>
      </c>
      <c r="G14" s="84"/>
      <c r="H14" s="104"/>
    </row>
    <row r="15" spans="2:8" ht="28.5" customHeight="1" x14ac:dyDescent="0.25">
      <c r="B15" s="172" t="s">
        <v>88</v>
      </c>
      <c r="C15" s="175" t="s">
        <v>123</v>
      </c>
      <c r="D15" s="179" t="s">
        <v>39</v>
      </c>
      <c r="E15" s="180" t="s">
        <v>14</v>
      </c>
      <c r="F15" s="181">
        <v>100</v>
      </c>
      <c r="G15" s="190">
        <v>11800</v>
      </c>
      <c r="H15" s="174">
        <f>+F15*G15</f>
        <v>1180000</v>
      </c>
    </row>
    <row r="16" spans="2:8" ht="24" hidden="1" customHeight="1" x14ac:dyDescent="0.25">
      <c r="B16" s="3" t="s">
        <v>89</v>
      </c>
      <c r="C16" s="90" t="s">
        <v>125</v>
      </c>
      <c r="D16" s="86" t="s">
        <v>41</v>
      </c>
      <c r="E16" s="82" t="s">
        <v>14</v>
      </c>
      <c r="F16" s="83">
        <v>100</v>
      </c>
      <c r="G16" s="85"/>
      <c r="H16" s="104"/>
    </row>
    <row r="17" spans="2:8" ht="24" customHeight="1" x14ac:dyDescent="0.25">
      <c r="B17" s="172" t="s">
        <v>90</v>
      </c>
      <c r="C17" s="175" t="s">
        <v>127</v>
      </c>
      <c r="D17" s="179" t="s">
        <v>46</v>
      </c>
      <c r="E17" s="180" t="s">
        <v>45</v>
      </c>
      <c r="F17" s="181">
        <v>70</v>
      </c>
      <c r="G17" s="190">
        <v>32900</v>
      </c>
      <c r="H17" s="174">
        <f>+F17*G17</f>
        <v>2303000</v>
      </c>
    </row>
    <row r="18" spans="2:8" ht="24" hidden="1" customHeight="1" x14ac:dyDescent="0.25">
      <c r="B18" s="3" t="s">
        <v>91</v>
      </c>
      <c r="C18" s="90" t="s">
        <v>128</v>
      </c>
      <c r="D18" s="76" t="s">
        <v>44</v>
      </c>
      <c r="E18" s="82" t="s">
        <v>43</v>
      </c>
      <c r="F18" s="83">
        <v>15</v>
      </c>
      <c r="G18" s="85"/>
      <c r="H18" s="104"/>
    </row>
    <row r="19" spans="2:8" ht="24" hidden="1" customHeight="1" x14ac:dyDescent="0.25">
      <c r="B19" s="3" t="s">
        <v>92</v>
      </c>
      <c r="C19" s="90" t="s">
        <v>129</v>
      </c>
      <c r="D19" s="76" t="s">
        <v>48</v>
      </c>
      <c r="E19" s="82" t="s">
        <v>14</v>
      </c>
      <c r="F19" s="83">
        <v>22</v>
      </c>
      <c r="G19" s="85"/>
      <c r="H19" s="104"/>
    </row>
    <row r="20" spans="2:8" ht="24" hidden="1" customHeight="1" x14ac:dyDescent="0.25">
      <c r="B20" s="3" t="s">
        <v>93</v>
      </c>
      <c r="C20" s="88" t="s">
        <v>148</v>
      </c>
      <c r="D20" s="76" t="s">
        <v>49</v>
      </c>
      <c r="E20" s="82" t="s">
        <v>50</v>
      </c>
      <c r="F20" s="87">
        <v>24</v>
      </c>
      <c r="G20" s="85"/>
      <c r="H20" s="104"/>
    </row>
    <row r="21" spans="2:8" ht="24" hidden="1" customHeight="1" x14ac:dyDescent="0.25">
      <c r="B21" s="3" t="s">
        <v>94</v>
      </c>
      <c r="C21" s="90" t="s">
        <v>154</v>
      </c>
      <c r="D21" s="76" t="s">
        <v>155</v>
      </c>
      <c r="E21" s="82" t="s">
        <v>14</v>
      </c>
      <c r="F21" s="83">
        <v>50</v>
      </c>
      <c r="G21" s="85"/>
      <c r="H21" s="104"/>
    </row>
    <row r="22" spans="2:8" ht="24" hidden="1" customHeight="1" x14ac:dyDescent="0.25">
      <c r="B22" s="3" t="s">
        <v>95</v>
      </c>
      <c r="C22" s="90" t="s">
        <v>131</v>
      </c>
      <c r="D22" s="76" t="s">
        <v>54</v>
      </c>
      <c r="E22" s="82" t="s">
        <v>53</v>
      </c>
      <c r="F22" s="83">
        <v>50</v>
      </c>
      <c r="G22" s="85"/>
      <c r="H22" s="104"/>
    </row>
    <row r="23" spans="2:8" ht="24" customHeight="1" x14ac:dyDescent="0.25">
      <c r="B23" s="172" t="s">
        <v>96</v>
      </c>
      <c r="C23" s="175" t="s">
        <v>132</v>
      </c>
      <c r="D23" s="179" t="s">
        <v>55</v>
      </c>
      <c r="E23" s="180" t="s">
        <v>14</v>
      </c>
      <c r="F23" s="181">
        <v>20</v>
      </c>
      <c r="G23" s="190">
        <v>6500</v>
      </c>
      <c r="H23" s="174">
        <f>+F23*G23</f>
        <v>130000</v>
      </c>
    </row>
    <row r="24" spans="2:8" ht="24" hidden="1" customHeight="1" x14ac:dyDescent="0.25">
      <c r="B24" s="3" t="s">
        <v>97</v>
      </c>
      <c r="C24" s="90" t="s">
        <v>133</v>
      </c>
      <c r="D24" s="76" t="s">
        <v>56</v>
      </c>
      <c r="E24" s="82" t="s">
        <v>64</v>
      </c>
      <c r="F24" s="83">
        <v>15</v>
      </c>
      <c r="G24" s="85"/>
      <c r="H24" s="104"/>
    </row>
    <row r="25" spans="2:8" ht="24" customHeight="1" x14ac:dyDescent="0.25">
      <c r="B25" s="172" t="s">
        <v>98</v>
      </c>
      <c r="C25" s="175" t="s">
        <v>135</v>
      </c>
      <c r="D25" s="179" t="s">
        <v>59</v>
      </c>
      <c r="E25" s="180" t="s">
        <v>14</v>
      </c>
      <c r="F25" s="181">
        <v>48</v>
      </c>
      <c r="G25" s="190">
        <v>6500</v>
      </c>
      <c r="H25" s="174">
        <f>+F25*G25</f>
        <v>312000</v>
      </c>
    </row>
    <row r="26" spans="2:8" ht="24" customHeight="1" x14ac:dyDescent="0.25">
      <c r="B26" s="172" t="s">
        <v>99</v>
      </c>
      <c r="C26" s="175" t="s">
        <v>138</v>
      </c>
      <c r="D26" s="179" t="s">
        <v>62</v>
      </c>
      <c r="E26" s="180" t="s">
        <v>14</v>
      </c>
      <c r="F26" s="181">
        <v>20</v>
      </c>
      <c r="G26" s="190">
        <v>5400</v>
      </c>
      <c r="H26" s="174">
        <f>+F26*G26</f>
        <v>108000</v>
      </c>
    </row>
    <row r="27" spans="2:8" ht="24" customHeight="1" x14ac:dyDescent="0.25">
      <c r="B27" s="172" t="s">
        <v>100</v>
      </c>
      <c r="C27" s="175" t="s">
        <v>139</v>
      </c>
      <c r="D27" s="179" t="s">
        <v>63</v>
      </c>
      <c r="E27" s="180" t="s">
        <v>64</v>
      </c>
      <c r="F27" s="181">
        <v>30</v>
      </c>
      <c r="G27" s="190">
        <v>21700</v>
      </c>
      <c r="H27" s="174">
        <f>+F27*G27</f>
        <v>651000</v>
      </c>
    </row>
    <row r="28" spans="2:8" ht="24" customHeight="1" x14ac:dyDescent="0.25">
      <c r="B28" s="172" t="s">
        <v>101</v>
      </c>
      <c r="C28" s="175" t="s">
        <v>141</v>
      </c>
      <c r="D28" s="179" t="s">
        <v>65</v>
      </c>
      <c r="E28" s="180" t="s">
        <v>66</v>
      </c>
      <c r="F28" s="181">
        <v>8</v>
      </c>
      <c r="G28" s="190">
        <v>70900</v>
      </c>
      <c r="H28" s="174">
        <f>+F28*G28</f>
        <v>567200</v>
      </c>
    </row>
    <row r="29" spans="2:8" ht="24" hidden="1" customHeight="1" x14ac:dyDescent="0.25">
      <c r="B29" s="3" t="s">
        <v>102</v>
      </c>
      <c r="C29" s="90" t="s">
        <v>152</v>
      </c>
      <c r="D29" s="76" t="s">
        <v>162</v>
      </c>
      <c r="E29" s="82" t="s">
        <v>14</v>
      </c>
      <c r="F29" s="87">
        <v>49</v>
      </c>
      <c r="G29" s="85"/>
      <c r="H29" s="104"/>
    </row>
    <row r="30" spans="2:8" ht="24" hidden="1" customHeight="1" x14ac:dyDescent="0.25">
      <c r="B30" s="3" t="s">
        <v>103</v>
      </c>
      <c r="C30" s="90" t="s">
        <v>144</v>
      </c>
      <c r="D30" s="76" t="s">
        <v>25</v>
      </c>
      <c r="E30" s="82" t="s">
        <v>14</v>
      </c>
      <c r="F30" s="83">
        <v>30</v>
      </c>
      <c r="G30" s="85"/>
      <c r="H30" s="104"/>
    </row>
    <row r="31" spans="2:8" ht="24" customHeight="1" x14ac:dyDescent="0.25">
      <c r="B31" s="172" t="s">
        <v>106</v>
      </c>
      <c r="C31" s="182" t="s">
        <v>161</v>
      </c>
      <c r="D31" s="179" t="s">
        <v>160</v>
      </c>
      <c r="E31" s="180" t="s">
        <v>14</v>
      </c>
      <c r="F31" s="181">
        <v>30</v>
      </c>
      <c r="G31" s="190">
        <v>25900</v>
      </c>
      <c r="H31" s="174">
        <f>+F31*G31</f>
        <v>777000</v>
      </c>
    </row>
    <row r="32" spans="2:8" ht="24" hidden="1" customHeight="1" x14ac:dyDescent="0.25">
      <c r="B32" s="3" t="s">
        <v>149</v>
      </c>
      <c r="C32" s="90" t="s">
        <v>147</v>
      </c>
      <c r="D32" s="76" t="s">
        <v>72</v>
      </c>
      <c r="E32" s="82" t="s">
        <v>14</v>
      </c>
      <c r="F32" s="83">
        <v>15</v>
      </c>
      <c r="G32" s="85"/>
      <c r="H32" s="104"/>
    </row>
    <row r="33" spans="2:8" ht="21" customHeight="1" x14ac:dyDescent="0.25">
      <c r="B33" s="183"/>
      <c r="C33" s="183"/>
      <c r="D33" s="183"/>
      <c r="E33" s="183"/>
      <c r="F33" s="184">
        <f>SUBTOTAL(9,F4:F32)</f>
        <v>946</v>
      </c>
      <c r="G33" s="191"/>
      <c r="H33" s="185">
        <f>SUM(H3:H32)</f>
        <v>9898200</v>
      </c>
    </row>
  </sheetData>
  <autoFilter ref="B2:J33" xr:uid="{62673703-751F-40F2-A8A2-F503F3E5407E}">
    <filterColumn colId="6">
      <customFilters>
        <customFilter operator="notEqual" val=" "/>
      </custom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873C-122F-4F38-81D0-307A67300593}">
  <sheetPr filterMode="1"/>
  <dimension ref="B1:M33"/>
  <sheetViews>
    <sheetView topLeftCell="A2" workbookViewId="0">
      <selection activeCell="H12" sqref="H12"/>
    </sheetView>
  </sheetViews>
  <sheetFormatPr baseColWidth="10" defaultRowHeight="15" x14ac:dyDescent="0.25"/>
  <cols>
    <col min="1" max="1" width="8.140625" customWidth="1"/>
    <col min="2" max="2" width="8.85546875" customWidth="1"/>
    <col min="3" max="3" width="13.85546875" customWidth="1"/>
    <col min="4" max="4" width="25.42578125" customWidth="1"/>
    <col min="6" max="6" width="10" customWidth="1"/>
    <col min="7" max="7" width="10.28515625" customWidth="1"/>
    <col min="8" max="8" width="14.7109375" customWidth="1"/>
    <col min="10" max="10" width="19.42578125" customWidth="1"/>
    <col min="12" max="12" width="17.42578125" customWidth="1"/>
    <col min="13" max="13" width="9.85546875" customWidth="1"/>
  </cols>
  <sheetData>
    <row r="1" spans="2:13" ht="15.75" thickBot="1" x14ac:dyDescent="0.3"/>
    <row r="2" spans="2:13" ht="41.25" thickBot="1" x14ac:dyDescent="0.3">
      <c r="B2" s="153" t="s">
        <v>2</v>
      </c>
      <c r="C2" s="154" t="s">
        <v>104</v>
      </c>
      <c r="D2" s="155" t="s">
        <v>4</v>
      </c>
      <c r="E2" s="155" t="s">
        <v>5</v>
      </c>
      <c r="F2" s="156" t="s">
        <v>6</v>
      </c>
      <c r="G2" s="155" t="s">
        <v>163</v>
      </c>
      <c r="H2" s="157" t="s">
        <v>12</v>
      </c>
      <c r="J2" s="212" t="s">
        <v>167</v>
      </c>
      <c r="K2" s="213" t="s">
        <v>6</v>
      </c>
      <c r="L2" s="213" t="s">
        <v>166</v>
      </c>
      <c r="M2" s="230" t="s">
        <v>170</v>
      </c>
    </row>
    <row r="3" spans="2:13" ht="15.75" thickBot="1" x14ac:dyDescent="0.3">
      <c r="B3" s="3" t="s">
        <v>77</v>
      </c>
      <c r="C3" s="88" t="s">
        <v>105</v>
      </c>
      <c r="D3" s="73" t="s">
        <v>73</v>
      </c>
      <c r="E3" s="73" t="s">
        <v>14</v>
      </c>
      <c r="F3" s="158">
        <v>7</v>
      </c>
      <c r="G3" s="163">
        <v>560000</v>
      </c>
      <c r="H3" s="159">
        <f>+G3*F3</f>
        <v>3920000</v>
      </c>
      <c r="J3" s="210" t="s">
        <v>11</v>
      </c>
      <c r="K3" s="211">
        <v>264</v>
      </c>
      <c r="L3" s="228">
        <v>3629009</v>
      </c>
      <c r="M3" s="229">
        <f>+L3/L8</f>
        <v>7.2583723537383099E-2</v>
      </c>
    </row>
    <row r="4" spans="2:13" hidden="1" x14ac:dyDescent="0.25">
      <c r="B4" s="45" t="s">
        <v>78</v>
      </c>
      <c r="C4" s="89" t="s">
        <v>107</v>
      </c>
      <c r="D4" s="73" t="s">
        <v>25</v>
      </c>
      <c r="E4" s="73" t="s">
        <v>24</v>
      </c>
      <c r="F4" s="74">
        <v>300</v>
      </c>
      <c r="G4" s="93"/>
      <c r="H4" s="104"/>
      <c r="J4" s="205"/>
    </row>
    <row r="5" spans="2:13" ht="15.75" thickBot="1" x14ac:dyDescent="0.3">
      <c r="B5" s="3" t="s">
        <v>79</v>
      </c>
      <c r="C5" s="88" t="s">
        <v>108</v>
      </c>
      <c r="D5" s="76" t="s">
        <v>31</v>
      </c>
      <c r="E5" s="73" t="s">
        <v>14</v>
      </c>
      <c r="F5" s="158">
        <v>80</v>
      </c>
      <c r="G5" s="163">
        <v>17094</v>
      </c>
      <c r="H5" s="159">
        <f>+G5*F5</f>
        <v>1367520</v>
      </c>
      <c r="J5" s="206" t="s">
        <v>10</v>
      </c>
      <c r="K5" s="207">
        <v>946</v>
      </c>
      <c r="L5" s="224">
        <v>9898200</v>
      </c>
      <c r="M5" s="225">
        <f>+L5/L8</f>
        <v>0.19797366507432893</v>
      </c>
    </row>
    <row r="6" spans="2:13" ht="24" hidden="1" x14ac:dyDescent="0.25">
      <c r="B6" s="3" t="s">
        <v>80</v>
      </c>
      <c r="C6" s="90" t="s">
        <v>111</v>
      </c>
      <c r="D6" s="77" t="s">
        <v>21</v>
      </c>
      <c r="E6" s="78" t="s">
        <v>19</v>
      </c>
      <c r="F6" s="74">
        <v>300</v>
      </c>
      <c r="G6" s="94"/>
      <c r="H6" s="104"/>
    </row>
    <row r="7" spans="2:13" ht="27" x14ac:dyDescent="0.25">
      <c r="B7" s="3" t="s">
        <v>81</v>
      </c>
      <c r="C7" s="91" t="s">
        <v>113</v>
      </c>
      <c r="D7" s="76" t="s">
        <v>26</v>
      </c>
      <c r="E7" s="73" t="s">
        <v>22</v>
      </c>
      <c r="F7" s="158">
        <v>200</v>
      </c>
      <c r="G7" s="164">
        <v>24510</v>
      </c>
      <c r="H7" s="159">
        <f>+G7*F7</f>
        <v>4902000</v>
      </c>
      <c r="J7" s="208" t="s">
        <v>12</v>
      </c>
      <c r="K7" s="209">
        <v>765</v>
      </c>
      <c r="L7" s="226">
        <v>36470350</v>
      </c>
      <c r="M7" s="227">
        <f>+L7/L8</f>
        <v>0.72944261138828803</v>
      </c>
    </row>
    <row r="8" spans="2:13" ht="15.75" thickBot="1" x14ac:dyDescent="0.3">
      <c r="B8" s="3" t="s">
        <v>82</v>
      </c>
      <c r="C8" s="91" t="s">
        <v>114</v>
      </c>
      <c r="D8" s="76" t="s">
        <v>23</v>
      </c>
      <c r="E8" s="73" t="s">
        <v>13</v>
      </c>
      <c r="F8" s="158">
        <v>30</v>
      </c>
      <c r="G8" s="163">
        <v>184616</v>
      </c>
      <c r="H8" s="159">
        <f>+G8*F8</f>
        <v>5538480</v>
      </c>
      <c r="J8" s="214"/>
      <c r="K8" s="211">
        <f>SUBTOTAL(9,K3:K7)</f>
        <v>1975</v>
      </c>
      <c r="L8" s="222">
        <f>SUBTOTAL(9,L3:L7)</f>
        <v>49997559</v>
      </c>
      <c r="M8" s="223">
        <f>SUBTOTAL(9,M3:M7)</f>
        <v>1</v>
      </c>
    </row>
    <row r="9" spans="2:13" ht="22.5" customHeight="1" x14ac:dyDescent="0.25">
      <c r="B9" s="3" t="s">
        <v>83</v>
      </c>
      <c r="C9" s="91" t="s">
        <v>157</v>
      </c>
      <c r="D9" s="76" t="s">
        <v>158</v>
      </c>
      <c r="E9" s="73" t="s">
        <v>27</v>
      </c>
      <c r="F9" s="158">
        <v>50</v>
      </c>
      <c r="G9" s="163">
        <v>25641</v>
      </c>
      <c r="H9" s="159">
        <f>+G9*F9</f>
        <v>1282050</v>
      </c>
    </row>
    <row r="10" spans="2:13" ht="24" x14ac:dyDescent="0.25">
      <c r="B10" s="3" t="s">
        <v>84</v>
      </c>
      <c r="C10" s="91" t="s">
        <v>117</v>
      </c>
      <c r="D10" s="76" t="s">
        <v>29</v>
      </c>
      <c r="E10" s="73" t="s">
        <v>28</v>
      </c>
      <c r="F10" s="158">
        <v>72</v>
      </c>
      <c r="G10" s="163">
        <v>189318</v>
      </c>
      <c r="H10" s="159">
        <f>+G10*F10</f>
        <v>13630896</v>
      </c>
    </row>
    <row r="11" spans="2:13" ht="33" hidden="1" customHeight="1" x14ac:dyDescent="0.25">
      <c r="B11" s="3" t="s">
        <v>85</v>
      </c>
      <c r="C11" s="91" t="s">
        <v>157</v>
      </c>
      <c r="D11" s="77" t="s">
        <v>159</v>
      </c>
      <c r="E11" s="78" t="s">
        <v>14</v>
      </c>
      <c r="F11" s="74">
        <v>20</v>
      </c>
      <c r="G11" s="93"/>
      <c r="H11" s="104"/>
    </row>
    <row r="12" spans="2:13" ht="24" x14ac:dyDescent="0.25">
      <c r="B12" s="3" t="s">
        <v>86</v>
      </c>
      <c r="C12" s="91" t="s">
        <v>120</v>
      </c>
      <c r="D12" s="77" t="s">
        <v>34</v>
      </c>
      <c r="E12" s="78" t="s">
        <v>14</v>
      </c>
      <c r="F12" s="158">
        <v>70</v>
      </c>
      <c r="G12" s="163">
        <v>9804</v>
      </c>
      <c r="H12" s="159">
        <f>+G12*F12</f>
        <v>686280</v>
      </c>
    </row>
    <row r="13" spans="2:13" ht="24" hidden="1" x14ac:dyDescent="0.25">
      <c r="B13" s="3" t="s">
        <v>86</v>
      </c>
      <c r="C13" s="92" t="s">
        <v>121</v>
      </c>
      <c r="D13" s="76" t="s">
        <v>35</v>
      </c>
      <c r="E13" s="82" t="s">
        <v>14</v>
      </c>
      <c r="F13" s="83">
        <v>50</v>
      </c>
      <c r="G13" s="95"/>
      <c r="H13" s="104"/>
    </row>
    <row r="14" spans="2:13" ht="24" hidden="1" x14ac:dyDescent="0.25">
      <c r="B14" s="3" t="s">
        <v>87</v>
      </c>
      <c r="C14" s="90" t="s">
        <v>122</v>
      </c>
      <c r="D14" s="76" t="s">
        <v>38</v>
      </c>
      <c r="E14" s="82" t="s">
        <v>14</v>
      </c>
      <c r="F14" s="83">
        <v>100</v>
      </c>
      <c r="G14" s="95"/>
      <c r="H14" s="104"/>
    </row>
    <row r="15" spans="2:13" ht="24" hidden="1" x14ac:dyDescent="0.25">
      <c r="B15" s="3" t="s">
        <v>88</v>
      </c>
      <c r="C15" s="90" t="s">
        <v>123</v>
      </c>
      <c r="D15" s="76" t="s">
        <v>39</v>
      </c>
      <c r="E15" s="82" t="s">
        <v>14</v>
      </c>
      <c r="F15" s="83">
        <v>100</v>
      </c>
      <c r="G15" s="93"/>
      <c r="H15" s="104"/>
    </row>
    <row r="16" spans="2:13" ht="24" x14ac:dyDescent="0.25">
      <c r="B16" s="3" t="s">
        <v>89</v>
      </c>
      <c r="C16" s="90" t="s">
        <v>125</v>
      </c>
      <c r="D16" s="86" t="s">
        <v>41</v>
      </c>
      <c r="E16" s="82" t="s">
        <v>14</v>
      </c>
      <c r="F16" s="152">
        <v>100</v>
      </c>
      <c r="G16" s="163">
        <v>15384</v>
      </c>
      <c r="H16" s="159">
        <f>+G16*F16</f>
        <v>1538400</v>
      </c>
    </row>
    <row r="17" spans="2:8" hidden="1" x14ac:dyDescent="0.25">
      <c r="B17" s="3" t="s">
        <v>90</v>
      </c>
      <c r="C17" s="90" t="s">
        <v>127</v>
      </c>
      <c r="D17" s="76" t="s">
        <v>46</v>
      </c>
      <c r="E17" s="82" t="s">
        <v>45</v>
      </c>
      <c r="F17" s="83">
        <v>70</v>
      </c>
      <c r="G17" s="93"/>
      <c r="H17" s="104"/>
    </row>
    <row r="18" spans="2:8" ht="24" hidden="1" x14ac:dyDescent="0.25">
      <c r="B18" s="3" t="s">
        <v>91</v>
      </c>
      <c r="C18" s="90" t="s">
        <v>128</v>
      </c>
      <c r="D18" s="76" t="s">
        <v>44</v>
      </c>
      <c r="E18" s="82" t="s">
        <v>43</v>
      </c>
      <c r="F18" s="83">
        <v>15</v>
      </c>
      <c r="G18" s="93"/>
      <c r="H18" s="104"/>
    </row>
    <row r="19" spans="2:8" ht="24" x14ac:dyDescent="0.25">
      <c r="B19" s="3" t="s">
        <v>92</v>
      </c>
      <c r="C19" s="90" t="s">
        <v>129</v>
      </c>
      <c r="D19" s="76" t="s">
        <v>48</v>
      </c>
      <c r="E19" s="82" t="s">
        <v>14</v>
      </c>
      <c r="F19" s="152">
        <v>22</v>
      </c>
      <c r="G19" s="163">
        <v>19768</v>
      </c>
      <c r="H19" s="159">
        <f>+G19*F19</f>
        <v>434896</v>
      </c>
    </row>
    <row r="20" spans="2:8" ht="24" x14ac:dyDescent="0.25">
      <c r="B20" s="3" t="s">
        <v>93</v>
      </c>
      <c r="C20" s="88" t="s">
        <v>148</v>
      </c>
      <c r="D20" s="76" t="s">
        <v>49</v>
      </c>
      <c r="E20" s="82" t="s">
        <v>50</v>
      </c>
      <c r="F20" s="152">
        <v>24</v>
      </c>
      <c r="G20" s="163">
        <v>8667</v>
      </c>
      <c r="H20" s="159">
        <f>+G20*F20</f>
        <v>208008</v>
      </c>
    </row>
    <row r="21" spans="2:8" ht="48" hidden="1" x14ac:dyDescent="0.25">
      <c r="B21" s="3" t="s">
        <v>94</v>
      </c>
      <c r="C21" s="90" t="s">
        <v>154</v>
      </c>
      <c r="D21" s="76" t="s">
        <v>155</v>
      </c>
      <c r="E21" s="82" t="s">
        <v>14</v>
      </c>
      <c r="F21" s="83">
        <v>50</v>
      </c>
      <c r="G21" s="93"/>
      <c r="H21" s="104"/>
    </row>
    <row r="22" spans="2:8" x14ac:dyDescent="0.25">
      <c r="B22" s="3" t="s">
        <v>95</v>
      </c>
      <c r="C22" s="90" t="s">
        <v>131</v>
      </c>
      <c r="D22" s="76" t="s">
        <v>54</v>
      </c>
      <c r="E22" s="82" t="s">
        <v>53</v>
      </c>
      <c r="F22" s="152">
        <v>50</v>
      </c>
      <c r="G22" s="163">
        <v>16340</v>
      </c>
      <c r="H22" s="159">
        <f>+G22*F22</f>
        <v>817000</v>
      </c>
    </row>
    <row r="23" spans="2:8" ht="24" hidden="1" x14ac:dyDescent="0.25">
      <c r="B23" s="3" t="s">
        <v>96</v>
      </c>
      <c r="C23" s="90" t="s">
        <v>132</v>
      </c>
      <c r="D23" s="76" t="s">
        <v>55</v>
      </c>
      <c r="E23" s="82" t="s">
        <v>14</v>
      </c>
      <c r="F23" s="83">
        <v>20</v>
      </c>
      <c r="G23" s="93"/>
      <c r="H23" s="104"/>
    </row>
    <row r="24" spans="2:8" x14ac:dyDescent="0.25">
      <c r="B24" s="3" t="s">
        <v>97</v>
      </c>
      <c r="C24" s="90" t="s">
        <v>133</v>
      </c>
      <c r="D24" s="76" t="s">
        <v>56</v>
      </c>
      <c r="E24" s="82" t="s">
        <v>64</v>
      </c>
      <c r="F24" s="152">
        <v>15</v>
      </c>
      <c r="G24" s="163">
        <v>25992</v>
      </c>
      <c r="H24" s="159">
        <f>+G24*F24</f>
        <v>389880</v>
      </c>
    </row>
    <row r="25" spans="2:8" ht="24" hidden="1" x14ac:dyDescent="0.25">
      <c r="B25" s="3" t="s">
        <v>98</v>
      </c>
      <c r="C25" s="90" t="s">
        <v>135</v>
      </c>
      <c r="D25" s="76" t="s">
        <v>59</v>
      </c>
      <c r="E25" s="82" t="s">
        <v>14</v>
      </c>
      <c r="F25" s="83">
        <v>48</v>
      </c>
      <c r="G25" s="93"/>
      <c r="H25" s="104"/>
    </row>
    <row r="26" spans="2:8" ht="24" hidden="1" x14ac:dyDescent="0.25">
      <c r="B26" s="3" t="s">
        <v>99</v>
      </c>
      <c r="C26" s="90" t="s">
        <v>138</v>
      </c>
      <c r="D26" s="76" t="s">
        <v>62</v>
      </c>
      <c r="E26" s="82" t="s">
        <v>14</v>
      </c>
      <c r="F26" s="83">
        <v>20</v>
      </c>
      <c r="G26" s="93"/>
      <c r="H26" s="104"/>
    </row>
    <row r="27" spans="2:8" hidden="1" x14ac:dyDescent="0.25">
      <c r="B27" s="3" t="s">
        <v>100</v>
      </c>
      <c r="C27" s="90" t="s">
        <v>139</v>
      </c>
      <c r="D27" s="76" t="s">
        <v>63</v>
      </c>
      <c r="E27" s="82" t="s">
        <v>64</v>
      </c>
      <c r="F27" s="83">
        <v>30</v>
      </c>
      <c r="G27" s="93"/>
      <c r="H27" s="104"/>
    </row>
    <row r="28" spans="2:8" hidden="1" x14ac:dyDescent="0.25">
      <c r="B28" s="3" t="s">
        <v>101</v>
      </c>
      <c r="C28" s="90" t="s">
        <v>141</v>
      </c>
      <c r="D28" s="76" t="s">
        <v>65</v>
      </c>
      <c r="E28" s="82" t="s">
        <v>66</v>
      </c>
      <c r="F28" s="83">
        <v>8</v>
      </c>
      <c r="G28" s="93"/>
      <c r="H28" s="104"/>
    </row>
    <row r="29" spans="2:8" ht="36" hidden="1" x14ac:dyDescent="0.25">
      <c r="B29" s="3" t="s">
        <v>102</v>
      </c>
      <c r="C29" s="90" t="s">
        <v>152</v>
      </c>
      <c r="D29" s="76" t="s">
        <v>162</v>
      </c>
      <c r="E29" s="82" t="s">
        <v>14</v>
      </c>
      <c r="F29" s="87">
        <v>49</v>
      </c>
      <c r="G29" s="93"/>
      <c r="H29" s="104">
        <f>+G29*F29</f>
        <v>0</v>
      </c>
    </row>
    <row r="30" spans="2:8" x14ac:dyDescent="0.25">
      <c r="B30" s="3" t="s">
        <v>103</v>
      </c>
      <c r="C30" s="90" t="s">
        <v>144</v>
      </c>
      <c r="D30" s="76" t="s">
        <v>25</v>
      </c>
      <c r="E30" s="82" t="s">
        <v>14</v>
      </c>
      <c r="F30" s="152">
        <v>30</v>
      </c>
      <c r="G30" s="163">
        <v>28899</v>
      </c>
      <c r="H30" s="159">
        <f>+G30*F30</f>
        <v>866970</v>
      </c>
    </row>
    <row r="31" spans="2:8" ht="31.5" hidden="1" customHeight="1" x14ac:dyDescent="0.25">
      <c r="B31" s="3" t="s">
        <v>106</v>
      </c>
      <c r="C31" s="88" t="s">
        <v>161</v>
      </c>
      <c r="D31" s="76" t="s">
        <v>160</v>
      </c>
      <c r="E31" s="82" t="s">
        <v>14</v>
      </c>
      <c r="F31" s="87">
        <v>30</v>
      </c>
      <c r="G31" s="93"/>
      <c r="H31" s="104">
        <f>+G31*F31</f>
        <v>0</v>
      </c>
    </row>
    <row r="32" spans="2:8" x14ac:dyDescent="0.25">
      <c r="B32" s="3" t="s">
        <v>149</v>
      </c>
      <c r="C32" s="90" t="s">
        <v>147</v>
      </c>
      <c r="D32" s="76" t="s">
        <v>72</v>
      </c>
      <c r="E32" s="82" t="s">
        <v>14</v>
      </c>
      <c r="F32" s="152">
        <v>15</v>
      </c>
      <c r="G32" s="163">
        <v>59198</v>
      </c>
      <c r="H32" s="159">
        <f>+G32*F32</f>
        <v>887970</v>
      </c>
    </row>
    <row r="33" spans="2:8" ht="15.75" x14ac:dyDescent="0.25">
      <c r="B33" s="103"/>
      <c r="C33" s="103"/>
      <c r="D33" s="103"/>
      <c r="E33" s="103"/>
      <c r="F33" s="161">
        <f>SUBTOTAL(9,F3:F32)</f>
        <v>765</v>
      </c>
      <c r="G33" s="162"/>
      <c r="H33" s="160">
        <f>SUM(H3:H32)</f>
        <v>36470350</v>
      </c>
    </row>
  </sheetData>
  <autoFilter ref="B2:L33" xr:uid="{4A92873C-122F-4F38-81D0-307A67300593}">
    <filterColumn colId="6">
      <filters>
        <filter val="1.282.050"/>
        <filter val="1.367.520"/>
        <filter val="1.538.400"/>
        <filter val="13.630.896"/>
        <filter val="208.008"/>
        <filter val="3.920.000"/>
        <filter val="36.470.350"/>
        <filter val="389.880"/>
        <filter val="4.902.000"/>
        <filter val="434.896"/>
        <filter val="5.538.480"/>
        <filter val="686.280"/>
        <filter val="817.000"/>
        <filter val="866.970"/>
        <filter val="887.970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107F-3F4A-44BF-815B-7DBAE261D908}">
  <sheetPr filterMode="1"/>
  <dimension ref="B2:H36"/>
  <sheetViews>
    <sheetView workbookViewId="0">
      <selection activeCell="H33" sqref="H33"/>
    </sheetView>
  </sheetViews>
  <sheetFormatPr baseColWidth="10" defaultRowHeight="15" x14ac:dyDescent="0.25"/>
  <cols>
    <col min="1" max="1" width="8.140625" customWidth="1"/>
    <col min="2" max="2" width="8.85546875" customWidth="1"/>
    <col min="3" max="3" width="12.5703125" customWidth="1"/>
    <col min="4" max="4" width="25.42578125" customWidth="1"/>
    <col min="5" max="5" width="10.5703125" customWidth="1"/>
    <col min="6" max="6" width="10" customWidth="1"/>
    <col min="7" max="7" width="10.7109375" customWidth="1"/>
    <col min="8" max="8" width="11.85546875" customWidth="1"/>
  </cols>
  <sheetData>
    <row r="2" spans="2:8" ht="24" x14ac:dyDescent="0.25">
      <c r="B2" s="193" t="s">
        <v>2</v>
      </c>
      <c r="C2" s="155" t="s">
        <v>104</v>
      </c>
      <c r="D2" s="155" t="s">
        <v>4</v>
      </c>
      <c r="E2" s="155" t="s">
        <v>5</v>
      </c>
      <c r="F2" s="156" t="s">
        <v>6</v>
      </c>
      <c r="G2" s="155" t="s">
        <v>163</v>
      </c>
      <c r="H2" s="155" t="s">
        <v>11</v>
      </c>
    </row>
    <row r="3" spans="2:8" hidden="1" x14ac:dyDescent="0.25">
      <c r="B3" s="3" t="s">
        <v>77</v>
      </c>
      <c r="C3" s="88" t="s">
        <v>105</v>
      </c>
      <c r="D3" s="73" t="s">
        <v>73</v>
      </c>
      <c r="E3" s="73" t="s">
        <v>14</v>
      </c>
      <c r="F3" s="74">
        <v>7</v>
      </c>
      <c r="G3" s="100"/>
      <c r="H3" s="104"/>
    </row>
    <row r="4" spans="2:8" hidden="1" x14ac:dyDescent="0.25">
      <c r="B4" s="45" t="s">
        <v>78</v>
      </c>
      <c r="C4" s="89" t="s">
        <v>107</v>
      </c>
      <c r="D4" s="73" t="s">
        <v>25</v>
      </c>
      <c r="E4" s="73" t="s">
        <v>24</v>
      </c>
      <c r="F4" s="74">
        <v>300</v>
      </c>
      <c r="G4" s="100"/>
      <c r="H4" s="104"/>
    </row>
    <row r="5" spans="2:8" hidden="1" x14ac:dyDescent="0.25">
      <c r="B5" s="3" t="s">
        <v>79</v>
      </c>
      <c r="C5" s="88" t="s">
        <v>108</v>
      </c>
      <c r="D5" s="76" t="s">
        <v>31</v>
      </c>
      <c r="E5" s="73" t="s">
        <v>14</v>
      </c>
      <c r="F5" s="74">
        <v>80</v>
      </c>
      <c r="G5" s="101"/>
      <c r="H5" s="104"/>
    </row>
    <row r="6" spans="2:8" ht="24" hidden="1" x14ac:dyDescent="0.25">
      <c r="B6" s="3" t="s">
        <v>80</v>
      </c>
      <c r="C6" s="90" t="s">
        <v>111</v>
      </c>
      <c r="D6" s="77" t="s">
        <v>21</v>
      </c>
      <c r="E6" s="78" t="s">
        <v>19</v>
      </c>
      <c r="F6" s="74">
        <v>300</v>
      </c>
      <c r="G6" s="101"/>
      <c r="H6" s="104"/>
    </row>
    <row r="7" spans="2:8" hidden="1" x14ac:dyDescent="0.25">
      <c r="B7" s="3" t="s">
        <v>81</v>
      </c>
      <c r="C7" s="91" t="s">
        <v>113</v>
      </c>
      <c r="D7" s="76" t="s">
        <v>26</v>
      </c>
      <c r="E7" s="73" t="s">
        <v>22</v>
      </c>
      <c r="F7" s="74">
        <v>200</v>
      </c>
      <c r="G7" s="100"/>
      <c r="H7" s="104"/>
    </row>
    <row r="8" spans="2:8" hidden="1" x14ac:dyDescent="0.25">
      <c r="B8" s="3" t="s">
        <v>82</v>
      </c>
      <c r="C8" s="91" t="s">
        <v>114</v>
      </c>
      <c r="D8" s="76" t="s">
        <v>23</v>
      </c>
      <c r="E8" s="73" t="s">
        <v>13</v>
      </c>
      <c r="F8" s="74">
        <v>30</v>
      </c>
      <c r="G8" s="100"/>
      <c r="H8" s="104"/>
    </row>
    <row r="9" spans="2:8" ht="22.5" hidden="1" customHeight="1" x14ac:dyDescent="0.25">
      <c r="B9" s="3" t="s">
        <v>83</v>
      </c>
      <c r="C9" s="91" t="s">
        <v>157</v>
      </c>
      <c r="D9" s="76" t="s">
        <v>158</v>
      </c>
      <c r="E9" s="73" t="s">
        <v>27</v>
      </c>
      <c r="F9" s="74">
        <v>50</v>
      </c>
      <c r="G9" s="100"/>
      <c r="H9" s="104"/>
    </row>
    <row r="10" spans="2:8" ht="24" hidden="1" x14ac:dyDescent="0.25">
      <c r="B10" s="3" t="s">
        <v>84</v>
      </c>
      <c r="C10" s="91" t="s">
        <v>117</v>
      </c>
      <c r="D10" s="76" t="s">
        <v>29</v>
      </c>
      <c r="E10" s="73" t="s">
        <v>28</v>
      </c>
      <c r="F10" s="74">
        <v>72</v>
      </c>
      <c r="G10" s="100"/>
      <c r="H10" s="104"/>
    </row>
    <row r="11" spans="2:8" ht="33" hidden="1" customHeight="1" x14ac:dyDescent="0.25">
      <c r="B11" s="3" t="s">
        <v>85</v>
      </c>
      <c r="C11" s="91" t="s">
        <v>157</v>
      </c>
      <c r="D11" s="77" t="s">
        <v>159</v>
      </c>
      <c r="E11" s="78" t="s">
        <v>14</v>
      </c>
      <c r="F11" s="74">
        <v>20</v>
      </c>
      <c r="G11" s="100"/>
      <c r="H11" s="104"/>
    </row>
    <row r="12" spans="2:8" ht="24" hidden="1" x14ac:dyDescent="0.25">
      <c r="B12" s="3" t="s">
        <v>86</v>
      </c>
      <c r="C12" s="91" t="s">
        <v>120</v>
      </c>
      <c r="D12" s="77" t="s">
        <v>34</v>
      </c>
      <c r="E12" s="78" t="s">
        <v>14</v>
      </c>
      <c r="F12" s="74">
        <v>70</v>
      </c>
      <c r="G12" s="100"/>
      <c r="H12" s="104"/>
    </row>
    <row r="13" spans="2:8" ht="24" x14ac:dyDescent="0.25">
      <c r="B13" s="73" t="s">
        <v>86</v>
      </c>
      <c r="C13" s="92" t="s">
        <v>121</v>
      </c>
      <c r="D13" s="76" t="s">
        <v>35</v>
      </c>
      <c r="E13" s="82" t="s">
        <v>14</v>
      </c>
      <c r="F13" s="152">
        <v>50</v>
      </c>
      <c r="G13" s="192">
        <v>14244</v>
      </c>
      <c r="H13" s="194">
        <f>+G13*F13</f>
        <v>712200</v>
      </c>
    </row>
    <row r="14" spans="2:8" ht="24" x14ac:dyDescent="0.25">
      <c r="B14" s="73" t="s">
        <v>87</v>
      </c>
      <c r="C14" s="90" t="s">
        <v>122</v>
      </c>
      <c r="D14" s="76" t="s">
        <v>38</v>
      </c>
      <c r="E14" s="82" t="s">
        <v>14</v>
      </c>
      <c r="F14" s="152">
        <v>100</v>
      </c>
      <c r="G14" s="192">
        <v>8330</v>
      </c>
      <c r="H14" s="194">
        <f>+G14*F14</f>
        <v>833000</v>
      </c>
    </row>
    <row r="15" spans="2:8" ht="24" hidden="1" x14ac:dyDescent="0.25">
      <c r="B15" s="3" t="s">
        <v>88</v>
      </c>
      <c r="C15" s="90" t="s">
        <v>123</v>
      </c>
      <c r="D15" s="76" t="s">
        <v>39</v>
      </c>
      <c r="E15" s="82" t="s">
        <v>14</v>
      </c>
      <c r="F15" s="83">
        <v>100</v>
      </c>
      <c r="G15" s="100"/>
      <c r="H15" s="104"/>
    </row>
    <row r="16" spans="2:8" ht="24" hidden="1" x14ac:dyDescent="0.25">
      <c r="B16" s="3" t="s">
        <v>89</v>
      </c>
      <c r="C16" s="90" t="s">
        <v>125</v>
      </c>
      <c r="D16" s="86" t="s">
        <v>41</v>
      </c>
      <c r="E16" s="82" t="s">
        <v>14</v>
      </c>
      <c r="F16" s="83">
        <v>100</v>
      </c>
      <c r="G16" s="100"/>
      <c r="H16" s="104"/>
    </row>
    <row r="17" spans="2:8" hidden="1" x14ac:dyDescent="0.25">
      <c r="B17" s="3" t="s">
        <v>90</v>
      </c>
      <c r="C17" s="90" t="s">
        <v>127</v>
      </c>
      <c r="D17" s="76" t="s">
        <v>46</v>
      </c>
      <c r="E17" s="82" t="s">
        <v>45</v>
      </c>
      <c r="F17" s="83">
        <v>70</v>
      </c>
      <c r="G17" s="100"/>
      <c r="H17" s="104">
        <f>+G17*F17</f>
        <v>0</v>
      </c>
    </row>
    <row r="18" spans="2:8" ht="24" x14ac:dyDescent="0.25">
      <c r="B18" s="73" t="s">
        <v>91</v>
      </c>
      <c r="C18" s="90" t="s">
        <v>128</v>
      </c>
      <c r="D18" s="76" t="s">
        <v>44</v>
      </c>
      <c r="E18" s="82" t="s">
        <v>43</v>
      </c>
      <c r="F18" s="152">
        <v>15</v>
      </c>
      <c r="G18" s="192">
        <v>17017</v>
      </c>
      <c r="H18" s="194">
        <f>+G18*F18</f>
        <v>255255</v>
      </c>
    </row>
    <row r="19" spans="2:8" ht="24" hidden="1" x14ac:dyDescent="0.25">
      <c r="B19" s="3" t="s">
        <v>92</v>
      </c>
      <c r="C19" s="90" t="s">
        <v>129</v>
      </c>
      <c r="D19" s="76" t="s">
        <v>48</v>
      </c>
      <c r="E19" s="82" t="s">
        <v>14</v>
      </c>
      <c r="F19" s="83">
        <v>22</v>
      </c>
      <c r="G19" s="100"/>
      <c r="H19" s="104"/>
    </row>
    <row r="20" spans="2:8" ht="24" hidden="1" x14ac:dyDescent="0.25">
      <c r="B20" s="3" t="s">
        <v>93</v>
      </c>
      <c r="C20" s="88" t="s">
        <v>148</v>
      </c>
      <c r="D20" s="76" t="s">
        <v>49</v>
      </c>
      <c r="E20" s="82" t="s">
        <v>50</v>
      </c>
      <c r="F20" s="87">
        <v>24</v>
      </c>
      <c r="G20" s="100"/>
      <c r="H20" s="104">
        <f>+G20*F20</f>
        <v>0</v>
      </c>
    </row>
    <row r="21" spans="2:8" ht="48" x14ac:dyDescent="0.25">
      <c r="B21" s="73" t="s">
        <v>94</v>
      </c>
      <c r="C21" s="90" t="s">
        <v>154</v>
      </c>
      <c r="D21" s="76" t="s">
        <v>155</v>
      </c>
      <c r="E21" s="82" t="s">
        <v>14</v>
      </c>
      <c r="F21" s="152">
        <v>50</v>
      </c>
      <c r="G21" s="192">
        <v>32606</v>
      </c>
      <c r="H21" s="194">
        <f>+G21*F21</f>
        <v>1630300</v>
      </c>
    </row>
    <row r="22" spans="2:8" hidden="1" x14ac:dyDescent="0.25">
      <c r="B22" s="3" t="s">
        <v>95</v>
      </c>
      <c r="C22" s="90" t="s">
        <v>131</v>
      </c>
      <c r="D22" s="76" t="s">
        <v>54</v>
      </c>
      <c r="E22" s="82" t="s">
        <v>53</v>
      </c>
      <c r="F22" s="83">
        <v>50</v>
      </c>
      <c r="G22" s="100"/>
      <c r="H22" s="104"/>
    </row>
    <row r="23" spans="2:8" ht="24" hidden="1" x14ac:dyDescent="0.25">
      <c r="B23" s="3" t="s">
        <v>96</v>
      </c>
      <c r="C23" s="90" t="s">
        <v>132</v>
      </c>
      <c r="D23" s="76" t="s">
        <v>55</v>
      </c>
      <c r="E23" s="82" t="s">
        <v>14</v>
      </c>
      <c r="F23" s="83">
        <v>20</v>
      </c>
      <c r="G23" s="100"/>
      <c r="H23" s="104"/>
    </row>
    <row r="24" spans="2:8" hidden="1" x14ac:dyDescent="0.25">
      <c r="B24" s="3" t="s">
        <v>97</v>
      </c>
      <c r="C24" s="90" t="s">
        <v>133</v>
      </c>
      <c r="D24" s="76" t="s">
        <v>56</v>
      </c>
      <c r="E24" s="82" t="s">
        <v>64</v>
      </c>
      <c r="F24" s="83">
        <v>15</v>
      </c>
      <c r="G24" s="100"/>
      <c r="H24" s="104"/>
    </row>
    <row r="25" spans="2:8" ht="24" hidden="1" x14ac:dyDescent="0.25">
      <c r="B25" s="3" t="s">
        <v>98</v>
      </c>
      <c r="C25" s="90" t="s">
        <v>135</v>
      </c>
      <c r="D25" s="76" t="s">
        <v>59</v>
      </c>
      <c r="E25" s="82" t="s">
        <v>14</v>
      </c>
      <c r="F25" s="83">
        <v>48</v>
      </c>
      <c r="G25" s="100"/>
      <c r="H25" s="104"/>
    </row>
    <row r="26" spans="2:8" ht="24" hidden="1" x14ac:dyDescent="0.25">
      <c r="B26" s="3" t="s">
        <v>99</v>
      </c>
      <c r="C26" s="90" t="s">
        <v>138</v>
      </c>
      <c r="D26" s="76" t="s">
        <v>62</v>
      </c>
      <c r="E26" s="82" t="s">
        <v>14</v>
      </c>
      <c r="F26" s="83">
        <v>20</v>
      </c>
      <c r="G26" s="100"/>
      <c r="H26" s="104"/>
    </row>
    <row r="27" spans="2:8" hidden="1" x14ac:dyDescent="0.25">
      <c r="B27" s="3" t="s">
        <v>100</v>
      </c>
      <c r="C27" s="90" t="s">
        <v>139</v>
      </c>
      <c r="D27" s="76" t="s">
        <v>63</v>
      </c>
      <c r="E27" s="82" t="s">
        <v>64</v>
      </c>
      <c r="F27" s="83">
        <v>30</v>
      </c>
      <c r="G27" s="96"/>
      <c r="H27" s="104"/>
    </row>
    <row r="28" spans="2:8" hidden="1" x14ac:dyDescent="0.25">
      <c r="B28" s="3" t="s">
        <v>101</v>
      </c>
      <c r="C28" s="90" t="s">
        <v>141</v>
      </c>
      <c r="D28" s="76" t="s">
        <v>65</v>
      </c>
      <c r="E28" s="82" t="s">
        <v>66</v>
      </c>
      <c r="F28" s="83">
        <v>8</v>
      </c>
      <c r="G28" s="100"/>
      <c r="H28" s="104">
        <f>+G28*F28</f>
        <v>0</v>
      </c>
    </row>
    <row r="29" spans="2:8" ht="36" x14ac:dyDescent="0.25">
      <c r="B29" s="73" t="s">
        <v>102</v>
      </c>
      <c r="C29" s="90" t="s">
        <v>152</v>
      </c>
      <c r="D29" s="76" t="s">
        <v>162</v>
      </c>
      <c r="E29" s="82" t="s">
        <v>14</v>
      </c>
      <c r="F29" s="152">
        <v>49</v>
      </c>
      <c r="G29" s="192">
        <v>4046</v>
      </c>
      <c r="H29" s="194">
        <f>+G29*F29</f>
        <v>198254</v>
      </c>
    </row>
    <row r="30" spans="2:8" hidden="1" x14ac:dyDescent="0.25">
      <c r="B30" s="3" t="s">
        <v>103</v>
      </c>
      <c r="C30" s="90" t="s">
        <v>144</v>
      </c>
      <c r="D30" s="76" t="s">
        <v>25</v>
      </c>
      <c r="E30" s="82" t="s">
        <v>14</v>
      </c>
      <c r="F30" s="83">
        <v>30</v>
      </c>
      <c r="G30" s="100"/>
      <c r="H30" s="104">
        <f>+G30*F30</f>
        <v>0</v>
      </c>
    </row>
    <row r="31" spans="2:8" ht="31.5" hidden="1" customHeight="1" x14ac:dyDescent="0.25">
      <c r="B31" s="3" t="s">
        <v>106</v>
      </c>
      <c r="C31" s="88" t="s">
        <v>161</v>
      </c>
      <c r="D31" s="76" t="s">
        <v>160</v>
      </c>
      <c r="E31" s="82" t="s">
        <v>14</v>
      </c>
      <c r="F31" s="87">
        <v>30</v>
      </c>
      <c r="G31" s="100"/>
      <c r="H31" s="104"/>
    </row>
    <row r="32" spans="2:8" hidden="1" x14ac:dyDescent="0.25">
      <c r="B32" s="3" t="s">
        <v>149</v>
      </c>
      <c r="C32" s="90" t="s">
        <v>147</v>
      </c>
      <c r="D32" s="76" t="s">
        <v>72</v>
      </c>
      <c r="E32" s="82" t="s">
        <v>14</v>
      </c>
      <c r="F32" s="83">
        <v>15</v>
      </c>
      <c r="G32" s="102"/>
      <c r="H32" s="104"/>
    </row>
    <row r="33" spans="2:8" x14ac:dyDescent="0.25">
      <c r="B33" s="195"/>
      <c r="C33" s="195"/>
      <c r="D33" s="195"/>
      <c r="E33" s="195"/>
      <c r="F33" s="196">
        <f>SUBTOTAL(9,F13:F32)</f>
        <v>264</v>
      </c>
      <c r="G33" s="195"/>
      <c r="H33" s="197">
        <f>SUM(H3:H32)</f>
        <v>3629009</v>
      </c>
    </row>
    <row r="34" spans="2:8" hidden="1" x14ac:dyDescent="0.25">
      <c r="H34" s="107" t="e">
        <f>+#REF!+#REF!+H33</f>
        <v>#REF!</v>
      </c>
    </row>
    <row r="35" spans="2:8" x14ac:dyDescent="0.25">
      <c r="H35" s="106"/>
    </row>
    <row r="36" spans="2:8" hidden="1" x14ac:dyDescent="0.25">
      <c r="H36" s="105" t="e">
        <f>+H35-H34</f>
        <v>#REF!</v>
      </c>
    </row>
  </sheetData>
  <autoFilter ref="B2:L36" xr:uid="{C4F6107F-3F4A-44BF-815B-7DBAE261D908}">
    <filterColumn colId="6">
      <filters>
        <filter val="1.630.300"/>
        <filter val="198.254"/>
        <filter val="255.255"/>
        <filter val="3.629.009"/>
        <filter val="50.000.000"/>
        <filter val="712.200"/>
        <filter val="833.00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 1</vt:lpstr>
      <vt:lpstr>Hoja1</vt:lpstr>
      <vt:lpstr>Hoja5</vt:lpstr>
      <vt:lpstr>Polyflex</vt:lpstr>
      <vt:lpstr>Proveer</vt:lpstr>
      <vt:lpstr>Panamericana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Maria Vargas Hernandez</dc:creator>
  <cp:keywords/>
  <dc:description/>
  <cp:lastModifiedBy>Marcela Sanchez Sanchez</cp:lastModifiedBy>
  <cp:revision/>
  <dcterms:created xsi:type="dcterms:W3CDTF">2023-08-31T15:34:34Z</dcterms:created>
  <dcterms:modified xsi:type="dcterms:W3CDTF">2024-07-21T15:15:15Z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2023-08-31T15:42:51Z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2e6d3ef1-c22c-41fa-8435-b19f41176191</vt:lpwstr>
  </property>
  <property fmtid="{D5CDD505-2E9C-101B-9397-08002B2CF9AE}" pid="8" name="MSIP_Label_1299739c-ad3d-4908-806e-4d91151a6e13_ContentBits">
    <vt:lpwstr>0</vt:lpwstr>
  </property>
</Properties>
</file>