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filterPrivacy="1"/>
  <xr:revisionPtr revIDLastSave="90" documentId="5_{D9F0746F-C045-4571-B8AB-CB44E2B138DD}" xr6:coauthVersionLast="36" xr6:coauthVersionMax="36" xr10:uidLastSave="{7F255292-46E4-448E-9B32-C682EEDEF0BB}"/>
  <bookViews>
    <workbookView xWindow="0" yWindow="0" windowWidth="22260" windowHeight="12645" activeTab="1" xr2:uid="{00000000-000D-0000-FFFF-FFFF00000000}"/>
  </bookViews>
  <sheets>
    <sheet name="ANALISIS DE PRECIOS" sheetId="1" r:id="rId1"/>
    <sheet name="ANALISIS DE PRECIOS (2)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5" l="1"/>
  <c r="E15" i="5" s="1"/>
  <c r="E16" i="5" s="1"/>
  <c r="E17" i="5" s="1"/>
  <c r="F14" i="1"/>
  <c r="F13" i="1"/>
  <c r="F12" i="1"/>
  <c r="F11" i="1"/>
  <c r="E13" i="1"/>
  <c r="E14" i="1"/>
  <c r="E12" i="1"/>
  <c r="E11" i="1"/>
  <c r="D14" i="1"/>
  <c r="D13" i="1"/>
  <c r="D12" i="1"/>
  <c r="D11" i="1"/>
  <c r="E4" i="5" l="1"/>
  <c r="E5" i="5"/>
  <c r="E3" i="5"/>
  <c r="E6" i="5" s="1"/>
  <c r="E7" i="5" l="1"/>
  <c r="E8" i="5" s="1"/>
  <c r="E22" i="5" s="1"/>
</calcChain>
</file>

<file path=xl/sharedStrings.xml><?xml version="1.0" encoding="utf-8"?>
<sst xmlns="http://schemas.openxmlformats.org/spreadsheetml/2006/main" count="48" uniqueCount="26">
  <si>
    <t>ITEM</t>
  </si>
  <si>
    <t>DESCRIPCION</t>
  </si>
  <si>
    <t>ANALISIS DE PRECIOS TIENDA VIRTUAL</t>
  </si>
  <si>
    <t>ANALISIS DE PRECIO COTIZACION</t>
  </si>
  <si>
    <t>VALOR UNITARIO HAS LTDA</t>
  </si>
  <si>
    <t>VALOR UNITARIO VENEPLAST</t>
  </si>
  <si>
    <t>VALOR UNITARIO COTIZACION 1</t>
  </si>
  <si>
    <t>CANT</t>
  </si>
  <si>
    <t>VALOR UNITARIO COTIZACION 2</t>
  </si>
  <si>
    <t xml:space="preserve">PANEL LED CIRCULAR 18W </t>
  </si>
  <si>
    <t xml:space="preserve">BOMBILLO LED 30W </t>
  </si>
  <si>
    <t>PANEL LED 60X60, DE 48W</t>
  </si>
  <si>
    <t>PANEL LED  30X120, DE 48W</t>
  </si>
  <si>
    <t xml:space="preserve">VALOR UNITARIO </t>
  </si>
  <si>
    <t xml:space="preserve">VALOR UNITARIO FERRICENTROS </t>
  </si>
  <si>
    <t>VALOR UNITARIO TECNOPROCESOS S.A.S</t>
  </si>
  <si>
    <t>VALOR UNITARIO PROVEER INSTITUCIONAL SAS</t>
  </si>
  <si>
    <t>VALOR UNITARIO INVESAKK SAS</t>
  </si>
  <si>
    <t>VALOR UNITARIO COTIZACION 3</t>
  </si>
  <si>
    <t>VALOR UNITARIO COTIZACION 4</t>
  </si>
  <si>
    <t xml:space="preserve">VALOR UNITARIO  </t>
  </si>
  <si>
    <t>ANALISIS DE PRECIOS TIENDA VIRTUAL VENEPLAST LTDA</t>
  </si>
  <si>
    <t>ANALISIS DE PRECIOS TIENDA VIRTUAL INVESAKK SAS</t>
  </si>
  <si>
    <t>SUBTOTAL</t>
  </si>
  <si>
    <t>IVA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</si>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</sst>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3" name="AutoShape 4" descr="domo ptz 4 en 1 1/2.8  cmos 1080p  dh-sd59225in-hc-s3/dahua">
          <a:extLst>
            <a:ext uri="{FF2B5EF4-FFF2-40B4-BE49-F238E27FC236}">
              <a16:creationId xmlns:a16="http://schemas.microsoft.com/office/drawing/2014/main" id="{A21B76F9-F84F-4B44-A5BD-05BA53D199F7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409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4" name="AutoShape 4" descr="domo ptz 4 en 1 1/2.8  cmos 1080p  dh-sd59225in-hc-s3/dahua">
          <a:extLst>
            <a:ext uri="{FF2B5EF4-FFF2-40B4-BE49-F238E27FC236}">
              <a16:creationId xmlns:a16="http://schemas.microsoft.com/office/drawing/2014/main" id="{A5C55EBA-942B-4D1B-A781-89CB95FF5905}"/>
            </a:ext>
          </a:extLst>
        </xdr:cNvPr>
        <xdr:cNvSpPr>
          <a:spLocks noChangeAspect="1" noChangeArrowheads="1"/>
        </xdr:cNvSpPr>
      </xdr:nvSpPr>
      <xdr:spPr bwMode="auto">
        <a:xfrm>
          <a:off x="2324100" y="3409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304800" cy="304800"/>
    <xdr:sp macro="" textlink="">
      <xdr:nvSpPr>
        <xdr:cNvPr id="5" name="AutoShape 4" descr="domo ptz 4 en 1 1/2.8  cmos 1080p  dh-sd59225in-hc-s3/dahua">
          <a:extLst>
            <a:ext uri="{FF2B5EF4-FFF2-40B4-BE49-F238E27FC236}">
              <a16:creationId xmlns:a16="http://schemas.microsoft.com/office/drawing/2014/main" id="{F0DD9B32-CDCC-431B-A688-02799E61D595}"/>
            </a:ext>
          </a:extLst>
        </xdr:cNvPr>
        <xdr:cNvSpPr>
          <a:spLocks noChangeAspect="1" noChangeArrowheads="1"/>
        </xdr:cNvSpPr>
      </xdr:nvSpPr>
      <xdr:spPr bwMode="auto">
        <a:xfrm>
          <a:off x="36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304800" cy="304800"/>
    <xdr:sp macro="" textlink="">
      <xdr:nvSpPr>
        <xdr:cNvPr id="6" name="AutoShape 4" descr="domo ptz 4 en 1 1/2.8  cmos 1080p  dh-sd59225in-hc-s3/dahua">
          <a:extLst>
            <a:ext uri="{FF2B5EF4-FFF2-40B4-BE49-F238E27FC236}">
              <a16:creationId xmlns:a16="http://schemas.microsoft.com/office/drawing/2014/main" id="{CFCF99A8-41ED-4F46-8528-59976FE55C08}"/>
            </a:ext>
          </a:extLst>
        </xdr:cNvPr>
        <xdr:cNvSpPr>
          <a:spLocks noChangeAspect="1" noChangeArrowheads="1"/>
        </xdr:cNvSpPr>
      </xdr:nvSpPr>
      <xdr:spPr bwMode="auto">
        <a:xfrm>
          <a:off x="36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2" name="AutoShape 4" descr="domo ptz 4 en 1 1/2.8  cmos 1080p  dh-sd59225in-hc-s3/dahua">
          <a:extLst>
            <a:ext uri="{FF2B5EF4-FFF2-40B4-BE49-F238E27FC236}">
              <a16:creationId xmlns:a16="http://schemas.microsoft.com/office/drawing/2014/main" id="{757D000E-F246-4325-BEE8-F45672806C56}"/>
            </a:ext>
          </a:extLst>
        </xdr:cNvPr>
        <xdr:cNvSpPr>
          <a:spLocks noChangeAspect="1" noChangeArrowheads="1"/>
        </xdr:cNvSpPr>
      </xdr:nvSpPr>
      <xdr:spPr bwMode="auto">
        <a:xfrm>
          <a:off x="36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3" name="AutoShape 4" descr="domo ptz 4 en 1 1/2.8  cmos 1080p  dh-sd59225in-hc-s3/dahua">
          <a:extLst>
            <a:ext uri="{FF2B5EF4-FFF2-40B4-BE49-F238E27FC236}">
              <a16:creationId xmlns:a16="http://schemas.microsoft.com/office/drawing/2014/main" id="{FAEC7B58-61F8-4AAD-BA49-D1F82D626D61}"/>
            </a:ext>
          </a:extLst>
        </xdr:cNvPr>
        <xdr:cNvSpPr>
          <a:spLocks noChangeAspect="1" noChangeArrowheads="1"/>
        </xdr:cNvSpPr>
      </xdr:nvSpPr>
      <xdr:spPr bwMode="auto">
        <a:xfrm>
          <a:off x="36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4" name="AutoShape 4" descr="domo ptz 4 en 1 1/2.8  cmos 1080p  dh-sd59225in-hc-s3/dahua">
          <a:extLst>
            <a:ext uri="{FF2B5EF4-FFF2-40B4-BE49-F238E27FC236}">
              <a16:creationId xmlns:a16="http://schemas.microsoft.com/office/drawing/2014/main" id="{7B030FF5-9C17-410E-852E-D919765E93DF}"/>
            </a:ext>
          </a:extLst>
        </xdr:cNvPr>
        <xdr:cNvSpPr>
          <a:spLocks noChangeAspect="1" noChangeArrowheads="1"/>
        </xdr:cNvSpPr>
      </xdr:nvSpPr>
      <xdr:spPr bwMode="auto">
        <a:xfrm>
          <a:off x="36195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5" name="AutoShape 4" descr="domo ptz 4 en 1 1/2.8  cmos 1080p  dh-sd59225in-hc-s3/dahua">
          <a:extLst>
            <a:ext uri="{FF2B5EF4-FFF2-40B4-BE49-F238E27FC236}">
              <a16:creationId xmlns:a16="http://schemas.microsoft.com/office/drawing/2014/main" id="{9208494E-EE57-4BC7-86EF-D83E88A60580}"/>
            </a:ext>
          </a:extLst>
        </xdr:cNvPr>
        <xdr:cNvSpPr>
          <a:spLocks noChangeAspect="1" noChangeArrowheads="1"/>
        </xdr:cNvSpPr>
      </xdr:nvSpPr>
      <xdr:spPr bwMode="auto">
        <a:xfrm>
          <a:off x="36195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"/>
  <sheetViews>
    <sheetView workbookViewId="0">
      <selection activeCell="K3" sqref="K3:M7"/>
    </sheetView>
  </sheetViews>
  <sheetFormatPr baseColWidth="10" defaultColWidth="8.85546875" defaultRowHeight="15" x14ac:dyDescent="0.25"/>
  <cols>
    <col min="1" max="1" width="5.42578125" style="7" bestFit="1" customWidth="1"/>
    <col min="2" max="2" width="25.140625" style="7" bestFit="1" customWidth="1"/>
    <col min="3" max="3" width="5.85546875" style="7" bestFit="1" customWidth="1"/>
    <col min="4" max="6" width="16.42578125" style="7" customWidth="1"/>
    <col min="7" max="7" width="12" style="7" customWidth="1"/>
    <col min="8" max="8" width="13.5703125" style="7" customWidth="1"/>
    <col min="9" max="9" width="11.7109375" style="7" customWidth="1"/>
    <col min="10" max="10" width="8.85546875" style="7"/>
    <col min="11" max="11" width="9.42578125" style="7" bestFit="1" customWidth="1"/>
    <col min="12" max="12" width="8.85546875" style="7"/>
    <col min="13" max="13" width="12" style="7" bestFit="1" customWidth="1"/>
    <col min="14" max="15" width="8.85546875" style="7"/>
    <col min="16" max="16" width="9.42578125" style="7" bestFit="1" customWidth="1"/>
    <col min="17" max="16384" width="8.85546875" style="7"/>
  </cols>
  <sheetData>
    <row r="1" spans="1:16" x14ac:dyDescent="0.25">
      <c r="A1" s="14" t="s">
        <v>2</v>
      </c>
      <c r="B1" s="14"/>
      <c r="C1" s="14"/>
      <c r="D1" s="14"/>
      <c r="E1" s="14"/>
      <c r="F1" s="14"/>
      <c r="G1" s="14"/>
      <c r="H1" s="14"/>
      <c r="I1" s="14"/>
    </row>
    <row r="2" spans="1:16" ht="60" x14ac:dyDescent="0.25">
      <c r="A2" s="3" t="s">
        <v>0</v>
      </c>
      <c r="B2" s="3" t="s">
        <v>1</v>
      </c>
      <c r="C2" s="3" t="s">
        <v>7</v>
      </c>
      <c r="D2" s="4" t="s">
        <v>14</v>
      </c>
      <c r="E2" s="4" t="s">
        <v>15</v>
      </c>
      <c r="F2" s="4" t="s">
        <v>16</v>
      </c>
      <c r="G2" s="4" t="s">
        <v>4</v>
      </c>
      <c r="H2" s="4" t="s">
        <v>17</v>
      </c>
      <c r="I2" s="4" t="s">
        <v>5</v>
      </c>
    </row>
    <row r="3" spans="1:16" x14ac:dyDescent="0.25">
      <c r="A3" s="1">
        <v>1</v>
      </c>
      <c r="B3" s="9" t="s">
        <v>11</v>
      </c>
      <c r="C3" s="5">
        <v>1</v>
      </c>
      <c r="D3" s="2">
        <v>132566</v>
      </c>
      <c r="E3" s="2">
        <v>139000</v>
      </c>
      <c r="F3" s="2">
        <v>136229</v>
      </c>
      <c r="G3" s="2">
        <v>136229</v>
      </c>
      <c r="H3" s="2">
        <v>98113</v>
      </c>
      <c r="I3" s="2">
        <v>97000</v>
      </c>
      <c r="K3" s="10"/>
    </row>
    <row r="4" spans="1:16" x14ac:dyDescent="0.25">
      <c r="A4" s="1">
        <v>2</v>
      </c>
      <c r="B4" s="9" t="s">
        <v>12</v>
      </c>
      <c r="C4" s="5">
        <v>1</v>
      </c>
      <c r="D4" s="2">
        <v>174335</v>
      </c>
      <c r="E4" s="2">
        <v>189900</v>
      </c>
      <c r="F4" s="2">
        <v>225302</v>
      </c>
      <c r="G4" s="2"/>
      <c r="H4" s="2">
        <v>112956</v>
      </c>
      <c r="I4" s="2">
        <v>109000</v>
      </c>
      <c r="K4" s="10"/>
    </row>
    <row r="5" spans="1:16" x14ac:dyDescent="0.25">
      <c r="A5" s="1">
        <v>3</v>
      </c>
      <c r="B5" s="9" t="s">
        <v>9</v>
      </c>
      <c r="C5" s="5">
        <v>1</v>
      </c>
      <c r="D5" s="2">
        <v>31249</v>
      </c>
      <c r="E5" s="2">
        <v>13900</v>
      </c>
      <c r="F5" s="2">
        <v>39146</v>
      </c>
      <c r="G5" s="2">
        <v>14000</v>
      </c>
      <c r="H5" s="2">
        <v>21714</v>
      </c>
      <c r="I5" s="2">
        <v>13500</v>
      </c>
      <c r="K5" s="10"/>
    </row>
    <row r="6" spans="1:16" x14ac:dyDescent="0.25">
      <c r="A6" s="1">
        <v>4</v>
      </c>
      <c r="B6" s="9" t="s">
        <v>10</v>
      </c>
      <c r="C6" s="5">
        <v>1</v>
      </c>
      <c r="D6" s="2">
        <v>22079</v>
      </c>
      <c r="E6" s="2"/>
      <c r="F6" s="2">
        <v>50914</v>
      </c>
      <c r="G6" s="2"/>
      <c r="H6" s="2">
        <v>14616</v>
      </c>
      <c r="I6" s="2">
        <v>16000</v>
      </c>
      <c r="K6" s="10"/>
      <c r="M6" s="10"/>
    </row>
    <row r="7" spans="1:16" x14ac:dyDescent="0.25">
      <c r="P7" s="10"/>
    </row>
    <row r="9" spans="1:16" x14ac:dyDescent="0.25">
      <c r="A9" s="14" t="s">
        <v>3</v>
      </c>
      <c r="B9" s="14"/>
      <c r="C9" s="14"/>
      <c r="D9" s="14"/>
      <c r="E9" s="14"/>
      <c r="F9" s="14"/>
      <c r="G9" s="14"/>
    </row>
    <row r="10" spans="1:16" s="8" customFormat="1" ht="60" x14ac:dyDescent="0.25">
      <c r="A10" s="4" t="s">
        <v>0</v>
      </c>
      <c r="B10" s="4" t="s">
        <v>1</v>
      </c>
      <c r="C10" s="4" t="s">
        <v>7</v>
      </c>
      <c r="D10" s="4" t="s">
        <v>6</v>
      </c>
      <c r="E10" s="4" t="s">
        <v>8</v>
      </c>
      <c r="F10" s="4" t="s">
        <v>18</v>
      </c>
      <c r="G10" s="4" t="s">
        <v>19</v>
      </c>
    </row>
    <row r="11" spans="1:16" x14ac:dyDescent="0.25">
      <c r="A11" s="1">
        <v>1</v>
      </c>
      <c r="B11" s="9" t="s">
        <v>11</v>
      </c>
      <c r="C11" s="5">
        <v>1</v>
      </c>
      <c r="D11" s="2">
        <f>93000*1.19</f>
        <v>110670</v>
      </c>
      <c r="E11" s="2">
        <f>102000*1.19</f>
        <v>121380</v>
      </c>
      <c r="F11" s="2">
        <f>99000*1.19</f>
        <v>117810</v>
      </c>
      <c r="G11" s="2">
        <v>109900</v>
      </c>
    </row>
    <row r="12" spans="1:16" x14ac:dyDescent="0.25">
      <c r="A12" s="1">
        <v>2</v>
      </c>
      <c r="B12" s="9" t="s">
        <v>12</v>
      </c>
      <c r="C12" s="5">
        <v>1</v>
      </c>
      <c r="D12" s="2">
        <f>112000*1.19</f>
        <v>133280</v>
      </c>
      <c r="E12" s="2">
        <f>123700*1.19</f>
        <v>147203</v>
      </c>
      <c r="F12" s="2">
        <f>142800*1.19</f>
        <v>169932</v>
      </c>
      <c r="G12" s="2">
        <v>109900</v>
      </c>
    </row>
    <row r="13" spans="1:16" x14ac:dyDescent="0.25">
      <c r="A13" s="1">
        <v>3</v>
      </c>
      <c r="B13" s="9" t="s">
        <v>9</v>
      </c>
      <c r="C13" s="5">
        <v>1</v>
      </c>
      <c r="D13" s="2">
        <f>37000*1.19</f>
        <v>44030</v>
      </c>
      <c r="E13" s="2">
        <f>25773*1.19</f>
        <v>30669.87</v>
      </c>
      <c r="F13" s="2">
        <f>29750*1.19</f>
        <v>35402.5</v>
      </c>
      <c r="G13" s="2">
        <v>16900</v>
      </c>
    </row>
    <row r="14" spans="1:16" x14ac:dyDescent="0.25">
      <c r="A14" s="1">
        <v>4</v>
      </c>
      <c r="B14" s="9" t="s">
        <v>10</v>
      </c>
      <c r="C14" s="5">
        <v>1</v>
      </c>
      <c r="D14" s="2">
        <f>19500*1.19</f>
        <v>23205</v>
      </c>
      <c r="E14" s="2">
        <f>17526*1.19</f>
        <v>20855.939999999999</v>
      </c>
      <c r="F14" s="2">
        <f>20230*1.19</f>
        <v>24073.7</v>
      </c>
      <c r="G14" s="2">
        <v>13900</v>
      </c>
    </row>
  </sheetData>
  <mergeCells count="2">
    <mergeCell ref="A1:I1"/>
    <mergeCell ref="A9:G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A063F-D4A6-48B1-8276-3D9A44DE7DC8}">
  <dimension ref="A1:R22"/>
  <sheetViews>
    <sheetView tabSelected="1" workbookViewId="0">
      <selection activeCell="A15" sqref="A11:XFD15"/>
    </sheetView>
  </sheetViews>
  <sheetFormatPr baseColWidth="10" defaultColWidth="8.85546875" defaultRowHeight="15" x14ac:dyDescent="0.25"/>
  <cols>
    <col min="1" max="1" width="5.42578125" style="7" bestFit="1" customWidth="1"/>
    <col min="2" max="2" width="27.7109375" style="7" bestFit="1" customWidth="1"/>
    <col min="3" max="3" width="10.28515625" style="7" customWidth="1"/>
    <col min="4" max="5" width="16.42578125" style="7" bestFit="1" customWidth="1"/>
    <col min="6" max="6" width="9.42578125" style="7" bestFit="1" customWidth="1"/>
    <col min="7" max="7" width="14" style="7" bestFit="1" customWidth="1"/>
    <col min="8" max="8" width="15.5703125" style="7" bestFit="1" customWidth="1"/>
    <col min="9" max="9" width="12" style="7" bestFit="1" customWidth="1"/>
    <col min="10" max="10" width="15.5703125" style="7" bestFit="1" customWidth="1"/>
    <col min="11" max="11" width="8.85546875" style="7"/>
    <col min="12" max="12" width="12" style="7" bestFit="1" customWidth="1"/>
    <col min="13" max="13" width="15.5703125" style="7" bestFit="1" customWidth="1"/>
    <col min="14" max="15" width="8.85546875" style="7"/>
    <col min="16" max="16" width="12" style="7" bestFit="1" customWidth="1"/>
    <col min="17" max="17" width="15.5703125" style="7" bestFit="1" customWidth="1"/>
    <col min="18" max="18" width="12" style="7" bestFit="1" customWidth="1"/>
    <col min="19" max="16384" width="8.85546875" style="7"/>
  </cols>
  <sheetData>
    <row r="1" spans="1:18" x14ac:dyDescent="0.25">
      <c r="A1" s="14" t="s">
        <v>21</v>
      </c>
      <c r="B1" s="14"/>
      <c r="C1" s="14"/>
      <c r="D1" s="14"/>
      <c r="E1" s="14"/>
    </row>
    <row r="2" spans="1:18" x14ac:dyDescent="0.25">
      <c r="A2" s="3" t="s">
        <v>0</v>
      </c>
      <c r="B2" s="3" t="s">
        <v>1</v>
      </c>
      <c r="C2" s="3" t="s">
        <v>7</v>
      </c>
      <c r="D2" s="4" t="s">
        <v>20</v>
      </c>
      <c r="E2" s="4" t="s">
        <v>13</v>
      </c>
    </row>
    <row r="3" spans="1:18" x14ac:dyDescent="0.25">
      <c r="A3" s="1">
        <v>1</v>
      </c>
      <c r="B3" s="13" t="s">
        <v>11</v>
      </c>
      <c r="C3" s="5">
        <v>1050</v>
      </c>
      <c r="D3" s="2">
        <v>81512.605042016818</v>
      </c>
      <c r="E3" s="2">
        <f>C3*D3</f>
        <v>85588235.294117659</v>
      </c>
      <c r="F3" s="10"/>
      <c r="G3" s="6"/>
      <c r="H3" s="11"/>
      <c r="I3" s="6"/>
      <c r="J3" s="6"/>
      <c r="L3" s="6"/>
      <c r="M3" s="6"/>
      <c r="P3" s="6"/>
      <c r="Q3" s="6"/>
      <c r="R3" s="11"/>
    </row>
    <row r="4" spans="1:18" x14ac:dyDescent="0.25">
      <c r="A4" s="1">
        <v>2</v>
      </c>
      <c r="B4" s="13" t="s">
        <v>12</v>
      </c>
      <c r="C4" s="5">
        <v>230</v>
      </c>
      <c r="D4" s="2">
        <v>91596.638655462186</v>
      </c>
      <c r="E4" s="2">
        <f t="shared" ref="E4:E5" si="0">C4*D4</f>
        <v>21067226.890756302</v>
      </c>
      <c r="F4" s="10"/>
      <c r="G4" s="6"/>
      <c r="H4" s="11"/>
      <c r="I4" s="6"/>
      <c r="J4" s="6"/>
      <c r="L4" s="6"/>
      <c r="M4" s="6"/>
      <c r="P4" s="6"/>
      <c r="Q4" s="6"/>
    </row>
    <row r="5" spans="1:18" x14ac:dyDescent="0.25">
      <c r="A5" s="1">
        <v>3</v>
      </c>
      <c r="B5" s="13" t="s">
        <v>9</v>
      </c>
      <c r="C5" s="5">
        <v>106</v>
      </c>
      <c r="D5" s="2">
        <v>11344.53781512605</v>
      </c>
      <c r="E5" s="2">
        <f t="shared" si="0"/>
        <v>1202521.0084033613</v>
      </c>
      <c r="F5" s="10"/>
      <c r="G5" s="6"/>
      <c r="H5" s="11"/>
      <c r="I5" s="6"/>
      <c r="J5" s="6"/>
      <c r="L5" s="6"/>
      <c r="M5" s="6"/>
      <c r="P5" s="6"/>
      <c r="Q5" s="6"/>
    </row>
    <row r="6" spans="1:18" x14ac:dyDescent="0.25">
      <c r="A6" s="15" t="s">
        <v>23</v>
      </c>
      <c r="B6" s="15"/>
      <c r="C6" s="15"/>
      <c r="D6" s="15"/>
      <c r="E6" s="12">
        <f>SUM(E3:E5)</f>
        <v>107857983.19327733</v>
      </c>
      <c r="H6" s="11"/>
      <c r="I6" s="6"/>
      <c r="J6" s="6"/>
      <c r="L6" s="6"/>
      <c r="M6" s="6"/>
      <c r="Q6" s="6"/>
    </row>
    <row r="7" spans="1:18" x14ac:dyDescent="0.25">
      <c r="A7" s="15" t="s">
        <v>24</v>
      </c>
      <c r="B7" s="15"/>
      <c r="C7" s="15"/>
      <c r="D7" s="15"/>
      <c r="E7" s="12">
        <f>E6*19%</f>
        <v>20493016.806722693</v>
      </c>
      <c r="H7" s="11"/>
      <c r="J7" s="11"/>
      <c r="L7" s="6"/>
      <c r="M7" s="6"/>
      <c r="Q7" s="11"/>
    </row>
    <row r="8" spans="1:18" x14ac:dyDescent="0.25">
      <c r="A8" s="15" t="s">
        <v>25</v>
      </c>
      <c r="B8" s="15"/>
      <c r="C8" s="15"/>
      <c r="D8" s="15"/>
      <c r="E8" s="12">
        <f>SUM(E6:E7)</f>
        <v>128351000.00000003</v>
      </c>
      <c r="H8" s="11"/>
      <c r="J8" s="11"/>
      <c r="L8" s="6"/>
      <c r="M8" s="6"/>
    </row>
    <row r="12" spans="1:18" x14ac:dyDescent="0.25">
      <c r="A12" s="14" t="s">
        <v>22</v>
      </c>
      <c r="B12" s="14"/>
      <c r="C12" s="14"/>
      <c r="D12" s="14"/>
      <c r="E12" s="14"/>
    </row>
    <row r="13" spans="1:18" x14ac:dyDescent="0.25">
      <c r="A13" s="3" t="s">
        <v>0</v>
      </c>
      <c r="B13" s="3" t="s">
        <v>1</v>
      </c>
      <c r="C13" s="3" t="s">
        <v>7</v>
      </c>
      <c r="D13" s="4" t="s">
        <v>20</v>
      </c>
      <c r="E13" s="4" t="s">
        <v>13</v>
      </c>
    </row>
    <row r="14" spans="1:18" x14ac:dyDescent="0.25">
      <c r="A14" s="1">
        <v>1</v>
      </c>
      <c r="B14" s="9" t="s">
        <v>10</v>
      </c>
      <c r="C14" s="5">
        <v>112</v>
      </c>
      <c r="D14" s="2">
        <v>12282.35294117647</v>
      </c>
      <c r="E14" s="2">
        <f t="shared" ref="E14" si="1">C14*D14</f>
        <v>1375623.5294117646</v>
      </c>
      <c r="G14" s="6"/>
      <c r="H14" s="11"/>
      <c r="I14" s="6"/>
      <c r="J14" s="6"/>
      <c r="L14" s="6"/>
      <c r="M14" s="6"/>
      <c r="Q14" s="6"/>
    </row>
    <row r="15" spans="1:18" x14ac:dyDescent="0.25">
      <c r="A15" s="15" t="s">
        <v>23</v>
      </c>
      <c r="B15" s="15"/>
      <c r="C15" s="15"/>
      <c r="D15" s="15"/>
      <c r="E15" s="12">
        <f>SUM(E12:E14)</f>
        <v>1375623.5294117646</v>
      </c>
      <c r="H15" s="11"/>
      <c r="I15" s="6"/>
      <c r="J15" s="6"/>
      <c r="L15" s="6"/>
      <c r="M15" s="6"/>
      <c r="Q15" s="6"/>
    </row>
    <row r="16" spans="1:18" x14ac:dyDescent="0.25">
      <c r="A16" s="15" t="s">
        <v>24</v>
      </c>
      <c r="B16" s="15"/>
      <c r="C16" s="15"/>
      <c r="D16" s="15"/>
      <c r="E16" s="12">
        <f>E15*19%</f>
        <v>261368.47058823527</v>
      </c>
      <c r="H16" s="11"/>
      <c r="J16" s="11"/>
      <c r="L16" s="6"/>
      <c r="M16" s="6"/>
    </row>
    <row r="17" spans="1:13" x14ac:dyDescent="0.25">
      <c r="A17" s="15" t="s">
        <v>25</v>
      </c>
      <c r="B17" s="15"/>
      <c r="C17" s="15"/>
      <c r="D17" s="15"/>
      <c r="E17" s="12">
        <f>SUM(E15:E16)</f>
        <v>1636991.9999999998</v>
      </c>
      <c r="H17" s="11"/>
      <c r="J17" s="11"/>
      <c r="L17" s="6"/>
      <c r="M17" s="6"/>
    </row>
    <row r="22" spans="1:13" x14ac:dyDescent="0.25">
      <c r="E22" s="10">
        <f>E8+E17</f>
        <v>129987992.00000003</v>
      </c>
    </row>
  </sheetData>
  <mergeCells count="8">
    <mergeCell ref="A15:D15"/>
    <mergeCell ref="A16:D16"/>
    <mergeCell ref="A17:D17"/>
    <mergeCell ref="A1:E1"/>
    <mergeCell ref="A12:E12"/>
    <mergeCell ref="A6:D6"/>
    <mergeCell ref="A7:D7"/>
    <mergeCell ref="A8:D8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f7a77dc-b4cb-46ca-b8de-d081f1271f4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422684FAAE5442A48C2D73DE01B6D3" ma:contentTypeVersion="17" ma:contentTypeDescription="Crear nuevo documento." ma:contentTypeScope="" ma:versionID="f64e108d63257ac76c1f62739da044b3">
  <xsd:schema xmlns:xsd="http://www.w3.org/2001/XMLSchema" xmlns:xs="http://www.w3.org/2001/XMLSchema" xmlns:p="http://schemas.microsoft.com/office/2006/metadata/properties" xmlns:ns3="0f7a77dc-b4cb-46ca-b8de-d081f1271f4e" xmlns:ns4="fdb87d5e-ae76-4ab5-9786-a502b46a39c8" targetNamespace="http://schemas.microsoft.com/office/2006/metadata/properties" ma:root="true" ma:fieldsID="50f37876e940eabdd3c29b4144a12563" ns3:_="" ns4:_="">
    <xsd:import namespace="0f7a77dc-b4cb-46ca-b8de-d081f1271f4e"/>
    <xsd:import namespace="fdb87d5e-ae76-4ab5-9786-a502b46a39c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7a77dc-b4cb-46ca-b8de-d081f1271f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b87d5e-ae76-4ab5-9786-a502b46a39c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0A6C0D-6AC6-457E-9221-CBF8D2E280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DF19E4-92E8-4A2B-9835-5EC71D608047}">
  <ds:schemaRefs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fdb87d5e-ae76-4ab5-9786-a502b46a39c8"/>
    <ds:schemaRef ds:uri="0f7a77dc-b4cb-46ca-b8de-d081f1271f4e"/>
  </ds:schemaRefs>
</ds:datastoreItem>
</file>

<file path=customXml/itemProps3.xml><?xml version="1.0" encoding="utf-8"?>
<ds:datastoreItem xmlns:ds="http://schemas.openxmlformats.org/officeDocument/2006/customXml" ds:itemID="{95526729-7C39-49F5-BEBC-5EB4E4E489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7a77dc-b4cb-46ca-b8de-d081f1271f4e"/>
    <ds:schemaRef ds:uri="fdb87d5e-ae76-4ab5-9786-a502b46a39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ANALISIS DE PRECIOS</vt:lpstr>
      <vt:lpstr>ANALISIS DE PRECIOS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2024-09-16T23:05:05Z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0x010100E1422684FAAE5442A48C2D73DE01B6D3</vt:lpwstr>
  </property>
</Properties>
</file>