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na4-my.sharepoint.com/personal/adreyes_sena_edu_co/Documents/10-PROCESOS CONTRATACIÓN/PROCESOS 2024/2. ESTRUCTURAR/20. CULTURA Y ARTE/DOCUMENTOS PUBLICAR/"/>
    </mc:Choice>
  </mc:AlternateContent>
  <xr:revisionPtr revIDLastSave="0" documentId="13_ncr:1_{E3F94A84-1802-4DDC-BE24-92F4EFA32382}" xr6:coauthVersionLast="47" xr6:coauthVersionMax="47" xr10:uidLastSave="{00000000-0000-0000-0000-000000000000}"/>
  <bookViews>
    <workbookView xWindow="-120" yWindow="-120" windowWidth="29040" windowHeight="15720" tabRatio="598" xr2:uid="{7763BD6B-AA51-4FE5-B460-7E49183B694C}"/>
  </bookViews>
  <sheets>
    <sheet name="DEFINITIVO" sheetId="18" r:id="rId1"/>
    <sheet name="PROVEER" sheetId="20" r:id="rId2"/>
    <sheet name="PANAMERICANA" sheetId="19" r:id="rId3"/>
    <sheet name="HAS LTDA" sheetId="21" r:id="rId4"/>
    <sheet name="POLIFLEX" sheetId="22" r:id="rId5"/>
    <sheet name="CENCOSUD" sheetId="23" r:id="rId6"/>
    <sheet name="CLARYCON" sheetId="2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4" i="18" l="1"/>
  <c r="AE77" i="18"/>
  <c r="F74" i="18"/>
  <c r="F8" i="24"/>
  <c r="H7" i="24"/>
  <c r="H6" i="24"/>
  <c r="H8" i="24"/>
  <c r="H11" i="23"/>
  <c r="F11" i="23"/>
  <c r="H7" i="23"/>
  <c r="H8" i="23"/>
  <c r="H9" i="23"/>
  <c r="H10" i="23"/>
  <c r="H6" i="23"/>
  <c r="H7" i="22"/>
  <c r="H8" i="22"/>
  <c r="H9" i="22"/>
  <c r="H10" i="22"/>
  <c r="H11" i="22"/>
  <c r="H12" i="22" s="1"/>
  <c r="H6" i="22"/>
  <c r="F12" i="22"/>
  <c r="F12" i="21"/>
  <c r="H7" i="21"/>
  <c r="H8" i="21"/>
  <c r="H9" i="21"/>
  <c r="H10" i="21"/>
  <c r="H11" i="21"/>
  <c r="H12" i="21" s="1"/>
  <c r="H6" i="21"/>
  <c r="H7" i="19"/>
  <c r="H8" i="19"/>
  <c r="H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6" i="19"/>
  <c r="H7" i="20"/>
  <c r="H8" i="20"/>
  <c r="H9" i="20"/>
  <c r="H10" i="20"/>
  <c r="H11" i="20"/>
  <c r="H12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27" i="20"/>
  <c r="H28" i="20"/>
  <c r="H29" i="20"/>
  <c r="H30" i="20"/>
  <c r="H6" i="20"/>
  <c r="J8" i="24" l="1"/>
  <c r="L8" i="24" s="1"/>
  <c r="J12" i="22"/>
  <c r="L12" i="22" s="1"/>
  <c r="J12" i="21"/>
  <c r="L12" i="21" s="1"/>
  <c r="H31" i="20"/>
  <c r="F31" i="20"/>
  <c r="F30" i="19"/>
  <c r="AC74" i="18"/>
  <c r="W74" i="18"/>
  <c r="T74" i="18"/>
  <c r="Q74" i="18"/>
  <c r="K74" i="18"/>
  <c r="AC33" i="18"/>
  <c r="AC38" i="18"/>
  <c r="AC53" i="18"/>
  <c r="AC56" i="18"/>
  <c r="AC60" i="18"/>
  <c r="AC61" i="18"/>
  <c r="AC62" i="18"/>
  <c r="AC63" i="18"/>
  <c r="AC64" i="18"/>
  <c r="AC65" i="18"/>
  <c r="AC66" i="18"/>
  <c r="Z34" i="18"/>
  <c r="Z68" i="18"/>
  <c r="W26" i="18"/>
  <c r="W35" i="18"/>
  <c r="W39" i="18"/>
  <c r="W56" i="18"/>
  <c r="W59" i="18"/>
  <c r="W60" i="18"/>
  <c r="W66" i="18"/>
  <c r="W69" i="18"/>
  <c r="T20" i="18"/>
  <c r="T69" i="18"/>
  <c r="T70" i="18"/>
  <c r="Q18" i="18"/>
  <c r="Q21" i="18"/>
  <c r="Q22" i="18"/>
  <c r="Q28" i="18"/>
  <c r="Q29" i="18"/>
  <c r="Q65" i="18"/>
  <c r="Q72" i="18"/>
  <c r="N19" i="18"/>
  <c r="N20" i="18"/>
  <c r="N23" i="18"/>
  <c r="N33" i="18"/>
  <c r="N70" i="18"/>
  <c r="K12" i="18"/>
  <c r="K13" i="18"/>
  <c r="K14" i="18"/>
  <c r="K15" i="18"/>
  <c r="K16" i="18"/>
  <c r="K17" i="18"/>
  <c r="K19" i="18"/>
  <c r="K20" i="18"/>
  <c r="K21" i="18"/>
  <c r="K22" i="18"/>
  <c r="K23" i="18"/>
  <c r="K25" i="18"/>
  <c r="K26" i="18"/>
  <c r="K28" i="18"/>
  <c r="K29" i="18"/>
  <c r="K30" i="18"/>
  <c r="K32" i="18"/>
  <c r="K34" i="18"/>
  <c r="K35" i="18"/>
  <c r="K36" i="18"/>
  <c r="K37" i="18"/>
  <c r="K40" i="18"/>
  <c r="K41" i="18"/>
  <c r="K42" i="18"/>
  <c r="K52" i="18"/>
  <c r="K54" i="18"/>
  <c r="K57" i="18"/>
  <c r="K58" i="18"/>
  <c r="K62" i="18"/>
  <c r="K63" i="18"/>
  <c r="K71" i="18"/>
  <c r="K73" i="18"/>
  <c r="K10" i="18"/>
  <c r="K7" i="18"/>
  <c r="K8" i="18"/>
  <c r="K9" i="18"/>
  <c r="K6" i="18"/>
  <c r="H7" i="18"/>
  <c r="H8" i="18"/>
  <c r="H9" i="18"/>
  <c r="H10" i="18"/>
  <c r="H11" i="18"/>
  <c r="H12" i="18"/>
  <c r="H13" i="18"/>
  <c r="H15" i="18"/>
  <c r="H16" i="18"/>
  <c r="H17" i="18"/>
  <c r="H24" i="18"/>
  <c r="H25" i="18"/>
  <c r="H27" i="18"/>
  <c r="H29" i="18"/>
  <c r="H31" i="18"/>
  <c r="H33" i="18"/>
  <c r="H43" i="18"/>
  <c r="H44" i="18"/>
  <c r="H45" i="18"/>
  <c r="H46" i="18"/>
  <c r="H47" i="18"/>
  <c r="H48" i="18"/>
  <c r="H49" i="18"/>
  <c r="H50" i="18"/>
  <c r="H51" i="18"/>
  <c r="H53" i="18"/>
  <c r="H55" i="18"/>
  <c r="H57" i="18"/>
  <c r="H59" i="18"/>
  <c r="H65" i="18"/>
  <c r="H67" i="18"/>
  <c r="H68" i="18"/>
  <c r="H73" i="18"/>
  <c r="H30" i="19" l="1"/>
  <c r="K30" i="19"/>
  <c r="AE76" i="18"/>
  <c r="AG74" i="18" l="1"/>
  <c r="AF77" i="18"/>
</calcChain>
</file>

<file path=xl/sharedStrings.xml><?xml version="1.0" encoding="utf-8"?>
<sst xmlns="http://schemas.openxmlformats.org/spreadsheetml/2006/main" count="542" uniqueCount="189">
  <si>
    <t>CANTIDAD</t>
  </si>
  <si>
    <t>POLYFLEX</t>
  </si>
  <si>
    <t>PANAMERICANA</t>
  </si>
  <si>
    <t>UN</t>
  </si>
  <si>
    <t> 60105809</t>
  </si>
  <si>
    <t xml:space="preserve">Cable Ts para instrumento de 6 metros </t>
  </si>
  <si>
    <t>Extensión eléctrica de 10 metros</t>
  </si>
  <si>
    <t>Multitoma tipo UPS</t>
  </si>
  <si>
    <t>Caja de Pestañas postizas</t>
  </si>
  <si>
    <t>Kit de Pintura corporal de Neón</t>
  </si>
  <si>
    <t>Rubor</t>
  </si>
  <si>
    <t>Kit de labiales</t>
  </si>
  <si>
    <t>Tela Vascani con colores varios (amarillo, rojo, azul, blanco, negro, verde, naranja y morado)</t>
  </si>
  <si>
    <t>PAR</t>
  </si>
  <si>
    <t xml:space="preserve">UN </t>
  </si>
  <si>
    <t>ESTUDIO DE MERCADO
CONTRATAR LA COMPRA DE ELEMENTOS DE ARTE Y CULTURA
 PARA FORTALECER LAS ACCIONES DISPUESTAS EN EL PLAN NACIONAL INTEGRAL DE BIENESTAR A LOS APRENDICES DEL 
CENTRO AGROPECUARIO LA GRANJA</t>
  </si>
  <si>
    <t>FERRICENTROS</t>
  </si>
  <si>
    <t>CENCOSUD</t>
  </si>
  <si>
    <t>CLARYICON</t>
  </si>
  <si>
    <t>HAS LTDA</t>
  </si>
  <si>
    <t>SHALOM GES S.A.S</t>
  </si>
  <si>
    <t>CODIGO TIENDA</t>
  </si>
  <si>
    <t>TVEC0804</t>
  </si>
  <si>
    <t>p900523197</t>
  </si>
  <si>
    <t>p8507216</t>
  </si>
  <si>
    <t>p900523165</t>
  </si>
  <si>
    <t>p900516372</t>
  </si>
  <si>
    <t>p900526644</t>
  </si>
  <si>
    <t>TVEC3227</t>
  </si>
  <si>
    <t>p900523335</t>
  </si>
  <si>
    <t>TVEC4515</t>
  </si>
  <si>
    <t>p900521640</t>
  </si>
  <si>
    <t>p900523172</t>
  </si>
  <si>
    <t>p900520691</t>
  </si>
  <si>
    <t>TVEC1915</t>
  </si>
  <si>
    <t>TVEC1963</t>
  </si>
  <si>
    <t>FERRI-SM58</t>
  </si>
  <si>
    <t>FERRI-AVSOLU-01184</t>
  </si>
  <si>
    <t>EX-BULK250LU10</t>
  </si>
  <si>
    <t>TVEC5680</t>
  </si>
  <si>
    <t>SEV272037</t>
  </si>
  <si>
    <t>SeV271399</t>
  </si>
  <si>
    <t>p900523194</t>
  </si>
  <si>
    <t>p900520688</t>
  </si>
  <si>
    <t>4om0j7rsp92r36r5</t>
  </si>
  <si>
    <t>p900509948</t>
  </si>
  <si>
    <t>SEV271552</t>
  </si>
  <si>
    <t>p900510353</t>
  </si>
  <si>
    <t>SEV271550</t>
  </si>
  <si>
    <t>p900523634</t>
  </si>
  <si>
    <t>TVEC5323</t>
  </si>
  <si>
    <t>INP-AV-2</t>
  </si>
  <si>
    <t>TVEC4736</t>
  </si>
  <si>
    <t>SHA310</t>
  </si>
  <si>
    <t>TVEC2028</t>
  </si>
  <si>
    <t>o3ctxmrecpq4kzys</t>
  </si>
  <si>
    <t>TVEC1659</t>
  </si>
  <si>
    <t>TVEC0816</t>
  </si>
  <si>
    <t>3h27g4x37nx40w2d</t>
  </si>
  <si>
    <t>TVEC1514</t>
  </si>
  <si>
    <t>TVEC1518</t>
  </si>
  <si>
    <t>TVEC0579</t>
  </si>
  <si>
    <t>p900525794</t>
  </si>
  <si>
    <t>p900527691</t>
  </si>
  <si>
    <t>p900527690</t>
  </si>
  <si>
    <t>p900527686</t>
  </si>
  <si>
    <t>p900527687</t>
  </si>
  <si>
    <t>p900527688</t>
  </si>
  <si>
    <t>p900527685</t>
  </si>
  <si>
    <t>p900527692</t>
  </si>
  <si>
    <t>p900527689</t>
  </si>
  <si>
    <t>Kit de agujas</t>
  </si>
  <si>
    <t>TVEC1483</t>
  </si>
  <si>
    <t>p900526226</t>
  </si>
  <si>
    <t xml:space="preserve">Ganchos para colgar ropa de 10 unidades </t>
  </si>
  <si>
    <t>TVEC1457</t>
  </si>
  <si>
    <t>81wq434k1z8y6e88</t>
  </si>
  <si>
    <t>p900525162</t>
  </si>
  <si>
    <t>TVEC5843</t>
  </si>
  <si>
    <t>TVEC4369</t>
  </si>
  <si>
    <t>Hilo amarillo</t>
  </si>
  <si>
    <t>Hilo azul oscuro</t>
  </si>
  <si>
    <t>Hilo azul rey</t>
  </si>
  <si>
    <t>Hilo blanco</t>
  </si>
  <si>
    <t>Hilo kaki</t>
  </si>
  <si>
    <t>Hilo negro</t>
  </si>
  <si>
    <t>Hilo rojo</t>
  </si>
  <si>
    <t>Hilo verde militar</t>
  </si>
  <si>
    <t>SEV271685</t>
  </si>
  <si>
    <t>FERRI-WA-N113</t>
  </si>
  <si>
    <t>p900523158</t>
  </si>
  <si>
    <t>N°</t>
  </si>
  <si>
    <t>REF. FICHA TÉCNICA</t>
  </si>
  <si>
    <t>CÓDIGO UNSPSC</t>
  </si>
  <si>
    <t>DESCRIPCIÓN</t>
  </si>
  <si>
    <t>UNIDAD</t>
  </si>
  <si>
    <t>PROVEER</t>
  </si>
  <si>
    <t xml:space="preserve">VALOR UNITARIO </t>
  </si>
  <si>
    <t>VALOR TOTAL</t>
  </si>
  <si>
    <t xml:space="preserve">ROL </t>
  </si>
  <si>
    <t xml:space="preserve">Alfileres X 50 unidades </t>
  </si>
  <si>
    <t>Tela lino (surtido en diferentes colores)</t>
  </si>
  <si>
    <t>Tijeras punta roma de 13 cm x 4 cm</t>
  </si>
  <si>
    <t>P8505545</t>
  </si>
  <si>
    <t>n595u02i38jdz9a7</t>
  </si>
  <si>
    <t>615v049zi4e0ljrb</t>
  </si>
  <si>
    <t>TVEC2180</t>
  </si>
  <si>
    <t>TVEC0838</t>
  </si>
  <si>
    <t>Rollo de papel kraft</t>
  </si>
  <si>
    <t>SEV270833</t>
  </si>
  <si>
    <t>P900511388</t>
  </si>
  <si>
    <t>h886lp4zr579wxac</t>
  </si>
  <si>
    <t>p900528180</t>
  </si>
  <si>
    <t>p900516112</t>
  </si>
  <si>
    <t>SHA048</t>
  </si>
  <si>
    <t xml:space="preserve">Pestañina </t>
  </si>
  <si>
    <t xml:space="preserve">Cinta para impresión de carnet </t>
  </si>
  <si>
    <t>Z-800300-550LA</t>
  </si>
  <si>
    <t>173vdbf59z461how</t>
  </si>
  <si>
    <t xml:space="preserve">Caja tarjeta de carnet </t>
  </si>
  <si>
    <t>CX</t>
  </si>
  <si>
    <t>FERRI-AVSOLU-00464</t>
  </si>
  <si>
    <t>Z-104523-111</t>
  </si>
  <si>
    <t>Cuerdas de guitarra acústica de 6 cuerdas</t>
  </si>
  <si>
    <t>Cuerdas de guitarra eléctrica en niquel de 6 cuerdas</t>
  </si>
  <si>
    <t>Pila de 9 voltios alcalina</t>
  </si>
  <si>
    <t>Amplificador de guitarra eléctrica en combo de almenos 50 watts de potencia con canal limpio (clean) y de distorsion, ecualización de 3 bandas</t>
  </si>
  <si>
    <t>Amplificador de bajo de almenos 50 watts de potencia con ecualizaciòn de 3 bandas(bajos,medios y agudos)</t>
  </si>
  <si>
    <t>Atril para partituras sencillo en metal plegable</t>
  </si>
  <si>
    <t>Bajo eléctrico de 4 cuerdas pasivo de gama media</t>
  </si>
  <si>
    <t xml:space="preserve">Base para platillo metàlica tipo Boom  </t>
  </si>
  <si>
    <t>Timbal con base y campana</t>
  </si>
  <si>
    <t>Bongo con parches estandar de 7 y 8 pulgadas</t>
  </si>
  <si>
    <t>Par de baquetas en madera con punta de lagrima en nylon</t>
  </si>
  <si>
    <t>Microfono inhalámbrico para voz (de preferencia shure blx 58)</t>
  </si>
  <si>
    <t>Micrófono Alámbrico (de preferencia Shure sm 58)</t>
  </si>
  <si>
    <t>Cable XLR de 10 metros con puntas aseguradas en cinta termoencogible</t>
  </si>
  <si>
    <t>Silla para Batería con base metàlica y cojìn redondo</t>
  </si>
  <si>
    <t xml:space="preserve">Cabina de audio </t>
  </si>
  <si>
    <t>Set de platillos para baterìa gama media (hi hat de 14", Crash de 16" y ride de 18" o 20")</t>
  </si>
  <si>
    <t>Platillos de choque con agarraderas en tela resistente</t>
  </si>
  <si>
    <t>Parlante bluetooth con buena proyeccion de sonido y con entrada para usb, sd y radio fm</t>
  </si>
  <si>
    <t>Video beam de almenos 3500 lumens y buen alcance de proyecciòn</t>
  </si>
  <si>
    <t>Pandereta en acetato con aros metàlicos de buena sonoridad</t>
  </si>
  <si>
    <t>Maracas plàsticas</t>
  </si>
  <si>
    <t>Base para microfono metàlica profesional y plegable</t>
  </si>
  <si>
    <t>Organeta de 52 teclas con sensibilidad y banco de sonidos amplio, salida de audifonos para linea y cargador con base metalica y pedal de sustain</t>
  </si>
  <si>
    <t>Correa en tela resistente para instrumento de cuerda(guitarras, bajos, etc)</t>
  </si>
  <si>
    <t>Caballete para Lienzo en madera graduable de almenos 150 cm</t>
  </si>
  <si>
    <t>Lienzo de 70x50 cm con marco de madera grapado y bien asegurado</t>
  </si>
  <si>
    <t>Kit de Pintucaritas y maquillaje artistico de colores variados y de calidad profesional</t>
  </si>
  <si>
    <t>Rollos de hilo macrame de 50 o 100 gramos y grosor de 2 milimetros con varios colores (amarillo,azul, rojo, blanco, negro, morado, naranja,  verde, beige, vinotinto)</t>
  </si>
  <si>
    <t>Caja transparente para organizar en plàstico resistente con tapa. De al menos 30 litros</t>
  </si>
  <si>
    <t xml:space="preserve">Pistola eléctrica con cable resistente y munta metalica para silicona de barra delgada </t>
  </si>
  <si>
    <t>Pistola eléctrica con cable resistente y munta metalica para silicona de barra gruesa</t>
  </si>
  <si>
    <t xml:space="preserve">Frasco de silicona liquida de 250 ml </t>
  </si>
  <si>
    <t xml:space="preserve">Pliegos de fomi de colores surtidos X 10 unidades </t>
  </si>
  <si>
    <t>Rollo de nylon de al menos 20 metros con buena resistencia</t>
  </si>
  <si>
    <t>TVEC7153</t>
  </si>
  <si>
    <t>TVEC5411</t>
  </si>
  <si>
    <t>TVEC7154</t>
  </si>
  <si>
    <t>TVEC7158</t>
  </si>
  <si>
    <t>TVEC7155</t>
  </si>
  <si>
    <t>TVEC1935</t>
  </si>
  <si>
    <t>TVEC7159</t>
  </si>
  <si>
    <t>TVEC7160</t>
  </si>
  <si>
    <t>TVEC7164</t>
  </si>
  <si>
    <t>TVEC5571</t>
  </si>
  <si>
    <t>TVEC7165</t>
  </si>
  <si>
    <t>TVEC7166</t>
  </si>
  <si>
    <t>TVEC7167</t>
  </si>
  <si>
    <t>TVEC7157</t>
  </si>
  <si>
    <t>TVEC1374</t>
  </si>
  <si>
    <t>Barra de Silicona gruesa de almenos 25 cm de largo</t>
  </si>
  <si>
    <t xml:space="preserve">Tambor de costura X 8 unidades </t>
  </si>
  <si>
    <t>Barra de Silicona delgada de almenos 25 cm de largo</t>
  </si>
  <si>
    <t>Tijeras de 8,5" para cortar tela</t>
  </si>
  <si>
    <t>p900523959</t>
  </si>
  <si>
    <t>p900509590</t>
  </si>
  <si>
    <t>SEV270667</t>
  </si>
  <si>
    <t xml:space="preserve">Estante de 2.20X1 cm </t>
  </si>
  <si>
    <t>KG</t>
  </si>
  <si>
    <t>TVEC5129</t>
  </si>
  <si>
    <t>Alambre duce X 10</t>
  </si>
  <si>
    <t xml:space="preserve">Guitarra electrica pacifica </t>
  </si>
  <si>
    <t>TVEC7175</t>
  </si>
  <si>
    <t>P900528534</t>
  </si>
  <si>
    <t>Rollo de Cinta transparente gruesa de 48 metros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</si>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</sst>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* #,##0.00_);_(* \(#,##0.00\);_(* &quot;-&quot;??_);_(@_)"/>
    <numFmt numFmtId="165" formatCode="&quot;$&quot;\ 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Protection="0">
      <alignment horizontal="left" vertical="center"/>
    </xf>
    <xf numFmtId="0" fontId="3" fillId="3" borderId="0" applyNumberFormat="0" applyBorder="0" applyProtection="0">
      <alignment horizontal="center" vertical="center"/>
    </xf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" fontId="0" fillId="5" borderId="1" xfId="0" applyNumberFormat="1" applyFill="1" applyBorder="1" applyAlignment="1">
      <alignment horizontal="center" vertical="center"/>
    </xf>
    <xf numFmtId="165" fontId="0" fillId="5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5">
    <cellStyle name="HeaderStyle" xfId="3" xr:uid="{9017DC1E-1D85-454F-AAB6-AFC04FA9A81B}"/>
    <cellStyle name="MainTitle" xfId="2" xr:uid="{70018D9A-4D09-49FE-A4D1-B70DC9C5A850}"/>
    <cellStyle name="Millares 2" xfId="4" xr:uid="{BDC3457C-18E2-4A69-8FCE-F2C5CCBAAC2C}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9CCFF"/>
      <color rgb="FFFCE4D6"/>
      <color rgb="FFFFFF99"/>
      <color rgb="FFF3E7FF"/>
      <color rgb="FFFFF2CC"/>
      <color rgb="FFFFCCFF"/>
      <color rgb="FFFFCCCC"/>
      <color rgb="FFF8CBAD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8AE72-7D99-4783-AFF2-A1D12B248CB5}">
  <dimension ref="A1:AG77"/>
  <sheetViews>
    <sheetView tabSelected="1" zoomScale="93" zoomScaleNormal="93" workbookViewId="0">
      <selection activeCell="C6" sqref="C6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52.5703125" style="9" customWidth="1"/>
    <col min="5" max="6" width="11.42578125" style="1" customWidth="1"/>
    <col min="7" max="8" width="13.140625" style="2" customWidth="1"/>
    <col min="9" max="9" width="11.42578125" style="1" customWidth="1"/>
    <col min="10" max="10" width="12.7109375" style="2" customWidth="1"/>
    <col min="11" max="11" width="13.140625" style="2" customWidth="1"/>
    <col min="12" max="12" width="11.42578125" style="1" customWidth="1"/>
    <col min="13" max="14" width="13.140625" style="2" customWidth="1"/>
    <col min="15" max="15" width="20.85546875" style="1" customWidth="1"/>
    <col min="16" max="17" width="11.42578125" style="2" customWidth="1"/>
    <col min="18" max="18" width="11.42578125" style="1" customWidth="1"/>
    <col min="19" max="19" width="12" style="7" customWidth="1"/>
    <col min="20" max="20" width="14.5703125" style="7" customWidth="1"/>
    <col min="21" max="21" width="18" style="1" customWidth="1"/>
    <col min="22" max="23" width="11.42578125" style="2" customWidth="1"/>
    <col min="24" max="24" width="19.85546875" style="1" customWidth="1"/>
    <col min="25" max="25" width="11.5703125" style="2" customWidth="1"/>
    <col min="26" max="26" width="13.140625" style="2" customWidth="1"/>
    <col min="27" max="27" width="11.42578125" style="1" customWidth="1"/>
    <col min="28" max="29" width="11.42578125" style="2" customWidth="1"/>
    <col min="30" max="30" width="16.7109375" style="6" customWidth="1"/>
    <col min="31" max="31" width="14.7109375" style="1" customWidth="1"/>
    <col min="32" max="32" width="15.140625" style="1" bestFit="1" customWidth="1"/>
    <col min="33" max="16384" width="11.42578125" style="1"/>
  </cols>
  <sheetData>
    <row r="1" spans="1:30" x14ac:dyDescent="0.25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30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0" ht="14.25" customHeight="1" x14ac:dyDescent="0.25">
      <c r="A4" s="33" t="s">
        <v>91</v>
      </c>
      <c r="B4" s="33" t="s">
        <v>92</v>
      </c>
      <c r="C4" s="33" t="s">
        <v>93</v>
      </c>
      <c r="D4" s="33" t="s">
        <v>94</v>
      </c>
      <c r="E4" s="35" t="s">
        <v>95</v>
      </c>
      <c r="F4" s="35" t="s">
        <v>0</v>
      </c>
      <c r="G4" s="27" t="s">
        <v>2</v>
      </c>
      <c r="H4" s="28"/>
      <c r="I4" s="29"/>
      <c r="J4" s="27" t="s">
        <v>96</v>
      </c>
      <c r="K4" s="28"/>
      <c r="L4" s="29"/>
      <c r="M4" s="27" t="s">
        <v>16</v>
      </c>
      <c r="N4" s="28"/>
      <c r="O4" s="29"/>
      <c r="P4" s="27" t="s">
        <v>17</v>
      </c>
      <c r="Q4" s="28"/>
      <c r="R4" s="29"/>
      <c r="S4" s="27" t="s">
        <v>18</v>
      </c>
      <c r="T4" s="28"/>
      <c r="U4" s="29"/>
      <c r="V4" s="27" t="s">
        <v>19</v>
      </c>
      <c r="W4" s="28"/>
      <c r="X4" s="29"/>
      <c r="Y4" s="27" t="s">
        <v>20</v>
      </c>
      <c r="Z4" s="28"/>
      <c r="AA4" s="29"/>
      <c r="AB4" s="27" t="s">
        <v>1</v>
      </c>
      <c r="AC4" s="28"/>
      <c r="AD4" s="29"/>
    </row>
    <row r="5" spans="1:30" s="3" customFormat="1" ht="30" x14ac:dyDescent="0.25">
      <c r="A5" s="34"/>
      <c r="B5" s="34"/>
      <c r="C5" s="34"/>
      <c r="D5" s="34"/>
      <c r="E5" s="36"/>
      <c r="F5" s="36"/>
      <c r="G5" s="23" t="s">
        <v>97</v>
      </c>
      <c r="H5" s="23" t="s">
        <v>98</v>
      </c>
      <c r="I5" s="24" t="s">
        <v>21</v>
      </c>
      <c r="J5" s="23" t="s">
        <v>97</v>
      </c>
      <c r="K5" s="23" t="s">
        <v>98</v>
      </c>
      <c r="L5" s="24" t="s">
        <v>21</v>
      </c>
      <c r="M5" s="23" t="s">
        <v>97</v>
      </c>
      <c r="N5" s="23" t="s">
        <v>98</v>
      </c>
      <c r="O5" s="24" t="s">
        <v>21</v>
      </c>
      <c r="P5" s="23" t="s">
        <v>97</v>
      </c>
      <c r="Q5" s="23" t="s">
        <v>98</v>
      </c>
      <c r="R5" s="24" t="s">
        <v>21</v>
      </c>
      <c r="S5" s="25" t="s">
        <v>97</v>
      </c>
      <c r="T5" s="25" t="s">
        <v>98</v>
      </c>
      <c r="U5" s="24" t="s">
        <v>21</v>
      </c>
      <c r="V5" s="23" t="s">
        <v>97</v>
      </c>
      <c r="W5" s="23" t="s">
        <v>98</v>
      </c>
      <c r="X5" s="24" t="s">
        <v>21</v>
      </c>
      <c r="Y5" s="23" t="s">
        <v>97</v>
      </c>
      <c r="Z5" s="23" t="s">
        <v>98</v>
      </c>
      <c r="AA5" s="24" t="s">
        <v>21</v>
      </c>
      <c r="AB5" s="23" t="s">
        <v>97</v>
      </c>
      <c r="AC5" s="23" t="s">
        <v>98</v>
      </c>
      <c r="AD5" s="26" t="s">
        <v>21</v>
      </c>
    </row>
    <row r="6" spans="1:30" x14ac:dyDescent="0.25">
      <c r="A6" s="4">
        <v>1</v>
      </c>
      <c r="B6" s="4">
        <v>1</v>
      </c>
      <c r="C6" s="4">
        <v>60131503</v>
      </c>
      <c r="D6" s="8" t="s">
        <v>123</v>
      </c>
      <c r="E6" s="4" t="s">
        <v>3</v>
      </c>
      <c r="F6" s="4">
        <v>12</v>
      </c>
      <c r="G6" s="14"/>
      <c r="H6" s="14"/>
      <c r="I6" s="4"/>
      <c r="J6" s="17">
        <v>99538</v>
      </c>
      <c r="K6" s="17">
        <f>J6*F6</f>
        <v>1194456</v>
      </c>
      <c r="L6" s="18" t="s">
        <v>22</v>
      </c>
      <c r="M6" s="14"/>
      <c r="N6" s="14"/>
      <c r="O6" s="4"/>
      <c r="P6" s="14"/>
      <c r="Q6" s="14"/>
      <c r="R6" s="4"/>
      <c r="S6" s="15"/>
      <c r="T6" s="15"/>
      <c r="U6" s="4"/>
      <c r="V6" s="14"/>
      <c r="W6" s="14"/>
      <c r="X6" s="4"/>
      <c r="Y6" s="14"/>
      <c r="Z6" s="14"/>
      <c r="AA6" s="4"/>
      <c r="AB6" s="14"/>
      <c r="AC6" s="14"/>
      <c r="AD6" s="16"/>
    </row>
    <row r="7" spans="1:30" x14ac:dyDescent="0.25">
      <c r="A7" s="4">
        <v>2</v>
      </c>
      <c r="B7" s="4">
        <v>2</v>
      </c>
      <c r="C7" s="4">
        <v>60131503</v>
      </c>
      <c r="D7" s="8" t="s">
        <v>124</v>
      </c>
      <c r="E7" s="4" t="s">
        <v>3</v>
      </c>
      <c r="F7" s="4">
        <v>12</v>
      </c>
      <c r="G7" s="14">
        <v>59619</v>
      </c>
      <c r="H7" s="14">
        <f t="shared" ref="H7:H68" si="0">G7*F7</f>
        <v>715428</v>
      </c>
      <c r="I7" s="4" t="s">
        <v>23</v>
      </c>
      <c r="J7" s="17">
        <v>28972</v>
      </c>
      <c r="K7" s="17">
        <f t="shared" ref="K7:K9" si="1">J7*F7</f>
        <v>347664</v>
      </c>
      <c r="L7" s="18" t="s">
        <v>158</v>
      </c>
      <c r="M7" s="14"/>
      <c r="N7" s="14"/>
      <c r="O7" s="4"/>
      <c r="P7" s="14"/>
      <c r="Q7" s="14"/>
      <c r="R7" s="4"/>
      <c r="S7" s="15"/>
      <c r="T7" s="15"/>
      <c r="U7" s="4"/>
      <c r="V7" s="14"/>
      <c r="W7" s="14"/>
      <c r="X7" s="4"/>
      <c r="Y7" s="14"/>
      <c r="Z7" s="14"/>
      <c r="AA7" s="4"/>
      <c r="AB7" s="14"/>
      <c r="AC7" s="14"/>
      <c r="AD7" s="16"/>
    </row>
    <row r="8" spans="1:30" x14ac:dyDescent="0.25">
      <c r="A8" s="4">
        <v>3</v>
      </c>
      <c r="B8" s="4">
        <v>3</v>
      </c>
      <c r="C8" s="4">
        <v>26111702</v>
      </c>
      <c r="D8" s="8" t="s">
        <v>125</v>
      </c>
      <c r="E8" s="4" t="s">
        <v>3</v>
      </c>
      <c r="F8" s="4">
        <v>10</v>
      </c>
      <c r="G8" s="14">
        <v>76517</v>
      </c>
      <c r="H8" s="14">
        <f t="shared" si="0"/>
        <v>765170</v>
      </c>
      <c r="I8" s="4" t="s">
        <v>24</v>
      </c>
      <c r="J8" s="17">
        <v>52124</v>
      </c>
      <c r="K8" s="17">
        <f t="shared" si="1"/>
        <v>521240</v>
      </c>
      <c r="L8" s="18" t="s">
        <v>159</v>
      </c>
      <c r="M8" s="14"/>
      <c r="N8" s="14"/>
      <c r="O8" s="4"/>
      <c r="P8" s="14"/>
      <c r="Q8" s="14"/>
      <c r="R8" s="4"/>
      <c r="S8" s="15"/>
      <c r="T8" s="15"/>
      <c r="U8" s="4"/>
      <c r="V8" s="14"/>
      <c r="W8" s="14"/>
      <c r="X8" s="4"/>
      <c r="Y8" s="14"/>
      <c r="Z8" s="14"/>
      <c r="AA8" s="4"/>
      <c r="AB8" s="14"/>
      <c r="AC8" s="14"/>
      <c r="AD8" s="16"/>
    </row>
    <row r="9" spans="1:30" x14ac:dyDescent="0.25">
      <c r="A9" s="4">
        <v>4</v>
      </c>
      <c r="B9" s="4">
        <v>4</v>
      </c>
      <c r="C9" s="4">
        <v>60131506</v>
      </c>
      <c r="D9" s="8" t="s">
        <v>5</v>
      </c>
      <c r="E9" s="4" t="s">
        <v>3</v>
      </c>
      <c r="F9" s="4">
        <v>10</v>
      </c>
      <c r="G9" s="14">
        <v>191709</v>
      </c>
      <c r="H9" s="14">
        <f t="shared" si="0"/>
        <v>1917090</v>
      </c>
      <c r="I9" s="4" t="s">
        <v>25</v>
      </c>
      <c r="J9" s="17">
        <v>61928</v>
      </c>
      <c r="K9" s="17">
        <f t="shared" si="1"/>
        <v>619280</v>
      </c>
      <c r="L9" s="18" t="s">
        <v>160</v>
      </c>
      <c r="M9" s="14"/>
      <c r="N9" s="14"/>
      <c r="O9" s="4"/>
      <c r="P9" s="14"/>
      <c r="Q9" s="14"/>
      <c r="R9" s="4"/>
      <c r="S9" s="15"/>
      <c r="T9" s="15"/>
      <c r="U9" s="4"/>
      <c r="V9" s="14"/>
      <c r="W9" s="14"/>
      <c r="X9" s="4"/>
      <c r="Y9" s="14"/>
      <c r="Z9" s="14"/>
      <c r="AA9" s="4"/>
      <c r="AB9" s="14"/>
      <c r="AC9" s="14"/>
      <c r="AD9" s="16"/>
    </row>
    <row r="10" spans="1:30" ht="45" x14ac:dyDescent="0.25">
      <c r="A10" s="4">
        <v>5</v>
      </c>
      <c r="B10" s="4">
        <v>5</v>
      </c>
      <c r="C10" s="4">
        <v>52161547</v>
      </c>
      <c r="D10" s="8" t="s">
        <v>126</v>
      </c>
      <c r="E10" s="4" t="s">
        <v>3</v>
      </c>
      <c r="F10" s="4">
        <v>2</v>
      </c>
      <c r="G10" s="17">
        <v>1173697</v>
      </c>
      <c r="H10" s="17">
        <f t="shared" si="0"/>
        <v>2347394</v>
      </c>
      <c r="I10" s="18" t="s">
        <v>90</v>
      </c>
      <c r="J10" s="14">
        <v>1592973</v>
      </c>
      <c r="K10" s="14">
        <f>J10*F10</f>
        <v>3185946</v>
      </c>
      <c r="L10" s="4" t="s">
        <v>162</v>
      </c>
      <c r="M10" s="14"/>
      <c r="N10" s="14"/>
      <c r="O10" s="4"/>
      <c r="P10" s="14"/>
      <c r="Q10" s="14"/>
      <c r="R10" s="4"/>
      <c r="S10" s="15"/>
      <c r="T10" s="15"/>
      <c r="U10" s="4"/>
      <c r="V10" s="14"/>
      <c r="W10" s="14"/>
      <c r="X10" s="4"/>
      <c r="Y10" s="14"/>
      <c r="Z10" s="14"/>
      <c r="AA10" s="4"/>
      <c r="AB10" s="14"/>
      <c r="AC10" s="14"/>
      <c r="AD10" s="16"/>
    </row>
    <row r="11" spans="1:30" ht="30" x14ac:dyDescent="0.25">
      <c r="A11" s="4">
        <v>6</v>
      </c>
      <c r="B11" s="4">
        <v>6</v>
      </c>
      <c r="C11" s="4">
        <v>52161547</v>
      </c>
      <c r="D11" s="8" t="s">
        <v>127</v>
      </c>
      <c r="E11" s="4" t="s">
        <v>3</v>
      </c>
      <c r="F11" s="4">
        <v>1</v>
      </c>
      <c r="G11" s="17">
        <v>1530935</v>
      </c>
      <c r="H11" s="17">
        <f t="shared" si="0"/>
        <v>1530935</v>
      </c>
      <c r="I11" s="18" t="s">
        <v>26</v>
      </c>
      <c r="J11" s="14"/>
      <c r="K11" s="14"/>
      <c r="L11" s="4"/>
      <c r="M11" s="14"/>
      <c r="N11" s="14"/>
      <c r="O11" s="4"/>
      <c r="P11" s="14"/>
      <c r="Q11" s="14"/>
      <c r="R11" s="4"/>
      <c r="S11" s="15"/>
      <c r="T11" s="15"/>
      <c r="U11" s="4"/>
      <c r="V11" s="14"/>
      <c r="W11" s="14"/>
      <c r="X11" s="4"/>
      <c r="Y11" s="14"/>
      <c r="Z11" s="14"/>
      <c r="AA11" s="4"/>
      <c r="AB11" s="14"/>
      <c r="AC11" s="14"/>
      <c r="AD11" s="16"/>
    </row>
    <row r="12" spans="1:30" x14ac:dyDescent="0.25">
      <c r="A12" s="4">
        <v>7</v>
      </c>
      <c r="B12" s="4">
        <v>7</v>
      </c>
      <c r="C12" s="4">
        <v>60131505</v>
      </c>
      <c r="D12" s="8" t="s">
        <v>128</v>
      </c>
      <c r="E12" s="4" t="s">
        <v>3</v>
      </c>
      <c r="F12" s="4">
        <v>5</v>
      </c>
      <c r="G12" s="14">
        <v>57358</v>
      </c>
      <c r="H12" s="14">
        <f t="shared" si="0"/>
        <v>286790</v>
      </c>
      <c r="I12" s="4" t="s">
        <v>27</v>
      </c>
      <c r="J12" s="17">
        <v>45588</v>
      </c>
      <c r="K12" s="17">
        <f t="shared" ref="K12:K73" si="2">J12*F12</f>
        <v>227940</v>
      </c>
      <c r="L12" s="18" t="s">
        <v>28</v>
      </c>
      <c r="M12" s="14"/>
      <c r="N12" s="14"/>
      <c r="O12" s="4"/>
      <c r="P12" s="14"/>
      <c r="Q12" s="14"/>
      <c r="R12" s="4"/>
      <c r="S12" s="15"/>
      <c r="T12" s="15"/>
      <c r="U12" s="4"/>
      <c r="V12" s="14"/>
      <c r="W12" s="14"/>
      <c r="X12" s="4"/>
      <c r="Y12" s="14"/>
      <c r="Z12" s="14"/>
      <c r="AA12" s="4"/>
      <c r="AB12" s="14"/>
      <c r="AC12" s="14"/>
      <c r="AD12" s="16"/>
    </row>
    <row r="13" spans="1:30" x14ac:dyDescent="0.25">
      <c r="A13" s="4">
        <v>8</v>
      </c>
      <c r="B13" s="4">
        <v>8</v>
      </c>
      <c r="C13" s="4">
        <v>60131309</v>
      </c>
      <c r="D13" s="8" t="s">
        <v>129</v>
      </c>
      <c r="E13" s="4" t="s">
        <v>3</v>
      </c>
      <c r="F13" s="4">
        <v>1</v>
      </c>
      <c r="G13" s="17">
        <v>1557829</v>
      </c>
      <c r="H13" s="17">
        <f t="shared" si="0"/>
        <v>1557829</v>
      </c>
      <c r="I13" s="18" t="s">
        <v>29</v>
      </c>
      <c r="J13" s="14">
        <v>2339147</v>
      </c>
      <c r="K13" s="14">
        <f t="shared" si="2"/>
        <v>2339147</v>
      </c>
      <c r="L13" s="4" t="s">
        <v>171</v>
      </c>
      <c r="M13" s="14"/>
      <c r="N13" s="14"/>
      <c r="O13" s="4"/>
      <c r="P13" s="14"/>
      <c r="Q13" s="14"/>
      <c r="R13" s="4"/>
      <c r="S13" s="15"/>
      <c r="T13" s="15"/>
      <c r="U13" s="4"/>
      <c r="V13" s="14"/>
      <c r="W13" s="14"/>
      <c r="X13" s="4"/>
      <c r="Y13" s="14"/>
      <c r="Z13" s="14"/>
      <c r="AA13" s="4"/>
      <c r="AB13" s="14"/>
      <c r="AC13" s="14"/>
      <c r="AD13" s="16"/>
    </row>
    <row r="14" spans="1:30" x14ac:dyDescent="0.25">
      <c r="A14" s="4">
        <v>9</v>
      </c>
      <c r="B14" s="4">
        <v>9</v>
      </c>
      <c r="C14" s="4">
        <v>60131507</v>
      </c>
      <c r="D14" s="8" t="s">
        <v>130</v>
      </c>
      <c r="E14" s="4" t="s">
        <v>3</v>
      </c>
      <c r="F14" s="4">
        <v>4</v>
      </c>
      <c r="G14" s="14"/>
      <c r="H14" s="14"/>
      <c r="I14" s="4"/>
      <c r="J14" s="17">
        <v>411444</v>
      </c>
      <c r="K14" s="17">
        <f t="shared" si="2"/>
        <v>1645776</v>
      </c>
      <c r="L14" s="18" t="s">
        <v>30</v>
      </c>
      <c r="M14" s="14"/>
      <c r="N14" s="14"/>
      <c r="O14" s="4"/>
      <c r="P14" s="14"/>
      <c r="Q14" s="14"/>
      <c r="R14" s="4"/>
      <c r="S14" s="15"/>
      <c r="T14" s="15"/>
      <c r="U14" s="4"/>
      <c r="V14" s="14"/>
      <c r="W14" s="14"/>
      <c r="X14" s="4"/>
      <c r="Y14" s="14"/>
      <c r="Z14" s="14"/>
      <c r="AA14" s="4"/>
      <c r="AB14" s="14"/>
      <c r="AC14" s="14"/>
      <c r="AD14" s="16"/>
    </row>
    <row r="15" spans="1:30" x14ac:dyDescent="0.25">
      <c r="A15" s="4">
        <v>10</v>
      </c>
      <c r="B15" s="4">
        <v>10</v>
      </c>
      <c r="C15" s="4">
        <v>60131444</v>
      </c>
      <c r="D15" s="8" t="s">
        <v>131</v>
      </c>
      <c r="E15" s="4" t="s">
        <v>3</v>
      </c>
      <c r="F15" s="4">
        <v>1</v>
      </c>
      <c r="G15" s="17">
        <v>706503</v>
      </c>
      <c r="H15" s="17">
        <f t="shared" si="0"/>
        <v>706503</v>
      </c>
      <c r="I15" s="18" t="s">
        <v>31</v>
      </c>
      <c r="J15" s="14">
        <v>1764706</v>
      </c>
      <c r="K15" s="14">
        <f t="shared" si="2"/>
        <v>1764706</v>
      </c>
      <c r="L15" s="4" t="s">
        <v>163</v>
      </c>
      <c r="M15" s="14"/>
      <c r="N15" s="14"/>
      <c r="O15" s="4"/>
      <c r="P15" s="14"/>
      <c r="Q15" s="14"/>
      <c r="R15" s="4"/>
      <c r="S15" s="15"/>
      <c r="T15" s="15"/>
      <c r="U15" s="4"/>
      <c r="V15" s="14"/>
      <c r="W15" s="14"/>
      <c r="X15" s="4"/>
      <c r="Y15" s="14"/>
      <c r="Z15" s="14"/>
      <c r="AA15" s="4"/>
      <c r="AB15" s="14"/>
      <c r="AC15" s="14"/>
      <c r="AD15" s="16"/>
    </row>
    <row r="16" spans="1:30" x14ac:dyDescent="0.25">
      <c r="A16" s="4">
        <v>11</v>
      </c>
      <c r="B16" s="4">
        <v>11</v>
      </c>
      <c r="C16" s="4">
        <v>60131445</v>
      </c>
      <c r="D16" s="8" t="s">
        <v>132</v>
      </c>
      <c r="E16" s="4" t="s">
        <v>3</v>
      </c>
      <c r="F16" s="4">
        <v>1</v>
      </c>
      <c r="G16" s="17">
        <v>652001</v>
      </c>
      <c r="H16" s="17">
        <f t="shared" si="0"/>
        <v>652001</v>
      </c>
      <c r="I16" s="18" t="s">
        <v>32</v>
      </c>
      <c r="J16" s="14">
        <v>664806</v>
      </c>
      <c r="K16" s="14">
        <f t="shared" si="2"/>
        <v>664806</v>
      </c>
      <c r="L16" s="4" t="s">
        <v>161</v>
      </c>
      <c r="M16" s="14"/>
      <c r="N16" s="14"/>
      <c r="O16" s="4"/>
      <c r="P16" s="14"/>
      <c r="Q16" s="14"/>
      <c r="R16" s="4"/>
      <c r="S16" s="15"/>
      <c r="T16" s="15"/>
      <c r="U16" s="4"/>
      <c r="V16" s="14"/>
      <c r="W16" s="14"/>
      <c r="X16" s="4"/>
      <c r="Y16" s="14"/>
      <c r="Z16" s="14"/>
      <c r="AA16" s="4"/>
      <c r="AB16" s="14"/>
      <c r="AC16" s="14"/>
      <c r="AD16" s="16"/>
    </row>
    <row r="17" spans="1:30" ht="30" x14ac:dyDescent="0.25">
      <c r="A17" s="4">
        <v>12</v>
      </c>
      <c r="B17" s="4">
        <v>12</v>
      </c>
      <c r="C17" s="4">
        <v>60131520</v>
      </c>
      <c r="D17" s="8" t="s">
        <v>133</v>
      </c>
      <c r="E17" s="4" t="s">
        <v>13</v>
      </c>
      <c r="F17" s="4">
        <v>10</v>
      </c>
      <c r="G17" s="17">
        <v>10829</v>
      </c>
      <c r="H17" s="17">
        <f t="shared" si="0"/>
        <v>108290</v>
      </c>
      <c r="I17" s="18" t="s">
        <v>33</v>
      </c>
      <c r="J17" s="14">
        <v>38889</v>
      </c>
      <c r="K17" s="14">
        <f t="shared" si="2"/>
        <v>388890</v>
      </c>
      <c r="L17" s="4" t="s">
        <v>34</v>
      </c>
      <c r="M17" s="14"/>
      <c r="N17" s="14"/>
      <c r="O17" s="4"/>
      <c r="P17" s="14"/>
      <c r="Q17" s="14"/>
      <c r="R17" s="4"/>
      <c r="S17" s="15"/>
      <c r="T17" s="15"/>
      <c r="U17" s="4"/>
      <c r="V17" s="14"/>
      <c r="W17" s="14"/>
      <c r="X17" s="4"/>
      <c r="Y17" s="14"/>
      <c r="Z17" s="14"/>
      <c r="AA17" s="4"/>
      <c r="AB17" s="14"/>
      <c r="AC17" s="14"/>
      <c r="AD17" s="16"/>
    </row>
    <row r="18" spans="1:30" ht="30" x14ac:dyDescent="0.25">
      <c r="A18" s="4">
        <v>13</v>
      </c>
      <c r="B18" s="4">
        <v>13</v>
      </c>
      <c r="C18" s="4">
        <v>52161551</v>
      </c>
      <c r="D18" s="8" t="s">
        <v>134</v>
      </c>
      <c r="E18" s="4" t="s">
        <v>3</v>
      </c>
      <c r="F18" s="4">
        <v>1</v>
      </c>
      <c r="G18" s="14"/>
      <c r="H18" s="14"/>
      <c r="I18" s="4"/>
      <c r="J18" s="14"/>
      <c r="K18" s="14"/>
      <c r="L18" s="4"/>
      <c r="M18" s="14"/>
      <c r="N18" s="14"/>
      <c r="O18" s="4"/>
      <c r="P18" s="17">
        <v>488365</v>
      </c>
      <c r="Q18" s="17">
        <f t="shared" ref="Q18:Q65" si="3">P18*F18</f>
        <v>488365</v>
      </c>
      <c r="R18" s="18" t="s">
        <v>88</v>
      </c>
      <c r="S18" s="15"/>
      <c r="T18" s="15"/>
      <c r="U18" s="4"/>
      <c r="V18" s="14"/>
      <c r="W18" s="14"/>
      <c r="X18" s="4"/>
      <c r="Y18" s="14"/>
      <c r="Z18" s="14"/>
      <c r="AA18" s="4"/>
      <c r="AB18" s="14"/>
      <c r="AC18" s="14"/>
      <c r="AD18" s="16"/>
    </row>
    <row r="19" spans="1:30" x14ac:dyDescent="0.25">
      <c r="A19" s="4">
        <v>14</v>
      </c>
      <c r="B19" s="4">
        <v>14</v>
      </c>
      <c r="C19" s="4">
        <v>52161520</v>
      </c>
      <c r="D19" s="8" t="s">
        <v>135</v>
      </c>
      <c r="E19" s="4" t="s">
        <v>3</v>
      </c>
      <c r="F19" s="4">
        <v>4</v>
      </c>
      <c r="G19" s="14"/>
      <c r="H19" s="14"/>
      <c r="I19" s="4"/>
      <c r="J19" s="17">
        <v>685741</v>
      </c>
      <c r="K19" s="17">
        <f t="shared" si="2"/>
        <v>2742964</v>
      </c>
      <c r="L19" s="18" t="s">
        <v>35</v>
      </c>
      <c r="M19" s="14">
        <v>902615</v>
      </c>
      <c r="N19" s="14">
        <f t="shared" ref="N19:N70" si="4">M19*F19</f>
        <v>3610460</v>
      </c>
      <c r="O19" s="4" t="s">
        <v>36</v>
      </c>
      <c r="P19" s="14"/>
      <c r="Q19" s="14"/>
      <c r="R19" s="4"/>
      <c r="S19" s="15"/>
      <c r="T19" s="15"/>
      <c r="U19" s="4"/>
      <c r="V19" s="14"/>
      <c r="W19" s="14"/>
      <c r="X19" s="4"/>
      <c r="Y19" s="14"/>
      <c r="Z19" s="14"/>
      <c r="AA19" s="4"/>
      <c r="AB19" s="14"/>
      <c r="AC19" s="14"/>
      <c r="AD19" s="16"/>
    </row>
    <row r="20" spans="1:30" ht="30" x14ac:dyDescent="0.25">
      <c r="A20" s="4">
        <v>15</v>
      </c>
      <c r="B20" s="4">
        <v>15</v>
      </c>
      <c r="C20" s="4">
        <v>60131506</v>
      </c>
      <c r="D20" s="8" t="s">
        <v>136</v>
      </c>
      <c r="E20" s="4" t="s">
        <v>3</v>
      </c>
      <c r="F20" s="4">
        <v>20</v>
      </c>
      <c r="G20" s="14"/>
      <c r="H20" s="14"/>
      <c r="I20" s="4"/>
      <c r="J20" s="17">
        <v>66993</v>
      </c>
      <c r="K20" s="17">
        <f t="shared" si="2"/>
        <v>1339860</v>
      </c>
      <c r="L20" s="18" t="s">
        <v>164</v>
      </c>
      <c r="M20" s="14">
        <v>88655</v>
      </c>
      <c r="N20" s="14">
        <f t="shared" si="4"/>
        <v>1773100</v>
      </c>
      <c r="O20" s="4" t="s">
        <v>37</v>
      </c>
      <c r="P20" s="14"/>
      <c r="Q20" s="14"/>
      <c r="R20" s="4"/>
      <c r="S20" s="15">
        <v>83300</v>
      </c>
      <c r="T20" s="15">
        <f t="shared" ref="T20:T70" si="5">S20*F20</f>
        <v>1666000</v>
      </c>
      <c r="U20" s="4" t="s">
        <v>38</v>
      </c>
      <c r="V20" s="14"/>
      <c r="W20" s="14"/>
      <c r="X20" s="4"/>
      <c r="Y20" s="14"/>
      <c r="Z20" s="14"/>
      <c r="AA20" s="4"/>
      <c r="AB20" s="14"/>
      <c r="AC20" s="14"/>
      <c r="AD20" s="16"/>
    </row>
    <row r="21" spans="1:30" x14ac:dyDescent="0.25">
      <c r="A21" s="4">
        <v>16</v>
      </c>
      <c r="B21" s="4">
        <v>16</v>
      </c>
      <c r="C21" s="4">
        <v>39121440</v>
      </c>
      <c r="D21" s="8" t="s">
        <v>6</v>
      </c>
      <c r="E21" s="4" t="s">
        <v>3</v>
      </c>
      <c r="F21" s="4">
        <v>6</v>
      </c>
      <c r="G21" s="14"/>
      <c r="H21" s="14"/>
      <c r="I21" s="4"/>
      <c r="J21" s="17">
        <v>76806</v>
      </c>
      <c r="K21" s="17">
        <f t="shared" si="2"/>
        <v>460836</v>
      </c>
      <c r="L21" s="18" t="s">
        <v>39</v>
      </c>
      <c r="M21" s="14"/>
      <c r="N21" s="14"/>
      <c r="O21" s="4"/>
      <c r="P21" s="14">
        <v>81796</v>
      </c>
      <c r="Q21" s="14">
        <f t="shared" si="3"/>
        <v>490776</v>
      </c>
      <c r="R21" s="4" t="s">
        <v>40</v>
      </c>
      <c r="S21" s="15"/>
      <c r="T21" s="15"/>
      <c r="U21" s="4"/>
      <c r="V21" s="14"/>
      <c r="W21" s="14"/>
      <c r="X21" s="4"/>
      <c r="Y21" s="14"/>
      <c r="Z21" s="14"/>
      <c r="AA21" s="4"/>
      <c r="AB21" s="14"/>
      <c r="AC21" s="14"/>
      <c r="AD21" s="16"/>
    </row>
    <row r="22" spans="1:30" x14ac:dyDescent="0.25">
      <c r="A22" s="4">
        <v>17</v>
      </c>
      <c r="B22" s="4">
        <v>17</v>
      </c>
      <c r="C22" s="4">
        <v>60131507</v>
      </c>
      <c r="D22" s="8" t="s">
        <v>137</v>
      </c>
      <c r="E22" s="4" t="s">
        <v>3</v>
      </c>
      <c r="F22" s="4">
        <v>1</v>
      </c>
      <c r="G22" s="14"/>
      <c r="H22" s="14"/>
      <c r="I22" s="4"/>
      <c r="J22" s="17">
        <v>555392</v>
      </c>
      <c r="K22" s="17">
        <f t="shared" si="2"/>
        <v>555392</v>
      </c>
      <c r="L22" s="18" t="s">
        <v>165</v>
      </c>
      <c r="M22" s="14"/>
      <c r="N22" s="14"/>
      <c r="O22" s="4"/>
      <c r="P22" s="14">
        <v>855727</v>
      </c>
      <c r="Q22" s="14">
        <f t="shared" si="3"/>
        <v>855727</v>
      </c>
      <c r="R22" s="4" t="s">
        <v>41</v>
      </c>
      <c r="S22" s="15"/>
      <c r="T22" s="15"/>
      <c r="U22" s="4"/>
      <c r="V22" s="14"/>
      <c r="W22" s="14"/>
      <c r="X22" s="4"/>
      <c r="Y22" s="14"/>
      <c r="Z22" s="14"/>
      <c r="AA22" s="4"/>
      <c r="AB22" s="14"/>
      <c r="AC22" s="14"/>
      <c r="AD22" s="16"/>
    </row>
    <row r="23" spans="1:30" x14ac:dyDescent="0.25">
      <c r="A23" s="4">
        <v>18</v>
      </c>
      <c r="B23" s="4">
        <v>18</v>
      </c>
      <c r="C23" s="4">
        <v>45111719</v>
      </c>
      <c r="D23" s="8" t="s">
        <v>138</v>
      </c>
      <c r="E23" s="4" t="s">
        <v>3</v>
      </c>
      <c r="F23" s="4">
        <v>3</v>
      </c>
      <c r="G23" s="14"/>
      <c r="H23" s="14"/>
      <c r="I23" s="4"/>
      <c r="J23" s="17">
        <v>710694</v>
      </c>
      <c r="K23" s="17">
        <f t="shared" si="2"/>
        <v>2132082</v>
      </c>
      <c r="L23" s="18" t="s">
        <v>172</v>
      </c>
      <c r="M23" s="14">
        <v>1689800</v>
      </c>
      <c r="N23" s="14">
        <f t="shared" si="4"/>
        <v>5069400</v>
      </c>
      <c r="O23" s="4" t="s">
        <v>89</v>
      </c>
      <c r="P23" s="14"/>
      <c r="Q23" s="14"/>
      <c r="R23" s="4"/>
      <c r="S23" s="15"/>
      <c r="T23" s="15"/>
      <c r="U23" s="4"/>
      <c r="V23" s="14"/>
      <c r="W23" s="14"/>
      <c r="X23" s="4"/>
      <c r="Y23" s="14"/>
      <c r="Z23" s="14"/>
      <c r="AA23" s="4"/>
      <c r="AB23" s="14"/>
      <c r="AC23" s="14"/>
      <c r="AD23" s="16"/>
    </row>
    <row r="24" spans="1:30" ht="30" x14ac:dyDescent="0.25">
      <c r="A24" s="4">
        <v>19</v>
      </c>
      <c r="B24" s="4">
        <v>19</v>
      </c>
      <c r="C24" s="4">
        <v>60131401</v>
      </c>
      <c r="D24" s="8" t="s">
        <v>139</v>
      </c>
      <c r="E24" s="4" t="s">
        <v>3</v>
      </c>
      <c r="F24" s="4">
        <v>1</v>
      </c>
      <c r="G24" s="17">
        <v>2162111</v>
      </c>
      <c r="H24" s="17">
        <f t="shared" si="0"/>
        <v>2162111</v>
      </c>
      <c r="I24" s="18" t="s">
        <v>42</v>
      </c>
      <c r="J24" s="14"/>
      <c r="K24" s="14"/>
      <c r="L24" s="4"/>
      <c r="M24" s="14"/>
      <c r="N24" s="14"/>
      <c r="O24" s="4"/>
      <c r="P24" s="14"/>
      <c r="Q24" s="14"/>
      <c r="R24" s="4"/>
      <c r="S24" s="15"/>
      <c r="T24" s="15"/>
      <c r="U24" s="4"/>
      <c r="V24" s="14"/>
      <c r="W24" s="14"/>
      <c r="X24" s="4"/>
      <c r="Y24" s="14"/>
      <c r="Z24" s="14"/>
      <c r="AA24" s="4"/>
      <c r="AB24" s="14"/>
      <c r="AC24" s="14"/>
      <c r="AD24" s="16"/>
    </row>
    <row r="25" spans="1:30" x14ac:dyDescent="0.25">
      <c r="A25" s="4">
        <v>20</v>
      </c>
      <c r="B25" s="4">
        <v>20</v>
      </c>
      <c r="C25" s="4">
        <v>60131401</v>
      </c>
      <c r="D25" s="8" t="s">
        <v>140</v>
      </c>
      <c r="E25" s="4" t="s">
        <v>3</v>
      </c>
      <c r="F25" s="4">
        <v>1</v>
      </c>
      <c r="G25" s="17">
        <v>289884</v>
      </c>
      <c r="H25" s="17">
        <f t="shared" si="0"/>
        <v>289884</v>
      </c>
      <c r="I25" s="18" t="s">
        <v>43</v>
      </c>
      <c r="J25" s="14">
        <v>314243</v>
      </c>
      <c r="K25" s="14">
        <f t="shared" si="2"/>
        <v>314243</v>
      </c>
      <c r="L25" s="4" t="s">
        <v>166</v>
      </c>
      <c r="M25" s="14"/>
      <c r="N25" s="14"/>
      <c r="O25" s="4"/>
      <c r="P25" s="14"/>
      <c r="Q25" s="14"/>
      <c r="R25" s="4"/>
      <c r="S25" s="15"/>
      <c r="T25" s="15"/>
      <c r="U25" s="4"/>
      <c r="V25" s="14"/>
      <c r="W25" s="14"/>
      <c r="X25" s="4"/>
      <c r="Y25" s="14"/>
      <c r="Z25" s="14"/>
      <c r="AA25" s="4"/>
      <c r="AB25" s="14"/>
      <c r="AC25" s="14"/>
      <c r="AD25" s="16"/>
    </row>
    <row r="26" spans="1:30" ht="30" x14ac:dyDescent="0.25">
      <c r="A26" s="4">
        <v>21</v>
      </c>
      <c r="B26" s="4">
        <v>21</v>
      </c>
      <c r="C26" s="4">
        <v>45111719</v>
      </c>
      <c r="D26" s="8" t="s">
        <v>141</v>
      </c>
      <c r="E26" s="4" t="s">
        <v>3</v>
      </c>
      <c r="F26" s="4">
        <v>4</v>
      </c>
      <c r="G26" s="14"/>
      <c r="H26" s="14"/>
      <c r="I26" s="4"/>
      <c r="J26" s="14">
        <v>490032</v>
      </c>
      <c r="K26" s="14">
        <f t="shared" si="2"/>
        <v>1960128</v>
      </c>
      <c r="L26" s="4" t="s">
        <v>167</v>
      </c>
      <c r="M26" s="14"/>
      <c r="N26" s="14"/>
      <c r="O26" s="4"/>
      <c r="P26" s="14"/>
      <c r="Q26" s="14"/>
      <c r="R26" s="4"/>
      <c r="S26" s="15"/>
      <c r="T26" s="15"/>
      <c r="U26" s="4"/>
      <c r="V26" s="17">
        <v>180000</v>
      </c>
      <c r="W26" s="17">
        <f t="shared" ref="W26:W69" si="6">V26*F26</f>
        <v>720000</v>
      </c>
      <c r="X26" s="18" t="s">
        <v>44</v>
      </c>
      <c r="Y26" s="14"/>
      <c r="Z26" s="14"/>
      <c r="AA26" s="4"/>
      <c r="AB26" s="14"/>
      <c r="AC26" s="14"/>
      <c r="AD26" s="16"/>
    </row>
    <row r="27" spans="1:30" ht="30" x14ac:dyDescent="0.25">
      <c r="A27" s="4">
        <v>22</v>
      </c>
      <c r="B27" s="4">
        <v>22</v>
      </c>
      <c r="C27" s="4">
        <v>45111616</v>
      </c>
      <c r="D27" s="8" t="s">
        <v>142</v>
      </c>
      <c r="E27" s="4" t="s">
        <v>3</v>
      </c>
      <c r="F27" s="4">
        <v>3</v>
      </c>
      <c r="G27" s="17">
        <v>2287775</v>
      </c>
      <c r="H27" s="17">
        <f t="shared" si="0"/>
        <v>6863325</v>
      </c>
      <c r="I27" s="18" t="s">
        <v>45</v>
      </c>
      <c r="J27" s="14"/>
      <c r="K27" s="14"/>
      <c r="L27" s="4"/>
      <c r="M27" s="14"/>
      <c r="N27" s="14"/>
      <c r="O27" s="4"/>
      <c r="P27" s="14"/>
      <c r="Q27" s="14"/>
      <c r="R27" s="4"/>
      <c r="S27" s="15"/>
      <c r="T27" s="15"/>
      <c r="U27" s="4"/>
      <c r="V27" s="14"/>
      <c r="W27" s="14"/>
      <c r="X27" s="4"/>
      <c r="Y27" s="14"/>
      <c r="Z27" s="14"/>
      <c r="AA27" s="4"/>
      <c r="AB27" s="14"/>
      <c r="AC27" s="14"/>
      <c r="AD27" s="16"/>
    </row>
    <row r="28" spans="1:30" ht="30" x14ac:dyDescent="0.25">
      <c r="A28" s="4">
        <v>23</v>
      </c>
      <c r="B28" s="4">
        <v>23</v>
      </c>
      <c r="C28" s="4">
        <v>60131403</v>
      </c>
      <c r="D28" s="8" t="s">
        <v>143</v>
      </c>
      <c r="E28" s="4" t="s">
        <v>3</v>
      </c>
      <c r="F28" s="4">
        <v>10</v>
      </c>
      <c r="G28" s="14"/>
      <c r="H28" s="14"/>
      <c r="I28" s="4"/>
      <c r="J28" s="14">
        <v>122549</v>
      </c>
      <c r="K28" s="14">
        <f t="shared" si="2"/>
        <v>1225490</v>
      </c>
      <c r="L28" s="4" t="s">
        <v>168</v>
      </c>
      <c r="M28" s="14"/>
      <c r="N28" s="14"/>
      <c r="O28" s="4"/>
      <c r="P28" s="17">
        <v>43247</v>
      </c>
      <c r="Q28" s="17">
        <f t="shared" si="3"/>
        <v>432470</v>
      </c>
      <c r="R28" s="18" t="s">
        <v>46</v>
      </c>
      <c r="S28" s="15"/>
      <c r="T28" s="15"/>
      <c r="U28" s="4"/>
      <c r="V28" s="14"/>
      <c r="W28" s="14"/>
      <c r="X28" s="4"/>
      <c r="Y28" s="14"/>
      <c r="Z28" s="14"/>
      <c r="AA28" s="4"/>
      <c r="AB28" s="14"/>
      <c r="AC28" s="14"/>
      <c r="AD28" s="16"/>
    </row>
    <row r="29" spans="1:30" x14ac:dyDescent="0.25">
      <c r="A29" s="4">
        <v>24</v>
      </c>
      <c r="B29" s="4">
        <v>24</v>
      </c>
      <c r="C29" s="4">
        <v>60131452</v>
      </c>
      <c r="D29" s="8" t="s">
        <v>144</v>
      </c>
      <c r="E29" s="4" t="s">
        <v>13</v>
      </c>
      <c r="F29" s="4">
        <v>10</v>
      </c>
      <c r="G29" s="14">
        <v>36414</v>
      </c>
      <c r="H29" s="14">
        <f t="shared" si="0"/>
        <v>364140</v>
      </c>
      <c r="I29" s="4" t="s">
        <v>47</v>
      </c>
      <c r="J29" s="14">
        <v>148529</v>
      </c>
      <c r="K29" s="14">
        <f t="shared" si="2"/>
        <v>1485290</v>
      </c>
      <c r="L29" s="4" t="s">
        <v>169</v>
      </c>
      <c r="M29" s="14"/>
      <c r="N29" s="14"/>
      <c r="O29" s="4"/>
      <c r="P29" s="17">
        <v>20009</v>
      </c>
      <c r="Q29" s="17">
        <f t="shared" si="3"/>
        <v>200090</v>
      </c>
      <c r="R29" s="18" t="s">
        <v>48</v>
      </c>
      <c r="S29" s="15"/>
      <c r="T29" s="15"/>
      <c r="U29" s="4"/>
      <c r="V29" s="14"/>
      <c r="W29" s="14"/>
      <c r="X29" s="4"/>
      <c r="Y29" s="14"/>
      <c r="Z29" s="14"/>
      <c r="AA29" s="4"/>
      <c r="AB29" s="14"/>
      <c r="AC29" s="14"/>
      <c r="AD29" s="16"/>
    </row>
    <row r="30" spans="1:30" x14ac:dyDescent="0.25">
      <c r="A30" s="4">
        <v>25</v>
      </c>
      <c r="B30" s="4">
        <v>25</v>
      </c>
      <c r="C30" s="4">
        <v>52161611</v>
      </c>
      <c r="D30" s="8" t="s">
        <v>145</v>
      </c>
      <c r="E30" s="4" t="s">
        <v>3</v>
      </c>
      <c r="F30" s="4">
        <v>4</v>
      </c>
      <c r="G30" s="14"/>
      <c r="H30" s="14"/>
      <c r="I30" s="4"/>
      <c r="J30" s="17">
        <v>81536</v>
      </c>
      <c r="K30" s="17">
        <f t="shared" si="2"/>
        <v>326144</v>
      </c>
      <c r="L30" s="18" t="s">
        <v>170</v>
      </c>
      <c r="M30" s="14"/>
      <c r="N30" s="14"/>
      <c r="O30" s="4"/>
      <c r="P30" s="14"/>
      <c r="Q30" s="14"/>
      <c r="R30" s="4"/>
      <c r="S30" s="15"/>
      <c r="T30" s="15"/>
      <c r="U30" s="4"/>
      <c r="V30" s="14"/>
      <c r="W30" s="14"/>
      <c r="X30" s="4"/>
      <c r="Y30" s="14"/>
      <c r="Z30" s="14"/>
      <c r="AA30" s="4"/>
      <c r="AB30" s="14"/>
      <c r="AC30" s="14"/>
      <c r="AD30" s="16"/>
    </row>
    <row r="31" spans="1:30" ht="45" x14ac:dyDescent="0.25">
      <c r="A31" s="4">
        <v>26</v>
      </c>
      <c r="B31" s="4">
        <v>26</v>
      </c>
      <c r="C31" s="4">
        <v>60131001</v>
      </c>
      <c r="D31" s="8" t="s">
        <v>146</v>
      </c>
      <c r="E31" s="4" t="s">
        <v>3</v>
      </c>
      <c r="F31" s="4">
        <v>2</v>
      </c>
      <c r="G31" s="17">
        <v>1609951</v>
      </c>
      <c r="H31" s="17">
        <f t="shared" si="0"/>
        <v>3219902</v>
      </c>
      <c r="I31" s="18" t="s">
        <v>49</v>
      </c>
      <c r="J31" s="14"/>
      <c r="K31" s="14"/>
      <c r="L31" s="4"/>
      <c r="M31" s="14"/>
      <c r="N31" s="14"/>
      <c r="O31" s="4"/>
      <c r="P31" s="14"/>
      <c r="Q31" s="14"/>
      <c r="R31" s="4"/>
      <c r="S31" s="15"/>
      <c r="T31" s="15"/>
      <c r="U31" s="4"/>
      <c r="V31" s="14"/>
      <c r="W31" s="14"/>
      <c r="X31" s="4"/>
      <c r="Y31" s="14"/>
      <c r="Z31" s="14"/>
      <c r="AA31" s="4"/>
      <c r="AB31" s="14"/>
      <c r="AC31" s="14"/>
      <c r="AD31" s="16"/>
    </row>
    <row r="32" spans="1:30" ht="30" x14ac:dyDescent="0.25">
      <c r="A32" s="4">
        <v>27</v>
      </c>
      <c r="B32" s="4">
        <v>27</v>
      </c>
      <c r="C32" s="4">
        <v>60131518</v>
      </c>
      <c r="D32" s="8" t="s">
        <v>147</v>
      </c>
      <c r="E32" s="4" t="s">
        <v>3</v>
      </c>
      <c r="F32" s="4">
        <v>4</v>
      </c>
      <c r="G32" s="14"/>
      <c r="H32" s="14"/>
      <c r="I32" s="4"/>
      <c r="J32" s="17">
        <v>77583</v>
      </c>
      <c r="K32" s="17">
        <f t="shared" si="2"/>
        <v>310332</v>
      </c>
      <c r="L32" s="18" t="s">
        <v>50</v>
      </c>
      <c r="M32" s="14"/>
      <c r="N32" s="14"/>
      <c r="O32" s="4"/>
      <c r="P32" s="14"/>
      <c r="Q32" s="14"/>
      <c r="R32" s="4"/>
      <c r="S32" s="15"/>
      <c r="T32" s="15"/>
      <c r="U32" s="4"/>
      <c r="V32" s="14"/>
      <c r="W32" s="14"/>
      <c r="X32" s="4"/>
      <c r="Y32" s="14"/>
      <c r="Z32" s="14"/>
      <c r="AA32" s="4"/>
      <c r="AB32" s="14"/>
      <c r="AC32" s="14"/>
      <c r="AD32" s="16"/>
    </row>
    <row r="33" spans="1:30" ht="30" x14ac:dyDescent="0.25">
      <c r="A33" s="4">
        <v>28</v>
      </c>
      <c r="B33" s="4">
        <v>28</v>
      </c>
      <c r="C33" s="4">
        <v>60121151</v>
      </c>
      <c r="D33" s="8" t="s">
        <v>148</v>
      </c>
      <c r="E33" s="4" t="s">
        <v>3</v>
      </c>
      <c r="F33" s="4">
        <v>7</v>
      </c>
      <c r="G33" s="14">
        <v>163387</v>
      </c>
      <c r="H33" s="14">
        <f t="shared" si="0"/>
        <v>1143709</v>
      </c>
      <c r="I33" s="4" t="s">
        <v>177</v>
      </c>
      <c r="J33" s="14"/>
      <c r="K33" s="14"/>
      <c r="L33" s="4"/>
      <c r="M33" s="14">
        <v>176715</v>
      </c>
      <c r="N33" s="14">
        <f t="shared" si="4"/>
        <v>1237005</v>
      </c>
      <c r="O33" s="4" t="s">
        <v>51</v>
      </c>
      <c r="P33" s="14"/>
      <c r="Q33" s="14"/>
      <c r="R33" s="4"/>
      <c r="S33" s="15"/>
      <c r="T33" s="15"/>
      <c r="U33" s="4"/>
      <c r="V33" s="14"/>
      <c r="W33" s="14"/>
      <c r="X33" s="4"/>
      <c r="Y33" s="14"/>
      <c r="Z33" s="14"/>
      <c r="AA33" s="4"/>
      <c r="AB33" s="17">
        <v>157500</v>
      </c>
      <c r="AC33" s="17">
        <f t="shared" ref="AC33:AC66" si="7">AB33*F33</f>
        <v>1102500</v>
      </c>
      <c r="AD33" s="19">
        <v>7709691876330</v>
      </c>
    </row>
    <row r="34" spans="1:30" ht="30" x14ac:dyDescent="0.25">
      <c r="A34" s="4">
        <v>29</v>
      </c>
      <c r="B34" s="4">
        <v>29</v>
      </c>
      <c r="C34" s="4">
        <v>60121125</v>
      </c>
      <c r="D34" s="8" t="s">
        <v>149</v>
      </c>
      <c r="E34" s="4" t="s">
        <v>3</v>
      </c>
      <c r="F34" s="4">
        <v>20</v>
      </c>
      <c r="G34" s="14"/>
      <c r="H34" s="14"/>
      <c r="I34" s="4"/>
      <c r="J34" s="17">
        <v>21732</v>
      </c>
      <c r="K34" s="17">
        <f t="shared" si="2"/>
        <v>434640</v>
      </c>
      <c r="L34" s="18" t="s">
        <v>52</v>
      </c>
      <c r="M34" s="14"/>
      <c r="N34" s="14"/>
      <c r="O34" s="4"/>
      <c r="P34" s="14"/>
      <c r="Q34" s="14"/>
      <c r="R34" s="4"/>
      <c r="S34" s="15"/>
      <c r="T34" s="15"/>
      <c r="U34" s="4"/>
      <c r="V34" s="14"/>
      <c r="W34" s="14"/>
      <c r="X34" s="4"/>
      <c r="Y34" s="14">
        <v>51765</v>
      </c>
      <c r="Z34" s="14">
        <f>Y34*F34</f>
        <v>1035300</v>
      </c>
      <c r="AA34" s="4" t="s">
        <v>53</v>
      </c>
      <c r="AB34" s="14"/>
      <c r="AC34" s="14"/>
      <c r="AD34" s="16"/>
    </row>
    <row r="35" spans="1:30" x14ac:dyDescent="0.25">
      <c r="A35" s="4">
        <v>30</v>
      </c>
      <c r="B35" s="4">
        <v>30</v>
      </c>
      <c r="C35" s="4">
        <v>39121440</v>
      </c>
      <c r="D35" s="8" t="s">
        <v>7</v>
      </c>
      <c r="E35" s="4" t="s">
        <v>3</v>
      </c>
      <c r="F35" s="4">
        <v>2</v>
      </c>
      <c r="G35" s="14"/>
      <c r="H35" s="14"/>
      <c r="I35" s="4"/>
      <c r="J35" s="14">
        <v>586991</v>
      </c>
      <c r="K35" s="14">
        <f t="shared" si="2"/>
        <v>1173982</v>
      </c>
      <c r="L35" s="4" t="s">
        <v>54</v>
      </c>
      <c r="M35" s="14"/>
      <c r="N35" s="14"/>
      <c r="O35" s="4"/>
      <c r="P35" s="14"/>
      <c r="Q35" s="14"/>
      <c r="R35" s="4"/>
      <c r="S35" s="15"/>
      <c r="T35" s="15"/>
      <c r="U35" s="4"/>
      <c r="V35" s="17">
        <v>445000</v>
      </c>
      <c r="W35" s="17">
        <f t="shared" si="6"/>
        <v>890000</v>
      </c>
      <c r="X35" s="18" t="s">
        <v>55</v>
      </c>
      <c r="Y35" s="14"/>
      <c r="Z35" s="14"/>
      <c r="AA35" s="4"/>
      <c r="AB35" s="14"/>
      <c r="AC35" s="14"/>
      <c r="AD35" s="16"/>
    </row>
    <row r="36" spans="1:30" x14ac:dyDescent="0.25">
      <c r="A36" s="4">
        <v>31</v>
      </c>
      <c r="B36" s="4">
        <v>31</v>
      </c>
      <c r="C36" s="4">
        <v>53131629</v>
      </c>
      <c r="D36" s="8" t="s">
        <v>8</v>
      </c>
      <c r="E36" s="4" t="s">
        <v>3</v>
      </c>
      <c r="F36" s="4">
        <v>15</v>
      </c>
      <c r="G36" s="14"/>
      <c r="H36" s="14"/>
      <c r="I36" s="4"/>
      <c r="J36" s="17">
        <v>11377</v>
      </c>
      <c r="K36" s="17">
        <f t="shared" si="2"/>
        <v>170655</v>
      </c>
      <c r="L36" s="18" t="s">
        <v>56</v>
      </c>
      <c r="M36" s="14"/>
      <c r="N36" s="14"/>
      <c r="O36" s="4"/>
      <c r="P36" s="14"/>
      <c r="Q36" s="14"/>
      <c r="R36" s="4"/>
      <c r="S36" s="15"/>
      <c r="T36" s="15"/>
      <c r="U36" s="4"/>
      <c r="V36" s="14"/>
      <c r="W36" s="14"/>
      <c r="X36" s="4"/>
      <c r="Y36" s="14"/>
      <c r="Z36" s="14"/>
      <c r="AA36" s="4"/>
      <c r="AB36" s="14"/>
      <c r="AC36" s="14"/>
      <c r="AD36" s="16"/>
    </row>
    <row r="37" spans="1:30" x14ac:dyDescent="0.25">
      <c r="A37" s="4">
        <v>32</v>
      </c>
      <c r="B37" s="4">
        <v>32</v>
      </c>
      <c r="C37" s="4">
        <v>53131629</v>
      </c>
      <c r="D37" s="8" t="s">
        <v>9</v>
      </c>
      <c r="E37" s="4" t="s">
        <v>3</v>
      </c>
      <c r="F37" s="4">
        <v>5</v>
      </c>
      <c r="G37" s="14"/>
      <c r="H37" s="14"/>
      <c r="I37" s="4"/>
      <c r="J37" s="17">
        <v>293889</v>
      </c>
      <c r="K37" s="17">
        <f t="shared" si="2"/>
        <v>1469445</v>
      </c>
      <c r="L37" s="18" t="s">
        <v>57</v>
      </c>
      <c r="M37" s="14"/>
      <c r="N37" s="14"/>
      <c r="O37" s="4"/>
      <c r="P37" s="14"/>
      <c r="Q37" s="14"/>
      <c r="R37" s="4"/>
      <c r="S37" s="15"/>
      <c r="T37" s="15"/>
      <c r="U37" s="4"/>
      <c r="V37" s="14"/>
      <c r="W37" s="14"/>
      <c r="X37" s="4"/>
      <c r="Y37" s="14"/>
      <c r="Z37" s="14"/>
      <c r="AA37" s="4"/>
      <c r="AB37" s="14"/>
      <c r="AC37" s="14"/>
      <c r="AD37" s="16"/>
    </row>
    <row r="38" spans="1:30" x14ac:dyDescent="0.25">
      <c r="A38" s="4">
        <v>33</v>
      </c>
      <c r="B38" s="4">
        <v>33</v>
      </c>
      <c r="C38" s="4">
        <v>53131629</v>
      </c>
      <c r="D38" s="8" t="s">
        <v>115</v>
      </c>
      <c r="E38" s="4" t="s">
        <v>3</v>
      </c>
      <c r="F38" s="4">
        <v>10</v>
      </c>
      <c r="G38" s="14"/>
      <c r="H38" s="14"/>
      <c r="I38" s="4"/>
      <c r="J38" s="14"/>
      <c r="K38" s="14"/>
      <c r="L38" s="4"/>
      <c r="M38" s="14"/>
      <c r="N38" s="14"/>
      <c r="O38" s="4"/>
      <c r="P38" s="14"/>
      <c r="Q38" s="14"/>
      <c r="R38" s="4"/>
      <c r="S38" s="15"/>
      <c r="T38" s="15"/>
      <c r="U38" s="4"/>
      <c r="V38" s="14"/>
      <c r="W38" s="14"/>
      <c r="X38" s="4"/>
      <c r="Y38" s="14"/>
      <c r="Z38" s="14"/>
      <c r="AA38" s="4"/>
      <c r="AB38" s="17">
        <v>31700</v>
      </c>
      <c r="AC38" s="17">
        <f t="shared" si="7"/>
        <v>317000</v>
      </c>
      <c r="AD38" s="19">
        <v>7707556820559</v>
      </c>
    </row>
    <row r="39" spans="1:30" ht="30" x14ac:dyDescent="0.25">
      <c r="A39" s="4">
        <v>34</v>
      </c>
      <c r="B39" s="4">
        <v>34</v>
      </c>
      <c r="C39" s="4">
        <v>53131629</v>
      </c>
      <c r="D39" s="8" t="s">
        <v>150</v>
      </c>
      <c r="E39" s="4" t="s">
        <v>3</v>
      </c>
      <c r="F39" s="4">
        <v>10</v>
      </c>
      <c r="G39" s="14"/>
      <c r="H39" s="14"/>
      <c r="I39" s="4"/>
      <c r="J39" s="14"/>
      <c r="K39" s="14"/>
      <c r="L39" s="4"/>
      <c r="M39" s="14"/>
      <c r="N39" s="14"/>
      <c r="O39" s="4"/>
      <c r="P39" s="14"/>
      <c r="Q39" s="14"/>
      <c r="R39" s="4"/>
      <c r="S39" s="15"/>
      <c r="T39" s="15"/>
      <c r="U39" s="4"/>
      <c r="V39" s="17">
        <v>18000</v>
      </c>
      <c r="W39" s="17">
        <f t="shared" si="6"/>
        <v>180000</v>
      </c>
      <c r="X39" s="18" t="s">
        <v>58</v>
      </c>
      <c r="Y39" s="14"/>
      <c r="Z39" s="14"/>
      <c r="AA39" s="4"/>
      <c r="AB39" s="14"/>
      <c r="AC39" s="14"/>
      <c r="AD39" s="16"/>
    </row>
    <row r="40" spans="1:30" x14ac:dyDescent="0.25">
      <c r="A40" s="4">
        <v>35</v>
      </c>
      <c r="B40" s="4">
        <v>35</v>
      </c>
      <c r="C40" s="4">
        <v>53131629</v>
      </c>
      <c r="D40" s="8" t="s">
        <v>10</v>
      </c>
      <c r="E40" s="4" t="s">
        <v>3</v>
      </c>
      <c r="F40" s="4">
        <v>10</v>
      </c>
      <c r="G40" s="14"/>
      <c r="H40" s="14"/>
      <c r="I40" s="4"/>
      <c r="J40" s="17">
        <v>53167</v>
      </c>
      <c r="K40" s="17">
        <f t="shared" si="2"/>
        <v>531670</v>
      </c>
      <c r="L40" s="18" t="s">
        <v>59</v>
      </c>
      <c r="M40" s="14"/>
      <c r="N40" s="14"/>
      <c r="O40" s="4"/>
      <c r="P40" s="14"/>
      <c r="Q40" s="14"/>
      <c r="R40" s="4"/>
      <c r="S40" s="15"/>
      <c r="T40" s="15"/>
      <c r="U40" s="4"/>
      <c r="V40" s="14"/>
      <c r="W40" s="14"/>
      <c r="X40" s="4"/>
      <c r="Y40" s="14"/>
      <c r="Z40" s="14"/>
      <c r="AA40" s="4"/>
      <c r="AB40" s="14"/>
      <c r="AC40" s="14"/>
      <c r="AD40" s="16"/>
    </row>
    <row r="41" spans="1:30" x14ac:dyDescent="0.25">
      <c r="A41" s="4">
        <v>36</v>
      </c>
      <c r="B41" s="4">
        <v>36</v>
      </c>
      <c r="C41" s="4">
        <v>53131629</v>
      </c>
      <c r="D41" s="8" t="s">
        <v>11</v>
      </c>
      <c r="E41" s="4" t="s">
        <v>3</v>
      </c>
      <c r="F41" s="4">
        <v>10</v>
      </c>
      <c r="G41" s="14"/>
      <c r="H41" s="14"/>
      <c r="I41" s="4"/>
      <c r="J41" s="17">
        <v>24491</v>
      </c>
      <c r="K41" s="17">
        <f t="shared" si="2"/>
        <v>244910</v>
      </c>
      <c r="L41" s="18" t="s">
        <v>60</v>
      </c>
      <c r="M41" s="14"/>
      <c r="N41" s="14"/>
      <c r="O41" s="4"/>
      <c r="P41" s="14"/>
      <c r="Q41" s="14"/>
      <c r="R41" s="4"/>
      <c r="S41" s="15"/>
      <c r="T41" s="15"/>
      <c r="U41" s="4"/>
      <c r="V41" s="14"/>
      <c r="W41" s="14"/>
      <c r="X41" s="4"/>
      <c r="Y41" s="14"/>
      <c r="Z41" s="14"/>
      <c r="AA41" s="4"/>
      <c r="AB41" s="14"/>
      <c r="AC41" s="14"/>
      <c r="AD41" s="16"/>
    </row>
    <row r="42" spans="1:30" ht="30" x14ac:dyDescent="0.25">
      <c r="A42" s="4">
        <v>37</v>
      </c>
      <c r="B42" s="4">
        <v>37</v>
      </c>
      <c r="C42" s="4" t="s">
        <v>4</v>
      </c>
      <c r="D42" s="8" t="s">
        <v>12</v>
      </c>
      <c r="E42" s="4" t="s">
        <v>3</v>
      </c>
      <c r="F42" s="4">
        <v>10</v>
      </c>
      <c r="G42" s="14"/>
      <c r="H42" s="14"/>
      <c r="I42" s="4"/>
      <c r="J42" s="17">
        <v>30470</v>
      </c>
      <c r="K42" s="17">
        <f t="shared" si="2"/>
        <v>304700</v>
      </c>
      <c r="L42" s="18" t="s">
        <v>61</v>
      </c>
      <c r="M42" s="14"/>
      <c r="N42" s="14"/>
      <c r="O42" s="4"/>
      <c r="P42" s="14"/>
      <c r="Q42" s="14"/>
      <c r="R42" s="4"/>
      <c r="S42" s="15"/>
      <c r="T42" s="15"/>
      <c r="U42" s="4"/>
      <c r="V42" s="14"/>
      <c r="W42" s="14"/>
      <c r="X42" s="4"/>
      <c r="Y42" s="14"/>
      <c r="Z42" s="14"/>
      <c r="AA42" s="4"/>
      <c r="AB42" s="14"/>
      <c r="AC42" s="14"/>
      <c r="AD42" s="16"/>
    </row>
    <row r="43" spans="1:30" ht="45" x14ac:dyDescent="0.25">
      <c r="A43" s="4">
        <v>38</v>
      </c>
      <c r="B43" s="4">
        <v>38</v>
      </c>
      <c r="C43" s="4">
        <v>60123701</v>
      </c>
      <c r="D43" s="8" t="s">
        <v>151</v>
      </c>
      <c r="E43" s="4" t="s">
        <v>99</v>
      </c>
      <c r="F43" s="4">
        <v>20</v>
      </c>
      <c r="G43" s="17">
        <v>15113</v>
      </c>
      <c r="H43" s="17">
        <f t="shared" si="0"/>
        <v>302260</v>
      </c>
      <c r="I43" s="18" t="s">
        <v>62</v>
      </c>
      <c r="J43" s="14"/>
      <c r="K43" s="14"/>
      <c r="L43" s="4"/>
      <c r="M43" s="14"/>
      <c r="N43" s="14"/>
      <c r="O43" s="4"/>
      <c r="P43" s="14"/>
      <c r="Q43" s="14"/>
      <c r="R43" s="4"/>
      <c r="S43" s="15"/>
      <c r="T43" s="15"/>
      <c r="U43" s="4"/>
      <c r="V43" s="14"/>
      <c r="W43" s="14"/>
      <c r="X43" s="4"/>
      <c r="Y43" s="14"/>
      <c r="Z43" s="14"/>
      <c r="AA43" s="4"/>
      <c r="AB43" s="14"/>
      <c r="AC43" s="14"/>
      <c r="AD43" s="16"/>
    </row>
    <row r="44" spans="1:30" x14ac:dyDescent="0.25">
      <c r="A44" s="4">
        <v>39</v>
      </c>
      <c r="B44" s="4">
        <v>39</v>
      </c>
      <c r="C44" s="4">
        <v>39121435</v>
      </c>
      <c r="D44" s="8" t="s">
        <v>80</v>
      </c>
      <c r="E44" s="4" t="s">
        <v>3</v>
      </c>
      <c r="F44" s="4">
        <v>10</v>
      </c>
      <c r="G44" s="17">
        <v>4284</v>
      </c>
      <c r="H44" s="17">
        <f t="shared" si="0"/>
        <v>42840</v>
      </c>
      <c r="I44" s="18" t="s">
        <v>63</v>
      </c>
      <c r="J44" s="14"/>
      <c r="K44" s="14"/>
      <c r="L44" s="4"/>
      <c r="M44" s="14"/>
      <c r="N44" s="14"/>
      <c r="O44" s="4"/>
      <c r="P44" s="14"/>
      <c r="Q44" s="14"/>
      <c r="R44" s="4"/>
      <c r="S44" s="15"/>
      <c r="T44" s="15"/>
      <c r="U44" s="4"/>
      <c r="V44" s="14"/>
      <c r="W44" s="14"/>
      <c r="X44" s="4"/>
      <c r="Y44" s="14"/>
      <c r="Z44" s="14"/>
      <c r="AA44" s="4"/>
      <c r="AB44" s="14"/>
      <c r="AC44" s="14"/>
      <c r="AD44" s="16"/>
    </row>
    <row r="45" spans="1:30" x14ac:dyDescent="0.25">
      <c r="A45" s="4">
        <v>40</v>
      </c>
      <c r="B45" s="4">
        <v>40</v>
      </c>
      <c r="C45" s="4">
        <v>39121435</v>
      </c>
      <c r="D45" s="8" t="s">
        <v>81</v>
      </c>
      <c r="E45" s="4" t="s">
        <v>3</v>
      </c>
      <c r="F45" s="4">
        <v>10</v>
      </c>
      <c r="G45" s="17">
        <v>4284</v>
      </c>
      <c r="H45" s="17">
        <f t="shared" si="0"/>
        <v>42840</v>
      </c>
      <c r="I45" s="18" t="s">
        <v>64</v>
      </c>
      <c r="J45" s="14"/>
      <c r="K45" s="14"/>
      <c r="L45" s="4"/>
      <c r="M45" s="14"/>
      <c r="N45" s="14"/>
      <c r="O45" s="4"/>
      <c r="P45" s="14"/>
      <c r="Q45" s="14"/>
      <c r="R45" s="4"/>
      <c r="S45" s="15"/>
      <c r="T45" s="15"/>
      <c r="U45" s="4"/>
      <c r="V45" s="14"/>
      <c r="W45" s="14"/>
      <c r="X45" s="4"/>
      <c r="Y45" s="14"/>
      <c r="Z45" s="14"/>
      <c r="AA45" s="4"/>
      <c r="AB45" s="14"/>
      <c r="AC45" s="14"/>
      <c r="AD45" s="16"/>
    </row>
    <row r="46" spans="1:30" x14ac:dyDescent="0.25">
      <c r="A46" s="4">
        <v>41</v>
      </c>
      <c r="B46" s="4">
        <v>41</v>
      </c>
      <c r="C46" s="4">
        <v>39121435</v>
      </c>
      <c r="D46" s="8" t="s">
        <v>82</v>
      </c>
      <c r="E46" s="4" t="s">
        <v>3</v>
      </c>
      <c r="F46" s="4">
        <v>10</v>
      </c>
      <c r="G46" s="17">
        <v>4284</v>
      </c>
      <c r="H46" s="17">
        <f t="shared" si="0"/>
        <v>42840</v>
      </c>
      <c r="I46" s="18" t="s">
        <v>65</v>
      </c>
      <c r="J46" s="14"/>
      <c r="K46" s="14"/>
      <c r="L46" s="4"/>
      <c r="M46" s="14"/>
      <c r="N46" s="14"/>
      <c r="O46" s="4"/>
      <c r="P46" s="14"/>
      <c r="Q46" s="14"/>
      <c r="R46" s="4"/>
      <c r="S46" s="15"/>
      <c r="T46" s="15"/>
      <c r="U46" s="4"/>
      <c r="V46" s="14"/>
      <c r="W46" s="14"/>
      <c r="X46" s="4"/>
      <c r="Y46" s="14"/>
      <c r="Z46" s="14"/>
      <c r="AA46" s="4"/>
      <c r="AB46" s="14"/>
      <c r="AC46" s="14"/>
      <c r="AD46" s="16"/>
    </row>
    <row r="47" spans="1:30" x14ac:dyDescent="0.25">
      <c r="A47" s="4">
        <v>42</v>
      </c>
      <c r="B47" s="4">
        <v>42</v>
      </c>
      <c r="C47" s="4">
        <v>39121435</v>
      </c>
      <c r="D47" s="8" t="s">
        <v>83</v>
      </c>
      <c r="E47" s="4" t="s">
        <v>3</v>
      </c>
      <c r="F47" s="4">
        <v>10</v>
      </c>
      <c r="G47" s="17">
        <v>4284</v>
      </c>
      <c r="H47" s="17">
        <f t="shared" si="0"/>
        <v>42840</v>
      </c>
      <c r="I47" s="18" t="s">
        <v>66</v>
      </c>
      <c r="J47" s="14"/>
      <c r="K47" s="14"/>
      <c r="L47" s="4"/>
      <c r="M47" s="14"/>
      <c r="N47" s="14"/>
      <c r="O47" s="4"/>
      <c r="P47" s="14"/>
      <c r="Q47" s="14"/>
      <c r="R47" s="4"/>
      <c r="S47" s="15"/>
      <c r="T47" s="15"/>
      <c r="U47" s="4"/>
      <c r="V47" s="14"/>
      <c r="W47" s="14"/>
      <c r="X47" s="4"/>
      <c r="Y47" s="14"/>
      <c r="Z47" s="14"/>
      <c r="AA47" s="4"/>
      <c r="AB47" s="14"/>
      <c r="AC47" s="14"/>
      <c r="AD47" s="16"/>
    </row>
    <row r="48" spans="1:30" x14ac:dyDescent="0.25">
      <c r="A48" s="4">
        <v>43</v>
      </c>
      <c r="B48" s="4">
        <v>43</v>
      </c>
      <c r="C48" s="4">
        <v>39121435</v>
      </c>
      <c r="D48" s="8" t="s">
        <v>84</v>
      </c>
      <c r="E48" s="4" t="s">
        <v>3</v>
      </c>
      <c r="F48" s="4">
        <v>10</v>
      </c>
      <c r="G48" s="17">
        <v>4284</v>
      </c>
      <c r="H48" s="17">
        <f t="shared" si="0"/>
        <v>42840</v>
      </c>
      <c r="I48" s="18" t="s">
        <v>67</v>
      </c>
      <c r="J48" s="14"/>
      <c r="K48" s="14"/>
      <c r="L48" s="4"/>
      <c r="M48" s="14"/>
      <c r="N48" s="14"/>
      <c r="O48" s="4"/>
      <c r="P48" s="14"/>
      <c r="Q48" s="14"/>
      <c r="R48" s="4"/>
      <c r="S48" s="15"/>
      <c r="T48" s="15"/>
      <c r="U48" s="4"/>
      <c r="V48" s="14"/>
      <c r="W48" s="14"/>
      <c r="X48" s="4"/>
      <c r="Y48" s="14"/>
      <c r="Z48" s="14"/>
      <c r="AA48" s="4"/>
      <c r="AB48" s="14"/>
      <c r="AC48" s="14"/>
      <c r="AD48" s="16"/>
    </row>
    <row r="49" spans="1:30" x14ac:dyDescent="0.25">
      <c r="A49" s="4">
        <v>44</v>
      </c>
      <c r="B49" s="4">
        <v>44</v>
      </c>
      <c r="C49" s="4">
        <v>39121435</v>
      </c>
      <c r="D49" s="8" t="s">
        <v>85</v>
      </c>
      <c r="E49" s="4" t="s">
        <v>3</v>
      </c>
      <c r="F49" s="4">
        <v>10</v>
      </c>
      <c r="G49" s="17">
        <v>4284</v>
      </c>
      <c r="H49" s="17">
        <f t="shared" si="0"/>
        <v>42840</v>
      </c>
      <c r="I49" s="18" t="s">
        <v>68</v>
      </c>
      <c r="J49" s="14"/>
      <c r="K49" s="14"/>
      <c r="L49" s="4"/>
      <c r="M49" s="14"/>
      <c r="N49" s="14"/>
      <c r="O49" s="4"/>
      <c r="P49" s="14"/>
      <c r="Q49" s="14"/>
      <c r="R49" s="4"/>
      <c r="S49" s="15"/>
      <c r="T49" s="15"/>
      <c r="U49" s="4"/>
      <c r="V49" s="14"/>
      <c r="W49" s="14"/>
      <c r="X49" s="4"/>
      <c r="Y49" s="14"/>
      <c r="Z49" s="14"/>
      <c r="AA49" s="4"/>
      <c r="AB49" s="14"/>
      <c r="AC49" s="14"/>
      <c r="AD49" s="16"/>
    </row>
    <row r="50" spans="1:30" x14ac:dyDescent="0.25">
      <c r="A50" s="4">
        <v>45</v>
      </c>
      <c r="B50" s="4">
        <v>45</v>
      </c>
      <c r="C50" s="4">
        <v>39121435</v>
      </c>
      <c r="D50" s="8" t="s">
        <v>86</v>
      </c>
      <c r="E50" s="4" t="s">
        <v>3</v>
      </c>
      <c r="F50" s="4">
        <v>10</v>
      </c>
      <c r="G50" s="17">
        <v>4284</v>
      </c>
      <c r="H50" s="17">
        <f t="shared" si="0"/>
        <v>42840</v>
      </c>
      <c r="I50" s="18" t="s">
        <v>69</v>
      </c>
      <c r="J50" s="14"/>
      <c r="K50" s="14"/>
      <c r="L50" s="4"/>
      <c r="M50" s="14"/>
      <c r="N50" s="14"/>
      <c r="O50" s="4"/>
      <c r="P50" s="14"/>
      <c r="Q50" s="14"/>
      <c r="R50" s="4"/>
      <c r="S50" s="15"/>
      <c r="T50" s="15"/>
      <c r="U50" s="4"/>
      <c r="V50" s="14"/>
      <c r="W50" s="14"/>
      <c r="X50" s="4"/>
      <c r="Y50" s="14"/>
      <c r="Z50" s="14"/>
      <c r="AA50" s="4"/>
      <c r="AB50" s="14"/>
      <c r="AC50" s="14"/>
      <c r="AD50" s="16"/>
    </row>
    <row r="51" spans="1:30" x14ac:dyDescent="0.25">
      <c r="A51" s="4">
        <v>46</v>
      </c>
      <c r="B51" s="4">
        <v>46</v>
      </c>
      <c r="C51" s="4">
        <v>60122002</v>
      </c>
      <c r="D51" s="8" t="s">
        <v>87</v>
      </c>
      <c r="E51" s="4" t="s">
        <v>3</v>
      </c>
      <c r="F51" s="4">
        <v>10</v>
      </c>
      <c r="G51" s="17">
        <v>4284</v>
      </c>
      <c r="H51" s="17">
        <f t="shared" si="0"/>
        <v>42840</v>
      </c>
      <c r="I51" s="18" t="s">
        <v>70</v>
      </c>
      <c r="J51" s="14"/>
      <c r="K51" s="14"/>
      <c r="L51" s="4"/>
      <c r="M51" s="14"/>
      <c r="N51" s="14"/>
      <c r="O51" s="4"/>
      <c r="P51" s="14"/>
      <c r="Q51" s="14"/>
      <c r="R51" s="4"/>
      <c r="S51" s="15"/>
      <c r="T51" s="15"/>
      <c r="U51" s="4"/>
      <c r="V51" s="14"/>
      <c r="W51" s="14"/>
      <c r="X51" s="4"/>
      <c r="Y51" s="14"/>
      <c r="Z51" s="14"/>
      <c r="AA51" s="4"/>
      <c r="AB51" s="14"/>
      <c r="AC51" s="14"/>
      <c r="AD51" s="16"/>
    </row>
    <row r="52" spans="1:30" x14ac:dyDescent="0.25">
      <c r="A52" s="4">
        <v>47</v>
      </c>
      <c r="B52" s="4">
        <v>47</v>
      </c>
      <c r="C52" s="4">
        <v>60122002</v>
      </c>
      <c r="D52" s="8" t="s">
        <v>71</v>
      </c>
      <c r="E52" s="4" t="s">
        <v>3</v>
      </c>
      <c r="F52" s="4">
        <v>5</v>
      </c>
      <c r="G52" s="14"/>
      <c r="H52" s="14"/>
      <c r="I52" s="4"/>
      <c r="J52" s="17">
        <v>7767</v>
      </c>
      <c r="K52" s="17">
        <f t="shared" si="2"/>
        <v>38835</v>
      </c>
      <c r="L52" s="18" t="s">
        <v>72</v>
      </c>
      <c r="M52" s="14"/>
      <c r="N52" s="14"/>
      <c r="O52" s="4"/>
      <c r="P52" s="14"/>
      <c r="Q52" s="14"/>
      <c r="R52" s="4"/>
      <c r="S52" s="15"/>
      <c r="T52" s="15"/>
      <c r="U52" s="4"/>
      <c r="V52" s="14"/>
      <c r="W52" s="14"/>
      <c r="X52" s="4"/>
      <c r="Y52" s="14"/>
      <c r="Z52" s="14"/>
      <c r="AA52" s="4"/>
      <c r="AB52" s="14"/>
      <c r="AC52" s="14"/>
      <c r="AD52" s="16"/>
    </row>
    <row r="53" spans="1:30" x14ac:dyDescent="0.25">
      <c r="A53" s="4">
        <v>48</v>
      </c>
      <c r="B53" s="4">
        <v>48</v>
      </c>
      <c r="C53" s="4">
        <v>24112108</v>
      </c>
      <c r="D53" s="8" t="s">
        <v>174</v>
      </c>
      <c r="E53" s="4" t="s">
        <v>3</v>
      </c>
      <c r="F53" s="4">
        <v>8</v>
      </c>
      <c r="G53" s="17">
        <v>20587</v>
      </c>
      <c r="H53" s="17">
        <f t="shared" si="0"/>
        <v>164696</v>
      </c>
      <c r="I53" s="18" t="s">
        <v>73</v>
      </c>
      <c r="J53" s="14"/>
      <c r="K53" s="14"/>
      <c r="L53" s="4"/>
      <c r="M53" s="14"/>
      <c r="N53" s="14"/>
      <c r="O53" s="4"/>
      <c r="P53" s="14"/>
      <c r="Q53" s="14"/>
      <c r="R53" s="4"/>
      <c r="S53" s="15"/>
      <c r="T53" s="15"/>
      <c r="U53" s="4"/>
      <c r="V53" s="14"/>
      <c r="W53" s="14"/>
      <c r="X53" s="4"/>
      <c r="Y53" s="14"/>
      <c r="Z53" s="14"/>
      <c r="AA53" s="4"/>
      <c r="AB53" s="14">
        <v>22850</v>
      </c>
      <c r="AC53" s="14">
        <f t="shared" si="7"/>
        <v>182800</v>
      </c>
      <c r="AD53" s="16">
        <v>7708064941583</v>
      </c>
    </row>
    <row r="54" spans="1:30" x14ac:dyDescent="0.25">
      <c r="A54" s="4">
        <v>49</v>
      </c>
      <c r="B54" s="4">
        <v>49</v>
      </c>
      <c r="C54" s="4">
        <v>31162813</v>
      </c>
      <c r="D54" s="8" t="s">
        <v>74</v>
      </c>
      <c r="E54" s="4" t="s">
        <v>14</v>
      </c>
      <c r="F54" s="4">
        <v>10</v>
      </c>
      <c r="G54" s="14"/>
      <c r="H54" s="14"/>
      <c r="I54" s="4"/>
      <c r="J54" s="17">
        <v>17810</v>
      </c>
      <c r="K54" s="17">
        <f t="shared" si="2"/>
        <v>178100</v>
      </c>
      <c r="L54" s="18" t="s">
        <v>75</v>
      </c>
      <c r="M54" s="14"/>
      <c r="N54" s="14"/>
      <c r="O54" s="4"/>
      <c r="P54" s="14"/>
      <c r="Q54" s="14"/>
      <c r="R54" s="4"/>
      <c r="S54" s="15"/>
      <c r="T54" s="15"/>
      <c r="U54" s="4"/>
      <c r="V54" s="14"/>
      <c r="W54" s="14"/>
      <c r="X54" s="4"/>
      <c r="Y54" s="14"/>
      <c r="Z54" s="14"/>
      <c r="AA54" s="4"/>
      <c r="AB54" s="14"/>
      <c r="AC54" s="14"/>
      <c r="AD54" s="16"/>
    </row>
    <row r="55" spans="1:30" x14ac:dyDescent="0.25">
      <c r="A55" s="4">
        <v>50</v>
      </c>
      <c r="B55" s="4">
        <v>50</v>
      </c>
      <c r="C55" s="4">
        <v>41103205</v>
      </c>
      <c r="D55" s="8" t="s">
        <v>180</v>
      </c>
      <c r="E55" s="4" t="s">
        <v>14</v>
      </c>
      <c r="F55" s="4">
        <v>4</v>
      </c>
      <c r="G55" s="17">
        <v>921179</v>
      </c>
      <c r="H55" s="17">
        <f t="shared" si="0"/>
        <v>3684716</v>
      </c>
      <c r="I55" s="18" t="s">
        <v>178</v>
      </c>
      <c r="J55" s="14"/>
      <c r="K55" s="14"/>
      <c r="L55" s="4"/>
      <c r="M55" s="14"/>
      <c r="N55" s="14"/>
      <c r="O55" s="4"/>
      <c r="P55" s="14"/>
      <c r="Q55" s="14"/>
      <c r="R55" s="4"/>
      <c r="S55" s="15"/>
      <c r="T55" s="15"/>
      <c r="U55" s="4"/>
      <c r="V55" s="14"/>
      <c r="W55" s="14"/>
      <c r="X55" s="4"/>
      <c r="Y55" s="14"/>
      <c r="Z55" s="14"/>
      <c r="AA55" s="4"/>
      <c r="AB55" s="14"/>
      <c r="AC55" s="14"/>
      <c r="AD55" s="16"/>
    </row>
    <row r="56" spans="1:30" x14ac:dyDescent="0.25">
      <c r="A56" s="4">
        <v>51</v>
      </c>
      <c r="B56" s="4">
        <v>51</v>
      </c>
      <c r="C56" s="4">
        <v>44122106</v>
      </c>
      <c r="D56" s="8" t="s">
        <v>100</v>
      </c>
      <c r="E56" s="4" t="s">
        <v>14</v>
      </c>
      <c r="F56" s="4">
        <v>12</v>
      </c>
      <c r="G56" s="14"/>
      <c r="H56" s="14"/>
      <c r="I56" s="4"/>
      <c r="J56" s="14"/>
      <c r="K56" s="14"/>
      <c r="L56" s="4"/>
      <c r="M56" s="14"/>
      <c r="N56" s="14"/>
      <c r="O56" s="4"/>
      <c r="P56" s="14"/>
      <c r="Q56" s="14"/>
      <c r="R56" s="4"/>
      <c r="S56" s="15"/>
      <c r="T56" s="15"/>
      <c r="U56" s="4"/>
      <c r="V56" s="17">
        <v>3000</v>
      </c>
      <c r="W56" s="17">
        <f t="shared" si="6"/>
        <v>36000</v>
      </c>
      <c r="X56" s="18" t="s">
        <v>76</v>
      </c>
      <c r="Y56" s="14"/>
      <c r="Z56" s="14"/>
      <c r="AA56" s="4"/>
      <c r="AB56" s="14">
        <v>3600</v>
      </c>
      <c r="AC56" s="14">
        <f t="shared" si="7"/>
        <v>43200</v>
      </c>
      <c r="AD56" s="16">
        <v>7707408313840</v>
      </c>
    </row>
    <row r="57" spans="1:30" x14ac:dyDescent="0.25">
      <c r="A57" s="4">
        <v>52</v>
      </c>
      <c r="B57" s="4">
        <v>52</v>
      </c>
      <c r="C57" s="4">
        <v>11161703</v>
      </c>
      <c r="D57" s="8" t="s">
        <v>101</v>
      </c>
      <c r="E57" s="4" t="s">
        <v>3</v>
      </c>
      <c r="F57" s="4">
        <v>30</v>
      </c>
      <c r="G57" s="17">
        <v>12495</v>
      </c>
      <c r="H57" s="17">
        <f t="shared" si="0"/>
        <v>374850</v>
      </c>
      <c r="I57" s="18" t="s">
        <v>77</v>
      </c>
      <c r="J57" s="14">
        <v>43118</v>
      </c>
      <c r="K57" s="14">
        <f t="shared" si="2"/>
        <v>1293540</v>
      </c>
      <c r="L57" s="4" t="s">
        <v>78</v>
      </c>
      <c r="M57" s="14"/>
      <c r="N57" s="14"/>
      <c r="O57" s="4"/>
      <c r="P57" s="14"/>
      <c r="Q57" s="14"/>
      <c r="R57" s="4"/>
      <c r="S57" s="15"/>
      <c r="T57" s="15"/>
      <c r="U57" s="4"/>
      <c r="V57" s="14"/>
      <c r="W57" s="14"/>
      <c r="X57" s="4"/>
      <c r="Y57" s="14"/>
      <c r="Z57" s="14"/>
      <c r="AA57" s="4"/>
      <c r="AB57" s="14"/>
      <c r="AC57" s="14"/>
      <c r="AD57" s="16"/>
    </row>
    <row r="58" spans="1:30" ht="30" x14ac:dyDescent="0.25">
      <c r="A58" s="4">
        <v>53</v>
      </c>
      <c r="B58" s="4">
        <v>53</v>
      </c>
      <c r="C58" s="4">
        <v>44111515</v>
      </c>
      <c r="D58" s="8" t="s">
        <v>152</v>
      </c>
      <c r="E58" s="4" t="s">
        <v>14</v>
      </c>
      <c r="F58" s="4">
        <v>10</v>
      </c>
      <c r="G58" s="14"/>
      <c r="H58" s="14"/>
      <c r="I58" s="4"/>
      <c r="J58" s="17">
        <v>150139</v>
      </c>
      <c r="K58" s="17">
        <f t="shared" si="2"/>
        <v>1501390</v>
      </c>
      <c r="L58" s="18" t="s">
        <v>79</v>
      </c>
      <c r="M58" s="14"/>
      <c r="N58" s="14"/>
      <c r="O58" s="4"/>
      <c r="P58" s="14"/>
      <c r="Q58" s="14"/>
      <c r="R58" s="4"/>
      <c r="S58" s="15"/>
      <c r="T58" s="15"/>
      <c r="U58" s="4"/>
      <c r="V58" s="14"/>
      <c r="W58" s="14"/>
      <c r="X58" s="4"/>
      <c r="Y58" s="14"/>
      <c r="Z58" s="14"/>
      <c r="AA58" s="4"/>
      <c r="AB58" s="14"/>
      <c r="AC58" s="14"/>
      <c r="AD58" s="16"/>
    </row>
    <row r="59" spans="1:30" x14ac:dyDescent="0.25">
      <c r="A59" s="4">
        <v>54</v>
      </c>
      <c r="B59" s="4">
        <v>54</v>
      </c>
      <c r="C59" s="4">
        <v>12352310</v>
      </c>
      <c r="D59" s="8" t="s">
        <v>173</v>
      </c>
      <c r="E59" s="4" t="s">
        <v>3</v>
      </c>
      <c r="F59" s="4">
        <v>13</v>
      </c>
      <c r="G59" s="14">
        <v>1904</v>
      </c>
      <c r="H59" s="14">
        <f t="shared" si="0"/>
        <v>24752</v>
      </c>
      <c r="I59" s="4" t="s">
        <v>103</v>
      </c>
      <c r="J59" s="14"/>
      <c r="K59" s="14"/>
      <c r="L59" s="4"/>
      <c r="M59" s="14"/>
      <c r="N59" s="14"/>
      <c r="O59" s="4"/>
      <c r="P59" s="14"/>
      <c r="Q59" s="14"/>
      <c r="R59" s="4"/>
      <c r="S59" s="15"/>
      <c r="T59" s="15"/>
      <c r="U59" s="4"/>
      <c r="V59" s="17">
        <v>1100</v>
      </c>
      <c r="W59" s="17">
        <f t="shared" si="6"/>
        <v>14300</v>
      </c>
      <c r="X59" s="18" t="s">
        <v>104</v>
      </c>
      <c r="Y59" s="14"/>
      <c r="Z59" s="14"/>
      <c r="AA59" s="4"/>
      <c r="AB59" s="14"/>
      <c r="AC59" s="14"/>
      <c r="AD59" s="16"/>
    </row>
    <row r="60" spans="1:30" x14ac:dyDescent="0.25">
      <c r="A60" s="4">
        <v>55</v>
      </c>
      <c r="B60" s="4">
        <v>55</v>
      </c>
      <c r="C60" s="4">
        <v>12352310</v>
      </c>
      <c r="D60" s="8" t="s">
        <v>175</v>
      </c>
      <c r="E60" s="4" t="s">
        <v>14</v>
      </c>
      <c r="F60" s="4">
        <v>14</v>
      </c>
      <c r="G60" s="14"/>
      <c r="H60" s="14"/>
      <c r="I60" s="4"/>
      <c r="J60" s="14"/>
      <c r="K60" s="14"/>
      <c r="L60" s="4"/>
      <c r="M60" s="14"/>
      <c r="N60" s="14"/>
      <c r="O60" s="4"/>
      <c r="P60" s="14"/>
      <c r="Q60" s="14"/>
      <c r="R60" s="4"/>
      <c r="S60" s="15"/>
      <c r="T60" s="15"/>
      <c r="U60" s="4"/>
      <c r="V60" s="14">
        <v>6000</v>
      </c>
      <c r="W60" s="14">
        <f t="shared" si="6"/>
        <v>84000</v>
      </c>
      <c r="X60" s="4" t="s">
        <v>105</v>
      </c>
      <c r="Y60" s="14"/>
      <c r="Z60" s="14"/>
      <c r="AA60" s="4"/>
      <c r="AB60" s="17">
        <v>1200</v>
      </c>
      <c r="AC60" s="17">
        <f t="shared" si="7"/>
        <v>16800</v>
      </c>
      <c r="AD60" s="19">
        <v>7708450800302</v>
      </c>
    </row>
    <row r="61" spans="1:30" ht="30" x14ac:dyDescent="0.25">
      <c r="A61" s="4">
        <v>56</v>
      </c>
      <c r="B61" s="4">
        <v>56</v>
      </c>
      <c r="C61" s="4">
        <v>12352310</v>
      </c>
      <c r="D61" s="8" t="s">
        <v>153</v>
      </c>
      <c r="E61" s="4" t="s">
        <v>3</v>
      </c>
      <c r="F61" s="4">
        <v>5</v>
      </c>
      <c r="G61" s="14"/>
      <c r="H61" s="14"/>
      <c r="I61" s="4"/>
      <c r="J61" s="14"/>
      <c r="K61" s="14"/>
      <c r="L61" s="4"/>
      <c r="M61" s="14"/>
      <c r="N61" s="14"/>
      <c r="O61" s="4"/>
      <c r="P61" s="14"/>
      <c r="Q61" s="14"/>
      <c r="R61" s="4"/>
      <c r="S61" s="15"/>
      <c r="T61" s="15"/>
      <c r="U61" s="4"/>
      <c r="V61" s="14"/>
      <c r="W61" s="14"/>
      <c r="X61" s="4"/>
      <c r="Y61" s="14"/>
      <c r="Z61" s="14"/>
      <c r="AA61" s="4"/>
      <c r="AB61" s="17">
        <v>20600</v>
      </c>
      <c r="AC61" s="17">
        <f t="shared" si="7"/>
        <v>103000</v>
      </c>
      <c r="AD61" s="19">
        <v>7707389048694</v>
      </c>
    </row>
    <row r="62" spans="1:30" x14ac:dyDescent="0.25">
      <c r="A62" s="4">
        <v>57</v>
      </c>
      <c r="B62" s="4">
        <v>57</v>
      </c>
      <c r="C62" s="4">
        <v>60105705</v>
      </c>
      <c r="D62" s="8" t="s">
        <v>187</v>
      </c>
      <c r="E62" s="4" t="s">
        <v>3</v>
      </c>
      <c r="F62" s="4">
        <v>15</v>
      </c>
      <c r="G62" s="14"/>
      <c r="H62" s="14"/>
      <c r="I62" s="4"/>
      <c r="J62" s="17">
        <v>9804</v>
      </c>
      <c r="K62" s="17">
        <f t="shared" si="2"/>
        <v>147060</v>
      </c>
      <c r="L62" s="18" t="s">
        <v>107</v>
      </c>
      <c r="M62" s="14"/>
      <c r="N62" s="14"/>
      <c r="O62" s="4"/>
      <c r="P62" s="14"/>
      <c r="Q62" s="14"/>
      <c r="R62" s="4"/>
      <c r="S62" s="15"/>
      <c r="T62" s="15"/>
      <c r="U62" s="4"/>
      <c r="V62" s="14"/>
      <c r="W62" s="14"/>
      <c r="X62" s="4"/>
      <c r="Y62" s="14"/>
      <c r="Z62" s="14"/>
      <c r="AA62" s="4"/>
      <c r="AB62" s="14">
        <v>10700</v>
      </c>
      <c r="AC62" s="14">
        <f t="shared" si="7"/>
        <v>160500</v>
      </c>
      <c r="AD62" s="16">
        <v>7707389049103</v>
      </c>
    </row>
    <row r="63" spans="1:30" ht="30" x14ac:dyDescent="0.25">
      <c r="A63" s="4">
        <v>58</v>
      </c>
      <c r="B63" s="4">
        <v>58</v>
      </c>
      <c r="C63" s="4">
        <v>27112904</v>
      </c>
      <c r="D63" s="8" t="s">
        <v>154</v>
      </c>
      <c r="E63" s="4" t="s">
        <v>3</v>
      </c>
      <c r="F63" s="4">
        <v>5</v>
      </c>
      <c r="G63" s="14"/>
      <c r="H63" s="14"/>
      <c r="I63" s="4"/>
      <c r="J63" s="14">
        <v>46569</v>
      </c>
      <c r="K63" s="14">
        <f t="shared" si="2"/>
        <v>232845</v>
      </c>
      <c r="L63" s="4" t="s">
        <v>106</v>
      </c>
      <c r="M63" s="14"/>
      <c r="N63" s="14"/>
      <c r="O63" s="4"/>
      <c r="P63" s="14"/>
      <c r="Q63" s="14"/>
      <c r="R63" s="4"/>
      <c r="S63" s="15"/>
      <c r="T63" s="15"/>
      <c r="U63" s="4"/>
      <c r="V63" s="14"/>
      <c r="W63" s="14"/>
      <c r="X63" s="4"/>
      <c r="Y63" s="14"/>
      <c r="Z63" s="14"/>
      <c r="AA63" s="4"/>
      <c r="AB63" s="17">
        <v>27100</v>
      </c>
      <c r="AC63" s="17">
        <f t="shared" si="7"/>
        <v>135500</v>
      </c>
      <c r="AD63" s="19">
        <v>7707389044603</v>
      </c>
    </row>
    <row r="64" spans="1:30" x14ac:dyDescent="0.25">
      <c r="A64" s="4">
        <v>59</v>
      </c>
      <c r="B64" s="4">
        <v>59</v>
      </c>
      <c r="C64" s="4">
        <v>12352300</v>
      </c>
      <c r="D64" s="8" t="s">
        <v>155</v>
      </c>
      <c r="E64" s="4" t="s">
        <v>3</v>
      </c>
      <c r="F64" s="4">
        <v>10</v>
      </c>
      <c r="G64" s="14"/>
      <c r="H64" s="14"/>
      <c r="I64" s="4"/>
      <c r="J64" s="14"/>
      <c r="K64" s="14"/>
      <c r="L64" s="4"/>
      <c r="M64" s="14"/>
      <c r="N64" s="14"/>
      <c r="O64" s="4"/>
      <c r="P64" s="14"/>
      <c r="Q64" s="14"/>
      <c r="R64" s="4"/>
      <c r="S64" s="15"/>
      <c r="T64" s="15"/>
      <c r="U64" s="4"/>
      <c r="V64" s="14"/>
      <c r="W64" s="14"/>
      <c r="X64" s="4"/>
      <c r="Y64" s="14"/>
      <c r="Z64" s="14"/>
      <c r="AA64" s="4"/>
      <c r="AB64" s="17">
        <v>18000</v>
      </c>
      <c r="AC64" s="17">
        <f t="shared" si="7"/>
        <v>180000</v>
      </c>
      <c r="AD64" s="19">
        <v>7707408313000</v>
      </c>
    </row>
    <row r="65" spans="1:33" x14ac:dyDescent="0.25">
      <c r="A65" s="4">
        <v>60</v>
      </c>
      <c r="B65" s="4">
        <v>60</v>
      </c>
      <c r="C65" s="4">
        <v>60121124</v>
      </c>
      <c r="D65" s="8" t="s">
        <v>108</v>
      </c>
      <c r="E65" s="4" t="s">
        <v>99</v>
      </c>
      <c r="F65" s="4">
        <v>5</v>
      </c>
      <c r="G65" s="14">
        <v>68425</v>
      </c>
      <c r="H65" s="14">
        <f t="shared" si="0"/>
        <v>342125</v>
      </c>
      <c r="I65" s="4" t="s">
        <v>110</v>
      </c>
      <c r="J65" s="14"/>
      <c r="K65" s="14"/>
      <c r="L65" s="4"/>
      <c r="M65" s="14"/>
      <c r="N65" s="14"/>
      <c r="O65" s="4"/>
      <c r="P65" s="17">
        <v>59418</v>
      </c>
      <c r="Q65" s="17">
        <f t="shared" si="3"/>
        <v>297090</v>
      </c>
      <c r="R65" s="18" t="s">
        <v>109</v>
      </c>
      <c r="S65" s="15"/>
      <c r="T65" s="15"/>
      <c r="U65" s="4"/>
      <c r="V65" s="14"/>
      <c r="W65" s="14"/>
      <c r="X65" s="4"/>
      <c r="Y65" s="14"/>
      <c r="Z65" s="14"/>
      <c r="AA65" s="4"/>
      <c r="AB65" s="14">
        <v>87700</v>
      </c>
      <c r="AC65" s="14">
        <f t="shared" si="7"/>
        <v>438500</v>
      </c>
      <c r="AD65" s="16">
        <v>174589641039</v>
      </c>
    </row>
    <row r="66" spans="1:33" x14ac:dyDescent="0.25">
      <c r="A66" s="4">
        <v>61</v>
      </c>
      <c r="B66" s="4">
        <v>61</v>
      </c>
      <c r="C66" s="4">
        <v>14111600</v>
      </c>
      <c r="D66" s="8" t="s">
        <v>156</v>
      </c>
      <c r="E66" s="4" t="s">
        <v>3</v>
      </c>
      <c r="F66" s="4">
        <v>15</v>
      </c>
      <c r="G66" s="14"/>
      <c r="H66" s="14"/>
      <c r="I66" s="4"/>
      <c r="J66" s="14"/>
      <c r="K66" s="14"/>
      <c r="L66" s="4"/>
      <c r="M66" s="14"/>
      <c r="N66" s="14"/>
      <c r="O66" s="4"/>
      <c r="P66" s="14"/>
      <c r="Q66" s="14"/>
      <c r="R66" s="4"/>
      <c r="S66" s="15"/>
      <c r="T66" s="15"/>
      <c r="U66" s="4"/>
      <c r="V66" s="17">
        <v>8000</v>
      </c>
      <c r="W66" s="17">
        <f t="shared" si="6"/>
        <v>120000</v>
      </c>
      <c r="X66" s="18" t="s">
        <v>111</v>
      </c>
      <c r="Y66" s="14"/>
      <c r="Z66" s="14"/>
      <c r="AA66" s="4"/>
      <c r="AB66" s="14">
        <v>8900</v>
      </c>
      <c r="AC66" s="14">
        <f t="shared" si="7"/>
        <v>133500</v>
      </c>
      <c r="AD66" s="16">
        <v>174589644749</v>
      </c>
    </row>
    <row r="67" spans="1:33" ht="30" x14ac:dyDescent="0.25">
      <c r="A67" s="4">
        <v>62</v>
      </c>
      <c r="B67" s="4">
        <v>62</v>
      </c>
      <c r="C67" s="4">
        <v>13111010</v>
      </c>
      <c r="D67" s="8" t="s">
        <v>157</v>
      </c>
      <c r="E67" s="4" t="s">
        <v>99</v>
      </c>
      <c r="F67" s="4">
        <v>16</v>
      </c>
      <c r="G67" s="17">
        <v>6783</v>
      </c>
      <c r="H67" s="17">
        <f t="shared" si="0"/>
        <v>108528</v>
      </c>
      <c r="I67" s="18" t="s">
        <v>112</v>
      </c>
      <c r="J67" s="14"/>
      <c r="K67" s="14"/>
      <c r="L67" s="4"/>
      <c r="M67" s="14"/>
      <c r="N67" s="14"/>
      <c r="O67" s="4"/>
      <c r="P67" s="14"/>
      <c r="Q67" s="14"/>
      <c r="R67" s="4"/>
      <c r="S67" s="15"/>
      <c r="T67" s="15"/>
      <c r="U67" s="4"/>
      <c r="V67" s="14"/>
      <c r="W67" s="14"/>
      <c r="X67" s="4"/>
      <c r="Y67" s="14"/>
      <c r="Z67" s="14"/>
      <c r="AA67" s="4"/>
      <c r="AB67" s="14"/>
      <c r="AC67" s="14"/>
      <c r="AD67" s="16"/>
    </row>
    <row r="68" spans="1:33" x14ac:dyDescent="0.25">
      <c r="A68" s="4">
        <v>63</v>
      </c>
      <c r="B68" s="4">
        <v>63</v>
      </c>
      <c r="C68" s="4">
        <v>44121618</v>
      </c>
      <c r="D68" s="8" t="s">
        <v>102</v>
      </c>
      <c r="E68" s="4" t="s">
        <v>3</v>
      </c>
      <c r="F68" s="4">
        <v>14</v>
      </c>
      <c r="G68" s="17">
        <v>5950</v>
      </c>
      <c r="H68" s="17">
        <f t="shared" si="0"/>
        <v>83300</v>
      </c>
      <c r="I68" s="18" t="s">
        <v>113</v>
      </c>
      <c r="J68" s="14"/>
      <c r="K68" s="14"/>
      <c r="L68" s="4"/>
      <c r="M68" s="14"/>
      <c r="N68" s="14"/>
      <c r="O68" s="4"/>
      <c r="P68" s="14"/>
      <c r="Q68" s="14"/>
      <c r="R68" s="4"/>
      <c r="S68" s="15"/>
      <c r="T68" s="15"/>
      <c r="U68" s="4"/>
      <c r="V68" s="14"/>
      <c r="W68" s="14"/>
      <c r="X68" s="4"/>
      <c r="Y68" s="14">
        <v>7914</v>
      </c>
      <c r="Z68" s="14">
        <f>Y68*F68</f>
        <v>110796</v>
      </c>
      <c r="AA68" s="4" t="s">
        <v>114</v>
      </c>
      <c r="AB68" s="14"/>
      <c r="AC68" s="14"/>
      <c r="AD68" s="16"/>
    </row>
    <row r="69" spans="1:33" x14ac:dyDescent="0.25">
      <c r="A69" s="4">
        <v>64</v>
      </c>
      <c r="B69" s="4">
        <v>64</v>
      </c>
      <c r="C69" s="4">
        <v>82121500</v>
      </c>
      <c r="D69" s="8" t="s">
        <v>116</v>
      </c>
      <c r="E69" s="4" t="s">
        <v>3</v>
      </c>
      <c r="F69" s="4">
        <v>5</v>
      </c>
      <c r="G69" s="14"/>
      <c r="H69" s="14"/>
      <c r="I69" s="4"/>
      <c r="J69" s="14"/>
      <c r="K69" s="14"/>
      <c r="L69" s="4"/>
      <c r="M69" s="14"/>
      <c r="N69" s="14"/>
      <c r="O69" s="4"/>
      <c r="P69" s="14"/>
      <c r="Q69" s="14"/>
      <c r="R69" s="4"/>
      <c r="S69" s="20">
        <v>360063</v>
      </c>
      <c r="T69" s="20">
        <f t="shared" si="5"/>
        <v>1800315</v>
      </c>
      <c r="U69" s="18" t="s">
        <v>117</v>
      </c>
      <c r="V69" s="14">
        <v>420000</v>
      </c>
      <c r="W69" s="14">
        <f t="shared" si="6"/>
        <v>2100000</v>
      </c>
      <c r="X69" s="4" t="s">
        <v>118</v>
      </c>
      <c r="Y69" s="14"/>
      <c r="Z69" s="14"/>
      <c r="AA69" s="4"/>
      <c r="AB69" s="14"/>
      <c r="AC69" s="14"/>
      <c r="AD69" s="16"/>
    </row>
    <row r="70" spans="1:33" x14ac:dyDescent="0.25">
      <c r="A70" s="4">
        <v>65</v>
      </c>
      <c r="B70" s="4">
        <v>65</v>
      </c>
      <c r="C70" s="4">
        <v>82121500</v>
      </c>
      <c r="D70" s="8" t="s">
        <v>119</v>
      </c>
      <c r="E70" s="4" t="s">
        <v>120</v>
      </c>
      <c r="F70" s="4">
        <v>2</v>
      </c>
      <c r="G70" s="14"/>
      <c r="H70" s="14"/>
      <c r="I70" s="4"/>
      <c r="J70" s="14"/>
      <c r="K70" s="14"/>
      <c r="L70" s="4"/>
      <c r="M70" s="14">
        <v>399900</v>
      </c>
      <c r="N70" s="14">
        <f t="shared" si="4"/>
        <v>799800</v>
      </c>
      <c r="O70" s="4" t="s">
        <v>121</v>
      </c>
      <c r="P70" s="14"/>
      <c r="Q70" s="14"/>
      <c r="R70" s="4"/>
      <c r="S70" s="20">
        <v>315350</v>
      </c>
      <c r="T70" s="20">
        <f t="shared" si="5"/>
        <v>630700</v>
      </c>
      <c r="U70" s="18" t="s">
        <v>122</v>
      </c>
      <c r="V70" s="14"/>
      <c r="W70" s="14"/>
      <c r="X70" s="4"/>
      <c r="Y70" s="14"/>
      <c r="Z70" s="14"/>
      <c r="AA70" s="4"/>
      <c r="AB70" s="14"/>
      <c r="AC70" s="14"/>
      <c r="AD70" s="16"/>
    </row>
    <row r="71" spans="1:33" x14ac:dyDescent="0.25">
      <c r="A71" s="4">
        <v>66</v>
      </c>
      <c r="B71" s="4">
        <v>66</v>
      </c>
      <c r="C71" s="4">
        <v>60104912</v>
      </c>
      <c r="D71" s="8" t="s">
        <v>183</v>
      </c>
      <c r="E71" s="4" t="s">
        <v>181</v>
      </c>
      <c r="F71" s="4">
        <v>5</v>
      </c>
      <c r="G71" s="14"/>
      <c r="H71" s="14"/>
      <c r="I71" s="4"/>
      <c r="J71" s="17">
        <v>12452</v>
      </c>
      <c r="K71" s="17">
        <f t="shared" si="2"/>
        <v>62260</v>
      </c>
      <c r="L71" s="18" t="s">
        <v>182</v>
      </c>
      <c r="M71" s="14"/>
      <c r="N71" s="14"/>
      <c r="O71" s="4"/>
      <c r="P71" s="14"/>
      <c r="Q71" s="14"/>
      <c r="R71" s="4"/>
      <c r="S71" s="15"/>
      <c r="T71" s="15"/>
      <c r="U71" s="4"/>
      <c r="V71" s="14"/>
      <c r="W71" s="14"/>
      <c r="X71" s="4"/>
      <c r="Y71" s="14"/>
      <c r="Z71" s="14"/>
      <c r="AA71" s="4"/>
      <c r="AB71" s="14"/>
      <c r="AC71" s="14"/>
      <c r="AD71" s="16"/>
    </row>
    <row r="72" spans="1:33" x14ac:dyDescent="0.25">
      <c r="A72" s="4">
        <v>67</v>
      </c>
      <c r="B72" s="4">
        <v>67</v>
      </c>
      <c r="C72" s="4">
        <v>44121618</v>
      </c>
      <c r="D72" s="8" t="s">
        <v>176</v>
      </c>
      <c r="E72" s="4" t="s">
        <v>3</v>
      </c>
      <c r="F72" s="4">
        <v>5</v>
      </c>
      <c r="G72" s="14"/>
      <c r="H72" s="14"/>
      <c r="I72" s="4"/>
      <c r="J72" s="14"/>
      <c r="K72" s="14"/>
      <c r="L72" s="4"/>
      <c r="M72" s="14"/>
      <c r="N72" s="14"/>
      <c r="O72" s="4"/>
      <c r="P72" s="17">
        <v>24459</v>
      </c>
      <c r="Q72" s="17">
        <f t="shared" ref="Q72" si="8">P72*F72</f>
        <v>122295</v>
      </c>
      <c r="R72" s="18" t="s">
        <v>179</v>
      </c>
      <c r="S72" s="15"/>
      <c r="T72" s="15"/>
      <c r="U72" s="4"/>
      <c r="V72" s="14"/>
      <c r="W72" s="14"/>
      <c r="X72" s="4"/>
      <c r="Y72" s="14"/>
      <c r="Z72" s="14"/>
      <c r="AA72" s="4"/>
      <c r="AB72" s="14"/>
      <c r="AC72" s="14"/>
      <c r="AD72" s="16"/>
    </row>
    <row r="73" spans="1:33" x14ac:dyDescent="0.25">
      <c r="A73" s="4">
        <v>68</v>
      </c>
      <c r="B73" s="4">
        <v>68</v>
      </c>
      <c r="C73" s="4">
        <v>60131303</v>
      </c>
      <c r="D73" s="8" t="s">
        <v>184</v>
      </c>
      <c r="E73" s="4" t="s">
        <v>14</v>
      </c>
      <c r="F73" s="4">
        <v>1</v>
      </c>
      <c r="G73" s="14">
        <v>2445688</v>
      </c>
      <c r="H73" s="14">
        <f t="shared" ref="H73" si="9">G73*F73</f>
        <v>2445688</v>
      </c>
      <c r="I73" s="4" t="s">
        <v>186</v>
      </c>
      <c r="J73" s="17">
        <v>2205882</v>
      </c>
      <c r="K73" s="17">
        <f t="shared" si="2"/>
        <v>2205882</v>
      </c>
      <c r="L73" s="18" t="s">
        <v>185</v>
      </c>
      <c r="M73" s="14"/>
      <c r="N73" s="14"/>
      <c r="O73" s="4"/>
      <c r="P73" s="14"/>
      <c r="Q73" s="14"/>
      <c r="R73" s="4"/>
      <c r="S73" s="15"/>
      <c r="T73" s="15"/>
      <c r="U73" s="4"/>
      <c r="V73" s="14"/>
      <c r="W73" s="14"/>
      <c r="X73" s="4"/>
      <c r="Y73" s="14"/>
      <c r="Z73" s="14"/>
      <c r="AA73" s="4"/>
      <c r="AB73" s="14"/>
      <c r="AC73" s="14"/>
      <c r="AD73" s="16"/>
    </row>
    <row r="74" spans="1:33" x14ac:dyDescent="0.25">
      <c r="F74" s="1">
        <f>SUM(F6:F73)</f>
        <v>551</v>
      </c>
      <c r="H74" s="2">
        <f>SUM(H10+H11+H13+H15+H16+H17+H24+H25+H27+H31+H43+H44+H45+H46+H47+H48+H49+H50+H51+H55+H67+H68+H57+H53)</f>
        <v>24499244</v>
      </c>
      <c r="K74" s="2">
        <f>SUM(K73+K71+K62+K58+K54+K52+K42+K41+K40+K37+K36+K34+K32+K30+K23+K22+K21+K20+K19+K14+K12+K9+K8+K7+K6)</f>
        <v>19713513</v>
      </c>
      <c r="Q74" s="2">
        <f>SUM(Q72+Q65+Q29+Q28+Q18)</f>
        <v>1540310</v>
      </c>
      <c r="T74" s="7">
        <f>SUM(T70+T69)</f>
        <v>2431015</v>
      </c>
      <c r="W74" s="2">
        <f>SUM(W66+W59+W56+W39+W35+W26)</f>
        <v>1960300</v>
      </c>
      <c r="AC74" s="2">
        <f>SUM(AC64+AC63+AC61+AC60+AC38+AC33)</f>
        <v>1854800</v>
      </c>
      <c r="AF74" s="2">
        <v>52000000</v>
      </c>
      <c r="AG74" s="2">
        <f>AF74-AE76</f>
        <v>818</v>
      </c>
    </row>
    <row r="76" spans="1:33" x14ac:dyDescent="0.25">
      <c r="AE76" s="2">
        <f>SUM(H74+K74+Q74+T74+W74+AC74)</f>
        <v>51999182</v>
      </c>
      <c r="AF76" s="1">
        <v>100</v>
      </c>
    </row>
    <row r="77" spans="1:33" x14ac:dyDescent="0.25">
      <c r="AE77" s="2">
        <f>T74</f>
        <v>2431015</v>
      </c>
      <c r="AF77" s="1">
        <f>AE77*AF76/AE76</f>
        <v>4.6751023891106591</v>
      </c>
    </row>
  </sheetData>
  <mergeCells count="16">
    <mergeCell ref="AB4:AD4"/>
    <mergeCell ref="A1:AD2"/>
    <mergeCell ref="A3:AD3"/>
    <mergeCell ref="A4:A5"/>
    <mergeCell ref="B4:B5"/>
    <mergeCell ref="C4:C5"/>
    <mergeCell ref="D4:D5"/>
    <mergeCell ref="E4:E5"/>
    <mergeCell ref="F4:F5"/>
    <mergeCell ref="G4:I4"/>
    <mergeCell ref="J4:L4"/>
    <mergeCell ref="M4:O4"/>
    <mergeCell ref="P4:R4"/>
    <mergeCell ref="S4:U4"/>
    <mergeCell ref="V4:X4"/>
    <mergeCell ref="Y4:A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3EAD-CDDA-4BC6-9263-7068C4D525B4}">
  <dimension ref="A1:K31"/>
  <sheetViews>
    <sheetView topLeftCell="A3" zoomScale="93" zoomScaleNormal="93" workbookViewId="0">
      <selection activeCell="H31" sqref="H31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52.5703125" style="9" customWidth="1"/>
    <col min="5" max="6" width="11.42578125" style="1" customWidth="1"/>
    <col min="7" max="7" width="12.7109375" style="2" customWidth="1"/>
    <col min="8" max="8" width="13.140625" style="2" customWidth="1"/>
    <col min="9" max="9" width="11.42578125" style="1" customWidth="1"/>
    <col min="10" max="16384" width="11.42578125" style="1"/>
  </cols>
  <sheetData>
    <row r="1" spans="1:9" x14ac:dyDescent="0.25">
      <c r="A1" s="30" t="s">
        <v>15</v>
      </c>
      <c r="B1" s="31"/>
      <c r="C1" s="31"/>
      <c r="D1" s="31"/>
      <c r="E1" s="31"/>
      <c r="F1" s="31"/>
      <c r="G1" s="31"/>
      <c r="H1" s="31"/>
      <c r="I1" s="31"/>
    </row>
    <row r="2" spans="1:9" ht="30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4.25" customHeight="1" x14ac:dyDescent="0.25">
      <c r="A4" s="37" t="s">
        <v>91</v>
      </c>
      <c r="B4" s="37" t="s">
        <v>92</v>
      </c>
      <c r="C4" s="37" t="s">
        <v>93</v>
      </c>
      <c r="D4" s="37" t="s">
        <v>94</v>
      </c>
      <c r="E4" s="39" t="s">
        <v>95</v>
      </c>
      <c r="F4" s="35" t="s">
        <v>0</v>
      </c>
      <c r="G4" s="41" t="s">
        <v>96</v>
      </c>
      <c r="H4" s="42"/>
      <c r="I4" s="43"/>
    </row>
    <row r="5" spans="1:9" s="3" customFormat="1" ht="30" x14ac:dyDescent="0.25">
      <c r="A5" s="38"/>
      <c r="B5" s="38"/>
      <c r="C5" s="38"/>
      <c r="D5" s="38"/>
      <c r="E5" s="40"/>
      <c r="F5" s="36"/>
      <c r="G5" s="11" t="s">
        <v>97</v>
      </c>
      <c r="H5" s="11" t="s">
        <v>98</v>
      </c>
      <c r="I5" s="10" t="s">
        <v>21</v>
      </c>
    </row>
    <row r="6" spans="1:9" x14ac:dyDescent="0.25">
      <c r="A6" s="4">
        <v>1</v>
      </c>
      <c r="B6" s="4">
        <v>1</v>
      </c>
      <c r="C6" s="4">
        <v>60131503</v>
      </c>
      <c r="D6" s="8" t="s">
        <v>123</v>
      </c>
      <c r="E6" s="4" t="s">
        <v>3</v>
      </c>
      <c r="F6" s="5">
        <v>12</v>
      </c>
      <c r="G6" s="17">
        <v>99538</v>
      </c>
      <c r="H6" s="17">
        <f>G6*F6</f>
        <v>1194456</v>
      </c>
      <c r="I6" s="18" t="s">
        <v>22</v>
      </c>
    </row>
    <row r="7" spans="1:9" x14ac:dyDescent="0.25">
      <c r="A7" s="4">
        <v>2</v>
      </c>
      <c r="B7" s="4">
        <v>2</v>
      </c>
      <c r="C7" s="4">
        <v>60131503</v>
      </c>
      <c r="D7" s="8" t="s">
        <v>124</v>
      </c>
      <c r="E7" s="4" t="s">
        <v>3</v>
      </c>
      <c r="F7" s="5">
        <v>12</v>
      </c>
      <c r="G7" s="17">
        <v>28972</v>
      </c>
      <c r="H7" s="17">
        <f t="shared" ref="H7:H30" si="0">G7*F7</f>
        <v>347664</v>
      </c>
      <c r="I7" s="18" t="s">
        <v>158</v>
      </c>
    </row>
    <row r="8" spans="1:9" x14ac:dyDescent="0.25">
      <c r="A8" s="4">
        <v>3</v>
      </c>
      <c r="B8" s="4">
        <v>3</v>
      </c>
      <c r="C8" s="4">
        <v>26111702</v>
      </c>
      <c r="D8" s="8" t="s">
        <v>125</v>
      </c>
      <c r="E8" s="4" t="s">
        <v>3</v>
      </c>
      <c r="F8" s="5">
        <v>10</v>
      </c>
      <c r="G8" s="17">
        <v>52124</v>
      </c>
      <c r="H8" s="17">
        <f t="shared" si="0"/>
        <v>521240</v>
      </c>
      <c r="I8" s="18" t="s">
        <v>159</v>
      </c>
    </row>
    <row r="9" spans="1:9" x14ac:dyDescent="0.25">
      <c r="A9" s="4">
        <v>4</v>
      </c>
      <c r="B9" s="4">
        <v>4</v>
      </c>
      <c r="C9" s="4">
        <v>60131506</v>
      </c>
      <c r="D9" s="8" t="s">
        <v>5</v>
      </c>
      <c r="E9" s="4" t="s">
        <v>3</v>
      </c>
      <c r="F9" s="5">
        <v>10</v>
      </c>
      <c r="G9" s="17">
        <v>61928</v>
      </c>
      <c r="H9" s="17">
        <f t="shared" si="0"/>
        <v>619280</v>
      </c>
      <c r="I9" s="18" t="s">
        <v>160</v>
      </c>
    </row>
    <row r="10" spans="1:9" x14ac:dyDescent="0.25">
      <c r="A10" s="4">
        <v>7</v>
      </c>
      <c r="B10" s="4">
        <v>7</v>
      </c>
      <c r="C10" s="4">
        <v>60131505</v>
      </c>
      <c r="D10" s="8" t="s">
        <v>128</v>
      </c>
      <c r="E10" s="4" t="s">
        <v>3</v>
      </c>
      <c r="F10" s="5">
        <v>5</v>
      </c>
      <c r="G10" s="17">
        <v>45588</v>
      </c>
      <c r="H10" s="17">
        <f t="shared" si="0"/>
        <v>227940</v>
      </c>
      <c r="I10" s="18" t="s">
        <v>28</v>
      </c>
    </row>
    <row r="11" spans="1:9" x14ac:dyDescent="0.25">
      <c r="A11" s="4">
        <v>9</v>
      </c>
      <c r="B11" s="4">
        <v>9</v>
      </c>
      <c r="C11" s="4">
        <v>60131507</v>
      </c>
      <c r="D11" s="8" t="s">
        <v>130</v>
      </c>
      <c r="E11" s="4" t="s">
        <v>3</v>
      </c>
      <c r="F11" s="5">
        <v>4</v>
      </c>
      <c r="G11" s="17">
        <v>411444</v>
      </c>
      <c r="H11" s="17">
        <f t="shared" si="0"/>
        <v>1645776</v>
      </c>
      <c r="I11" s="18" t="s">
        <v>30</v>
      </c>
    </row>
    <row r="12" spans="1:9" x14ac:dyDescent="0.25">
      <c r="A12" s="4">
        <v>14</v>
      </c>
      <c r="B12" s="4">
        <v>14</v>
      </c>
      <c r="C12" s="4">
        <v>52161520</v>
      </c>
      <c r="D12" s="8" t="s">
        <v>135</v>
      </c>
      <c r="E12" s="4" t="s">
        <v>3</v>
      </c>
      <c r="F12" s="5">
        <v>4</v>
      </c>
      <c r="G12" s="17">
        <v>685741</v>
      </c>
      <c r="H12" s="17">
        <f t="shared" si="0"/>
        <v>2742964</v>
      </c>
      <c r="I12" s="18" t="s">
        <v>35</v>
      </c>
    </row>
    <row r="13" spans="1:9" ht="30" x14ac:dyDescent="0.25">
      <c r="A13" s="4">
        <v>15</v>
      </c>
      <c r="B13" s="4">
        <v>15</v>
      </c>
      <c r="C13" s="4">
        <v>60131506</v>
      </c>
      <c r="D13" s="8" t="s">
        <v>136</v>
      </c>
      <c r="E13" s="4" t="s">
        <v>3</v>
      </c>
      <c r="F13" s="5">
        <v>20</v>
      </c>
      <c r="G13" s="17">
        <v>66993</v>
      </c>
      <c r="H13" s="17">
        <f t="shared" si="0"/>
        <v>1339860</v>
      </c>
      <c r="I13" s="18" t="s">
        <v>164</v>
      </c>
    </row>
    <row r="14" spans="1:9" x14ac:dyDescent="0.25">
      <c r="A14" s="4">
        <v>16</v>
      </c>
      <c r="B14" s="4">
        <v>16</v>
      </c>
      <c r="C14" s="4">
        <v>39121440</v>
      </c>
      <c r="D14" s="8" t="s">
        <v>6</v>
      </c>
      <c r="E14" s="4" t="s">
        <v>3</v>
      </c>
      <c r="F14" s="5">
        <v>6</v>
      </c>
      <c r="G14" s="17">
        <v>76806</v>
      </c>
      <c r="H14" s="17">
        <f t="shared" si="0"/>
        <v>460836</v>
      </c>
      <c r="I14" s="18" t="s">
        <v>39</v>
      </c>
    </row>
    <row r="15" spans="1:9" x14ac:dyDescent="0.25">
      <c r="A15" s="4">
        <v>17</v>
      </c>
      <c r="B15" s="4">
        <v>17</v>
      </c>
      <c r="C15" s="4">
        <v>60131507</v>
      </c>
      <c r="D15" s="8" t="s">
        <v>137</v>
      </c>
      <c r="E15" s="4" t="s">
        <v>3</v>
      </c>
      <c r="F15" s="5">
        <v>1</v>
      </c>
      <c r="G15" s="17">
        <v>555392</v>
      </c>
      <c r="H15" s="17">
        <f t="shared" si="0"/>
        <v>555392</v>
      </c>
      <c r="I15" s="18" t="s">
        <v>165</v>
      </c>
    </row>
    <row r="16" spans="1:9" x14ac:dyDescent="0.25">
      <c r="A16" s="4">
        <v>18</v>
      </c>
      <c r="B16" s="4">
        <v>18</v>
      </c>
      <c r="C16" s="4">
        <v>45111719</v>
      </c>
      <c r="D16" s="8" t="s">
        <v>138</v>
      </c>
      <c r="E16" s="4" t="s">
        <v>3</v>
      </c>
      <c r="F16" s="5">
        <v>3</v>
      </c>
      <c r="G16" s="17">
        <v>710694</v>
      </c>
      <c r="H16" s="17">
        <f t="shared" si="0"/>
        <v>2132082</v>
      </c>
      <c r="I16" s="18" t="s">
        <v>172</v>
      </c>
    </row>
    <row r="17" spans="1:11" x14ac:dyDescent="0.25">
      <c r="A17" s="4">
        <v>25</v>
      </c>
      <c r="B17" s="4">
        <v>25</v>
      </c>
      <c r="C17" s="4">
        <v>52161611</v>
      </c>
      <c r="D17" s="8" t="s">
        <v>145</v>
      </c>
      <c r="E17" s="4" t="s">
        <v>3</v>
      </c>
      <c r="F17" s="5">
        <v>4</v>
      </c>
      <c r="G17" s="17">
        <v>81536</v>
      </c>
      <c r="H17" s="17">
        <f t="shared" si="0"/>
        <v>326144</v>
      </c>
      <c r="I17" s="18" t="s">
        <v>170</v>
      </c>
    </row>
    <row r="18" spans="1:11" ht="30" x14ac:dyDescent="0.25">
      <c r="A18" s="4">
        <v>27</v>
      </c>
      <c r="B18" s="4">
        <v>27</v>
      </c>
      <c r="C18" s="4">
        <v>60131518</v>
      </c>
      <c r="D18" s="8" t="s">
        <v>147</v>
      </c>
      <c r="E18" s="4" t="s">
        <v>3</v>
      </c>
      <c r="F18" s="5">
        <v>4</v>
      </c>
      <c r="G18" s="17">
        <v>77583</v>
      </c>
      <c r="H18" s="17">
        <f t="shared" si="0"/>
        <v>310332</v>
      </c>
      <c r="I18" s="18" t="s">
        <v>50</v>
      </c>
    </row>
    <row r="19" spans="1:11" ht="30" x14ac:dyDescent="0.25">
      <c r="A19" s="4">
        <v>29</v>
      </c>
      <c r="B19" s="4">
        <v>29</v>
      </c>
      <c r="C19" s="4">
        <v>60121125</v>
      </c>
      <c r="D19" s="8" t="s">
        <v>149</v>
      </c>
      <c r="E19" s="4" t="s">
        <v>3</v>
      </c>
      <c r="F19" s="5">
        <v>20</v>
      </c>
      <c r="G19" s="17">
        <v>21732</v>
      </c>
      <c r="H19" s="17">
        <f t="shared" si="0"/>
        <v>434640</v>
      </c>
      <c r="I19" s="18" t="s">
        <v>52</v>
      </c>
    </row>
    <row r="20" spans="1:11" x14ac:dyDescent="0.25">
      <c r="A20" s="4">
        <v>31</v>
      </c>
      <c r="B20" s="4">
        <v>31</v>
      </c>
      <c r="C20" s="4">
        <v>53131629</v>
      </c>
      <c r="D20" s="8" t="s">
        <v>8</v>
      </c>
      <c r="E20" s="4" t="s">
        <v>3</v>
      </c>
      <c r="F20" s="5">
        <v>15</v>
      </c>
      <c r="G20" s="17">
        <v>11377</v>
      </c>
      <c r="H20" s="17">
        <f t="shared" si="0"/>
        <v>170655</v>
      </c>
      <c r="I20" s="18" t="s">
        <v>56</v>
      </c>
    </row>
    <row r="21" spans="1:11" x14ac:dyDescent="0.25">
      <c r="A21" s="4">
        <v>32</v>
      </c>
      <c r="B21" s="4">
        <v>32</v>
      </c>
      <c r="C21" s="4">
        <v>53131629</v>
      </c>
      <c r="D21" s="8" t="s">
        <v>9</v>
      </c>
      <c r="E21" s="4" t="s">
        <v>3</v>
      </c>
      <c r="F21" s="5">
        <v>5</v>
      </c>
      <c r="G21" s="17">
        <v>293889</v>
      </c>
      <c r="H21" s="17">
        <f t="shared" si="0"/>
        <v>1469445</v>
      </c>
      <c r="I21" s="18" t="s">
        <v>57</v>
      </c>
    </row>
    <row r="22" spans="1:11" x14ac:dyDescent="0.25">
      <c r="A22" s="4">
        <v>35</v>
      </c>
      <c r="B22" s="4">
        <v>35</v>
      </c>
      <c r="C22" s="4">
        <v>53131629</v>
      </c>
      <c r="D22" s="8" t="s">
        <v>10</v>
      </c>
      <c r="E22" s="4" t="s">
        <v>3</v>
      </c>
      <c r="F22" s="5">
        <v>10</v>
      </c>
      <c r="G22" s="17">
        <v>53167</v>
      </c>
      <c r="H22" s="17">
        <f t="shared" si="0"/>
        <v>531670</v>
      </c>
      <c r="I22" s="18" t="s">
        <v>59</v>
      </c>
    </row>
    <row r="23" spans="1:11" x14ac:dyDescent="0.25">
      <c r="A23" s="4">
        <v>36</v>
      </c>
      <c r="B23" s="4">
        <v>36</v>
      </c>
      <c r="C23" s="4">
        <v>53131629</v>
      </c>
      <c r="D23" s="8" t="s">
        <v>11</v>
      </c>
      <c r="E23" s="4" t="s">
        <v>3</v>
      </c>
      <c r="F23" s="5">
        <v>10</v>
      </c>
      <c r="G23" s="17">
        <v>24491</v>
      </c>
      <c r="H23" s="17">
        <f t="shared" si="0"/>
        <v>244910</v>
      </c>
      <c r="I23" s="18" t="s">
        <v>60</v>
      </c>
    </row>
    <row r="24" spans="1:11" ht="30" x14ac:dyDescent="0.25">
      <c r="A24" s="4">
        <v>37</v>
      </c>
      <c r="B24" s="4">
        <v>37</v>
      </c>
      <c r="C24" s="4" t="s">
        <v>4</v>
      </c>
      <c r="D24" s="8" t="s">
        <v>12</v>
      </c>
      <c r="E24" s="4" t="s">
        <v>3</v>
      </c>
      <c r="F24" s="5">
        <v>10</v>
      </c>
      <c r="G24" s="17">
        <v>30470</v>
      </c>
      <c r="H24" s="17">
        <f t="shared" si="0"/>
        <v>304700</v>
      </c>
      <c r="I24" s="18" t="s">
        <v>61</v>
      </c>
    </row>
    <row r="25" spans="1:11" x14ac:dyDescent="0.25">
      <c r="A25" s="4">
        <v>47</v>
      </c>
      <c r="B25" s="4">
        <v>47</v>
      </c>
      <c r="C25" s="4">
        <v>60122002</v>
      </c>
      <c r="D25" s="8" t="s">
        <v>71</v>
      </c>
      <c r="E25" s="4" t="s">
        <v>3</v>
      </c>
      <c r="F25" s="5">
        <v>5</v>
      </c>
      <c r="G25" s="17">
        <v>7767</v>
      </c>
      <c r="H25" s="17">
        <f t="shared" si="0"/>
        <v>38835</v>
      </c>
      <c r="I25" s="18" t="s">
        <v>72</v>
      </c>
    </row>
    <row r="26" spans="1:11" x14ac:dyDescent="0.25">
      <c r="A26" s="4">
        <v>49</v>
      </c>
      <c r="B26" s="4">
        <v>49</v>
      </c>
      <c r="C26" s="4">
        <v>31162813</v>
      </c>
      <c r="D26" s="8" t="s">
        <v>74</v>
      </c>
      <c r="E26" s="4" t="s">
        <v>14</v>
      </c>
      <c r="F26" s="5">
        <v>10</v>
      </c>
      <c r="G26" s="17">
        <v>17810</v>
      </c>
      <c r="H26" s="17">
        <f t="shared" si="0"/>
        <v>178100</v>
      </c>
      <c r="I26" s="18" t="s">
        <v>75</v>
      </c>
    </row>
    <row r="27" spans="1:11" ht="30" x14ac:dyDescent="0.25">
      <c r="A27" s="4">
        <v>53</v>
      </c>
      <c r="B27" s="4">
        <v>53</v>
      </c>
      <c r="C27" s="4">
        <v>44111515</v>
      </c>
      <c r="D27" s="8" t="s">
        <v>152</v>
      </c>
      <c r="E27" s="4" t="s">
        <v>14</v>
      </c>
      <c r="F27" s="5">
        <v>10</v>
      </c>
      <c r="G27" s="17">
        <v>150139</v>
      </c>
      <c r="H27" s="17">
        <f t="shared" si="0"/>
        <v>1501390</v>
      </c>
      <c r="I27" s="18" t="s">
        <v>79</v>
      </c>
    </row>
    <row r="28" spans="1:11" x14ac:dyDescent="0.25">
      <c r="A28" s="4">
        <v>57</v>
      </c>
      <c r="B28" s="4">
        <v>57</v>
      </c>
      <c r="C28" s="4">
        <v>60105705</v>
      </c>
      <c r="D28" s="8" t="s">
        <v>187</v>
      </c>
      <c r="E28" s="4" t="s">
        <v>3</v>
      </c>
      <c r="F28" s="5">
        <v>15</v>
      </c>
      <c r="G28" s="17">
        <v>9804</v>
      </c>
      <c r="H28" s="17">
        <f t="shared" si="0"/>
        <v>147060</v>
      </c>
      <c r="I28" s="18" t="s">
        <v>107</v>
      </c>
    </row>
    <row r="29" spans="1:11" x14ac:dyDescent="0.25">
      <c r="A29" s="4">
        <v>66</v>
      </c>
      <c r="B29" s="4">
        <v>66</v>
      </c>
      <c r="C29" s="4">
        <v>60104912</v>
      </c>
      <c r="D29" s="8" t="s">
        <v>183</v>
      </c>
      <c r="E29" s="4" t="s">
        <v>181</v>
      </c>
      <c r="F29" s="5">
        <v>5</v>
      </c>
      <c r="G29" s="17">
        <v>12452</v>
      </c>
      <c r="H29" s="17">
        <f t="shared" si="0"/>
        <v>62260</v>
      </c>
      <c r="I29" s="18" t="s">
        <v>182</v>
      </c>
    </row>
    <row r="30" spans="1:11" x14ac:dyDescent="0.25">
      <c r="A30" s="4">
        <v>68</v>
      </c>
      <c r="B30" s="4">
        <v>68</v>
      </c>
      <c r="C30" s="4">
        <v>60131303</v>
      </c>
      <c r="D30" s="8" t="s">
        <v>184</v>
      </c>
      <c r="E30" s="4" t="s">
        <v>14</v>
      </c>
      <c r="F30" s="5">
        <v>1</v>
      </c>
      <c r="G30" s="17">
        <v>2205882</v>
      </c>
      <c r="H30" s="17">
        <f t="shared" si="0"/>
        <v>2205882</v>
      </c>
      <c r="I30" s="18" t="s">
        <v>185</v>
      </c>
    </row>
    <row r="31" spans="1:11" x14ac:dyDescent="0.25">
      <c r="A31" s="31" t="s">
        <v>188</v>
      </c>
      <c r="B31" s="31"/>
      <c r="C31" s="31"/>
      <c r="D31" s="31"/>
      <c r="E31" s="31"/>
      <c r="F31" s="21">
        <f>SUM(F6:F30)</f>
        <v>211</v>
      </c>
      <c r="G31" s="22"/>
      <c r="H31" s="22">
        <f>SUM(H6:H30)</f>
        <v>19713513</v>
      </c>
      <c r="I31" s="21"/>
      <c r="J31" s="2"/>
      <c r="K31" s="2"/>
    </row>
  </sheetData>
  <mergeCells count="10">
    <mergeCell ref="A31:E31"/>
    <mergeCell ref="A1:I2"/>
    <mergeCell ref="A3:I3"/>
    <mergeCell ref="A4:A5"/>
    <mergeCell ref="B4:B5"/>
    <mergeCell ref="C4:C5"/>
    <mergeCell ref="D4:D5"/>
    <mergeCell ref="E4:E5"/>
    <mergeCell ref="F4:F5"/>
    <mergeCell ref="G4:I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02CD-F0BC-4AED-A9A7-DD1312FDA879}">
  <dimension ref="A1:K30"/>
  <sheetViews>
    <sheetView topLeftCell="A6" zoomScale="93" zoomScaleNormal="93" workbookViewId="0">
      <selection activeCell="H30" sqref="H30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52.5703125" style="9" customWidth="1"/>
    <col min="5" max="6" width="11.42578125" style="1" customWidth="1"/>
    <col min="7" max="8" width="13.140625" style="2" customWidth="1"/>
    <col min="9" max="9" width="11.42578125" style="1" customWidth="1"/>
    <col min="10" max="10" width="15.140625" style="1" bestFit="1" customWidth="1"/>
    <col min="11" max="16384" width="11.42578125" style="1"/>
  </cols>
  <sheetData>
    <row r="1" spans="1:9" x14ac:dyDescent="0.25">
      <c r="A1" s="30" t="s">
        <v>15</v>
      </c>
      <c r="B1" s="31"/>
      <c r="C1" s="31"/>
      <c r="D1" s="31"/>
      <c r="E1" s="31"/>
      <c r="F1" s="31"/>
      <c r="G1" s="31"/>
      <c r="H1" s="31"/>
      <c r="I1" s="31"/>
    </row>
    <row r="2" spans="1:9" ht="30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9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9" ht="14.25" customHeight="1" x14ac:dyDescent="0.25">
      <c r="A4" s="37" t="s">
        <v>91</v>
      </c>
      <c r="B4" s="37" t="s">
        <v>92</v>
      </c>
      <c r="C4" s="37" t="s">
        <v>93</v>
      </c>
      <c r="D4" s="37" t="s">
        <v>94</v>
      </c>
      <c r="E4" s="39" t="s">
        <v>95</v>
      </c>
      <c r="F4" s="35" t="s">
        <v>0</v>
      </c>
      <c r="G4" s="41" t="s">
        <v>2</v>
      </c>
      <c r="H4" s="42"/>
      <c r="I4" s="43"/>
    </row>
    <row r="5" spans="1:9" s="3" customFormat="1" ht="30" x14ac:dyDescent="0.25">
      <c r="A5" s="38"/>
      <c r="B5" s="38"/>
      <c r="C5" s="38"/>
      <c r="D5" s="38"/>
      <c r="E5" s="40"/>
      <c r="F5" s="36"/>
      <c r="G5" s="11" t="s">
        <v>97</v>
      </c>
      <c r="H5" s="11" t="s">
        <v>98</v>
      </c>
      <c r="I5" s="10" t="s">
        <v>21</v>
      </c>
    </row>
    <row r="6" spans="1:9" ht="45" x14ac:dyDescent="0.25">
      <c r="A6" s="4">
        <v>5</v>
      </c>
      <c r="B6" s="4">
        <v>5</v>
      </c>
      <c r="C6" s="4">
        <v>52161547</v>
      </c>
      <c r="D6" s="8" t="s">
        <v>126</v>
      </c>
      <c r="E6" s="4" t="s">
        <v>3</v>
      </c>
      <c r="F6" s="5">
        <v>2</v>
      </c>
      <c r="G6" s="17">
        <v>1173697</v>
      </c>
      <c r="H6" s="17">
        <f>G6*F6</f>
        <v>2347394</v>
      </c>
      <c r="I6" s="18" t="s">
        <v>90</v>
      </c>
    </row>
    <row r="7" spans="1:9" ht="30" x14ac:dyDescent="0.25">
      <c r="A7" s="4">
        <v>6</v>
      </c>
      <c r="B7" s="4">
        <v>6</v>
      </c>
      <c r="C7" s="4">
        <v>52161547</v>
      </c>
      <c r="D7" s="8" t="s">
        <v>127</v>
      </c>
      <c r="E7" s="4" t="s">
        <v>3</v>
      </c>
      <c r="F7" s="5">
        <v>1</v>
      </c>
      <c r="G7" s="17">
        <v>1530935</v>
      </c>
      <c r="H7" s="17">
        <f t="shared" ref="H7:H29" si="0">G7*F7</f>
        <v>1530935</v>
      </c>
      <c r="I7" s="18" t="s">
        <v>26</v>
      </c>
    </row>
    <row r="8" spans="1:9" x14ac:dyDescent="0.25">
      <c r="A8" s="4">
        <v>8</v>
      </c>
      <c r="B8" s="4">
        <v>8</v>
      </c>
      <c r="C8" s="4">
        <v>60131309</v>
      </c>
      <c r="D8" s="8" t="s">
        <v>129</v>
      </c>
      <c r="E8" s="4" t="s">
        <v>3</v>
      </c>
      <c r="F8" s="5">
        <v>1</v>
      </c>
      <c r="G8" s="17">
        <v>1557829</v>
      </c>
      <c r="H8" s="17">
        <f t="shared" si="0"/>
        <v>1557829</v>
      </c>
      <c r="I8" s="18" t="s">
        <v>29</v>
      </c>
    </row>
    <row r="9" spans="1:9" x14ac:dyDescent="0.25">
      <c r="A9" s="4">
        <v>10</v>
      </c>
      <c r="B9" s="4">
        <v>10</v>
      </c>
      <c r="C9" s="4">
        <v>60131444</v>
      </c>
      <c r="D9" s="8" t="s">
        <v>131</v>
      </c>
      <c r="E9" s="4" t="s">
        <v>3</v>
      </c>
      <c r="F9" s="5">
        <v>1</v>
      </c>
      <c r="G9" s="17">
        <v>706503</v>
      </c>
      <c r="H9" s="17">
        <f t="shared" si="0"/>
        <v>706503</v>
      </c>
      <c r="I9" s="18" t="s">
        <v>31</v>
      </c>
    </row>
    <row r="10" spans="1:9" x14ac:dyDescent="0.25">
      <c r="A10" s="4">
        <v>11</v>
      </c>
      <c r="B10" s="4">
        <v>11</v>
      </c>
      <c r="C10" s="4">
        <v>60131445</v>
      </c>
      <c r="D10" s="8" t="s">
        <v>132</v>
      </c>
      <c r="E10" s="4" t="s">
        <v>3</v>
      </c>
      <c r="F10" s="5">
        <v>1</v>
      </c>
      <c r="G10" s="17">
        <v>652001</v>
      </c>
      <c r="H10" s="17">
        <f t="shared" si="0"/>
        <v>652001</v>
      </c>
      <c r="I10" s="18" t="s">
        <v>32</v>
      </c>
    </row>
    <row r="11" spans="1:9" ht="30" x14ac:dyDescent="0.25">
      <c r="A11" s="4">
        <v>12</v>
      </c>
      <c r="B11" s="4">
        <v>12</v>
      </c>
      <c r="C11" s="4">
        <v>60131520</v>
      </c>
      <c r="D11" s="8" t="s">
        <v>133</v>
      </c>
      <c r="E11" s="4" t="s">
        <v>13</v>
      </c>
      <c r="F11" s="5">
        <v>10</v>
      </c>
      <c r="G11" s="17">
        <v>10829</v>
      </c>
      <c r="H11" s="17">
        <f t="shared" si="0"/>
        <v>108290</v>
      </c>
      <c r="I11" s="18" t="s">
        <v>33</v>
      </c>
    </row>
    <row r="12" spans="1:9" ht="30" x14ac:dyDescent="0.25">
      <c r="A12" s="4">
        <v>19</v>
      </c>
      <c r="B12" s="4">
        <v>19</v>
      </c>
      <c r="C12" s="4">
        <v>60131401</v>
      </c>
      <c r="D12" s="8" t="s">
        <v>139</v>
      </c>
      <c r="E12" s="4" t="s">
        <v>3</v>
      </c>
      <c r="F12" s="5">
        <v>1</v>
      </c>
      <c r="G12" s="17">
        <v>2162111</v>
      </c>
      <c r="H12" s="17">
        <f t="shared" si="0"/>
        <v>2162111</v>
      </c>
      <c r="I12" s="18" t="s">
        <v>42</v>
      </c>
    </row>
    <row r="13" spans="1:9" x14ac:dyDescent="0.25">
      <c r="A13" s="4">
        <v>20</v>
      </c>
      <c r="B13" s="4">
        <v>20</v>
      </c>
      <c r="C13" s="4">
        <v>60131401</v>
      </c>
      <c r="D13" s="8" t="s">
        <v>140</v>
      </c>
      <c r="E13" s="4" t="s">
        <v>3</v>
      </c>
      <c r="F13" s="5">
        <v>1</v>
      </c>
      <c r="G13" s="17">
        <v>289884</v>
      </c>
      <c r="H13" s="17">
        <f t="shared" si="0"/>
        <v>289884</v>
      </c>
      <c r="I13" s="18" t="s">
        <v>43</v>
      </c>
    </row>
    <row r="14" spans="1:9" ht="30" x14ac:dyDescent="0.25">
      <c r="A14" s="4">
        <v>22</v>
      </c>
      <c r="B14" s="4">
        <v>22</v>
      </c>
      <c r="C14" s="4">
        <v>45111616</v>
      </c>
      <c r="D14" s="8" t="s">
        <v>142</v>
      </c>
      <c r="E14" s="4" t="s">
        <v>3</v>
      </c>
      <c r="F14" s="5">
        <v>3</v>
      </c>
      <c r="G14" s="17">
        <v>2287775</v>
      </c>
      <c r="H14" s="17">
        <f t="shared" si="0"/>
        <v>6863325</v>
      </c>
      <c r="I14" s="18" t="s">
        <v>45</v>
      </c>
    </row>
    <row r="15" spans="1:9" ht="45" x14ac:dyDescent="0.25">
      <c r="A15" s="4">
        <v>26</v>
      </c>
      <c r="B15" s="4">
        <v>26</v>
      </c>
      <c r="C15" s="4">
        <v>60131001</v>
      </c>
      <c r="D15" s="8" t="s">
        <v>146</v>
      </c>
      <c r="E15" s="4" t="s">
        <v>3</v>
      </c>
      <c r="F15" s="5">
        <v>2</v>
      </c>
      <c r="G15" s="17">
        <v>1609951</v>
      </c>
      <c r="H15" s="17">
        <f t="shared" si="0"/>
        <v>3219902</v>
      </c>
      <c r="I15" s="18" t="s">
        <v>49</v>
      </c>
    </row>
    <row r="16" spans="1:9" ht="45" x14ac:dyDescent="0.25">
      <c r="A16" s="4">
        <v>38</v>
      </c>
      <c r="B16" s="4">
        <v>38</v>
      </c>
      <c r="C16" s="4">
        <v>60123701</v>
      </c>
      <c r="D16" s="8" t="s">
        <v>151</v>
      </c>
      <c r="E16" s="4" t="s">
        <v>99</v>
      </c>
      <c r="F16" s="5">
        <v>20</v>
      </c>
      <c r="G16" s="17">
        <v>15113</v>
      </c>
      <c r="H16" s="17">
        <f t="shared" si="0"/>
        <v>302260</v>
      </c>
      <c r="I16" s="18" t="s">
        <v>62</v>
      </c>
    </row>
    <row r="17" spans="1:11" x14ac:dyDescent="0.25">
      <c r="A17" s="4">
        <v>39</v>
      </c>
      <c r="B17" s="4">
        <v>39</v>
      </c>
      <c r="C17" s="4">
        <v>39121435</v>
      </c>
      <c r="D17" s="8" t="s">
        <v>80</v>
      </c>
      <c r="E17" s="4" t="s">
        <v>3</v>
      </c>
      <c r="F17" s="5">
        <v>10</v>
      </c>
      <c r="G17" s="17">
        <v>4284</v>
      </c>
      <c r="H17" s="17">
        <f t="shared" si="0"/>
        <v>42840</v>
      </c>
      <c r="I17" s="18" t="s">
        <v>63</v>
      </c>
    </row>
    <row r="18" spans="1:11" x14ac:dyDescent="0.25">
      <c r="A18" s="4">
        <v>40</v>
      </c>
      <c r="B18" s="4">
        <v>40</v>
      </c>
      <c r="C18" s="4">
        <v>39121435</v>
      </c>
      <c r="D18" s="8" t="s">
        <v>81</v>
      </c>
      <c r="E18" s="4" t="s">
        <v>3</v>
      </c>
      <c r="F18" s="5">
        <v>10</v>
      </c>
      <c r="G18" s="17">
        <v>4284</v>
      </c>
      <c r="H18" s="17">
        <f t="shared" si="0"/>
        <v>42840</v>
      </c>
      <c r="I18" s="18" t="s">
        <v>64</v>
      </c>
    </row>
    <row r="19" spans="1:11" x14ac:dyDescent="0.25">
      <c r="A19" s="4">
        <v>41</v>
      </c>
      <c r="B19" s="4">
        <v>41</v>
      </c>
      <c r="C19" s="4">
        <v>39121435</v>
      </c>
      <c r="D19" s="8" t="s">
        <v>82</v>
      </c>
      <c r="E19" s="4" t="s">
        <v>3</v>
      </c>
      <c r="F19" s="5">
        <v>10</v>
      </c>
      <c r="G19" s="17">
        <v>4284</v>
      </c>
      <c r="H19" s="17">
        <f t="shared" si="0"/>
        <v>42840</v>
      </c>
      <c r="I19" s="18" t="s">
        <v>65</v>
      </c>
    </row>
    <row r="20" spans="1:11" x14ac:dyDescent="0.25">
      <c r="A20" s="4">
        <v>42</v>
      </c>
      <c r="B20" s="4">
        <v>42</v>
      </c>
      <c r="C20" s="4">
        <v>39121435</v>
      </c>
      <c r="D20" s="8" t="s">
        <v>83</v>
      </c>
      <c r="E20" s="4" t="s">
        <v>3</v>
      </c>
      <c r="F20" s="5">
        <v>10</v>
      </c>
      <c r="G20" s="17">
        <v>4284</v>
      </c>
      <c r="H20" s="17">
        <f t="shared" si="0"/>
        <v>42840</v>
      </c>
      <c r="I20" s="18" t="s">
        <v>66</v>
      </c>
    </row>
    <row r="21" spans="1:11" x14ac:dyDescent="0.25">
      <c r="A21" s="4">
        <v>43</v>
      </c>
      <c r="B21" s="4">
        <v>43</v>
      </c>
      <c r="C21" s="4">
        <v>39121435</v>
      </c>
      <c r="D21" s="8" t="s">
        <v>84</v>
      </c>
      <c r="E21" s="4" t="s">
        <v>3</v>
      </c>
      <c r="F21" s="5">
        <v>10</v>
      </c>
      <c r="G21" s="17">
        <v>4284</v>
      </c>
      <c r="H21" s="17">
        <f t="shared" si="0"/>
        <v>42840</v>
      </c>
      <c r="I21" s="18" t="s">
        <v>67</v>
      </c>
    </row>
    <row r="22" spans="1:11" x14ac:dyDescent="0.25">
      <c r="A22" s="4">
        <v>44</v>
      </c>
      <c r="B22" s="4">
        <v>44</v>
      </c>
      <c r="C22" s="4">
        <v>39121435</v>
      </c>
      <c r="D22" s="8" t="s">
        <v>85</v>
      </c>
      <c r="E22" s="4" t="s">
        <v>3</v>
      </c>
      <c r="F22" s="5">
        <v>10</v>
      </c>
      <c r="G22" s="17">
        <v>4284</v>
      </c>
      <c r="H22" s="17">
        <f t="shared" si="0"/>
        <v>42840</v>
      </c>
      <c r="I22" s="18" t="s">
        <v>68</v>
      </c>
    </row>
    <row r="23" spans="1:11" x14ac:dyDescent="0.25">
      <c r="A23" s="4">
        <v>45</v>
      </c>
      <c r="B23" s="4">
        <v>45</v>
      </c>
      <c r="C23" s="4">
        <v>39121435</v>
      </c>
      <c r="D23" s="8" t="s">
        <v>86</v>
      </c>
      <c r="E23" s="4" t="s">
        <v>3</v>
      </c>
      <c r="F23" s="5">
        <v>10</v>
      </c>
      <c r="G23" s="17">
        <v>4284</v>
      </c>
      <c r="H23" s="17">
        <f t="shared" si="0"/>
        <v>42840</v>
      </c>
      <c r="I23" s="18" t="s">
        <v>69</v>
      </c>
    </row>
    <row r="24" spans="1:11" x14ac:dyDescent="0.25">
      <c r="A24" s="4">
        <v>46</v>
      </c>
      <c r="B24" s="4">
        <v>46</v>
      </c>
      <c r="C24" s="4">
        <v>60122002</v>
      </c>
      <c r="D24" s="8" t="s">
        <v>87</v>
      </c>
      <c r="E24" s="4" t="s">
        <v>3</v>
      </c>
      <c r="F24" s="5">
        <v>10</v>
      </c>
      <c r="G24" s="17">
        <v>4284</v>
      </c>
      <c r="H24" s="17">
        <f t="shared" si="0"/>
        <v>42840</v>
      </c>
      <c r="I24" s="18" t="s">
        <v>70</v>
      </c>
    </row>
    <row r="25" spans="1:11" x14ac:dyDescent="0.25">
      <c r="A25" s="4">
        <v>48</v>
      </c>
      <c r="B25" s="4">
        <v>48</v>
      </c>
      <c r="C25" s="4">
        <v>24112108</v>
      </c>
      <c r="D25" s="8" t="s">
        <v>174</v>
      </c>
      <c r="E25" s="4" t="s">
        <v>3</v>
      </c>
      <c r="F25" s="5">
        <v>8</v>
      </c>
      <c r="G25" s="17">
        <v>20587</v>
      </c>
      <c r="H25" s="17">
        <f t="shared" si="0"/>
        <v>164696</v>
      </c>
      <c r="I25" s="18" t="s">
        <v>73</v>
      </c>
    </row>
    <row r="26" spans="1:11" x14ac:dyDescent="0.25">
      <c r="A26" s="4">
        <v>50</v>
      </c>
      <c r="B26" s="4">
        <v>50</v>
      </c>
      <c r="C26" s="4">
        <v>41103205</v>
      </c>
      <c r="D26" s="8" t="s">
        <v>180</v>
      </c>
      <c r="E26" s="4" t="s">
        <v>14</v>
      </c>
      <c r="F26" s="5">
        <v>4</v>
      </c>
      <c r="G26" s="17">
        <v>921179</v>
      </c>
      <c r="H26" s="17">
        <f t="shared" si="0"/>
        <v>3684716</v>
      </c>
      <c r="I26" s="18" t="s">
        <v>178</v>
      </c>
    </row>
    <row r="27" spans="1:11" x14ac:dyDescent="0.25">
      <c r="A27" s="4">
        <v>52</v>
      </c>
      <c r="B27" s="4">
        <v>52</v>
      </c>
      <c r="C27" s="4">
        <v>11161703</v>
      </c>
      <c r="D27" s="8" t="s">
        <v>101</v>
      </c>
      <c r="E27" s="4" t="s">
        <v>3</v>
      </c>
      <c r="F27" s="5">
        <v>30</v>
      </c>
      <c r="G27" s="17">
        <v>12495</v>
      </c>
      <c r="H27" s="17">
        <f t="shared" si="0"/>
        <v>374850</v>
      </c>
      <c r="I27" s="18" t="s">
        <v>77</v>
      </c>
    </row>
    <row r="28" spans="1:11" ht="30" x14ac:dyDescent="0.25">
      <c r="A28" s="4">
        <v>62</v>
      </c>
      <c r="B28" s="4">
        <v>62</v>
      </c>
      <c r="C28" s="4">
        <v>13111010</v>
      </c>
      <c r="D28" s="8" t="s">
        <v>157</v>
      </c>
      <c r="E28" s="4" t="s">
        <v>99</v>
      </c>
      <c r="F28" s="5">
        <v>16</v>
      </c>
      <c r="G28" s="17">
        <v>6783</v>
      </c>
      <c r="H28" s="17">
        <f t="shared" si="0"/>
        <v>108528</v>
      </c>
      <c r="I28" s="18" t="s">
        <v>112</v>
      </c>
    </row>
    <row r="29" spans="1:11" x14ac:dyDescent="0.25">
      <c r="A29" s="4">
        <v>63</v>
      </c>
      <c r="B29" s="4">
        <v>63</v>
      </c>
      <c r="C29" s="4">
        <v>44121618</v>
      </c>
      <c r="D29" s="8" t="s">
        <v>102</v>
      </c>
      <c r="E29" s="4" t="s">
        <v>3</v>
      </c>
      <c r="F29" s="5">
        <v>14</v>
      </c>
      <c r="G29" s="17">
        <v>5950</v>
      </c>
      <c r="H29" s="17">
        <f t="shared" si="0"/>
        <v>83300</v>
      </c>
      <c r="I29" s="18" t="s">
        <v>113</v>
      </c>
    </row>
    <row r="30" spans="1:11" x14ac:dyDescent="0.25">
      <c r="A30" s="31" t="s">
        <v>188</v>
      </c>
      <c r="B30" s="31"/>
      <c r="C30" s="31"/>
      <c r="D30" s="31"/>
      <c r="E30" s="31"/>
      <c r="F30" s="21">
        <f>SUM(F6:F29)</f>
        <v>195</v>
      </c>
      <c r="G30" s="22"/>
      <c r="H30" s="22">
        <f>SUM(H6+H7+H8+H9+H10+H11+H12+H13+H14+H15+H16+H17+H18+H19+H20+H21+H22+H23+H24+H26+H28+H29+H27+H25)</f>
        <v>24499244</v>
      </c>
      <c r="I30" s="21"/>
      <c r="J30" s="2">
        <v>52000000</v>
      </c>
      <c r="K30" s="2" t="e">
        <f>J30-#REF!</f>
        <v>#REF!</v>
      </c>
    </row>
  </sheetData>
  <mergeCells count="10">
    <mergeCell ref="A30:E30"/>
    <mergeCell ref="A1:I2"/>
    <mergeCell ref="A3:I3"/>
    <mergeCell ref="A4:A5"/>
    <mergeCell ref="B4:B5"/>
    <mergeCell ref="C4:C5"/>
    <mergeCell ref="D4:D5"/>
    <mergeCell ref="E4:E5"/>
    <mergeCell ref="F4:F5"/>
    <mergeCell ref="G4:I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435E3-AA13-439B-A409-F7F4450ECF5A}">
  <dimension ref="A1:L12"/>
  <sheetViews>
    <sheetView zoomScale="93" zoomScaleNormal="93" workbookViewId="0">
      <selection activeCell="H12" sqref="H12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52.5703125" style="9" customWidth="1"/>
    <col min="5" max="6" width="11.42578125" style="1" customWidth="1"/>
    <col min="7" max="8" width="11.42578125" style="2" customWidth="1"/>
    <col min="9" max="9" width="19.85546875" style="1" customWidth="1"/>
    <col min="10" max="10" width="14.7109375" style="1" customWidth="1"/>
    <col min="11" max="11" width="15.140625" style="1" bestFit="1" customWidth="1"/>
    <col min="12" max="16384" width="11.42578125" style="1"/>
  </cols>
  <sheetData>
    <row r="1" spans="1:12" x14ac:dyDescent="0.25">
      <c r="A1" s="30" t="s">
        <v>15</v>
      </c>
      <c r="B1" s="31"/>
      <c r="C1" s="31"/>
      <c r="D1" s="31"/>
      <c r="E1" s="31"/>
      <c r="F1" s="31"/>
      <c r="G1" s="31"/>
      <c r="H1" s="31"/>
      <c r="I1" s="31"/>
    </row>
    <row r="2" spans="1:12" ht="30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12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12" ht="14.25" customHeight="1" x14ac:dyDescent="0.25">
      <c r="A4" s="37" t="s">
        <v>91</v>
      </c>
      <c r="B4" s="37" t="s">
        <v>92</v>
      </c>
      <c r="C4" s="37" t="s">
        <v>93</v>
      </c>
      <c r="D4" s="37" t="s">
        <v>94</v>
      </c>
      <c r="E4" s="39" t="s">
        <v>95</v>
      </c>
      <c r="F4" s="35" t="s">
        <v>0</v>
      </c>
      <c r="G4" s="41" t="s">
        <v>19</v>
      </c>
      <c r="H4" s="42"/>
      <c r="I4" s="43"/>
    </row>
    <row r="5" spans="1:12" s="3" customFormat="1" ht="30" x14ac:dyDescent="0.25">
      <c r="A5" s="38"/>
      <c r="B5" s="38"/>
      <c r="C5" s="38"/>
      <c r="D5" s="38"/>
      <c r="E5" s="40"/>
      <c r="F5" s="36"/>
      <c r="G5" s="11" t="s">
        <v>97</v>
      </c>
      <c r="H5" s="11" t="s">
        <v>98</v>
      </c>
      <c r="I5" s="10" t="s">
        <v>21</v>
      </c>
    </row>
    <row r="6" spans="1:12" ht="30" x14ac:dyDescent="0.25">
      <c r="A6" s="4">
        <v>21</v>
      </c>
      <c r="B6" s="4">
        <v>21</v>
      </c>
      <c r="C6" s="4">
        <v>45111719</v>
      </c>
      <c r="D6" s="8" t="s">
        <v>141</v>
      </c>
      <c r="E6" s="4" t="s">
        <v>3</v>
      </c>
      <c r="F6" s="5">
        <v>4</v>
      </c>
      <c r="G6" s="17">
        <v>180000</v>
      </c>
      <c r="H6" s="17">
        <f>G6*F6</f>
        <v>720000</v>
      </c>
      <c r="I6" s="18" t="s">
        <v>44</v>
      </c>
    </row>
    <row r="7" spans="1:12" x14ac:dyDescent="0.25">
      <c r="A7" s="4">
        <v>30</v>
      </c>
      <c r="B7" s="4">
        <v>30</v>
      </c>
      <c r="C7" s="4">
        <v>39121440</v>
      </c>
      <c r="D7" s="8" t="s">
        <v>7</v>
      </c>
      <c r="E7" s="4" t="s">
        <v>3</v>
      </c>
      <c r="F7" s="5">
        <v>2</v>
      </c>
      <c r="G7" s="17">
        <v>445000</v>
      </c>
      <c r="H7" s="17">
        <f t="shared" ref="H7:H11" si="0">G7*F7</f>
        <v>890000</v>
      </c>
      <c r="I7" s="18" t="s">
        <v>55</v>
      </c>
    </row>
    <row r="8" spans="1:12" ht="30" x14ac:dyDescent="0.25">
      <c r="A8" s="4">
        <v>34</v>
      </c>
      <c r="B8" s="4">
        <v>34</v>
      </c>
      <c r="C8" s="4">
        <v>53131629</v>
      </c>
      <c r="D8" s="8" t="s">
        <v>150</v>
      </c>
      <c r="E8" s="4" t="s">
        <v>3</v>
      </c>
      <c r="F8" s="5">
        <v>10</v>
      </c>
      <c r="G8" s="17">
        <v>18000</v>
      </c>
      <c r="H8" s="17">
        <f t="shared" si="0"/>
        <v>180000</v>
      </c>
      <c r="I8" s="18" t="s">
        <v>58</v>
      </c>
    </row>
    <row r="9" spans="1:12" x14ac:dyDescent="0.25">
      <c r="A9" s="4">
        <v>51</v>
      </c>
      <c r="B9" s="4">
        <v>51</v>
      </c>
      <c r="C9" s="4">
        <v>44122106</v>
      </c>
      <c r="D9" s="8" t="s">
        <v>100</v>
      </c>
      <c r="E9" s="4" t="s">
        <v>14</v>
      </c>
      <c r="F9" s="5">
        <v>12</v>
      </c>
      <c r="G9" s="17">
        <v>3000</v>
      </c>
      <c r="H9" s="17">
        <f t="shared" si="0"/>
        <v>36000</v>
      </c>
      <c r="I9" s="18" t="s">
        <v>76</v>
      </c>
    </row>
    <row r="10" spans="1:12" x14ac:dyDescent="0.25">
      <c r="A10" s="4">
        <v>54</v>
      </c>
      <c r="B10" s="4">
        <v>54</v>
      </c>
      <c r="C10" s="4">
        <v>12352310</v>
      </c>
      <c r="D10" s="8" t="s">
        <v>173</v>
      </c>
      <c r="E10" s="4" t="s">
        <v>3</v>
      </c>
      <c r="F10" s="5">
        <v>13</v>
      </c>
      <c r="G10" s="17">
        <v>1100</v>
      </c>
      <c r="H10" s="17">
        <f t="shared" si="0"/>
        <v>14300</v>
      </c>
      <c r="I10" s="18" t="s">
        <v>104</v>
      </c>
    </row>
    <row r="11" spans="1:12" x14ac:dyDescent="0.25">
      <c r="A11" s="4">
        <v>61</v>
      </c>
      <c r="B11" s="4">
        <v>61</v>
      </c>
      <c r="C11" s="4">
        <v>14111600</v>
      </c>
      <c r="D11" s="8" t="s">
        <v>156</v>
      </c>
      <c r="E11" s="4" t="s">
        <v>3</v>
      </c>
      <c r="F11" s="5">
        <v>15</v>
      </c>
      <c r="G11" s="17">
        <v>8000</v>
      </c>
      <c r="H11" s="17">
        <f t="shared" si="0"/>
        <v>120000</v>
      </c>
      <c r="I11" s="18" t="s">
        <v>111</v>
      </c>
    </row>
    <row r="12" spans="1:12" x14ac:dyDescent="0.25">
      <c r="A12" s="31" t="s">
        <v>188</v>
      </c>
      <c r="B12" s="31"/>
      <c r="C12" s="31"/>
      <c r="D12" s="31"/>
      <c r="E12" s="31"/>
      <c r="F12" s="21">
        <f>SUM(F6:F11)</f>
        <v>56</v>
      </c>
      <c r="G12" s="22"/>
      <c r="H12" s="22">
        <f>SUM(H11+H10+H9+H8+H7+H6)</f>
        <v>1960300</v>
      </c>
      <c r="I12" s="21"/>
      <c r="J12" s="2" t="e">
        <f>SUM(#REF!+#REF!+#REF!+#REF!+H12+#REF!)</f>
        <v>#REF!</v>
      </c>
      <c r="K12" s="2">
        <v>52000000</v>
      </c>
      <c r="L12" s="1" t="e">
        <f>K12-J12</f>
        <v>#REF!</v>
      </c>
    </row>
  </sheetData>
  <mergeCells count="10">
    <mergeCell ref="A12:E12"/>
    <mergeCell ref="G4:I4"/>
    <mergeCell ref="A1:I2"/>
    <mergeCell ref="A3:I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2A09B-0BEA-4677-861A-DAC18A36A1FF}">
  <dimension ref="A1:L12"/>
  <sheetViews>
    <sheetView zoomScale="93" zoomScaleNormal="93" workbookViewId="0">
      <selection activeCell="H12" sqref="H12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52.5703125" style="9" customWidth="1"/>
    <col min="5" max="6" width="11.42578125" style="1" customWidth="1"/>
    <col min="7" max="8" width="11.42578125" style="2" customWidth="1"/>
    <col min="9" max="9" width="16.7109375" style="6" customWidth="1"/>
    <col min="10" max="10" width="14.7109375" style="1" customWidth="1"/>
    <col min="11" max="11" width="15.140625" style="1" bestFit="1" customWidth="1"/>
    <col min="12" max="16384" width="11.42578125" style="1"/>
  </cols>
  <sheetData>
    <row r="1" spans="1:12" x14ac:dyDescent="0.25">
      <c r="A1" s="30" t="s">
        <v>15</v>
      </c>
      <c r="B1" s="31"/>
      <c r="C1" s="31"/>
      <c r="D1" s="31"/>
      <c r="E1" s="31"/>
      <c r="F1" s="31"/>
      <c r="G1" s="31"/>
      <c r="H1" s="31"/>
      <c r="I1" s="31"/>
    </row>
    <row r="2" spans="1:12" ht="30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12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12" ht="14.25" customHeight="1" x14ac:dyDescent="0.25">
      <c r="A4" s="37" t="s">
        <v>91</v>
      </c>
      <c r="B4" s="37" t="s">
        <v>92</v>
      </c>
      <c r="C4" s="37" t="s">
        <v>93</v>
      </c>
      <c r="D4" s="37" t="s">
        <v>94</v>
      </c>
      <c r="E4" s="39" t="s">
        <v>95</v>
      </c>
      <c r="F4" s="35" t="s">
        <v>0</v>
      </c>
      <c r="G4" s="41" t="s">
        <v>1</v>
      </c>
      <c r="H4" s="42"/>
      <c r="I4" s="43"/>
    </row>
    <row r="5" spans="1:12" s="3" customFormat="1" ht="30" x14ac:dyDescent="0.25">
      <c r="A5" s="38"/>
      <c r="B5" s="38"/>
      <c r="C5" s="38"/>
      <c r="D5" s="38"/>
      <c r="E5" s="40"/>
      <c r="F5" s="36"/>
      <c r="G5" s="11" t="s">
        <v>97</v>
      </c>
      <c r="H5" s="11" t="s">
        <v>98</v>
      </c>
      <c r="I5" s="13" t="s">
        <v>21</v>
      </c>
    </row>
    <row r="6" spans="1:12" ht="30" x14ac:dyDescent="0.25">
      <c r="A6" s="4">
        <v>28</v>
      </c>
      <c r="B6" s="4">
        <v>28</v>
      </c>
      <c r="C6" s="4">
        <v>60121151</v>
      </c>
      <c r="D6" s="8" t="s">
        <v>148</v>
      </c>
      <c r="E6" s="4" t="s">
        <v>3</v>
      </c>
      <c r="F6" s="5">
        <v>7</v>
      </c>
      <c r="G6" s="17">
        <v>157500</v>
      </c>
      <c r="H6" s="17">
        <f>G6*F6</f>
        <v>1102500</v>
      </c>
      <c r="I6" s="19">
        <v>7709691876330</v>
      </c>
    </row>
    <row r="7" spans="1:12" x14ac:dyDescent="0.25">
      <c r="A7" s="4">
        <v>33</v>
      </c>
      <c r="B7" s="4">
        <v>33</v>
      </c>
      <c r="C7" s="4">
        <v>53131629</v>
      </c>
      <c r="D7" s="8" t="s">
        <v>115</v>
      </c>
      <c r="E7" s="4" t="s">
        <v>3</v>
      </c>
      <c r="F7" s="5">
        <v>10</v>
      </c>
      <c r="G7" s="17">
        <v>31700</v>
      </c>
      <c r="H7" s="17">
        <f t="shared" ref="H7:H11" si="0">G7*F7</f>
        <v>317000</v>
      </c>
      <c r="I7" s="19">
        <v>7707556820559</v>
      </c>
    </row>
    <row r="8" spans="1:12" x14ac:dyDescent="0.25">
      <c r="A8" s="4">
        <v>55</v>
      </c>
      <c r="B8" s="4">
        <v>55</v>
      </c>
      <c r="C8" s="4">
        <v>12352310</v>
      </c>
      <c r="D8" s="8" t="s">
        <v>175</v>
      </c>
      <c r="E8" s="4" t="s">
        <v>14</v>
      </c>
      <c r="F8" s="5">
        <v>14</v>
      </c>
      <c r="G8" s="17">
        <v>1200</v>
      </c>
      <c r="H8" s="17">
        <f t="shared" si="0"/>
        <v>16800</v>
      </c>
      <c r="I8" s="19">
        <v>7708450800302</v>
      </c>
    </row>
    <row r="9" spans="1:12" ht="30" x14ac:dyDescent="0.25">
      <c r="A9" s="4">
        <v>56</v>
      </c>
      <c r="B9" s="4">
        <v>56</v>
      </c>
      <c r="C9" s="4">
        <v>12352310</v>
      </c>
      <c r="D9" s="8" t="s">
        <v>153</v>
      </c>
      <c r="E9" s="4" t="s">
        <v>3</v>
      </c>
      <c r="F9" s="5">
        <v>5</v>
      </c>
      <c r="G9" s="17">
        <v>20600</v>
      </c>
      <c r="H9" s="17">
        <f t="shared" si="0"/>
        <v>103000</v>
      </c>
      <c r="I9" s="19">
        <v>7707389048694</v>
      </c>
    </row>
    <row r="10" spans="1:12" ht="30" x14ac:dyDescent="0.25">
      <c r="A10" s="4">
        <v>58</v>
      </c>
      <c r="B10" s="4">
        <v>58</v>
      </c>
      <c r="C10" s="4">
        <v>27112904</v>
      </c>
      <c r="D10" s="8" t="s">
        <v>154</v>
      </c>
      <c r="E10" s="4" t="s">
        <v>3</v>
      </c>
      <c r="F10" s="5">
        <v>5</v>
      </c>
      <c r="G10" s="17">
        <v>27100</v>
      </c>
      <c r="H10" s="17">
        <f t="shared" si="0"/>
        <v>135500</v>
      </c>
      <c r="I10" s="19">
        <v>7707389044603</v>
      </c>
    </row>
    <row r="11" spans="1:12" x14ac:dyDescent="0.25">
      <c r="A11" s="4">
        <v>59</v>
      </c>
      <c r="B11" s="4">
        <v>59</v>
      </c>
      <c r="C11" s="4">
        <v>12352300</v>
      </c>
      <c r="D11" s="8" t="s">
        <v>155</v>
      </c>
      <c r="E11" s="4" t="s">
        <v>3</v>
      </c>
      <c r="F11" s="5">
        <v>10</v>
      </c>
      <c r="G11" s="17">
        <v>18000</v>
      </c>
      <c r="H11" s="17">
        <f t="shared" si="0"/>
        <v>180000</v>
      </c>
      <c r="I11" s="19">
        <v>7707408313000</v>
      </c>
    </row>
    <row r="12" spans="1:12" x14ac:dyDescent="0.25">
      <c r="A12" s="31" t="s">
        <v>188</v>
      </c>
      <c r="B12" s="31"/>
      <c r="C12" s="31"/>
      <c r="D12" s="31"/>
      <c r="E12" s="31"/>
      <c r="F12" s="21">
        <f>SUM(F6:F11)</f>
        <v>51</v>
      </c>
      <c r="G12" s="22"/>
      <c r="H12" s="22">
        <f>SUM(H11+H10+H9+H8+H7+H6)</f>
        <v>1854800</v>
      </c>
      <c r="I12" s="21"/>
      <c r="J12" s="2" t="e">
        <f>SUM(#REF!+#REF!+#REF!+#REF!+#REF!+H12)</f>
        <v>#REF!</v>
      </c>
      <c r="K12" s="2">
        <v>52000000</v>
      </c>
      <c r="L12" s="1" t="e">
        <f>K12-J12</f>
        <v>#REF!</v>
      </c>
    </row>
  </sheetData>
  <mergeCells count="10">
    <mergeCell ref="A12:E12"/>
    <mergeCell ref="G4:I4"/>
    <mergeCell ref="A1:I2"/>
    <mergeCell ref="A3:I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1A8D-155E-4573-A0DF-34FFF19295CF}">
  <dimension ref="A1:K11"/>
  <sheetViews>
    <sheetView zoomScale="93" zoomScaleNormal="93" workbookViewId="0">
      <selection activeCell="H11" sqref="H11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52.5703125" style="9" customWidth="1"/>
    <col min="5" max="6" width="11.42578125" style="1" customWidth="1"/>
    <col min="7" max="8" width="11.42578125" style="2" customWidth="1"/>
    <col min="9" max="9" width="11.42578125" style="1" customWidth="1"/>
    <col min="10" max="16384" width="11.42578125" style="1"/>
  </cols>
  <sheetData>
    <row r="1" spans="1:11" x14ac:dyDescent="0.25">
      <c r="A1" s="30" t="s">
        <v>15</v>
      </c>
      <c r="B1" s="31"/>
      <c r="C1" s="31"/>
      <c r="D1" s="31"/>
      <c r="E1" s="31"/>
      <c r="F1" s="31"/>
      <c r="G1" s="31"/>
      <c r="H1" s="31"/>
      <c r="I1" s="31"/>
    </row>
    <row r="2" spans="1:11" ht="30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11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11" ht="14.25" customHeight="1" x14ac:dyDescent="0.25">
      <c r="A4" s="37" t="s">
        <v>91</v>
      </c>
      <c r="B4" s="37" t="s">
        <v>92</v>
      </c>
      <c r="C4" s="37" t="s">
        <v>93</v>
      </c>
      <c r="D4" s="37" t="s">
        <v>94</v>
      </c>
      <c r="E4" s="39" t="s">
        <v>95</v>
      </c>
      <c r="F4" s="35" t="s">
        <v>0</v>
      </c>
      <c r="G4" s="41" t="s">
        <v>17</v>
      </c>
      <c r="H4" s="42"/>
      <c r="I4" s="43"/>
    </row>
    <row r="5" spans="1:11" s="3" customFormat="1" ht="30" x14ac:dyDescent="0.25">
      <c r="A5" s="38"/>
      <c r="B5" s="38"/>
      <c r="C5" s="38"/>
      <c r="D5" s="38"/>
      <c r="E5" s="40"/>
      <c r="F5" s="36"/>
      <c r="G5" s="11" t="s">
        <v>97</v>
      </c>
      <c r="H5" s="11" t="s">
        <v>98</v>
      </c>
      <c r="I5" s="10" t="s">
        <v>21</v>
      </c>
    </row>
    <row r="6" spans="1:11" ht="30" x14ac:dyDescent="0.25">
      <c r="A6" s="4">
        <v>13</v>
      </c>
      <c r="B6" s="4">
        <v>13</v>
      </c>
      <c r="C6" s="4">
        <v>52161551</v>
      </c>
      <c r="D6" s="8" t="s">
        <v>134</v>
      </c>
      <c r="E6" s="4" t="s">
        <v>3</v>
      </c>
      <c r="F6" s="5">
        <v>1</v>
      </c>
      <c r="G6" s="17">
        <v>488365</v>
      </c>
      <c r="H6" s="17">
        <f>G6*F6</f>
        <v>488365</v>
      </c>
      <c r="I6" s="18" t="s">
        <v>88</v>
      </c>
    </row>
    <row r="7" spans="1:11" ht="30" x14ac:dyDescent="0.25">
      <c r="A7" s="4">
        <v>23</v>
      </c>
      <c r="B7" s="4">
        <v>23</v>
      </c>
      <c r="C7" s="4">
        <v>60131403</v>
      </c>
      <c r="D7" s="8" t="s">
        <v>143</v>
      </c>
      <c r="E7" s="4" t="s">
        <v>3</v>
      </c>
      <c r="F7" s="5">
        <v>10</v>
      </c>
      <c r="G7" s="17">
        <v>43247</v>
      </c>
      <c r="H7" s="17">
        <f t="shared" ref="H7:H10" si="0">G7*F7</f>
        <v>432470</v>
      </c>
      <c r="I7" s="18" t="s">
        <v>46</v>
      </c>
    </row>
    <row r="8" spans="1:11" x14ac:dyDescent="0.25">
      <c r="A8" s="4">
        <v>24</v>
      </c>
      <c r="B8" s="4">
        <v>24</v>
      </c>
      <c r="C8" s="4">
        <v>60131452</v>
      </c>
      <c r="D8" s="8" t="s">
        <v>144</v>
      </c>
      <c r="E8" s="4" t="s">
        <v>13</v>
      </c>
      <c r="F8" s="5">
        <v>10</v>
      </c>
      <c r="G8" s="17">
        <v>20009</v>
      </c>
      <c r="H8" s="17">
        <f t="shared" si="0"/>
        <v>200090</v>
      </c>
      <c r="I8" s="18" t="s">
        <v>48</v>
      </c>
    </row>
    <row r="9" spans="1:11" x14ac:dyDescent="0.25">
      <c r="A9" s="4">
        <v>60</v>
      </c>
      <c r="B9" s="4">
        <v>60</v>
      </c>
      <c r="C9" s="4">
        <v>60121124</v>
      </c>
      <c r="D9" s="8" t="s">
        <v>108</v>
      </c>
      <c r="E9" s="4" t="s">
        <v>99</v>
      </c>
      <c r="F9" s="5">
        <v>5</v>
      </c>
      <c r="G9" s="17">
        <v>59418</v>
      </c>
      <c r="H9" s="17">
        <f t="shared" si="0"/>
        <v>297090</v>
      </c>
      <c r="I9" s="18" t="s">
        <v>109</v>
      </c>
    </row>
    <row r="10" spans="1:11" x14ac:dyDescent="0.25">
      <c r="A10" s="4">
        <v>67</v>
      </c>
      <c r="B10" s="4">
        <v>67</v>
      </c>
      <c r="C10" s="4">
        <v>44121618</v>
      </c>
      <c r="D10" s="8" t="s">
        <v>176</v>
      </c>
      <c r="E10" s="4" t="s">
        <v>3</v>
      </c>
      <c r="F10" s="5">
        <v>5</v>
      </c>
      <c r="G10" s="17">
        <v>24459</v>
      </c>
      <c r="H10" s="17">
        <f t="shared" si="0"/>
        <v>122295</v>
      </c>
      <c r="I10" s="18" t="s">
        <v>179</v>
      </c>
    </row>
    <row r="11" spans="1:11" x14ac:dyDescent="0.25">
      <c r="A11" s="31" t="s">
        <v>188</v>
      </c>
      <c r="B11" s="31"/>
      <c r="C11" s="31"/>
      <c r="D11" s="31"/>
      <c r="E11" s="31"/>
      <c r="F11" s="21">
        <f>SUM(F6:F10)</f>
        <v>31</v>
      </c>
      <c r="G11" s="22"/>
      <c r="H11" s="22">
        <f>SUM(H10+H9+H8+H7+H6)</f>
        <v>1540310</v>
      </c>
      <c r="I11" s="21"/>
      <c r="J11" s="2"/>
      <c r="K11" s="2"/>
    </row>
  </sheetData>
  <mergeCells count="10">
    <mergeCell ref="A11:E11"/>
    <mergeCell ref="G4:I4"/>
    <mergeCell ref="A1:I2"/>
    <mergeCell ref="A3:I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E15A8-2B89-45FA-900C-494FE2F0023B}">
  <dimension ref="A1:L8"/>
  <sheetViews>
    <sheetView zoomScale="93" zoomScaleNormal="93" workbookViewId="0">
      <selection activeCell="H8" sqref="H8"/>
    </sheetView>
  </sheetViews>
  <sheetFormatPr baseColWidth="10" defaultRowHeight="15" x14ac:dyDescent="0.25"/>
  <cols>
    <col min="1" max="1" width="11.42578125" style="1"/>
    <col min="2" max="2" width="13.7109375" style="1" customWidth="1"/>
    <col min="3" max="3" width="11.42578125" style="1"/>
    <col min="4" max="4" width="52.5703125" style="9" customWidth="1"/>
    <col min="5" max="6" width="11.42578125" style="1" customWidth="1"/>
    <col min="7" max="7" width="12" style="7" customWidth="1"/>
    <col min="8" max="8" width="14.5703125" style="7" customWidth="1"/>
    <col min="9" max="9" width="18" style="1" customWidth="1"/>
    <col min="10" max="10" width="14.7109375" style="1" customWidth="1"/>
    <col min="11" max="11" width="15.140625" style="1" bestFit="1" customWidth="1"/>
    <col min="12" max="16384" width="11.42578125" style="1"/>
  </cols>
  <sheetData>
    <row r="1" spans="1:12" x14ac:dyDescent="0.25">
      <c r="A1" s="30" t="s">
        <v>15</v>
      </c>
      <c r="B1" s="31"/>
      <c r="C1" s="31"/>
      <c r="D1" s="31"/>
      <c r="E1" s="31"/>
      <c r="F1" s="31"/>
      <c r="G1" s="31"/>
      <c r="H1" s="31"/>
      <c r="I1" s="31"/>
    </row>
    <row r="2" spans="1:12" ht="30" customHeight="1" x14ac:dyDescent="0.25">
      <c r="A2" s="31"/>
      <c r="B2" s="31"/>
      <c r="C2" s="31"/>
      <c r="D2" s="31"/>
      <c r="E2" s="31"/>
      <c r="F2" s="31"/>
      <c r="G2" s="31"/>
      <c r="H2" s="31"/>
      <c r="I2" s="31"/>
    </row>
    <row r="3" spans="1:12" x14ac:dyDescent="0.25">
      <c r="A3" s="32"/>
      <c r="B3" s="32"/>
      <c r="C3" s="32"/>
      <c r="D3" s="32"/>
      <c r="E3" s="32"/>
      <c r="F3" s="32"/>
      <c r="G3" s="32"/>
      <c r="H3" s="32"/>
      <c r="I3" s="32"/>
    </row>
    <row r="4" spans="1:12" ht="14.25" customHeight="1" x14ac:dyDescent="0.25">
      <c r="A4" s="37" t="s">
        <v>91</v>
      </c>
      <c r="B4" s="37" t="s">
        <v>92</v>
      </c>
      <c r="C4" s="37" t="s">
        <v>93</v>
      </c>
      <c r="D4" s="37" t="s">
        <v>94</v>
      </c>
      <c r="E4" s="39" t="s">
        <v>95</v>
      </c>
      <c r="F4" s="35" t="s">
        <v>0</v>
      </c>
      <c r="G4" s="41" t="s">
        <v>18</v>
      </c>
      <c r="H4" s="42"/>
      <c r="I4" s="43"/>
    </row>
    <row r="5" spans="1:12" s="3" customFormat="1" ht="30" x14ac:dyDescent="0.25">
      <c r="A5" s="38"/>
      <c r="B5" s="38"/>
      <c r="C5" s="38"/>
      <c r="D5" s="38"/>
      <c r="E5" s="40"/>
      <c r="F5" s="36"/>
      <c r="G5" s="12" t="s">
        <v>97</v>
      </c>
      <c r="H5" s="12" t="s">
        <v>98</v>
      </c>
      <c r="I5" s="10" t="s">
        <v>21</v>
      </c>
    </row>
    <row r="6" spans="1:12" x14ac:dyDescent="0.25">
      <c r="A6" s="4">
        <v>64</v>
      </c>
      <c r="B6" s="4">
        <v>64</v>
      </c>
      <c r="C6" s="4">
        <v>82121500</v>
      </c>
      <c r="D6" s="8" t="s">
        <v>116</v>
      </c>
      <c r="E6" s="4" t="s">
        <v>3</v>
      </c>
      <c r="F6" s="5">
        <v>5</v>
      </c>
      <c r="G6" s="20">
        <v>360063</v>
      </c>
      <c r="H6" s="20">
        <f>G6*F6</f>
        <v>1800315</v>
      </c>
      <c r="I6" s="18" t="s">
        <v>117</v>
      </c>
    </row>
    <row r="7" spans="1:12" x14ac:dyDescent="0.25">
      <c r="A7" s="4">
        <v>65</v>
      </c>
      <c r="B7" s="4">
        <v>65</v>
      </c>
      <c r="C7" s="4">
        <v>82121500</v>
      </c>
      <c r="D7" s="8" t="s">
        <v>119</v>
      </c>
      <c r="E7" s="4" t="s">
        <v>120</v>
      </c>
      <c r="F7" s="5">
        <v>2</v>
      </c>
      <c r="G7" s="20">
        <v>315350</v>
      </c>
      <c r="H7" s="20">
        <f>G7*F7</f>
        <v>630700</v>
      </c>
      <c r="I7" s="18" t="s">
        <v>122</v>
      </c>
    </row>
    <row r="8" spans="1:12" x14ac:dyDescent="0.25">
      <c r="A8" s="31" t="s">
        <v>188</v>
      </c>
      <c r="B8" s="31"/>
      <c r="C8" s="31"/>
      <c r="D8" s="31"/>
      <c r="E8" s="31"/>
      <c r="F8" s="21">
        <f>SUM(F6:F7)</f>
        <v>7</v>
      </c>
      <c r="G8" s="22"/>
      <c r="H8" s="22">
        <f>SUM(H7+H6)</f>
        <v>2431015</v>
      </c>
      <c r="I8" s="21"/>
      <c r="J8" s="2" t="e">
        <f>SUM(#REF!+#REF!+#REF!+H8+#REF!+#REF!)</f>
        <v>#REF!</v>
      </c>
      <c r="K8" s="2">
        <v>52000000</v>
      </c>
      <c r="L8" s="1" t="e">
        <f>K8-J8</f>
        <v>#REF!</v>
      </c>
    </row>
  </sheetData>
  <mergeCells count="10">
    <mergeCell ref="A8:E8"/>
    <mergeCell ref="G4:I4"/>
    <mergeCell ref="A1:I2"/>
    <mergeCell ref="A3:I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DEFINITIVO</vt:lpstr>
      <vt:lpstr>PROVEER</vt:lpstr>
      <vt:lpstr>PANAMERICANA</vt:lpstr>
      <vt:lpstr>HAS LTDA</vt:lpstr>
      <vt:lpstr>POLIFLEX</vt:lpstr>
      <vt:lpstr>CENCOSUD</vt:lpstr>
      <vt:lpstr>CLARYCON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Maria Vargas Hernandez</dc:creator>
  <cp:keywords/>
  <dc:description/>
  <cp:lastModifiedBy>Angie Daniela Reyes Taborda</cp:lastModifiedBy>
  <cp:revision/>
  <dcterms:created xsi:type="dcterms:W3CDTF">2023-08-31T15:34:34Z</dcterms:created>
  <dcterms:modified xsi:type="dcterms:W3CDTF">2024-12-13T13:45:33Z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2024-11-26T19:22:47Z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8c17fca1-023a-45aa-a6b9-0985d37682e6</vt:lpwstr>
  </property>
  <property fmtid="{D5CDD505-2E9C-101B-9397-08002B2CF9AE}" pid="8" name="MSIP_Label_fc111285-cafa-4fc9-8a9a-bd902089b24f_ContentBits">
    <vt:lpwstr>0</vt:lpwstr>
  </property>
</Properties>
</file>