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E:\NUEVO TRABAJO CONTRATACIÓN ESTATAL 2023\PROCESOS DE CONTRATACIÓN 2024\DOTACIÓN BRONX\"/>
    </mc:Choice>
  </mc:AlternateContent>
  <xr:revisionPtr revIDLastSave="0" documentId="8_{378206B2-0722-47CB-A778-00AD14C088A3}" xr6:coauthVersionLast="47" xr6:coauthVersionMax="47" xr10:uidLastSave="{00000000-0000-0000-0000-000000000000}"/>
  <bookViews>
    <workbookView xWindow="-120" yWindow="-120" windowWidth="29040" windowHeight="15720" xr2:uid="{00000000-000D-0000-FFFF-FFFF00000000}"/>
  </bookViews>
  <sheets>
    <sheet name="COTIZACIÓN" sheetId="1" r:id="rId1"/>
    <sheet name="PLANTILLA FLETE" sheetId="3" state="veryHidden" r:id="rId2"/>
  </sheets>
  <definedNames>
    <definedName name="_xlnm._FilterDatabase" localSheetId="0" hidden="1">COTIZACIÓN!$8:$15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1" l="1"/>
  <c r="J10" i="1" s="1"/>
  <c r="L10" i="1" s="1"/>
  <c r="K10" i="1"/>
  <c r="I11" i="1"/>
  <c r="J11" i="1"/>
  <c r="L11" i="1" s="1"/>
  <c r="K11" i="1"/>
  <c r="I12" i="1"/>
  <c r="J12" i="1" s="1"/>
  <c r="L12" i="1" s="1"/>
  <c r="K12" i="1"/>
  <c r="I13" i="1"/>
  <c r="J13" i="1" s="1"/>
  <c r="L13" i="1" s="1"/>
  <c r="K13" i="1"/>
  <c r="I14" i="1"/>
  <c r="J14" i="1" s="1"/>
  <c r="L14" i="1" s="1"/>
  <c r="K14" i="1"/>
  <c r="I9" i="1" l="1"/>
  <c r="K9" i="1" l="1"/>
  <c r="J9" i="1"/>
  <c r="L9" i="1" s="1"/>
  <c r="L15" i="1" s="1"/>
  <c r="P9" i="3" l="1"/>
  <c r="E9" i="3" s="1"/>
  <c r="N9" i="3"/>
  <c r="K9" i="3"/>
  <c r="H9" i="3"/>
  <c r="P8" i="3"/>
  <c r="E8" i="3" s="1"/>
  <c r="N8" i="3"/>
  <c r="K8" i="3"/>
  <c r="H8" i="3"/>
  <c r="P7" i="3"/>
  <c r="E7" i="3" s="1"/>
  <c r="N7" i="3"/>
  <c r="K7" i="3"/>
  <c r="H7" i="3"/>
  <c r="P6" i="3"/>
  <c r="E6" i="3" s="1"/>
  <c r="N6" i="3"/>
  <c r="K6" i="3"/>
  <c r="H6" i="3"/>
  <c r="P5" i="3"/>
  <c r="E5" i="3" s="1"/>
  <c r="N5" i="3"/>
  <c r="K5" i="3"/>
  <c r="H5" i="3"/>
  <c r="P4" i="3"/>
  <c r="E4" i="3" s="1"/>
  <c r="N4" i="3"/>
  <c r="K4" i="3"/>
  <c r="H4" i="3"/>
  <c r="H10" i="3" l="1"/>
  <c r="K10" i="3"/>
  <c r="E10" i="3"/>
  <c r="O4" i="3"/>
  <c r="O5" i="3"/>
  <c r="Q5" i="3" s="1"/>
  <c r="S5" i="3" s="1"/>
  <c r="T5" i="3" s="1"/>
  <c r="U5" i="3" s="1"/>
  <c r="O6" i="3"/>
  <c r="Q6" i="3" s="1"/>
  <c r="S6" i="3" s="1"/>
  <c r="T6" i="3" s="1"/>
  <c r="W6" i="3" s="1"/>
  <c r="O7" i="3"/>
  <c r="Q7" i="3" s="1"/>
  <c r="S7" i="3" s="1"/>
  <c r="T7" i="3" s="1"/>
  <c r="U7" i="3" s="1"/>
  <c r="O8" i="3"/>
  <c r="Q8" i="3" s="1"/>
  <c r="S8" i="3" s="1"/>
  <c r="T8" i="3" s="1"/>
  <c r="W8" i="3" s="1"/>
  <c r="O9" i="3"/>
  <c r="Q9" i="3" s="1"/>
  <c r="S9" i="3" s="1"/>
  <c r="T9" i="3" s="1"/>
  <c r="V9" i="3" s="1"/>
  <c r="Q4" i="3"/>
  <c r="S4" i="3" s="1"/>
  <c r="T4" i="3" s="1"/>
  <c r="W5" i="3"/>
  <c r="W7" i="3"/>
  <c r="N10" i="3"/>
  <c r="O12" i="3" s="1"/>
  <c r="W9" i="3" l="1"/>
  <c r="U9" i="3"/>
  <c r="U8" i="3"/>
  <c r="V8" i="3"/>
  <c r="V5" i="3"/>
  <c r="V7" i="3"/>
  <c r="V6" i="3"/>
  <c r="U6" i="3"/>
  <c r="O10" i="3"/>
  <c r="E12" i="3" s="1"/>
  <c r="W4" i="3"/>
  <c r="V4" i="3"/>
  <c r="U4" i="3"/>
  <c r="U10" i="3" s="1"/>
  <c r="U12" i="3" l="1"/>
</calcChain>
</file>

<file path=xl/sharedStrings.xml><?xml version="1.0" encoding="utf-8"?>
<sst xmlns="http://schemas.openxmlformats.org/spreadsheetml/2006/main" count="49" uniqueCount="45">
  <si>
    <t>CANTIDAD</t>
  </si>
  <si>
    <t>DESCRIPCIÓN</t>
  </si>
  <si>
    <t>Vr UNITARIO SIN IVA</t>
  </si>
  <si>
    <t>IVA</t>
  </si>
  <si>
    <t xml:space="preserve">Vr DEL IVA </t>
  </si>
  <si>
    <t>Vr UNITARIO CON IVA</t>
  </si>
  <si>
    <t xml:space="preserve">Vr TOTAL SIN IVA </t>
  </si>
  <si>
    <t>Vr TOTAL CON IVA</t>
  </si>
  <si>
    <t xml:space="preserve">ÍTEM </t>
  </si>
  <si>
    <t>PRODUCTOS</t>
  </si>
  <si>
    <t>P VTA</t>
  </si>
  <si>
    <t>costo</t>
  </si>
  <si>
    <t>costo total producto</t>
  </si>
  <si>
    <t>TOLIMA</t>
  </si>
  <si>
    <t>CANT</t>
  </si>
  <si>
    <t>TOTAL FLETE</t>
  </si>
  <si>
    <t>BOGOTA</t>
  </si>
  <si>
    <t>CORDOBA</t>
  </si>
  <si>
    <t>VR TOTAL FLETES</t>
  </si>
  <si>
    <t>CANTIDAD TOTAL</t>
  </si>
  <si>
    <t>VR UNITARIO</t>
  </si>
  <si>
    <t>costo total inclu flete</t>
  </si>
  <si>
    <t xml:space="preserve">precio vta </t>
  </si>
  <si>
    <t>vta total</t>
  </si>
  <si>
    <t>A</t>
  </si>
  <si>
    <t>B</t>
  </si>
  <si>
    <t>C</t>
  </si>
  <si>
    <t>D</t>
  </si>
  <si>
    <t>E</t>
  </si>
  <si>
    <t>F</t>
  </si>
  <si>
    <t>ESPECIFICACIONES</t>
  </si>
  <si>
    <t>FICHA TÉCNICA</t>
  </si>
  <si>
    <t>IMAGEN DE REFERENCIA</t>
  </si>
  <si>
    <t>ASIENTO
Inyectado en Polipropileno. sujetado a la
estructura mediante tornillos de sujeción.  ESTRUCTURA
Estructura en tubería cold rolled con textura
tipo madera. Apoya pies en tuberia negra
pintada y tapones antideslizantes.  Apoya pies en tuberia negra pintada.</t>
  </si>
  <si>
    <t>MARCA: Generico
Referencia: S/R
Dimensiones: 1.20MT X 0.60MT
Elaborada en tablex de 25MM
Enchape en fórmica  F8
Canto rigido
Estructura metálica con portalibros
Acabado en pintura electrostática horneable
Color: Según disponibilidad 
*Sujeto a disponibilidad de inventario*</t>
  </si>
  <si>
    <t>GSF01-MESA TRAPEZOIDAL 1.20X0.60  cod 900525603</t>
  </si>
  <si>
    <t>GSF01-BUTACO MISURI cod: 900527561</t>
  </si>
  <si>
    <t xml:space="preserve">TABLERO ACRILICO MOVIL 1.20*0.80 + SOPORTE ALTURA TOTAL 1.80
ENTREGA SOLO EN LA CIUDAD DE BOGOTA // ESTRUCTURA ELABORADA EN TUBERIA CUADRADA DE 1 1/2", CON BASE SOPORTE EN TUBERIA RECTANGULAR DE 2X1", TERMINACION EN PINTURA ELECTROESTATICA COLOR NEGRO. RODACHINAS DE ALTA RESISTENCIA EN POLIETILENO Y SISTEMA DE FRENO.
</t>
  </si>
  <si>
    <t>GSF01-TABLERO ACRILICO MOVIL 1.20*0.80+SOPORTE   cod 900502113</t>
  </si>
  <si>
    <t>MARCA: N/A
REFERENCIA: S/R
Dimensiones: 0.80MT largo X 0.40MT fondo
Mesa individual tipo docente con estructura en tubo redondo de 1"
Calibre: 18
Lámina lateral tipo faldero 
Calibre: 22
Incluye rieles metálicos para mayor seguridad
Chapa metálica con (1) par de llaves 
Asegurado con remaches pop
Tama en triplex de 19MM
Enchape en fórmica bocelada con perfil plástico de color negro
Acabado en pintura polvo electrostática 
Tapones plásticos de alto impacto
*Sujeto a disponibilidad de inventario</t>
  </si>
  <si>
    <t>GSF01-ESCRITORIO TIPO CATEDRA  cod 900521349</t>
  </si>
  <si>
    <t>GSF01-SILLA INTERLOCUTORA CROMADA TUKSON</t>
  </si>
  <si>
    <t>MARCA: MANUPOL
Referencia: TUKSON
Espaldar tapizada en malla
Asiento: Carcasa interna y externa plástica con espuma y tapizado en paño
Color tapizado: Negro
Estructura metálica en tubería ovalada (cromada)
Calibre: 16
Acabado en pintura electroestática
*Sujeto a disponibilidad de inventario*</t>
  </si>
  <si>
    <t>GSF01-SILLA EJECUTIVA TIPO 3 CONTACTO</t>
  </si>
  <si>
    <t>Referencia: PLUS 3
Silla ejecutiva espaldar alto
Sistema contacto permanente graduación por sistema de perillas (inclinación del espaldar, altura del espaldar y profundidad del espaldar)
Palanca  graduación altura asiento
Base 5 aspas ruedas en nylon 64cm, tapizada en microfibra color a elegir.
Garantía de 3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</si>
</sst>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 #,##0_-;\-&quot;$&quot;\ * #,##0_-;_-&quot;$&quot;\ * &quot;-&quot;_-;_-@_-"/>
    <numFmt numFmtId="44" formatCode="_-&quot;$&quot;\ * #,##0.00_-;\-&quot;$&quot;\ * #,##0.00_-;_-&quot;$&quot;\ * &quot;-&quot;??_-;_-@_-"/>
    <numFmt numFmtId="43" formatCode="_-* #,##0.00_-;\-* #,##0.00_-;_-* &quot;-&quot;??_-;_-@_-"/>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quot;$&quot;* #,##0_-;\-&quot;$&quot;* #,##0_-;_-&quot;$&quot;* &quot;-&quot;_-;_-@_-"/>
    <numFmt numFmtId="169" formatCode="_-&quot;$&quot;* #,##0.00_-;\-&quot;$&quot;* #,##0.00_-;_-&quot;$&quot;* &quot;-&quot;??_-;_-@_-"/>
    <numFmt numFmtId="170" formatCode="_(&quot;$&quot;* #,##0.00_);_(&quot;$&quot;* \(#,##0.00\);_(&quot;$&quot;* &quot;-&quot;??_);_(@_)"/>
    <numFmt numFmtId="171" formatCode="_-* #,##0.00\ &quot;€&quot;_-;\-* #,##0.00\ &quot;€&quot;_-;_-* &quot;-&quot;??\ &quot;€&quot;_-;_-@_-"/>
    <numFmt numFmtId="172" formatCode="&quot;$&quot;\ #,##0.00"/>
    <numFmt numFmtId="173" formatCode="[$-F800]dddd\,\ mmmm\ dd\,\ yyyy"/>
    <numFmt numFmtId="174" formatCode="_([$$-240A]\ * #,##0_);_([$$-240A]\ * \(#,##0\);_([$$-240A]\ * &quot;-&quot;??_);_(@_)"/>
    <numFmt numFmtId="175" formatCode="_-* #,##0\ &quot;€&quot;_-;\-* #,##0\ &quot;€&quot;_-;_-* &quot;-&quot;??\ &quot;€&quot;_-;_-@_-"/>
    <numFmt numFmtId="176" formatCode="&quot;$&quot;\ #,##0"/>
    <numFmt numFmtId="177" formatCode="_-[$$-240A]\ * #,##0_-;\-[$$-240A]\ * #,##0_-;_-[$$-240A]\ * &quot;-&quot;??_-;_-@_-"/>
    <numFmt numFmtId="178" formatCode="_-* #,##0.00\ &quot;pta&quot;_-;\-* #,##0.00\ &quot;pta&quot;_-;_-* &quot;-&quot;??\ &quot;pta&quot;_-;_-@_-"/>
    <numFmt numFmtId="179" formatCode="#,##0.00\ \€"/>
    <numFmt numFmtId="180" formatCode="_ * #,##0.00_ ;_ * \-#,##0.00_ ;_ * &quot;-&quot;??_ ;_ @_ "/>
    <numFmt numFmtId="181" formatCode="_-&quot;$&quot;\ * #,##0_-;\-&quot;$&quot;\ * #,##0_-;_-&quot;$&quot;\ * &quot;-&quot;??_-;_-@_-"/>
  </numFmts>
  <fonts count="50" x14ac:knownFonts="1">
    <font>
      <sz val="11"/>
      <color theme="1"/>
      <name val="Calibri"/>
      <family val="2"/>
      <scheme val="minor"/>
    </font>
    <font>
      <sz val="11"/>
      <color theme="1"/>
      <name val="Calibri"/>
      <family val="2"/>
      <scheme val="minor"/>
    </font>
    <font>
      <b/>
      <sz val="16"/>
      <name val="Arial Black"/>
      <family val="2"/>
    </font>
    <font>
      <b/>
      <sz val="10"/>
      <name val="Arial"/>
      <family val="2"/>
    </font>
    <font>
      <b/>
      <sz val="10"/>
      <color theme="1"/>
      <name val="Arial"/>
      <family val="2"/>
    </font>
    <font>
      <b/>
      <sz val="9"/>
      <color theme="0" tint="-4.9989318521683403E-2"/>
      <name val="Arial Black"/>
      <family val="2"/>
    </font>
    <font>
      <sz val="14"/>
      <color theme="1"/>
      <name val="Calibri"/>
      <family val="2"/>
      <scheme val="minor"/>
    </font>
    <font>
      <b/>
      <sz val="14"/>
      <color theme="1"/>
      <name val="Calibri"/>
      <family val="2"/>
      <scheme val="minor"/>
    </font>
    <font>
      <b/>
      <sz val="11"/>
      <color theme="1"/>
      <name val="Calibri"/>
      <family val="2"/>
      <scheme val="minor"/>
    </font>
    <font>
      <sz val="10"/>
      <color theme="1"/>
      <name val="Calibri"/>
      <family val="2"/>
      <scheme val="minor"/>
    </font>
    <font>
      <sz val="10"/>
      <name val="Arial"/>
      <family val="2"/>
    </font>
    <font>
      <sz val="10"/>
      <color rgb="FFFF0000"/>
      <name val="Tahoma"/>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rgb="FF000000"/>
      <name val="Arial"/>
      <family val="2"/>
    </font>
    <font>
      <sz val="11"/>
      <color indexed="8"/>
      <name val="Calibri"/>
      <family val="2"/>
    </font>
    <font>
      <sz val="11"/>
      <color rgb="FF000000"/>
      <name val="Calibri"/>
      <family val="2"/>
      <charset val="1"/>
    </font>
    <font>
      <sz val="10"/>
      <name val="Verdana"/>
      <family val="2"/>
    </font>
    <font>
      <b/>
      <sz val="10"/>
      <name val="Verdana"/>
      <family val="2"/>
    </font>
    <font>
      <b/>
      <sz val="14"/>
      <name val="Verdana"/>
      <family val="2"/>
    </font>
    <font>
      <sz val="10"/>
      <color indexed="8"/>
      <name val="MS Sans Serif"/>
      <family val="2"/>
    </font>
    <font>
      <b/>
      <sz val="18"/>
      <color theme="3"/>
      <name val="Calibri Light"/>
      <family val="2"/>
      <scheme val="major"/>
    </font>
    <font>
      <sz val="10"/>
      <name val="Arial"/>
      <family val="2"/>
    </font>
    <font>
      <sz val="11"/>
      <color theme="1"/>
      <name val="Times"/>
      <family val="1"/>
    </font>
    <font>
      <b/>
      <sz val="9"/>
      <color theme="1" tint="0.499984740745262"/>
      <name val="Times"/>
      <family val="1"/>
    </font>
    <font>
      <b/>
      <sz val="10"/>
      <color theme="1"/>
      <name val="Times"/>
      <family val="1"/>
    </font>
    <font>
      <sz val="11"/>
      <color theme="1"/>
      <name val="Viner Hand ITC"/>
      <family val="4"/>
    </font>
    <font>
      <sz val="11"/>
      <color theme="1"/>
      <name val="Candara"/>
      <family val="2"/>
    </font>
    <font>
      <b/>
      <sz val="16"/>
      <color theme="0"/>
      <name val="Times"/>
      <family val="1"/>
    </font>
    <font>
      <b/>
      <sz val="10"/>
      <color theme="0"/>
      <name val="Times"/>
      <family val="1"/>
    </font>
    <font>
      <b/>
      <sz val="14"/>
      <color theme="0"/>
      <name val="Times"/>
      <family val="1"/>
    </font>
    <font>
      <sz val="10"/>
      <color theme="1"/>
      <name val="Calibri"/>
      <family val="2"/>
    </font>
    <font>
      <sz val="12"/>
      <color theme="1"/>
      <name val="Calibri"/>
      <family val="2"/>
    </font>
    <font>
      <b/>
      <sz val="11"/>
      <color theme="1"/>
      <name val="Arial"/>
      <family val="2"/>
    </font>
    <font>
      <b/>
      <sz val="11"/>
      <name val="Arial Black"/>
      <family val="2"/>
    </font>
    <font>
      <sz val="12"/>
      <name val="Calibri"/>
      <family val="2"/>
    </font>
    <font>
      <sz val="11"/>
      <name val="Calibri"/>
      <family val="2"/>
    </font>
    <font>
      <sz val="12"/>
      <color rgb="FF222222"/>
      <name val="Arial"/>
      <family val="2"/>
    </font>
  </fonts>
  <fills count="47">
    <fill>
      <patternFill patternType="none"/>
    </fill>
    <fill>
      <patternFill patternType="gray125"/>
    </fill>
    <fill>
      <patternFill patternType="solid">
        <fgColor theme="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A9A9A9"/>
        <bgColor indexed="64"/>
      </patternFill>
    </fill>
    <fill>
      <patternFill patternType="solid">
        <fgColor rgb="FFD3D3D3"/>
        <bgColor indexed="64"/>
      </patternFill>
    </fill>
    <fill>
      <patternFill patternType="solid">
        <fgColor rgb="FFFFFFFF"/>
        <bgColor indexed="64"/>
      </patternFill>
    </fill>
    <fill>
      <patternFill patternType="solid">
        <fgColor rgb="FFDBE5F1"/>
        <bgColor indexed="64"/>
      </patternFill>
    </fill>
    <fill>
      <patternFill patternType="solid">
        <fgColor rgb="FFDDD9C4"/>
        <bgColor indexed="64"/>
      </patternFill>
    </fill>
    <fill>
      <patternFill patternType="solid">
        <fgColor rgb="FFDAEEF3"/>
        <bgColor indexed="64"/>
      </patternFill>
    </fill>
    <fill>
      <patternFill patternType="solid">
        <fgColor rgb="FF808080"/>
        <bgColor indexed="64"/>
      </patternFill>
    </fill>
    <fill>
      <patternFill patternType="solid">
        <fgColor rgb="FFEEDC82"/>
        <bgColor indexed="64"/>
      </patternFill>
    </fill>
    <fill>
      <patternFill patternType="solid">
        <fgColor theme="1" tint="0.14999847407452621"/>
        <bgColor indexed="64"/>
      </patternFill>
    </fill>
    <fill>
      <patternFill patternType="solid">
        <fgColor theme="0"/>
        <bgColor indexed="64"/>
      </patternFill>
    </fill>
  </fills>
  <borders count="1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s>
  <cellStyleXfs count="119">
    <xf numFmtId="0" fontId="0" fillId="0" borderId="0"/>
    <xf numFmtId="171"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7" borderId="0" applyNumberFormat="0" applyBorder="0" applyAlignment="0" applyProtection="0"/>
    <xf numFmtId="0" fontId="17" fillId="8" borderId="0" applyNumberFormat="0" applyBorder="0" applyAlignment="0" applyProtection="0"/>
    <xf numFmtId="0" fontId="18" fillId="9" borderId="6" applyNumberFormat="0" applyAlignment="0" applyProtection="0"/>
    <xf numFmtId="0" fontId="19" fillId="10" borderId="7" applyNumberFormat="0" applyAlignment="0" applyProtection="0"/>
    <xf numFmtId="0" fontId="20" fillId="10" borderId="6" applyNumberFormat="0" applyAlignment="0" applyProtection="0"/>
    <xf numFmtId="0" fontId="21" fillId="0" borderId="8" applyNumberFormat="0" applyFill="0" applyAlignment="0" applyProtection="0"/>
    <xf numFmtId="0" fontId="22" fillId="11" borderId="9" applyNumberFormat="0" applyAlignment="0" applyProtection="0"/>
    <xf numFmtId="0" fontId="23" fillId="0" borderId="0" applyNumberFormat="0" applyFill="0" applyBorder="0" applyAlignment="0" applyProtection="0"/>
    <xf numFmtId="0" fontId="1" fillId="12" borderId="10" applyNumberFormat="0" applyFont="0" applyAlignment="0" applyProtection="0"/>
    <xf numFmtId="0" fontId="24" fillId="0" borderId="0" applyNumberFormat="0" applyFill="0" applyBorder="0" applyAlignment="0" applyProtection="0"/>
    <xf numFmtId="0" fontId="8" fillId="0" borderId="11" applyNumberFormat="0" applyFill="0" applyAlignment="0" applyProtection="0"/>
    <xf numFmtId="0" fontId="2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5" fillId="36"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xf numFmtId="43" fontId="1" fillId="0" borderId="0" applyFont="0" applyFill="0" applyBorder="0" applyAlignment="0" applyProtection="0"/>
    <xf numFmtId="42" fontId="1" fillId="0" borderId="0" applyFont="0" applyFill="0" applyBorder="0" applyAlignment="0" applyProtection="0"/>
    <xf numFmtId="166" fontId="1" fillId="0" borderId="0" applyFont="0" applyFill="0" applyBorder="0" applyAlignment="0" applyProtection="0"/>
    <xf numFmtId="0" fontId="27" fillId="0" borderId="0"/>
    <xf numFmtId="0" fontId="10" fillId="0" borderId="0" applyFont="0" applyFill="0" applyBorder="0" applyAlignment="0" applyProtection="0"/>
    <xf numFmtId="0" fontId="10" fillId="0" borderId="0" applyFont="0" applyFill="0" applyBorder="0" applyAlignment="0" applyProtection="0"/>
    <xf numFmtId="43" fontId="1" fillId="0" borderId="0" applyFont="0" applyFill="0" applyBorder="0" applyAlignment="0" applyProtection="0"/>
    <xf numFmtId="0" fontId="1" fillId="0" borderId="0"/>
    <xf numFmtId="0" fontId="28" fillId="0" borderId="0"/>
    <xf numFmtId="0" fontId="27" fillId="0" borderId="0"/>
    <xf numFmtId="0" fontId="26" fillId="0" borderId="0"/>
    <xf numFmtId="49" fontId="29" fillId="0" borderId="0">
      <alignment horizontal="left" vertical="center"/>
    </xf>
    <xf numFmtId="0" fontId="10" fillId="0" borderId="0"/>
    <xf numFmtId="178" fontId="10" fillId="0" borderId="0" applyFont="0" applyFill="0" applyBorder="0" applyAlignment="0" applyProtection="0"/>
    <xf numFmtId="166" fontId="1" fillId="0" borderId="0" applyFont="0" applyFill="0" applyBorder="0" applyAlignment="0" applyProtection="0"/>
    <xf numFmtId="178" fontId="10" fillId="0" borderId="0" applyFont="0" applyFill="0" applyBorder="0" applyAlignment="0" applyProtection="0"/>
    <xf numFmtId="0" fontId="10" fillId="0" borderId="0"/>
    <xf numFmtId="166" fontId="1" fillId="0" borderId="0" applyFont="0" applyFill="0" applyBorder="0" applyAlignment="0" applyProtection="0"/>
    <xf numFmtId="9" fontId="10" fillId="0" borderId="0" applyFont="0" applyFill="0" applyBorder="0" applyAlignment="0" applyProtection="0"/>
    <xf numFmtId="0" fontId="10" fillId="37" borderId="0">
      <alignment horizontal="right"/>
    </xf>
    <xf numFmtId="0" fontId="3" fillId="37" borderId="0">
      <alignment horizontal="right"/>
    </xf>
    <xf numFmtId="0" fontId="10" fillId="38" borderId="0">
      <alignment horizontal="right"/>
    </xf>
    <xf numFmtId="0" fontId="10" fillId="39" borderId="0">
      <alignment horizontal="right"/>
    </xf>
    <xf numFmtId="0" fontId="30" fillId="0" borderId="0">
      <alignment horizontal="left" vertical="center"/>
    </xf>
    <xf numFmtId="0" fontId="30" fillId="0" borderId="0">
      <alignment horizontal="right" vertical="center"/>
    </xf>
    <xf numFmtId="0" fontId="29" fillId="0" borderId="2">
      <alignment horizontal="left" vertical="center"/>
    </xf>
    <xf numFmtId="0" fontId="10" fillId="0" borderId="2"/>
    <xf numFmtId="165" fontId="10" fillId="0" borderId="0"/>
    <xf numFmtId="166" fontId="10" fillId="0" borderId="0"/>
    <xf numFmtId="14" fontId="29" fillId="0" borderId="0">
      <alignment horizontal="right" vertical="center"/>
    </xf>
    <xf numFmtId="22" fontId="29" fillId="0" borderId="0">
      <alignment horizontal="right" vertical="center"/>
    </xf>
    <xf numFmtId="4" fontId="29" fillId="0" borderId="0">
      <alignment horizontal="right" vertical="center"/>
    </xf>
    <xf numFmtId="4" fontId="29" fillId="0" borderId="2">
      <alignment horizontal="right" vertical="center"/>
    </xf>
    <xf numFmtId="179" fontId="29" fillId="0" borderId="0">
      <alignment horizontal="right" vertical="center"/>
    </xf>
    <xf numFmtId="179" fontId="29" fillId="0" borderId="2">
      <alignment horizontal="right" vertical="center"/>
    </xf>
    <xf numFmtId="0" fontId="30" fillId="40" borderId="0">
      <alignment horizontal="center" vertical="center"/>
    </xf>
    <xf numFmtId="0" fontId="30" fillId="41" borderId="0">
      <alignment horizontal="center" vertical="center" wrapText="1"/>
    </xf>
    <xf numFmtId="0" fontId="29" fillId="41" borderId="0">
      <alignment horizontal="right" vertical="center" wrapText="1"/>
    </xf>
    <xf numFmtId="0" fontId="30" fillId="42" borderId="0">
      <alignment horizontal="center" vertical="center"/>
    </xf>
    <xf numFmtId="0" fontId="30" fillId="43" borderId="0">
      <alignment horizontal="center" vertical="center" wrapText="1"/>
    </xf>
    <xf numFmtId="0" fontId="30" fillId="43" borderId="0">
      <alignment horizontal="right" vertical="center" wrapText="1"/>
    </xf>
    <xf numFmtId="0" fontId="10" fillId="44" borderId="0"/>
    <xf numFmtId="0" fontId="31" fillId="43" borderId="2">
      <alignment horizontal="left" vertical="center"/>
    </xf>
    <xf numFmtId="0" fontId="1" fillId="0" borderId="0"/>
    <xf numFmtId="3" fontId="29" fillId="0" borderId="0">
      <alignment horizontal="right" vertical="center"/>
    </xf>
    <xf numFmtId="3" fontId="29" fillId="0" borderId="2">
      <alignment horizontal="right" vertical="center"/>
    </xf>
    <xf numFmtId="9" fontId="10" fillId="0" borderId="0"/>
    <xf numFmtId="166" fontId="10"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32" fillId="0" borderId="0"/>
    <xf numFmtId="180" fontId="10" fillId="0" borderId="0" applyFont="0" applyFill="0" applyBorder="0" applyAlignment="0" applyProtection="0"/>
    <xf numFmtId="171" fontId="10"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0" fontId="33" fillId="0" borderId="0" applyNumberFormat="0" applyFill="0" applyBorder="0" applyAlignment="0" applyProtection="0"/>
    <xf numFmtId="0" fontId="10" fillId="0" borderId="0"/>
    <xf numFmtId="166" fontId="10" fillId="0" borderId="0" applyFont="0" applyFill="0" applyBorder="0" applyAlignment="0" applyProtection="0"/>
    <xf numFmtId="0" fontId="27" fillId="0" borderId="0"/>
    <xf numFmtId="0" fontId="10" fillId="0" borderId="0"/>
    <xf numFmtId="171"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166" fontId="10" fillId="0" borderId="0" applyFont="0" applyFill="0" applyBorder="0" applyAlignment="0" applyProtection="0"/>
    <xf numFmtId="0" fontId="34" fillId="0" borderId="0"/>
    <xf numFmtId="0" fontId="10" fillId="0" borderId="0"/>
    <xf numFmtId="168" fontId="10" fillId="0" borderId="0" applyFont="0" applyFill="0" applyBorder="0" applyAlignment="0" applyProtection="0"/>
    <xf numFmtId="9" fontId="10" fillId="0" borderId="0" applyFont="0" applyFill="0" applyBorder="0" applyAlignment="0" applyProtection="0"/>
  </cellStyleXfs>
  <cellXfs count="57">
    <xf numFmtId="0" fontId="0" fillId="0" borderId="0" xfId="0"/>
    <xf numFmtId="0" fontId="0" fillId="0" borderId="0" xfId="0" applyProtection="1">
      <protection locked="0"/>
    </xf>
    <xf numFmtId="0" fontId="2" fillId="0" borderId="0" xfId="0" applyFont="1" applyAlignment="1" applyProtection="1">
      <alignment vertical="center" wrapText="1"/>
      <protection locked="0"/>
    </xf>
    <xf numFmtId="0" fontId="2" fillId="2" borderId="0" xfId="0" applyFont="1" applyFill="1" applyAlignment="1" applyProtection="1">
      <alignment vertical="center" wrapText="1"/>
      <protection locked="0"/>
    </xf>
    <xf numFmtId="0" fontId="5" fillId="0" borderId="0" xfId="0" applyFont="1" applyAlignment="1">
      <alignment vertical="center" wrapText="1"/>
    </xf>
    <xf numFmtId="0" fontId="2" fillId="0" borderId="0" xfId="0" applyFont="1" applyAlignment="1">
      <alignment vertical="center" wrapText="1"/>
    </xf>
    <xf numFmtId="14" fontId="4" fillId="0" borderId="0" xfId="0" applyNumberFormat="1" applyFont="1" applyAlignment="1">
      <alignment horizontal="center"/>
    </xf>
    <xf numFmtId="0" fontId="4" fillId="0" borderId="0" xfId="0" applyFont="1"/>
    <xf numFmtId="0" fontId="4" fillId="0" borderId="0" xfId="0" applyFont="1" applyAlignment="1">
      <alignment horizontal="right" wrapText="1"/>
    </xf>
    <xf numFmtId="0" fontId="4" fillId="0" borderId="0" xfId="0" applyFont="1" applyAlignment="1">
      <alignment horizontal="right"/>
    </xf>
    <xf numFmtId="0" fontId="0" fillId="3" borderId="0" xfId="0" applyFill="1"/>
    <xf numFmtId="0" fontId="0" fillId="4" borderId="0" xfId="0" applyFill="1"/>
    <xf numFmtId="0" fontId="0" fillId="5" borderId="0" xfId="0" applyFill="1"/>
    <xf numFmtId="176" fontId="6" fillId="0" borderId="0" xfId="0" applyNumberFormat="1" applyFont="1"/>
    <xf numFmtId="176" fontId="0" fillId="0" borderId="0" xfId="0" applyNumberFormat="1"/>
    <xf numFmtId="176" fontId="0" fillId="4" borderId="0" xfId="0" applyNumberFormat="1" applyFill="1"/>
    <xf numFmtId="1" fontId="7" fillId="4" borderId="0" xfId="0" applyNumberFormat="1" applyFont="1" applyFill="1"/>
    <xf numFmtId="172" fontId="0" fillId="0" borderId="0" xfId="0" applyNumberFormat="1"/>
    <xf numFmtId="9" fontId="0" fillId="0" borderId="0" xfId="2" applyFont="1"/>
    <xf numFmtId="176" fontId="8" fillId="0" borderId="0" xfId="0" applyNumberFormat="1" applyFont="1"/>
    <xf numFmtId="9" fontId="8" fillId="0" borderId="0" xfId="2" applyFont="1"/>
    <xf numFmtId="175" fontId="0" fillId="0" borderId="0" xfId="1" applyNumberFormat="1" applyFont="1"/>
    <xf numFmtId="1" fontId="0" fillId="0" borderId="0" xfId="0" applyNumberFormat="1"/>
    <xf numFmtId="1" fontId="0" fillId="0" borderId="0" xfId="2" applyNumberFormat="1" applyFont="1"/>
    <xf numFmtId="0" fontId="11" fillId="0" borderId="0" xfId="0" applyFont="1" applyAlignment="1" applyProtection="1">
      <alignment vertical="justify" wrapText="1"/>
      <protection locked="0"/>
    </xf>
    <xf numFmtId="9" fontId="9" fillId="0" borderId="0" xfId="2" applyFont="1" applyFill="1" applyBorder="1" applyAlignment="1">
      <alignment horizontal="center" vertical="center"/>
    </xf>
    <xf numFmtId="177" fontId="0" fillId="0" borderId="0" xfId="1" applyNumberFormat="1" applyFont="1" applyProtection="1">
      <protection locked="0"/>
    </xf>
    <xf numFmtId="0" fontId="36" fillId="0" borderId="0" xfId="0" applyFont="1" applyAlignment="1">
      <alignment horizontal="center" vertical="center" wrapText="1"/>
    </xf>
    <xf numFmtId="1" fontId="37" fillId="0" borderId="0" xfId="0" applyNumberFormat="1" applyFont="1" applyAlignment="1">
      <alignment horizontal="center" vertical="center" wrapText="1"/>
    </xf>
    <xf numFmtId="0" fontId="38" fillId="0" borderId="0" xfId="0" applyFont="1"/>
    <xf numFmtId="0" fontId="39" fillId="0" borderId="0" xfId="0" applyFont="1"/>
    <xf numFmtId="0" fontId="37" fillId="0" borderId="0" xfId="0" applyFont="1" applyAlignment="1">
      <alignment horizontal="center" vertical="center" wrapText="1"/>
    </xf>
    <xf numFmtId="0" fontId="41" fillId="45" borderId="2" xfId="0" applyFont="1" applyFill="1" applyBorder="1" applyAlignment="1">
      <alignment horizontal="center" vertical="center"/>
    </xf>
    <xf numFmtId="0" fontId="41" fillId="45" borderId="2" xfId="0" applyFont="1" applyFill="1" applyBorder="1" applyAlignment="1">
      <alignment horizontal="center" wrapText="1"/>
    </xf>
    <xf numFmtId="172" fontId="41" fillId="45" borderId="2" xfId="0" applyNumberFormat="1" applyFont="1" applyFill="1" applyBorder="1" applyAlignment="1">
      <alignment horizontal="center" vertical="center" wrapText="1"/>
    </xf>
    <xf numFmtId="0" fontId="43" fillId="0" borderId="2" xfId="0" applyFont="1" applyBorder="1" applyAlignment="1">
      <alignment horizontal="center" vertical="center"/>
    </xf>
    <xf numFmtId="0" fontId="0" fillId="0" borderId="2" xfId="0" applyBorder="1"/>
    <xf numFmtId="49" fontId="35" fillId="0" borderId="2" xfId="0" applyNumberFormat="1" applyFont="1" applyBorder="1" applyAlignment="1">
      <alignment horizontal="center" wrapText="1"/>
    </xf>
    <xf numFmtId="174" fontId="7" fillId="0" borderId="0" xfId="0" applyNumberFormat="1" applyFont="1" applyProtection="1">
      <protection locked="0"/>
    </xf>
    <xf numFmtId="174" fontId="44" fillId="0" borderId="2" xfId="1" applyNumberFormat="1" applyFont="1" applyFill="1" applyBorder="1" applyAlignment="1">
      <alignment horizontal="center" vertical="center"/>
    </xf>
    <xf numFmtId="9" fontId="44" fillId="0" borderId="2" xfId="2" applyFont="1" applyFill="1" applyBorder="1" applyAlignment="1">
      <alignment horizontal="center" vertical="center"/>
    </xf>
    <xf numFmtId="173" fontId="45" fillId="0" borderId="0" xfId="0" applyNumberFormat="1" applyFont="1" applyAlignment="1">
      <alignment horizontal="center" vertical="center"/>
    </xf>
    <xf numFmtId="0" fontId="45" fillId="0" borderId="0" xfId="0" applyFont="1" applyAlignment="1">
      <alignment horizontal="center" vertical="center" wrapText="1"/>
    </xf>
    <xf numFmtId="0" fontId="45" fillId="0" borderId="0" xfId="0" applyFont="1" applyAlignment="1">
      <alignment vertical="center" wrapText="1"/>
    </xf>
    <xf numFmtId="0" fontId="45" fillId="0" borderId="0" xfId="0" applyFont="1" applyAlignment="1">
      <alignment horizontal="center" wrapText="1"/>
    </xf>
    <xf numFmtId="0" fontId="46" fillId="0" borderId="0" xfId="0" applyFont="1" applyAlignment="1">
      <alignment horizontal="center" vertical="center" wrapText="1"/>
    </xf>
    <xf numFmtId="0" fontId="45" fillId="0" borderId="0" xfId="0" applyFont="1" applyAlignment="1">
      <alignment horizontal="center"/>
    </xf>
    <xf numFmtId="0" fontId="0" fillId="0" borderId="0" xfId="0" applyAlignment="1">
      <alignment horizontal="center"/>
    </xf>
    <xf numFmtId="0" fontId="47" fillId="0" borderId="2" xfId="0" applyFont="1" applyBorder="1" applyAlignment="1">
      <alignment vertical="center" wrapText="1"/>
    </xf>
    <xf numFmtId="181" fontId="47" fillId="0" borderId="2" xfId="46" applyNumberFormat="1" applyFont="1" applyFill="1" applyBorder="1" applyAlignment="1" applyProtection="1">
      <alignment vertical="center"/>
    </xf>
    <xf numFmtId="0" fontId="48" fillId="0" borderId="12" xfId="0" applyFont="1" applyBorder="1" applyAlignment="1">
      <alignment vertical="center" wrapText="1"/>
    </xf>
    <xf numFmtId="0" fontId="48" fillId="0" borderId="2" xfId="0" applyFont="1" applyBorder="1" applyAlignment="1">
      <alignment vertical="center" wrapText="1"/>
    </xf>
    <xf numFmtId="181" fontId="48" fillId="0" borderId="2" xfId="46" applyNumberFormat="1" applyFont="1" applyFill="1" applyBorder="1" applyAlignment="1" applyProtection="1">
      <alignment vertical="center"/>
    </xf>
    <xf numFmtId="0" fontId="49" fillId="0" borderId="2" xfId="0" applyFont="1" applyBorder="1" applyAlignment="1">
      <alignment vertical="center" wrapText="1"/>
    </xf>
    <xf numFmtId="0" fontId="40" fillId="45" borderId="2" xfId="0" applyFont="1" applyFill="1" applyBorder="1" applyAlignment="1">
      <alignment horizontal="left" vertical="center" wrapText="1"/>
    </xf>
    <xf numFmtId="0" fontId="5" fillId="0" borderId="0" xfId="0" applyFont="1" applyAlignment="1">
      <alignment horizontal="center" vertical="center" wrapText="1"/>
    </xf>
    <xf numFmtId="0" fontId="42" fillId="46" borderId="1" xfId="0" applyFont="1" applyFill="1" applyBorder="1" applyAlignment="1">
      <alignment horizontal="center" vertical="center"/>
    </xf>
  </cellXfs>
  <cellStyles count="119">
    <cellStyle name="20% - Énfasis1" xfId="22" builtinId="30" customBuiltin="1"/>
    <cellStyle name="20% - Énfasis2" xfId="26" builtinId="34" customBuiltin="1"/>
    <cellStyle name="20% - Énfasis3" xfId="30" builtinId="38" customBuiltin="1"/>
    <cellStyle name="20% - Énfasis4" xfId="34" builtinId="42" customBuiltin="1"/>
    <cellStyle name="20% - Énfasis5" xfId="38" builtinId="46" customBuiltin="1"/>
    <cellStyle name="20% - Énfasis6" xfId="42" builtinId="50" customBuiltin="1"/>
    <cellStyle name="40% - Énfasis1" xfId="23" builtinId="31" customBuiltin="1"/>
    <cellStyle name="40% - Énfasis2" xfId="27" builtinId="35" customBuiltin="1"/>
    <cellStyle name="40% - Énfasis3" xfId="31" builtinId="39" customBuiltin="1"/>
    <cellStyle name="40% - Énfasis4" xfId="35" builtinId="43" customBuiltin="1"/>
    <cellStyle name="40% - Énfasis5" xfId="39" builtinId="47" customBuiltin="1"/>
    <cellStyle name="40% - Énfasis6" xfId="43" builtinId="51" customBuiltin="1"/>
    <cellStyle name="60% - Énfasis1" xfId="24" builtinId="32" customBuiltin="1"/>
    <cellStyle name="60% - Énfasis2" xfId="28" builtinId="36" customBuiltin="1"/>
    <cellStyle name="60% - Énfasis3" xfId="32" builtinId="40" customBuiltin="1"/>
    <cellStyle name="60% - Énfasis4" xfId="36" builtinId="44" customBuiltin="1"/>
    <cellStyle name="60% - Énfasis5" xfId="40" builtinId="48" customBuiltin="1"/>
    <cellStyle name="60% - Énfasis6" xfId="44" builtinId="52" customBuiltin="1"/>
    <cellStyle name="AnalysisIndexDark" xfId="67" xr:uid="{00000000-0005-0000-0000-000012000000}"/>
    <cellStyle name="AnalysisIndexDarkBold" xfId="68" xr:uid="{00000000-0005-0000-0000-000013000000}"/>
    <cellStyle name="AnalysisIndexLight" xfId="69" xr:uid="{00000000-0005-0000-0000-000014000000}"/>
    <cellStyle name="AnalysisIndexWhite" xfId="70" xr:uid="{00000000-0005-0000-0000-000015000000}"/>
    <cellStyle name="BodyStyle" xfId="59" xr:uid="{00000000-0005-0000-0000-000016000000}"/>
    <cellStyle name="BodyStyleBold" xfId="71" xr:uid="{00000000-0005-0000-0000-000017000000}"/>
    <cellStyle name="BodyStyleBoldRight" xfId="72" xr:uid="{00000000-0005-0000-0000-000018000000}"/>
    <cellStyle name="BodyStyleWithBorder" xfId="73" xr:uid="{00000000-0005-0000-0000-000019000000}"/>
    <cellStyle name="BorderThinBlack" xfId="74" xr:uid="{00000000-0005-0000-0000-00001A000000}"/>
    <cellStyle name="Bueno" xfId="9" builtinId="26" customBuiltin="1"/>
    <cellStyle name="Cálculo" xfId="14" builtinId="22" customBuiltin="1"/>
    <cellStyle name="Celda de comprobación" xfId="16" builtinId="23" customBuiltin="1"/>
    <cellStyle name="Celda vinculada" xfId="15" builtinId="24" customBuiltin="1"/>
    <cellStyle name="Comma" xfId="97" xr:uid="{00000000-0005-0000-0000-00001F000000}"/>
    <cellStyle name="Comma [0]" xfId="75" xr:uid="{00000000-0005-0000-0000-000020000000}"/>
    <cellStyle name="Currency" xfId="76" xr:uid="{00000000-0005-0000-0000-000021000000}"/>
    <cellStyle name="Currency [0]" xfId="98" xr:uid="{00000000-0005-0000-0000-000022000000}"/>
    <cellStyle name="DateStyle" xfId="77" xr:uid="{00000000-0005-0000-0000-000023000000}"/>
    <cellStyle name="DateTimeStyle" xfId="78" xr:uid="{00000000-0005-0000-0000-000024000000}"/>
    <cellStyle name="Decimal" xfId="79" xr:uid="{00000000-0005-0000-0000-000025000000}"/>
    <cellStyle name="DecimalWithBorder" xfId="80" xr:uid="{00000000-0005-0000-0000-000026000000}"/>
    <cellStyle name="Encabezado 1" xfId="5" builtinId="16" customBuiltin="1"/>
    <cellStyle name="Encabezado 4" xfId="8" builtinId="19" customBuiltin="1"/>
    <cellStyle name="Énfasis1" xfId="21" builtinId="29" customBuiltin="1"/>
    <cellStyle name="Énfasis2" xfId="25" builtinId="33" customBuiltin="1"/>
    <cellStyle name="Énfasis3" xfId="29" builtinId="37" customBuiltin="1"/>
    <cellStyle name="Énfasis4" xfId="33" builtinId="41" customBuiltin="1"/>
    <cellStyle name="Énfasis5" xfId="37" builtinId="45" customBuiltin="1"/>
    <cellStyle name="Énfasis6" xfId="41" builtinId="49" customBuiltin="1"/>
    <cellStyle name="Entrada" xfId="12" builtinId="20" customBuiltin="1"/>
    <cellStyle name="EuroCurrency" xfId="81" xr:uid="{00000000-0005-0000-0000-000030000000}"/>
    <cellStyle name="EuroCurrencyWithBorder" xfId="82" xr:uid="{00000000-0005-0000-0000-000031000000}"/>
    <cellStyle name="Excel Built-in Normal" xfId="109" xr:uid="{00000000-0005-0000-0000-000032000000}"/>
    <cellStyle name="HeaderStyle" xfId="83" xr:uid="{00000000-0005-0000-0000-000033000000}"/>
    <cellStyle name="HeaderSubTop" xfId="84" xr:uid="{00000000-0005-0000-0000-000034000000}"/>
    <cellStyle name="HeaderSubTopNoBold" xfId="85" xr:uid="{00000000-0005-0000-0000-000035000000}"/>
    <cellStyle name="HeaderTopBuyer" xfId="86" xr:uid="{00000000-0005-0000-0000-000036000000}"/>
    <cellStyle name="HeaderTopStyle" xfId="87" xr:uid="{00000000-0005-0000-0000-000037000000}"/>
    <cellStyle name="HeaderTopStyleAlignRight" xfId="88" xr:uid="{00000000-0005-0000-0000-000038000000}"/>
    <cellStyle name="Incorrecto" xfId="10" builtinId="27" customBuiltin="1"/>
    <cellStyle name="IsSelectedStyle" xfId="89" xr:uid="{00000000-0005-0000-0000-00003A000000}"/>
    <cellStyle name="MainTitle" xfId="90" xr:uid="{00000000-0005-0000-0000-00003B000000}"/>
    <cellStyle name="Millares 10" xfId="4" xr:uid="{00000000-0005-0000-0000-00003C000000}"/>
    <cellStyle name="Millares 10 2 2" xfId="48" xr:uid="{00000000-0005-0000-0000-00003D000000}"/>
    <cellStyle name="Millares 2" xfId="52" xr:uid="{00000000-0005-0000-0000-00003E000000}"/>
    <cellStyle name="Millares 2 2" xfId="53" xr:uid="{00000000-0005-0000-0000-00003F000000}"/>
    <cellStyle name="Millares 2 3" xfId="54" xr:uid="{00000000-0005-0000-0000-000040000000}"/>
    <cellStyle name="Millares 2 4" xfId="96" xr:uid="{00000000-0005-0000-0000-000041000000}"/>
    <cellStyle name="Millares 3" xfId="101" xr:uid="{00000000-0005-0000-0000-000042000000}"/>
    <cellStyle name="Millares 4" xfId="45" xr:uid="{00000000-0005-0000-0000-000043000000}"/>
    <cellStyle name="Moneda" xfId="1" builtinId="4"/>
    <cellStyle name="Moneda [0] 2" xfId="49" xr:uid="{00000000-0005-0000-0000-000045000000}"/>
    <cellStyle name="Moneda [0] 3" xfId="117" xr:uid="{00000000-0005-0000-0000-000046000000}"/>
    <cellStyle name="Moneda 10" xfId="103" xr:uid="{00000000-0005-0000-0000-000047000000}"/>
    <cellStyle name="Moneda 2" xfId="3" xr:uid="{00000000-0005-0000-0000-000048000000}"/>
    <cellStyle name="Moneda 2 2" xfId="62" xr:uid="{00000000-0005-0000-0000-000049000000}"/>
    <cellStyle name="Moneda 2 3" xfId="63" xr:uid="{00000000-0005-0000-0000-00004A000000}"/>
    <cellStyle name="Moneda 2 4" xfId="65" xr:uid="{00000000-0005-0000-0000-00004B000000}"/>
    <cellStyle name="Moneda 2 5" xfId="102" xr:uid="{00000000-0005-0000-0000-00004C000000}"/>
    <cellStyle name="Moneda 2 6" xfId="108" xr:uid="{00000000-0005-0000-0000-00004D000000}"/>
    <cellStyle name="Moneda 2 7" xfId="114" xr:uid="{00000000-0005-0000-0000-00004E000000}"/>
    <cellStyle name="Moneda 2 8" xfId="112" xr:uid="{00000000-0005-0000-0000-00004F000000}"/>
    <cellStyle name="Moneda 2 9" xfId="61" xr:uid="{00000000-0005-0000-0000-000050000000}"/>
    <cellStyle name="Moneda 3" xfId="95" xr:uid="{00000000-0005-0000-0000-000051000000}"/>
    <cellStyle name="Moneda 3 2" xfId="111" xr:uid="{00000000-0005-0000-0000-000052000000}"/>
    <cellStyle name="Moneda 4" xfId="99" xr:uid="{00000000-0005-0000-0000-000053000000}"/>
    <cellStyle name="Moneda 5" xfId="50" xr:uid="{00000000-0005-0000-0000-000054000000}"/>
    <cellStyle name="Moneda 6" xfId="105" xr:uid="{00000000-0005-0000-0000-000055000000}"/>
    <cellStyle name="Moneda 7" xfId="113" xr:uid="{00000000-0005-0000-0000-000056000000}"/>
    <cellStyle name="Moneda 8" xfId="46" xr:uid="{00000000-0005-0000-0000-000057000000}"/>
    <cellStyle name="Moneda 9" xfId="104" xr:uid="{00000000-0005-0000-0000-000058000000}"/>
    <cellStyle name="Neutral" xfId="11" builtinId="28" customBuiltin="1"/>
    <cellStyle name="Normal" xfId="0" builtinId="0"/>
    <cellStyle name="Normal 13" xfId="110" xr:uid="{00000000-0005-0000-0000-00005B000000}"/>
    <cellStyle name="Normal 16" xfId="116" xr:uid="{00000000-0005-0000-0000-00005C000000}"/>
    <cellStyle name="Normal 2" xfId="51" xr:uid="{00000000-0005-0000-0000-00005D000000}"/>
    <cellStyle name="Normal 2 2" xfId="55" xr:uid="{00000000-0005-0000-0000-00005E000000}"/>
    <cellStyle name="Normal 2 2 2" xfId="107" xr:uid="{00000000-0005-0000-0000-00005F000000}"/>
    <cellStyle name="Normal 2 3" xfId="56" xr:uid="{00000000-0005-0000-0000-000060000000}"/>
    <cellStyle name="Normal 2 4" xfId="58" xr:uid="{00000000-0005-0000-0000-000061000000}"/>
    <cellStyle name="Normal 2 5" xfId="64" xr:uid="{00000000-0005-0000-0000-000062000000}"/>
    <cellStyle name="Normal 3" xfId="60" xr:uid="{00000000-0005-0000-0000-000063000000}"/>
    <cellStyle name="Normal 3 2" xfId="91" xr:uid="{00000000-0005-0000-0000-000064000000}"/>
    <cellStyle name="Normal 3 3" xfId="100" xr:uid="{00000000-0005-0000-0000-000065000000}"/>
    <cellStyle name="Normal 4" xfId="57" xr:uid="{00000000-0005-0000-0000-000066000000}"/>
    <cellStyle name="Normal 5" xfId="115" xr:uid="{00000000-0005-0000-0000-000067000000}"/>
    <cellStyle name="Normal 6" xfId="47" xr:uid="{00000000-0005-0000-0000-000068000000}"/>
    <cellStyle name="Notas" xfId="18" builtinId="10" customBuiltin="1"/>
    <cellStyle name="Numeric" xfId="92" xr:uid="{00000000-0005-0000-0000-00006A000000}"/>
    <cellStyle name="NumericWithBorder" xfId="93" xr:uid="{00000000-0005-0000-0000-00006B000000}"/>
    <cellStyle name="Percent" xfId="94" xr:uid="{00000000-0005-0000-0000-00006C000000}"/>
    <cellStyle name="Porcentaje" xfId="2" builtinId="5"/>
    <cellStyle name="Porcentaje 2" xfId="66" xr:uid="{00000000-0005-0000-0000-00006E000000}"/>
    <cellStyle name="Porcentaje 5" xfId="118" xr:uid="{00000000-0005-0000-0000-00006F000000}"/>
    <cellStyle name="Salida" xfId="13" builtinId="21" customBuiltin="1"/>
    <cellStyle name="Texto de advertencia" xfId="17" builtinId="11" customBuiltin="1"/>
    <cellStyle name="Texto explicativo" xfId="19" builtinId="53" customBuiltin="1"/>
    <cellStyle name="Título 2" xfId="6" builtinId="17" customBuiltin="1"/>
    <cellStyle name="Título 3" xfId="7" builtinId="18" customBuiltin="1"/>
    <cellStyle name="Título 4" xfId="106" xr:uid="{00000000-0005-0000-0000-000075000000}"/>
    <cellStyle name="Total" xfId="20"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1</xdr:row>
      <xdr:rowOff>154781</xdr:rowOff>
    </xdr:from>
    <xdr:to>
      <xdr:col>2</xdr:col>
      <xdr:colOff>2984374</xdr:colOff>
      <xdr:row>3</xdr:row>
      <xdr:rowOff>83343</xdr:rowOff>
    </xdr:to>
    <xdr:pic>
      <xdr:nvPicPr>
        <xdr:cNvPr id="6" name="Imagen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559595" y="392906"/>
          <a:ext cx="3722560" cy="381000"/>
        </a:xfrm>
        <a:prstGeom prst="rect">
          <a:avLst/>
        </a:prstGeom>
      </xdr:spPr>
    </xdr:pic>
    <xdr:clientData/>
  </xdr:twoCellAnchor>
  <xdr:twoCellAnchor editAs="oneCell">
    <xdr:from>
      <xdr:col>2</xdr:col>
      <xdr:colOff>0</xdr:colOff>
      <xdr:row>8</xdr:row>
      <xdr:rowOff>0</xdr:rowOff>
    </xdr:from>
    <xdr:to>
      <xdr:col>2</xdr:col>
      <xdr:colOff>304800</xdr:colOff>
      <xdr:row>8</xdr:row>
      <xdr:rowOff>304800</xdr:rowOff>
    </xdr:to>
    <xdr:sp macro="" textlink="">
      <xdr:nvSpPr>
        <xdr:cNvPr id="1025" name="AutoShape 1" descr="https://www.panamericana-outsourcing.com.co/tvec/900517530.jpg">
          <a:extLst>
            <a:ext uri="{FF2B5EF4-FFF2-40B4-BE49-F238E27FC236}">
              <a16:creationId xmlns:a16="http://schemas.microsoft.com/office/drawing/2014/main" id="{00000000-0008-0000-0000-000001040000}"/>
            </a:ext>
          </a:extLst>
        </xdr:cNvPr>
        <xdr:cNvSpPr>
          <a:spLocks noChangeAspect="1" noChangeArrowheads="1"/>
        </xdr:cNvSpPr>
      </xdr:nvSpPr>
      <xdr:spPr bwMode="auto">
        <a:xfrm>
          <a:off x="1295400"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8</xdr:row>
      <xdr:rowOff>0</xdr:rowOff>
    </xdr:from>
    <xdr:to>
      <xdr:col>2</xdr:col>
      <xdr:colOff>304800</xdr:colOff>
      <xdr:row>8</xdr:row>
      <xdr:rowOff>304800</xdr:rowOff>
    </xdr:to>
    <xdr:sp macro="" textlink="">
      <xdr:nvSpPr>
        <xdr:cNvPr id="1026" name="AutoShape 2" descr="https://www.panamericana-outsourcing.com.co/tvec/900517530.jpg">
          <a:extLst>
            <a:ext uri="{FF2B5EF4-FFF2-40B4-BE49-F238E27FC236}">
              <a16:creationId xmlns:a16="http://schemas.microsoft.com/office/drawing/2014/main" id="{00000000-0008-0000-0000-000002040000}"/>
            </a:ext>
          </a:extLst>
        </xdr:cNvPr>
        <xdr:cNvSpPr>
          <a:spLocks noChangeAspect="1" noChangeArrowheads="1"/>
        </xdr:cNvSpPr>
      </xdr:nvSpPr>
      <xdr:spPr bwMode="auto">
        <a:xfrm>
          <a:off x="1295400"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14</xdr:row>
      <xdr:rowOff>0</xdr:rowOff>
    </xdr:from>
    <xdr:to>
      <xdr:col>2</xdr:col>
      <xdr:colOff>304800</xdr:colOff>
      <xdr:row>15</xdr:row>
      <xdr:rowOff>66675</xdr:rowOff>
    </xdr:to>
    <xdr:sp macro="" textlink="">
      <xdr:nvSpPr>
        <xdr:cNvPr id="3" name="AutoShape 1" descr="Cable de Poder 1.5M RACK&#10;Material: 1049928 N/P: 39Y7937&#10;Disponible&#10;Cable de Poder 1.5m, 10A 100 250V, C13 to IEC 320 C14 Rack Power Cable&#10;Precio de lista:&#10;USD 28,93  COP 114.819">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2954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14</xdr:row>
      <xdr:rowOff>0</xdr:rowOff>
    </xdr:from>
    <xdr:to>
      <xdr:col>2</xdr:col>
      <xdr:colOff>304800</xdr:colOff>
      <xdr:row>15</xdr:row>
      <xdr:rowOff>66675</xdr:rowOff>
    </xdr:to>
    <xdr:sp macro="" textlink="">
      <xdr:nvSpPr>
        <xdr:cNvPr id="7" name="AutoShape 2" descr="Cable de Poder 1.5M RACK&#10;Material: 1049928 N/P: 39Y7937&#10;Disponible&#10;Cable de Poder 1.5m, 10A 100 250V, C13 to IEC 320 C14 Rack Power Cable&#10;Precio de lista:&#10;USD 28,93  COP 114.819">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12954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14</xdr:row>
      <xdr:rowOff>0</xdr:rowOff>
    </xdr:from>
    <xdr:to>
      <xdr:col>2</xdr:col>
      <xdr:colOff>304800</xdr:colOff>
      <xdr:row>15</xdr:row>
      <xdr:rowOff>66675</xdr:rowOff>
    </xdr:to>
    <xdr:sp macro="" textlink="">
      <xdr:nvSpPr>
        <xdr:cNvPr id="1027" name="AutoShape 3" descr="Cable de Poder 1.5M RACK">
          <a:extLst>
            <a:ext uri="{FF2B5EF4-FFF2-40B4-BE49-F238E27FC236}">
              <a16:creationId xmlns:a16="http://schemas.microsoft.com/office/drawing/2014/main" id="{00000000-0008-0000-0000-000003040000}"/>
            </a:ext>
          </a:extLst>
        </xdr:cNvPr>
        <xdr:cNvSpPr>
          <a:spLocks noChangeAspect="1" noChangeArrowheads="1"/>
        </xdr:cNvSpPr>
      </xdr:nvSpPr>
      <xdr:spPr bwMode="auto">
        <a:xfrm>
          <a:off x="12954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14</xdr:row>
      <xdr:rowOff>0</xdr:rowOff>
    </xdr:from>
    <xdr:to>
      <xdr:col>2</xdr:col>
      <xdr:colOff>304800</xdr:colOff>
      <xdr:row>15</xdr:row>
      <xdr:rowOff>66675</xdr:rowOff>
    </xdr:to>
    <xdr:sp macro="" textlink="">
      <xdr:nvSpPr>
        <xdr:cNvPr id="1028" name="AutoShape 4" descr="Cable de Poder 1.5M RACK">
          <a:extLst>
            <a:ext uri="{FF2B5EF4-FFF2-40B4-BE49-F238E27FC236}">
              <a16:creationId xmlns:a16="http://schemas.microsoft.com/office/drawing/2014/main" id="{00000000-0008-0000-0000-000004040000}"/>
            </a:ext>
          </a:extLst>
        </xdr:cNvPr>
        <xdr:cNvSpPr>
          <a:spLocks noChangeAspect="1" noChangeArrowheads="1"/>
        </xdr:cNvSpPr>
      </xdr:nvSpPr>
      <xdr:spPr bwMode="auto">
        <a:xfrm>
          <a:off x="12954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8</xdr:row>
      <xdr:rowOff>0</xdr:rowOff>
    </xdr:from>
    <xdr:to>
      <xdr:col>2</xdr:col>
      <xdr:colOff>304800</xdr:colOff>
      <xdr:row>8</xdr:row>
      <xdr:rowOff>304800</xdr:rowOff>
    </xdr:to>
    <xdr:sp macro="" textlink="">
      <xdr:nvSpPr>
        <xdr:cNvPr id="9" name="AutoShape 1" descr="ECOSYS MA4500ifx">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1295400"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8</xdr:row>
      <xdr:rowOff>0</xdr:rowOff>
    </xdr:from>
    <xdr:to>
      <xdr:col>2</xdr:col>
      <xdr:colOff>304800</xdr:colOff>
      <xdr:row>8</xdr:row>
      <xdr:rowOff>304800</xdr:rowOff>
    </xdr:to>
    <xdr:sp macro="" textlink="">
      <xdr:nvSpPr>
        <xdr:cNvPr id="2" name="AutoShape 1" descr="https://cosonyb2c.vtexassets.com/arquivos/ids/354862-1600-auto?v=637921151610530000&amp;width=1600&amp;height=auto&amp;aspect=true">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1295400"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8</xdr:row>
      <xdr:rowOff>0</xdr:rowOff>
    </xdr:from>
    <xdr:to>
      <xdr:col>2</xdr:col>
      <xdr:colOff>304800</xdr:colOff>
      <xdr:row>8</xdr:row>
      <xdr:rowOff>304800</xdr:rowOff>
    </xdr:to>
    <xdr:sp macro="" textlink="">
      <xdr:nvSpPr>
        <xdr:cNvPr id="5" name="AutoShape 2" descr="https://cosonyb2c.vtexassets.com/arquivos/ids/354862-1600-auto?v=637921151610530000&amp;width=1600&amp;height=auto&amp;aspect=true">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295400"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14</xdr:row>
      <xdr:rowOff>0</xdr:rowOff>
    </xdr:from>
    <xdr:ext cx="304800" cy="304800"/>
    <xdr:sp macro="" textlink="">
      <xdr:nvSpPr>
        <xdr:cNvPr id="15" name="AutoShape 1" descr="https://www.panamericana-outsourcing.com.co/tvec/900517530.jpg">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1297781"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xdr:row>
      <xdr:rowOff>0</xdr:rowOff>
    </xdr:from>
    <xdr:ext cx="304800" cy="304800"/>
    <xdr:sp macro="" textlink="">
      <xdr:nvSpPr>
        <xdr:cNvPr id="16" name="AutoShape 2" descr="https://www.panamericana-outsourcing.com.co/tvec/900517530.jpg">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1297781"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xdr:row>
      <xdr:rowOff>0</xdr:rowOff>
    </xdr:from>
    <xdr:ext cx="304800" cy="304800"/>
    <xdr:sp macro="" textlink="">
      <xdr:nvSpPr>
        <xdr:cNvPr id="17" name="AutoShape 1" descr="ECOSYS MA4500ifx">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1297781"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xdr:row>
      <xdr:rowOff>0</xdr:rowOff>
    </xdr:from>
    <xdr:ext cx="304800" cy="304800"/>
    <xdr:sp macro="" textlink="">
      <xdr:nvSpPr>
        <xdr:cNvPr id="18" name="AutoShape 1" descr="https://cosonyb2c.vtexassets.com/arquivos/ids/354862-1600-auto?v=637921151610530000&amp;width=1600&amp;height=auto&amp;aspect=true">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1297781"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xdr:row>
      <xdr:rowOff>0</xdr:rowOff>
    </xdr:from>
    <xdr:ext cx="304800" cy="304800"/>
    <xdr:sp macro="" textlink="">
      <xdr:nvSpPr>
        <xdr:cNvPr id="19" name="AutoShape 2" descr="https://cosonyb2c.vtexassets.com/arquivos/ids/354862-1600-auto?v=637921151610530000&amp;width=1600&amp;height=auto&amp;aspect=true">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1297781" y="1857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623454</xdr:colOff>
      <xdr:row>8</xdr:row>
      <xdr:rowOff>450273</xdr:rowOff>
    </xdr:from>
    <xdr:to>
      <xdr:col>2</xdr:col>
      <xdr:colOff>2511135</xdr:colOff>
      <xdr:row>8</xdr:row>
      <xdr:rowOff>2228667</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922318" y="2303318"/>
          <a:ext cx="1887681" cy="1778394"/>
        </a:xfrm>
        <a:prstGeom prst="rect">
          <a:avLst/>
        </a:prstGeom>
      </xdr:spPr>
    </xdr:pic>
    <xdr:clientData/>
  </xdr:twoCellAnchor>
  <xdr:twoCellAnchor editAs="oneCell">
    <xdr:from>
      <xdr:col>2</xdr:col>
      <xdr:colOff>848591</xdr:colOff>
      <xdr:row>9</xdr:row>
      <xdr:rowOff>207819</xdr:rowOff>
    </xdr:from>
    <xdr:to>
      <xdr:col>2</xdr:col>
      <xdr:colOff>2407227</xdr:colOff>
      <xdr:row>9</xdr:row>
      <xdr:rowOff>2320350</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2147455" y="4779819"/>
          <a:ext cx="1558636" cy="2112531"/>
        </a:xfrm>
        <a:prstGeom prst="rect">
          <a:avLst/>
        </a:prstGeom>
      </xdr:spPr>
    </xdr:pic>
    <xdr:clientData/>
  </xdr:twoCellAnchor>
  <xdr:twoCellAnchor editAs="oneCell">
    <xdr:from>
      <xdr:col>2</xdr:col>
      <xdr:colOff>519545</xdr:colOff>
      <xdr:row>10</xdr:row>
      <xdr:rowOff>519546</xdr:rowOff>
    </xdr:from>
    <xdr:to>
      <xdr:col>2</xdr:col>
      <xdr:colOff>2930468</xdr:colOff>
      <xdr:row>10</xdr:row>
      <xdr:rowOff>1974273</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818409" y="7810501"/>
          <a:ext cx="2410923" cy="1454727"/>
        </a:xfrm>
        <a:prstGeom prst="rect">
          <a:avLst/>
        </a:prstGeom>
      </xdr:spPr>
    </xdr:pic>
    <xdr:clientData/>
  </xdr:twoCellAnchor>
  <xdr:twoCellAnchor editAs="oneCell">
    <xdr:from>
      <xdr:col>2</xdr:col>
      <xdr:colOff>900545</xdr:colOff>
      <xdr:row>11</xdr:row>
      <xdr:rowOff>277092</xdr:rowOff>
    </xdr:from>
    <xdr:to>
      <xdr:col>2</xdr:col>
      <xdr:colOff>2476499</xdr:colOff>
      <xdr:row>11</xdr:row>
      <xdr:rowOff>2209574</xdr:rowOff>
    </xdr:to>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5"/>
        <a:stretch>
          <a:fillRect/>
        </a:stretch>
      </xdr:blipFill>
      <xdr:spPr>
        <a:xfrm>
          <a:off x="2199409" y="10287001"/>
          <a:ext cx="1575954" cy="1932482"/>
        </a:xfrm>
        <a:prstGeom prst="rect">
          <a:avLst/>
        </a:prstGeom>
      </xdr:spPr>
    </xdr:pic>
    <xdr:clientData/>
  </xdr:twoCellAnchor>
  <xdr:twoCellAnchor editAs="oneCell">
    <xdr:from>
      <xdr:col>2</xdr:col>
      <xdr:colOff>848591</xdr:colOff>
      <xdr:row>12</xdr:row>
      <xdr:rowOff>415637</xdr:rowOff>
    </xdr:from>
    <xdr:to>
      <xdr:col>2</xdr:col>
      <xdr:colOff>2043545</xdr:colOff>
      <xdr:row>12</xdr:row>
      <xdr:rowOff>2338107</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6"/>
        <a:stretch>
          <a:fillRect/>
        </a:stretch>
      </xdr:blipFill>
      <xdr:spPr>
        <a:xfrm>
          <a:off x="2147455" y="13144501"/>
          <a:ext cx="1194954" cy="1922470"/>
        </a:xfrm>
        <a:prstGeom prst="rect">
          <a:avLst/>
        </a:prstGeom>
      </xdr:spPr>
    </xdr:pic>
    <xdr:clientData/>
  </xdr:twoCellAnchor>
  <xdr:twoCellAnchor editAs="oneCell">
    <xdr:from>
      <xdr:col>2</xdr:col>
      <xdr:colOff>640773</xdr:colOff>
      <xdr:row>13</xdr:row>
      <xdr:rowOff>138545</xdr:rowOff>
    </xdr:from>
    <xdr:to>
      <xdr:col>2</xdr:col>
      <xdr:colOff>1983985</xdr:colOff>
      <xdr:row>13</xdr:row>
      <xdr:rowOff>2453443</xdr:rowOff>
    </xdr:to>
    <xdr:pic>
      <xdr:nvPicPr>
        <xdr:cNvPr id="13" name="Imagen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7"/>
        <a:stretch>
          <a:fillRect/>
        </a:stretch>
      </xdr:blipFill>
      <xdr:spPr>
        <a:xfrm>
          <a:off x="1939637" y="15586363"/>
          <a:ext cx="1343212" cy="231489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1076"/>
  <sheetViews>
    <sheetView tabSelected="1" zoomScale="55" zoomScaleNormal="55" zoomScaleSheetLayoutView="85" workbookViewId="0">
      <selection activeCell="G3" sqref="G3"/>
    </sheetView>
  </sheetViews>
  <sheetFormatPr baseColWidth="10" defaultColWidth="11.42578125" defaultRowHeight="18.75" customHeight="1" zeroHeight="1" x14ac:dyDescent="0.25"/>
  <cols>
    <col min="1" max="1" width="7.7109375" style="1" customWidth="1"/>
    <col min="2" max="2" width="11.7109375" style="1" bestFit="1" customWidth="1"/>
    <col min="3" max="3" width="45.7109375" style="1" customWidth="1"/>
    <col min="4" max="4" width="21.5703125" style="1" hidden="1" customWidth="1"/>
    <col min="5" max="5" width="45.7109375" style="1" customWidth="1"/>
    <col min="6" max="6" width="48.7109375" style="1" customWidth="1"/>
    <col min="7" max="7" width="43.7109375" style="1" customWidth="1"/>
    <col min="8" max="8" width="7.5703125" style="1" customWidth="1"/>
    <col min="9" max="9" width="25" style="1" customWidth="1"/>
    <col min="10" max="10" width="20.7109375" style="1" customWidth="1"/>
    <col min="11" max="11" width="20.85546875" style="1" customWidth="1"/>
    <col min="12" max="12" width="25.28515625" style="1" customWidth="1"/>
    <col min="13" max="13" width="10.5703125" style="1" customWidth="1"/>
    <col min="14" max="16383" width="11.42578125" style="1" hidden="1" customWidth="1"/>
    <col min="16384" max="16384" width="0.28515625" style="1" customWidth="1"/>
  </cols>
  <sheetData>
    <row r="1" spans="1:15 16381:16381" ht="18.75" customHeight="1" x14ac:dyDescent="0.25">
      <c r="A1"/>
      <c r="B1" s="4"/>
      <c r="C1" s="4"/>
      <c r="D1" s="4"/>
      <c r="E1"/>
      <c r="F1" s="8"/>
      <c r="G1" s="27"/>
      <c r="H1" s="5"/>
      <c r="I1" s="5"/>
      <c r="J1" s="5"/>
      <c r="K1" s="5"/>
      <c r="L1" s="5"/>
      <c r="M1" s="2"/>
      <c r="N1" s="3"/>
      <c r="O1" s="3"/>
      <c r="XFA1" s="1">
        <v>12</v>
      </c>
    </row>
    <row r="2" spans="1:15 16381:16381" ht="21" customHeight="1" x14ac:dyDescent="0.25">
      <c r="A2"/>
      <c r="B2" s="55"/>
      <c r="C2" s="55"/>
      <c r="D2" s="4"/>
      <c r="E2" s="4"/>
      <c r="F2" s="44"/>
      <c r="G2" s="41"/>
      <c r="H2" s="45"/>
      <c r="I2" s="45"/>
      <c r="J2" s="5"/>
      <c r="K2" s="5"/>
      <c r="L2" s="5"/>
      <c r="M2" s="2"/>
      <c r="N2" s="3"/>
      <c r="O2" s="3"/>
    </row>
    <row r="3" spans="1:15 16381:16381" ht="15" customHeight="1" x14ac:dyDescent="0.5">
      <c r="A3" s="7"/>
      <c r="B3" s="55"/>
      <c r="C3" s="55"/>
      <c r="D3" s="4"/>
      <c r="E3" s="4"/>
      <c r="F3" s="43"/>
      <c r="G3" s="42"/>
      <c r="H3" s="43"/>
      <c r="I3" s="43"/>
      <c r="J3" s="30"/>
      <c r="K3" s="29"/>
      <c r="L3"/>
    </row>
    <row r="4" spans="1:15 16381:16381" ht="15" x14ac:dyDescent="0.25">
      <c r="A4" s="7"/>
      <c r="B4" s="55"/>
      <c r="C4" s="55"/>
      <c r="D4" s="4"/>
      <c r="E4" s="4"/>
      <c r="F4" s="46"/>
      <c r="G4" s="42"/>
      <c r="H4" s="47"/>
      <c r="I4" s="47"/>
      <c r="J4"/>
      <c r="K4"/>
      <c r="L4"/>
    </row>
    <row r="5" spans="1:15 16381:16381" ht="15" x14ac:dyDescent="0.25">
      <c r="A5" s="7"/>
      <c r="B5" s="4"/>
      <c r="C5" s="4"/>
      <c r="D5" s="4"/>
      <c r="E5" s="4"/>
      <c r="F5" s="9"/>
      <c r="G5" s="31"/>
      <c r="H5"/>
      <c r="I5"/>
      <c r="J5"/>
      <c r="K5"/>
      <c r="L5"/>
    </row>
    <row r="6" spans="1:15 16381:16381" ht="15" x14ac:dyDescent="0.25">
      <c r="A6" s="7"/>
      <c r="B6" s="6"/>
      <c r="C6" s="6"/>
      <c r="D6" s="6"/>
      <c r="E6"/>
      <c r="F6" s="9"/>
      <c r="G6" s="28"/>
      <c r="H6"/>
      <c r="I6"/>
      <c r="J6"/>
      <c r="K6"/>
      <c r="L6"/>
    </row>
    <row r="7" spans="1:15 16381:16381" ht="19.5" customHeight="1" x14ac:dyDescent="0.25">
      <c r="A7" s="54"/>
      <c r="B7" s="54"/>
      <c r="C7" s="54"/>
      <c r="D7" s="54"/>
      <c r="E7" s="54"/>
      <c r="F7" s="54"/>
      <c r="G7" s="54"/>
      <c r="H7" s="54"/>
      <c r="I7" s="54"/>
      <c r="J7" s="54"/>
      <c r="K7" s="54"/>
      <c r="L7" s="54"/>
    </row>
    <row r="8" spans="1:15 16381:16381" ht="27" customHeight="1" x14ac:dyDescent="0.25">
      <c r="A8" s="32" t="s">
        <v>8</v>
      </c>
      <c r="B8" s="32" t="s">
        <v>0</v>
      </c>
      <c r="C8" s="32" t="s">
        <v>32</v>
      </c>
      <c r="D8" s="32" t="s">
        <v>31</v>
      </c>
      <c r="E8" s="33" t="s">
        <v>1</v>
      </c>
      <c r="F8" s="32" t="s">
        <v>30</v>
      </c>
      <c r="G8" s="34" t="s">
        <v>2</v>
      </c>
      <c r="H8" s="34" t="s">
        <v>3</v>
      </c>
      <c r="I8" s="34" t="s">
        <v>4</v>
      </c>
      <c r="J8" s="34" t="s">
        <v>5</v>
      </c>
      <c r="K8" s="34" t="s">
        <v>6</v>
      </c>
      <c r="L8" s="34" t="s">
        <v>7</v>
      </c>
    </row>
    <row r="9" spans="1:15 16381:16381" ht="214.5" customHeight="1" x14ac:dyDescent="0.25">
      <c r="A9" s="35">
        <v>1</v>
      </c>
      <c r="B9" s="35">
        <v>14</v>
      </c>
      <c r="C9" s="36"/>
      <c r="D9" s="37"/>
      <c r="E9" s="51" t="s">
        <v>35</v>
      </c>
      <c r="F9" s="51" t="s">
        <v>34</v>
      </c>
      <c r="G9" s="52">
        <v>830000</v>
      </c>
      <c r="H9" s="40">
        <v>0.19</v>
      </c>
      <c r="I9" s="39">
        <f t="shared" ref="I9" si="0">+H9*G9</f>
        <v>157700</v>
      </c>
      <c r="J9" s="39">
        <f t="shared" ref="J9" si="1">+I9+G9</f>
        <v>987700</v>
      </c>
      <c r="K9" s="39">
        <f>+B9*G9</f>
        <v>11620000</v>
      </c>
      <c r="L9" s="39">
        <f t="shared" ref="L9" si="2">+J9*B9</f>
        <v>13827800</v>
      </c>
    </row>
    <row r="10" spans="1:15 16381:16381" ht="214.5" customHeight="1" x14ac:dyDescent="0.25">
      <c r="A10" s="35">
        <v>2</v>
      </c>
      <c r="B10" s="35">
        <v>20</v>
      </c>
      <c r="C10" s="36"/>
      <c r="D10" s="37"/>
      <c r="E10" s="51" t="s">
        <v>38</v>
      </c>
      <c r="F10" s="51" t="s">
        <v>37</v>
      </c>
      <c r="G10" s="52">
        <v>874300</v>
      </c>
      <c r="H10" s="40">
        <v>0.19</v>
      </c>
      <c r="I10" s="39">
        <f t="shared" ref="I10:I14" si="3">+H10*G10</f>
        <v>166117</v>
      </c>
      <c r="J10" s="39">
        <f t="shared" ref="J10:J14" si="4">+I10+G10</f>
        <v>1040417</v>
      </c>
      <c r="K10" s="39">
        <f t="shared" ref="K10:K14" si="5">+B10*G10</f>
        <v>17486000</v>
      </c>
      <c r="L10" s="39">
        <f t="shared" ref="L10:L14" si="6">+J10*B10</f>
        <v>20808340</v>
      </c>
    </row>
    <row r="11" spans="1:15 16381:16381" ht="214.5" customHeight="1" x14ac:dyDescent="0.25">
      <c r="A11" s="35">
        <v>3</v>
      </c>
      <c r="B11" s="35">
        <v>16</v>
      </c>
      <c r="C11" s="36"/>
      <c r="D11" s="37"/>
      <c r="E11" s="51" t="s">
        <v>40</v>
      </c>
      <c r="F11" s="51" t="s">
        <v>39</v>
      </c>
      <c r="G11" s="52">
        <v>1457200</v>
      </c>
      <c r="H11" s="40">
        <v>0.19</v>
      </c>
      <c r="I11" s="39">
        <f t="shared" si="3"/>
        <v>276868</v>
      </c>
      <c r="J11" s="39">
        <f t="shared" si="4"/>
        <v>1734068</v>
      </c>
      <c r="K11" s="39">
        <f t="shared" si="5"/>
        <v>23315200</v>
      </c>
      <c r="L11" s="39">
        <f t="shared" si="6"/>
        <v>27745088</v>
      </c>
    </row>
    <row r="12" spans="1:15 16381:16381" ht="214.5" customHeight="1" x14ac:dyDescent="0.25">
      <c r="A12" s="35">
        <v>4</v>
      </c>
      <c r="B12" s="35">
        <v>22</v>
      </c>
      <c r="C12" s="36"/>
      <c r="D12" s="37"/>
      <c r="E12" s="51" t="s">
        <v>41</v>
      </c>
      <c r="F12" s="51" t="s">
        <v>42</v>
      </c>
      <c r="G12" s="52">
        <v>264700</v>
      </c>
      <c r="H12" s="40">
        <v>0.19</v>
      </c>
      <c r="I12" s="39">
        <f t="shared" si="3"/>
        <v>50293</v>
      </c>
      <c r="J12" s="39">
        <f t="shared" si="4"/>
        <v>314993</v>
      </c>
      <c r="K12" s="39">
        <f t="shared" si="5"/>
        <v>5823400</v>
      </c>
      <c r="L12" s="39">
        <f t="shared" si="6"/>
        <v>6929846</v>
      </c>
    </row>
    <row r="13" spans="1:15 16381:16381" ht="214.5" customHeight="1" x14ac:dyDescent="0.25">
      <c r="A13" s="35">
        <v>5</v>
      </c>
      <c r="B13" s="35">
        <v>23</v>
      </c>
      <c r="C13" s="36"/>
      <c r="D13" s="37"/>
      <c r="E13" s="53" t="s">
        <v>36</v>
      </c>
      <c r="F13" s="48" t="s">
        <v>33</v>
      </c>
      <c r="G13" s="49">
        <v>240400</v>
      </c>
      <c r="H13" s="40">
        <v>0.19</v>
      </c>
      <c r="I13" s="39">
        <f t="shared" si="3"/>
        <v>45676</v>
      </c>
      <c r="J13" s="39">
        <f t="shared" si="4"/>
        <v>286076</v>
      </c>
      <c r="K13" s="39">
        <f t="shared" si="5"/>
        <v>5529200</v>
      </c>
      <c r="L13" s="39">
        <f t="shared" si="6"/>
        <v>6579748</v>
      </c>
    </row>
    <row r="14" spans="1:15 16381:16381" ht="214.5" customHeight="1" x14ac:dyDescent="0.25">
      <c r="A14" s="35">
        <v>6</v>
      </c>
      <c r="B14" s="35">
        <v>30</v>
      </c>
      <c r="C14" s="36"/>
      <c r="D14" s="37"/>
      <c r="E14" s="50" t="s">
        <v>43</v>
      </c>
      <c r="F14" s="51" t="s">
        <v>44</v>
      </c>
      <c r="G14" s="52">
        <v>484700</v>
      </c>
      <c r="H14" s="40">
        <v>0.19</v>
      </c>
      <c r="I14" s="39">
        <f t="shared" si="3"/>
        <v>92093</v>
      </c>
      <c r="J14" s="39">
        <f t="shared" si="4"/>
        <v>576793</v>
      </c>
      <c r="K14" s="39">
        <f t="shared" si="5"/>
        <v>14541000</v>
      </c>
      <c r="L14" s="39">
        <f t="shared" si="6"/>
        <v>17303790</v>
      </c>
    </row>
    <row r="15" spans="1:15 16381:16381" x14ac:dyDescent="0.3">
      <c r="A15" s="56"/>
      <c r="B15" s="56"/>
      <c r="C15" s="56"/>
      <c r="D15" s="56"/>
      <c r="E15" s="56"/>
      <c r="F15" s="56"/>
      <c r="G15" s="56"/>
      <c r="H15" s="25"/>
      <c r="I15" s="26"/>
      <c r="J15" s="24"/>
      <c r="L15" s="38">
        <f>SUM(L9:L14)</f>
        <v>93194612</v>
      </c>
    </row>
    <row r="16" spans="1:15 16381:16381" ht="18.75" customHeight="1" x14ac:dyDescent="0.25"/>
    <row r="22" ht="18.75" customHeight="1" x14ac:dyDescent="0.25"/>
    <row r="23" ht="18.75" customHeight="1" x14ac:dyDescent="0.25"/>
    <row r="24" ht="18.75" customHeight="1" x14ac:dyDescent="0.25"/>
    <row r="25" ht="18.75" customHeight="1" x14ac:dyDescent="0.25"/>
    <row r="26" ht="18.75" customHeight="1" x14ac:dyDescent="0.25"/>
    <row r="27" ht="18.75" customHeight="1" x14ac:dyDescent="0.25"/>
    <row r="28" ht="18.75" customHeight="1" x14ac:dyDescent="0.25"/>
    <row r="29" ht="18.75" customHeight="1" x14ac:dyDescent="0.25"/>
    <row r="30" ht="18.75" customHeight="1" x14ac:dyDescent="0.25"/>
    <row r="31" ht="18.75" customHeight="1" x14ac:dyDescent="0.25"/>
    <row r="688" spans="1:1" ht="18.75" hidden="1" customHeight="1" x14ac:dyDescent="0.25">
      <c r="A688" s="1">
        <v>12</v>
      </c>
    </row>
    <row r="704" ht="18.75" customHeight="1" x14ac:dyDescent="0.25"/>
    <row r="952" ht="18.75" customHeight="1" x14ac:dyDescent="0.25"/>
    <row r="953" ht="18" hidden="1" customHeight="1" x14ac:dyDescent="0.25"/>
    <row r="968" ht="18.75" customHeight="1" x14ac:dyDescent="0.25"/>
    <row r="969" ht="18.75" customHeight="1" x14ac:dyDescent="0.25"/>
    <row r="980" ht="18.75" customHeight="1" x14ac:dyDescent="0.25"/>
    <row r="1019" ht="18.75" customHeight="1" x14ac:dyDescent="0.25"/>
    <row r="1020" ht="18.75" customHeight="1" x14ac:dyDescent="0.25"/>
    <row r="1021" ht="18.75" customHeight="1" x14ac:dyDescent="0.25"/>
    <row r="1022" ht="18.75" customHeight="1" x14ac:dyDescent="0.25"/>
    <row r="1023" ht="18.75" customHeight="1" x14ac:dyDescent="0.25"/>
    <row r="1024" ht="18.75" customHeight="1" x14ac:dyDescent="0.25"/>
    <row r="1025" ht="18.75" customHeight="1" x14ac:dyDescent="0.25"/>
    <row r="1026" ht="18.75" customHeight="1" x14ac:dyDescent="0.25"/>
    <row r="1027" ht="18.75" customHeight="1" x14ac:dyDescent="0.25"/>
    <row r="1028" ht="18.75" customHeight="1" x14ac:dyDescent="0.25"/>
    <row r="1029" ht="18.75" customHeight="1" x14ac:dyDescent="0.25"/>
    <row r="1030" ht="18.75" customHeight="1" x14ac:dyDescent="0.25"/>
    <row r="1031" ht="18.75" customHeight="1" x14ac:dyDescent="0.25"/>
    <row r="1032" ht="18.75" customHeight="1" x14ac:dyDescent="0.25"/>
    <row r="1033" ht="18.75" customHeight="1" x14ac:dyDescent="0.25"/>
    <row r="1034" ht="18.75" customHeight="1" x14ac:dyDescent="0.25"/>
    <row r="1035" ht="18.75" customHeight="1" x14ac:dyDescent="0.25"/>
    <row r="1036" ht="18.75" customHeight="1" x14ac:dyDescent="0.25"/>
    <row r="1037" ht="18.75" customHeight="1" x14ac:dyDescent="0.25"/>
    <row r="1038" ht="18.75" customHeight="1" x14ac:dyDescent="0.25"/>
    <row r="1039" ht="18.75" customHeight="1" x14ac:dyDescent="0.25"/>
    <row r="1040" ht="18.75" customHeight="1" x14ac:dyDescent="0.25"/>
    <row r="1041" ht="18.75" customHeight="1" x14ac:dyDescent="0.25"/>
    <row r="1042" ht="18.75" customHeight="1" x14ac:dyDescent="0.25"/>
    <row r="1043" ht="18.75" customHeight="1" x14ac:dyDescent="0.25"/>
    <row r="1044" ht="18.75" customHeight="1" x14ac:dyDescent="0.25"/>
    <row r="1045" ht="18.75" customHeight="1" x14ac:dyDescent="0.25"/>
    <row r="1046" ht="18.75" customHeight="1" x14ac:dyDescent="0.25"/>
    <row r="1047" ht="18.75" customHeight="1" x14ac:dyDescent="0.25"/>
    <row r="1048" ht="18.75" customHeight="1" x14ac:dyDescent="0.25"/>
    <row r="1049" ht="18.75" customHeight="1" x14ac:dyDescent="0.25"/>
    <row r="1050" ht="18.75" customHeight="1" x14ac:dyDescent="0.25"/>
    <row r="1051" ht="18.75" customHeight="1" x14ac:dyDescent="0.25"/>
    <row r="1052" ht="18.75" customHeight="1" x14ac:dyDescent="0.25"/>
    <row r="1053" ht="18.75" customHeight="1" x14ac:dyDescent="0.25"/>
    <row r="1054" ht="18.75" customHeight="1" x14ac:dyDescent="0.25"/>
    <row r="1055" ht="18.75" customHeight="1" x14ac:dyDescent="0.25"/>
    <row r="1056" ht="18.75" customHeight="1" x14ac:dyDescent="0.25"/>
    <row r="1057" ht="18.75" customHeight="1" x14ac:dyDescent="0.25"/>
    <row r="1058" ht="18.75" customHeight="1" x14ac:dyDescent="0.25"/>
    <row r="1059" ht="18.75" customHeight="1" x14ac:dyDescent="0.25"/>
    <row r="1060" ht="18.75" customHeight="1" x14ac:dyDescent="0.25"/>
    <row r="1061" ht="18.75" customHeight="1" x14ac:dyDescent="0.25"/>
    <row r="1062" ht="18.75" customHeight="1" x14ac:dyDescent="0.25"/>
    <row r="1063" ht="18.75" customHeight="1" x14ac:dyDescent="0.25"/>
    <row r="1064" ht="18.75" customHeight="1" x14ac:dyDescent="0.25"/>
    <row r="1065" ht="18.75" customHeight="1" x14ac:dyDescent="0.25"/>
    <row r="1066" ht="18.75" customHeight="1" x14ac:dyDescent="0.25"/>
    <row r="1067" ht="18.75" customHeight="1" x14ac:dyDescent="0.25"/>
    <row r="1068" ht="18.75" customHeight="1" x14ac:dyDescent="0.25"/>
    <row r="1069" ht="18.75" customHeight="1" x14ac:dyDescent="0.25"/>
    <row r="1070" ht="18.75" customHeight="1" x14ac:dyDescent="0.25"/>
    <row r="1071" ht="18.75" customHeight="1" x14ac:dyDescent="0.25"/>
    <row r="1072" ht="18.75" customHeight="1" x14ac:dyDescent="0.25"/>
    <row r="1073" ht="18.75" customHeight="1" x14ac:dyDescent="0.25"/>
    <row r="1074" ht="18.75" customHeight="1" x14ac:dyDescent="0.25"/>
    <row r="1075" ht="18.75" customHeight="1" x14ac:dyDescent="0.25"/>
    <row r="1076" ht="18.75" customHeight="1" x14ac:dyDescent="0.25"/>
  </sheetData>
  <mergeCells count="3">
    <mergeCell ref="A7:L7"/>
    <mergeCell ref="B2:C4"/>
    <mergeCell ref="A15:G15"/>
  </mergeCells>
  <pageMargins left="0.7" right="0.7" top="0.75" bottom="0.75" header="0.3" footer="0.3"/>
  <pageSetup scale="2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3:W22"/>
  <sheetViews>
    <sheetView topLeftCell="B1" workbookViewId="0">
      <pane xSplit="3" ySplit="3" topLeftCell="E4" activePane="bottomRight" state="frozen"/>
      <selection activeCell="B1" sqref="B1"/>
      <selection pane="topRight" activeCell="E1" sqref="E1"/>
      <selection pane="bottomLeft" activeCell="B4" sqref="B4"/>
      <selection pane="bottomRight" activeCell="A22" sqref="A22"/>
    </sheetView>
  </sheetViews>
  <sheetFormatPr baseColWidth="10" defaultRowHeight="15" x14ac:dyDescent="0.25"/>
  <cols>
    <col min="2" max="2" width="3.28515625" customWidth="1"/>
    <col min="3" max="3" width="14.7109375" bestFit="1" customWidth="1"/>
    <col min="4" max="4" width="15.28515625" customWidth="1"/>
    <col min="5" max="5" width="17.7109375" customWidth="1"/>
    <col min="6" max="6" width="11.5703125" bestFit="1" customWidth="1"/>
    <col min="8" max="8" width="13.42578125" customWidth="1"/>
    <col min="14" max="14" width="16.140625" customWidth="1"/>
    <col min="15" max="15" width="15.7109375" bestFit="1" customWidth="1"/>
    <col min="16" max="16" width="16.42578125" bestFit="1" customWidth="1"/>
    <col min="17" max="17" width="15.140625" customWidth="1"/>
    <col min="18" max="18" width="3.85546875" customWidth="1"/>
    <col min="19" max="19" width="20" customWidth="1"/>
    <col min="20" max="20" width="14.7109375" bestFit="1" customWidth="1"/>
    <col min="21" max="21" width="13.140625" bestFit="1" customWidth="1"/>
    <col min="22" max="22" width="12.5703125" bestFit="1" customWidth="1"/>
  </cols>
  <sheetData>
    <row r="3" spans="1:23" x14ac:dyDescent="0.25">
      <c r="A3" t="s">
        <v>9</v>
      </c>
      <c r="C3" t="s">
        <v>10</v>
      </c>
      <c r="D3" t="s">
        <v>11</v>
      </c>
      <c r="E3" t="s">
        <v>12</v>
      </c>
      <c r="F3" s="10" t="s">
        <v>13</v>
      </c>
      <c r="G3" s="10" t="s">
        <v>14</v>
      </c>
      <c r="H3" s="10" t="s">
        <v>15</v>
      </c>
      <c r="I3" s="11" t="s">
        <v>16</v>
      </c>
      <c r="J3" s="11" t="s">
        <v>14</v>
      </c>
      <c r="K3" s="11" t="s">
        <v>15</v>
      </c>
      <c r="L3" s="12" t="s">
        <v>17</v>
      </c>
      <c r="M3" s="12" t="s">
        <v>14</v>
      </c>
      <c r="N3" s="12" t="s">
        <v>15</v>
      </c>
      <c r="O3" t="s">
        <v>18</v>
      </c>
      <c r="P3" t="s">
        <v>19</v>
      </c>
      <c r="Q3" s="12" t="s">
        <v>20</v>
      </c>
      <c r="S3" t="s">
        <v>21</v>
      </c>
      <c r="T3" s="12" t="s">
        <v>22</v>
      </c>
      <c r="U3" t="s">
        <v>23</v>
      </c>
    </row>
    <row r="4" spans="1:23" ht="18.75" x14ac:dyDescent="0.3">
      <c r="A4" t="s">
        <v>24</v>
      </c>
      <c r="C4" s="13">
        <v>1163900</v>
      </c>
      <c r="D4" s="14">
        <v>900000</v>
      </c>
      <c r="E4" s="14">
        <f t="shared" ref="E4:E9" si="0">D4*P4</f>
        <v>5400000</v>
      </c>
      <c r="F4" s="15">
        <v>338348</v>
      </c>
      <c r="G4">
        <v>3</v>
      </c>
      <c r="H4" s="14">
        <f t="shared" ref="H4:H9" si="1">G4*F4</f>
        <v>1015044</v>
      </c>
      <c r="I4" s="14">
        <v>92060</v>
      </c>
      <c r="J4">
        <v>2</v>
      </c>
      <c r="K4" s="14">
        <f t="shared" ref="K4:K9" si="2">I4*J4</f>
        <v>184120</v>
      </c>
      <c r="L4" s="14">
        <v>461492</v>
      </c>
      <c r="M4">
        <v>1</v>
      </c>
      <c r="N4" s="15">
        <f t="shared" ref="N4:N9" si="3">M4*L4</f>
        <v>461492</v>
      </c>
      <c r="O4" s="14">
        <f t="shared" ref="O4:O9" si="4">N4+K4+H4</f>
        <v>1660656</v>
      </c>
      <c r="P4">
        <f t="shared" ref="P4:P9" si="5">M4+J4+G4</f>
        <v>6</v>
      </c>
      <c r="Q4" s="14">
        <f t="shared" ref="Q4:Q9" si="6">O4/P4</f>
        <v>276776</v>
      </c>
      <c r="S4" s="14">
        <f t="shared" ref="S4:S9" si="7">Q4+D4</f>
        <v>1176776</v>
      </c>
      <c r="T4" s="16">
        <f t="shared" ref="T4:T9" si="8">S4/0.72</f>
        <v>1634411.1111111112</v>
      </c>
      <c r="U4" s="17">
        <f t="shared" ref="U4:U9" si="9">T4*P4</f>
        <v>9806466.6666666679</v>
      </c>
      <c r="V4" s="18">
        <f t="shared" ref="V4:V9" si="10">(T4-C4)/C4</f>
        <v>0.40425389733749567</v>
      </c>
      <c r="W4">
        <f t="shared" ref="W4:W9" si="11">MROUND(T4,100)</f>
        <v>1634400</v>
      </c>
    </row>
    <row r="5" spans="1:23" ht="18.75" x14ac:dyDescent="0.3">
      <c r="A5" t="s">
        <v>25</v>
      </c>
      <c r="C5" s="13">
        <v>762400</v>
      </c>
      <c r="D5" s="14">
        <v>526000</v>
      </c>
      <c r="E5" s="14">
        <f t="shared" si="0"/>
        <v>3156000</v>
      </c>
      <c r="F5" s="14">
        <v>186434</v>
      </c>
      <c r="G5">
        <v>3</v>
      </c>
      <c r="H5" s="14">
        <f t="shared" si="1"/>
        <v>559302</v>
      </c>
      <c r="I5" s="14">
        <v>51639</v>
      </c>
      <c r="J5">
        <v>2</v>
      </c>
      <c r="K5" s="14">
        <f t="shared" si="2"/>
        <v>103278</v>
      </c>
      <c r="L5" s="14">
        <v>253832</v>
      </c>
      <c r="M5">
        <v>1</v>
      </c>
      <c r="N5" s="14">
        <f t="shared" si="3"/>
        <v>253832</v>
      </c>
      <c r="O5" s="14">
        <f t="shared" si="4"/>
        <v>916412</v>
      </c>
      <c r="P5">
        <f t="shared" si="5"/>
        <v>6</v>
      </c>
      <c r="Q5" s="14">
        <f t="shared" si="6"/>
        <v>152735.33333333334</v>
      </c>
      <c r="S5" s="14">
        <f t="shared" si="7"/>
        <v>678735.33333333337</v>
      </c>
      <c r="T5" s="16">
        <f t="shared" si="8"/>
        <v>942687.96296296304</v>
      </c>
      <c r="U5" s="14">
        <f t="shared" si="9"/>
        <v>5656127.777777778</v>
      </c>
      <c r="V5" s="18">
        <f t="shared" si="10"/>
        <v>0.23647424313085394</v>
      </c>
      <c r="W5">
        <f t="shared" si="11"/>
        <v>942700</v>
      </c>
    </row>
    <row r="6" spans="1:23" ht="18.75" x14ac:dyDescent="0.3">
      <c r="A6" t="s">
        <v>26</v>
      </c>
      <c r="C6" s="13">
        <v>246500</v>
      </c>
      <c r="D6" s="14">
        <v>150500</v>
      </c>
      <c r="E6" s="14">
        <f t="shared" si="0"/>
        <v>903000</v>
      </c>
      <c r="F6" s="14">
        <v>144045</v>
      </c>
      <c r="G6">
        <v>3</v>
      </c>
      <c r="H6" s="14">
        <f t="shared" si="1"/>
        <v>432135</v>
      </c>
      <c r="I6" s="14">
        <v>37316</v>
      </c>
      <c r="J6">
        <v>2</v>
      </c>
      <c r="K6" s="14">
        <f t="shared" si="2"/>
        <v>74632</v>
      </c>
      <c r="L6" s="14">
        <v>197409</v>
      </c>
      <c r="M6">
        <v>1</v>
      </c>
      <c r="N6" s="14">
        <f t="shared" si="3"/>
        <v>197409</v>
      </c>
      <c r="O6" s="14">
        <f t="shared" si="4"/>
        <v>704176</v>
      </c>
      <c r="P6">
        <f t="shared" si="5"/>
        <v>6</v>
      </c>
      <c r="Q6" s="14">
        <f t="shared" si="6"/>
        <v>117362.66666666667</v>
      </c>
      <c r="S6" s="14">
        <f t="shared" si="7"/>
        <v>267862.66666666669</v>
      </c>
      <c r="T6" s="16">
        <f t="shared" si="8"/>
        <v>372031.48148148152</v>
      </c>
      <c r="U6" s="14">
        <f t="shared" si="9"/>
        <v>2232188.888888889</v>
      </c>
      <c r="V6" s="18">
        <f t="shared" si="10"/>
        <v>0.50925550296747069</v>
      </c>
      <c r="W6">
        <f t="shared" si="11"/>
        <v>372000</v>
      </c>
    </row>
    <row r="7" spans="1:23" ht="18.75" x14ac:dyDescent="0.3">
      <c r="A7" t="s">
        <v>27</v>
      </c>
      <c r="C7" s="13">
        <v>363900</v>
      </c>
      <c r="D7" s="14">
        <v>225000</v>
      </c>
      <c r="E7" s="14">
        <f t="shared" si="0"/>
        <v>1350000</v>
      </c>
      <c r="F7" s="14">
        <v>143155</v>
      </c>
      <c r="G7">
        <v>3</v>
      </c>
      <c r="H7" s="14">
        <f t="shared" si="1"/>
        <v>429465</v>
      </c>
      <c r="I7" s="14">
        <v>36426</v>
      </c>
      <c r="J7">
        <v>2</v>
      </c>
      <c r="K7" s="14">
        <f t="shared" si="2"/>
        <v>72852</v>
      </c>
      <c r="L7" s="14">
        <v>196519</v>
      </c>
      <c r="M7">
        <v>1</v>
      </c>
      <c r="N7" s="14">
        <f t="shared" si="3"/>
        <v>196519</v>
      </c>
      <c r="O7" s="14">
        <f t="shared" si="4"/>
        <v>698836</v>
      </c>
      <c r="P7">
        <f t="shared" si="5"/>
        <v>6</v>
      </c>
      <c r="Q7" s="14">
        <f t="shared" si="6"/>
        <v>116472.66666666667</v>
      </c>
      <c r="S7" s="14">
        <f t="shared" si="7"/>
        <v>341472.66666666669</v>
      </c>
      <c r="T7" s="16">
        <f t="shared" si="8"/>
        <v>474267.59259259264</v>
      </c>
      <c r="U7" s="14">
        <f t="shared" si="9"/>
        <v>2845605.555555556</v>
      </c>
      <c r="V7" s="18">
        <f t="shared" si="10"/>
        <v>0.30329099365922685</v>
      </c>
      <c r="W7">
        <f t="shared" si="11"/>
        <v>474300</v>
      </c>
    </row>
    <row r="8" spans="1:23" ht="18.75" x14ac:dyDescent="0.3">
      <c r="A8" t="s">
        <v>28</v>
      </c>
      <c r="C8" s="13">
        <v>157500</v>
      </c>
      <c r="D8" s="14">
        <v>96300</v>
      </c>
      <c r="E8" s="14">
        <f t="shared" si="0"/>
        <v>4044600</v>
      </c>
      <c r="F8" s="14">
        <v>16557</v>
      </c>
      <c r="G8">
        <v>21</v>
      </c>
      <c r="H8" s="14">
        <f t="shared" si="1"/>
        <v>347697</v>
      </c>
      <c r="I8" s="14">
        <v>5724</v>
      </c>
      <c r="J8">
        <v>14</v>
      </c>
      <c r="K8" s="14">
        <f t="shared" si="2"/>
        <v>80136</v>
      </c>
      <c r="L8" s="14">
        <v>32519</v>
      </c>
      <c r="M8">
        <v>7</v>
      </c>
      <c r="N8" s="14">
        <f t="shared" si="3"/>
        <v>227633</v>
      </c>
      <c r="O8" s="14">
        <f t="shared" si="4"/>
        <v>655466</v>
      </c>
      <c r="P8">
        <f t="shared" si="5"/>
        <v>42</v>
      </c>
      <c r="Q8" s="14">
        <f t="shared" si="6"/>
        <v>15606.333333333334</v>
      </c>
      <c r="S8" s="14">
        <f t="shared" si="7"/>
        <v>111906.33333333333</v>
      </c>
      <c r="T8" s="16">
        <f t="shared" si="8"/>
        <v>155425.46296296295</v>
      </c>
      <c r="U8" s="14">
        <f t="shared" si="9"/>
        <v>6527869.444444444</v>
      </c>
      <c r="V8" s="18">
        <f t="shared" si="10"/>
        <v>-1.3171663727219372E-2</v>
      </c>
      <c r="W8">
        <f t="shared" si="11"/>
        <v>155400</v>
      </c>
    </row>
    <row r="9" spans="1:23" ht="18.75" x14ac:dyDescent="0.3">
      <c r="A9" t="s">
        <v>29</v>
      </c>
      <c r="C9" s="13">
        <v>823000</v>
      </c>
      <c r="D9" s="14">
        <v>500000</v>
      </c>
      <c r="E9" s="14">
        <f t="shared" si="0"/>
        <v>3000000</v>
      </c>
      <c r="F9" s="14">
        <v>179175</v>
      </c>
      <c r="G9">
        <v>3</v>
      </c>
      <c r="H9" s="14">
        <f t="shared" si="1"/>
        <v>537525</v>
      </c>
      <c r="I9" s="14">
        <v>50309</v>
      </c>
      <c r="J9">
        <v>2</v>
      </c>
      <c r="K9" s="14">
        <f t="shared" si="2"/>
        <v>100618</v>
      </c>
      <c r="L9" s="14">
        <v>243608</v>
      </c>
      <c r="M9">
        <v>1</v>
      </c>
      <c r="N9" s="14">
        <f t="shared" si="3"/>
        <v>243608</v>
      </c>
      <c r="O9" s="14">
        <f t="shared" si="4"/>
        <v>881751</v>
      </c>
      <c r="P9">
        <f t="shared" si="5"/>
        <v>6</v>
      </c>
      <c r="Q9" s="14">
        <f t="shared" si="6"/>
        <v>146958.5</v>
      </c>
      <c r="S9" s="14">
        <f t="shared" si="7"/>
        <v>646958.5</v>
      </c>
      <c r="T9" s="16">
        <f t="shared" si="8"/>
        <v>898553.47222222225</v>
      </c>
      <c r="U9" s="14">
        <f t="shared" si="9"/>
        <v>5391320.833333334</v>
      </c>
      <c r="V9" s="18">
        <f t="shared" si="10"/>
        <v>9.1802517888483898E-2</v>
      </c>
      <c r="W9">
        <f t="shared" si="11"/>
        <v>898600</v>
      </c>
    </row>
    <row r="10" spans="1:23" x14ac:dyDescent="0.25">
      <c r="C10" s="14"/>
      <c r="D10" s="14"/>
      <c r="E10" s="14">
        <f>SUM(E4:E9)</f>
        <v>17853600</v>
      </c>
      <c r="F10" s="14"/>
      <c r="H10" s="14">
        <f>SUM(H4:H9)</f>
        <v>3321168</v>
      </c>
      <c r="K10" s="14">
        <f>SUM(K4:K9)</f>
        <v>615636</v>
      </c>
      <c r="N10" s="14">
        <f>SUM(N4:N9)</f>
        <v>1580493</v>
      </c>
      <c r="O10" s="19">
        <f>SUM(O4:O9)</f>
        <v>5517297</v>
      </c>
      <c r="T10" s="14"/>
      <c r="U10" s="14">
        <f>SUM(U4:U9)</f>
        <v>32459579.166666672</v>
      </c>
      <c r="V10" s="18"/>
    </row>
    <row r="12" spans="1:23" x14ac:dyDescent="0.25">
      <c r="E12" s="14">
        <f>E10+O10</f>
        <v>23370897</v>
      </c>
      <c r="O12" s="14">
        <f>SUM(H10:N10)</f>
        <v>5517297</v>
      </c>
      <c r="U12" s="20">
        <f>1-E12/U10</f>
        <v>0.28000000000000014</v>
      </c>
    </row>
    <row r="13" spans="1:23" x14ac:dyDescent="0.25">
      <c r="G13" s="15">
        <v>338348</v>
      </c>
    </row>
    <row r="14" spans="1:23" x14ac:dyDescent="0.25">
      <c r="G14" s="14"/>
    </row>
    <row r="15" spans="1:23" x14ac:dyDescent="0.25">
      <c r="G15" s="14"/>
      <c r="O15" s="21"/>
      <c r="P15" s="22"/>
      <c r="Q15" s="23"/>
    </row>
    <row r="16" spans="1:23" x14ac:dyDescent="0.25">
      <c r="G16" s="14"/>
    </row>
    <row r="17" spans="8:17" x14ac:dyDescent="0.25">
      <c r="Q17" s="21"/>
    </row>
    <row r="18" spans="8:17" x14ac:dyDescent="0.25">
      <c r="Q18" s="18"/>
    </row>
    <row r="22" spans="8:17" x14ac:dyDescent="0.25">
      <c r="H22" s="18"/>
    </row>
  </sheetData>
  <pageMargins left="0.7" right="0.7" top="0.75" bottom="0.75" header="0.3" footer="0.3"/>
  <pageSetup orientation="portrait" horizontalDpi="120" verticalDpi="7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COTIZACIÓN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Arias</dc:creator>
  <cp:lastModifiedBy>CESAR AUGUSTO  VELA FRACICA</cp:lastModifiedBy>
  <cp:lastPrinted>2022-12-05T19:24:48Z</cp:lastPrinted>
  <dcterms:created xsi:type="dcterms:W3CDTF">2018-06-02T14:13:01Z</dcterms:created>
  <dcterms:modified xsi:type="dcterms:W3CDTF">2024-10-24T21:55:31Z</dcterms:modified>
</cp:coreProperties>
</file>