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patricia_manosalva_supersalud_gov_co/Documents/Restore/D/Restore/C/datosP/2023/licencimiento microsoft octubre/nvo licenciamiento/"/>
    </mc:Choice>
  </mc:AlternateContent>
  <xr:revisionPtr revIDLastSave="0" documentId="8_{C2D164FD-7EFC-4EBC-83BA-C986CF56E44A}" xr6:coauthVersionLast="47" xr6:coauthVersionMax="47" xr10:uidLastSave="{00000000-0000-0000-0000-000000000000}"/>
  <bookViews>
    <workbookView xWindow="-120" yWindow="-120" windowWidth="29040" windowHeight="15840" firstSheet="2" activeTab="2" xr2:uid="{11E4D6A4-A793-4EE5-A9EC-9217EE252598}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3" i="1"/>
  <c r="M4" i="1"/>
  <c r="M5" i="1"/>
  <c r="M6" i="1"/>
  <c r="M7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" i="1"/>
  <c r="H3" i="1"/>
  <c r="H4" i="1"/>
  <c r="H5" i="1"/>
  <c r="H6" i="1"/>
  <c r="H7" i="1"/>
  <c r="H8" i="1"/>
  <c r="H2" i="1"/>
  <c r="C4" i="3" l="1"/>
  <c r="C3" i="3"/>
  <c r="B5" i="3"/>
  <c r="K9" i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16" i="1"/>
  <c r="J16" i="1" s="1"/>
  <c r="D3" i="3" l="1"/>
  <c r="C5" i="3"/>
  <c r="J8" i="1" l="1"/>
  <c r="J7" i="1"/>
  <c r="J3" i="1"/>
  <c r="J4" i="1"/>
  <c r="J5" i="1"/>
  <c r="J6" i="1"/>
  <c r="J2" i="1"/>
  <c r="K2" i="1" l="1"/>
</calcChain>
</file>

<file path=xl/sharedStrings.xml><?xml version="1.0" encoding="utf-8"?>
<sst xmlns="http://schemas.openxmlformats.org/spreadsheetml/2006/main" count="184" uniqueCount="105">
  <si>
    <t>PROPONENTE</t>
  </si>
  <si>
    <t>PRODUCTO</t>
  </si>
  <si>
    <t>CANTIDAD</t>
  </si>
  <si>
    <t>CANTIDAD X MES</t>
  </si>
  <si>
    <t>PRECIO TECHO</t>
  </si>
  <si>
    <t>DESCUENTO ADICIONAL</t>
  </si>
  <si>
    <t>PRECIO CON DESCUENTO</t>
  </si>
  <si>
    <t>SUBTOTAL</t>
  </si>
  <si>
    <t>VR IVA</t>
  </si>
  <si>
    <t>TOTAL</t>
  </si>
  <si>
    <t>TOTAL PROPUESTA</t>
  </si>
  <si>
    <t>CONTROLES EMPRESARIALES</t>
  </si>
  <si>
    <t>SY9-00004EAEASENT</t>
  </si>
  <si>
    <t>T6A-00024EAEASENT</t>
  </si>
  <si>
    <t>4DS-00001EAEASAP</t>
  </si>
  <si>
    <t>CE6-00003EAEASENT</t>
  </si>
  <si>
    <t>N9U-00002EAEASAP</t>
  </si>
  <si>
    <t>7JQ-00343EAAP</t>
  </si>
  <si>
    <t>H04-00268EAAP</t>
  </si>
  <si>
    <t>UT SOFT IG 3</t>
  </si>
  <si>
    <t>NOVENTIQ INTERNATIONAL COLOMBIA SAS</t>
  </si>
  <si>
    <t>COTIZACIÓN</t>
  </si>
  <si>
    <t>Software Microsoft Enterprise Agreement y Licenciamiento Eduactivo</t>
  </si>
  <si>
    <t>Versión: 32</t>
  </si>
  <si>
    <t>Información de la Entidad Compradora</t>
  </si>
  <si>
    <t>Nombre de la Entidad</t>
  </si>
  <si>
    <t>Superintendencia Nacional de Salud</t>
  </si>
  <si>
    <t>NIT</t>
  </si>
  <si>
    <t>860062187-4</t>
  </si>
  <si>
    <t>Dirección de la Entidad</t>
  </si>
  <si>
    <t>Cra 68 a # 24 b - 10 Torres 3, piso 4, 9 y 10</t>
  </si>
  <si>
    <t>Correo de contacto</t>
  </si>
  <si>
    <t>Eliecer.Polo@supersalud.gov.co</t>
  </si>
  <si>
    <t>Municipio</t>
  </si>
  <si>
    <t>Bogotá , D.C.</t>
  </si>
  <si>
    <t>Teléfono de contacto</t>
  </si>
  <si>
    <t>Nombre funcionario Comprador</t>
  </si>
  <si>
    <t>Eliecer Enrique Polo Castro</t>
  </si>
  <si>
    <t>Solicitud de Cotización</t>
  </si>
  <si>
    <t>Categoría</t>
  </si>
  <si>
    <t>ENTERPRISE</t>
  </si>
  <si>
    <t>Valor TRM</t>
  </si>
  <si>
    <t>Fecha</t>
  </si>
  <si>
    <t>Productos</t>
  </si>
  <si>
    <t>*Libros, revistas, cartillas y/o catálogo Segmento 1.</t>
  </si>
  <si>
    <t>Cantidad de filas:</t>
  </si>
  <si>
    <t>Proveedor</t>
  </si>
  <si>
    <t>UT SOFT IG3</t>
  </si>
  <si>
    <t>Item</t>
  </si>
  <si>
    <t>Código Catálogo</t>
  </si>
  <si>
    <t>Descripción del Producto</t>
  </si>
  <si>
    <t>Tipo</t>
  </si>
  <si>
    <t>Unidad</t>
  </si>
  <si>
    <t>Zona</t>
  </si>
  <si>
    <t>Asistencia</t>
  </si>
  <si>
    <t>Perfil</t>
  </si>
  <si>
    <t>Número de parte</t>
  </si>
  <si>
    <t>Forma de Pago</t>
  </si>
  <si>
    <t>cantidad</t>
  </si>
  <si>
    <t>Precio Unitario</t>
  </si>
  <si>
    <t>Precio Unitario + Gravamen</t>
  </si>
  <si>
    <t>Descuento adicional</t>
  </si>
  <si>
    <t>Precio con Descuento</t>
  </si>
  <si>
    <t>Subtotal</t>
  </si>
  <si>
    <t>IVA</t>
  </si>
  <si>
    <t>Vr IVA</t>
  </si>
  <si>
    <t>Precio Total</t>
  </si>
  <si>
    <t>Microsoft  O365 E5 Subscription Per User_EA_EAS_EntN/A</t>
  </si>
  <si>
    <t>Microsoft  O365 E5 Subscription Per User_EA_EAS_Ent</t>
  </si>
  <si>
    <t>Monthly Subscriptions</t>
  </si>
  <si>
    <t>N/A</t>
  </si>
  <si>
    <t>EA/EAS GOBIERNO</t>
  </si>
  <si>
    <t>Suscripción mensual con pago anual</t>
  </si>
  <si>
    <t>NO</t>
  </si>
  <si>
    <t>Microsoft  O365 E1 Subscription Per User_EA_EAS_EntN/A</t>
  </si>
  <si>
    <t>Microsoft  O365 E1 Subscription Per User_EA_EAS_Ent</t>
  </si>
  <si>
    <t>Microsoft  EOA Exchange Online Subscription Per User_EA_EAS_APN/A</t>
  </si>
  <si>
    <t>Microsoft  EOA Exchange Online Subscription Per User_EA_EAS_AP</t>
  </si>
  <si>
    <t>Microsoft  EMS E5 Subscription Per User_EA_EAS_EntN/A</t>
  </si>
  <si>
    <t>Microsoft  EMS E5 Subscription Per User_EA_EAS_Ent</t>
  </si>
  <si>
    <t>Microsoft  Visio P2 Subscription Per User_EA_EAS_APN/A</t>
  </si>
  <si>
    <t>Microsoft  Visio P2 Subscription Per User_EA_EAS_AP</t>
  </si>
  <si>
    <t>Microsoft  SQL Server Enterprise Core All Languages Software Assurance 2 Licenses_EA_APN/A</t>
  </si>
  <si>
    <t>Microsoft  SQL Server Enterprise Core All Languages Software Assurance 2 Licenses_EA_AP</t>
  </si>
  <si>
    <t>Software Assurance</t>
  </si>
  <si>
    <t>EA GOBIERNO</t>
  </si>
  <si>
    <t>Licencia</t>
  </si>
  <si>
    <t>SI</t>
  </si>
  <si>
    <t>Microsoft  SharePoint Server All Languages Software Assurance_EA_APN/A</t>
  </si>
  <si>
    <t>Microsoft  SharePoint Server All Languages Software Assurance_EA_AP</t>
  </si>
  <si>
    <t>1. Si requiere agregue o elimine fila</t>
  </si>
  <si>
    <t>Valor Total</t>
  </si>
  <si>
    <t>Gravámenes adicionales*</t>
  </si>
  <si>
    <t xml:space="preserve">Si los hay, indique los gravámenes adicionales a los que está sujeta la Orden de Compra. Son gravámenes adicionales por ejemplo; estampillas y demás impuestos territoriales. 
Los impuestos como ICA y retención en la fuente NO son gravámenes adicionales.
</t>
  </si>
  <si>
    <t>Gravámenes adicionales (estampillas)</t>
  </si>
  <si>
    <t>No</t>
  </si>
  <si>
    <t>Descripción</t>
  </si>
  <si>
    <t>Porcentaje</t>
  </si>
  <si>
    <t/>
  </si>
  <si>
    <t>Total porcentaje:</t>
  </si>
  <si>
    <t>PRECIO BASE</t>
  </si>
  <si>
    <t>PORCENTAJE DE AHORRO</t>
  </si>
  <si>
    <t>PRESUPUESTO APROBADO</t>
  </si>
  <si>
    <t>VALOR OFERTADO
UT SOFT IG 3</t>
  </si>
  <si>
    <t>AHORRO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</si>
</sst>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\ #,##0.00;[Red]\-&quot;$&quot;\ #,##0.00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7" formatCode="_-&quot;$&quot;\ * #,##0.00_-;\-&quot;$&quot;\ * #,##0.00_-;_-&quot;$&quot;\ * &quot;-&quot;_-;_-@_-"/>
    <numFmt numFmtId="168" formatCode="[$-240A]d&quot; de &quot;mmmm&quot; de &quot;yyyy;@"/>
    <numFmt numFmtId="169" formatCode="[$-F800]dddd\,\ mmmm\ dd\,\ yyyy"/>
    <numFmt numFmtId="170" formatCode="_(&quot;$&quot;* #,##0.00_);_(&quot;$&quot;* \(#,##0.00\);_(&quot;$&quot;* &quot;-&quot;??_);_(@_)"/>
    <numFmt numFmtId="171" formatCode="0_);\(0\)"/>
    <numFmt numFmtId="172" formatCode="0.000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9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8"/>
      <color rgb="FF1C4F9E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2"/>
      <name val="Arial"/>
      <family val="2"/>
    </font>
    <font>
      <sz val="9"/>
      <name val="Arial"/>
      <family val="2"/>
    </font>
    <font>
      <b/>
      <sz val="9"/>
      <color theme="1" tint="0.34998626667073579"/>
      <name val="Calibri"/>
      <family val="2"/>
      <scheme val="minor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EBF8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4E4D4D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1C4F9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theme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70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3" fillId="0" borderId="0" xfId="3" applyFont="1" applyProtection="1">
      <protection hidden="1"/>
    </xf>
    <xf numFmtId="0" fontId="4" fillId="5" borderId="1" xfId="0" applyFont="1" applyFill="1" applyBorder="1" applyAlignment="1">
      <alignment horizontal="center" vertical="center" wrapText="1"/>
    </xf>
    <xf numFmtId="0" fontId="5" fillId="0" borderId="0" xfId="0" applyFont="1"/>
    <xf numFmtId="9" fontId="3" fillId="2" borderId="1" xfId="2" applyFont="1" applyFill="1" applyBorder="1" applyAlignment="1" applyProtection="1">
      <alignment horizontal="center" vertical="center" wrapText="1"/>
      <protection locked="0"/>
    </xf>
    <xf numFmtId="9" fontId="0" fillId="0" borderId="0" xfId="2" applyFont="1"/>
    <xf numFmtId="0" fontId="6" fillId="6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164" fontId="8" fillId="0" borderId="28" xfId="0" applyNumberFormat="1" applyFont="1" applyBorder="1" applyAlignment="1">
      <alignment horizontal="center" vertical="center" wrapText="1"/>
    </xf>
    <xf numFmtId="164" fontId="9" fillId="0" borderId="28" xfId="0" applyNumberFormat="1" applyFont="1" applyBorder="1" applyAlignment="1">
      <alignment horizontal="center" vertical="center" wrapText="1"/>
    </xf>
    <xf numFmtId="165" fontId="0" fillId="0" borderId="0" xfId="1" applyFont="1"/>
    <xf numFmtId="166" fontId="0" fillId="0" borderId="0" xfId="0" applyNumberFormat="1" applyFont="1"/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67" fontId="11" fillId="0" borderId="2" xfId="1" applyNumberFormat="1" applyFont="1" applyFill="1" applyBorder="1" applyAlignment="1">
      <alignment horizontal="right" vertical="center" wrapText="1"/>
    </xf>
    <xf numFmtId="9" fontId="11" fillId="0" borderId="2" xfId="2" applyFont="1" applyFill="1" applyBorder="1" applyAlignment="1">
      <alignment horizontal="center" vertical="center" wrapText="1"/>
    </xf>
    <xf numFmtId="167" fontId="11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167" fontId="11" fillId="0" borderId="3" xfId="1" applyNumberFormat="1" applyFont="1" applyFill="1" applyBorder="1" applyAlignment="1">
      <alignment horizontal="right" vertical="center" wrapText="1"/>
    </xf>
    <xf numFmtId="9" fontId="11" fillId="0" borderId="3" xfId="2" applyFont="1" applyFill="1" applyBorder="1" applyAlignment="1">
      <alignment horizontal="center" vertical="center" wrapText="1"/>
    </xf>
    <xf numFmtId="167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7" fontId="11" fillId="0" borderId="3" xfId="1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167" fontId="11" fillId="0" borderId="4" xfId="1" applyNumberFormat="1" applyFont="1" applyFill="1" applyBorder="1" applyAlignment="1">
      <alignment horizontal="right" vertical="center" wrapText="1"/>
    </xf>
    <xf numFmtId="9" fontId="11" fillId="0" borderId="4" xfId="2" applyFont="1" applyFill="1" applyBorder="1" applyAlignment="1">
      <alignment horizontal="center" vertical="center" wrapText="1"/>
    </xf>
    <xf numFmtId="167" fontId="11" fillId="0" borderId="4" xfId="0" applyNumberFormat="1" applyFont="1" applyFill="1" applyBorder="1" applyAlignment="1">
      <alignment horizontal="center" vertical="center" wrapText="1"/>
    </xf>
    <xf numFmtId="167" fontId="11" fillId="0" borderId="4" xfId="1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167" fontId="11" fillId="0" borderId="6" xfId="1" applyNumberFormat="1" applyFont="1" applyBorder="1"/>
    <xf numFmtId="9" fontId="11" fillId="0" borderId="6" xfId="2" applyFont="1" applyBorder="1" applyAlignment="1">
      <alignment horizontal="center"/>
    </xf>
    <xf numFmtId="165" fontId="11" fillId="0" borderId="6" xfId="1" applyFont="1" applyBorder="1"/>
    <xf numFmtId="165" fontId="11" fillId="0" borderId="19" xfId="1" applyFont="1" applyBorder="1"/>
    <xf numFmtId="167" fontId="11" fillId="0" borderId="3" xfId="1" applyNumberFormat="1" applyFont="1" applyBorder="1"/>
    <xf numFmtId="9" fontId="11" fillId="0" borderId="3" xfId="2" applyFont="1" applyBorder="1" applyAlignment="1">
      <alignment horizontal="center"/>
    </xf>
    <xf numFmtId="165" fontId="11" fillId="0" borderId="3" xfId="1" applyFont="1" applyBorder="1"/>
    <xf numFmtId="165" fontId="11" fillId="0" borderId="17" xfId="1" applyFont="1" applyBorder="1"/>
    <xf numFmtId="167" fontId="11" fillId="0" borderId="4" xfId="1" applyNumberFormat="1" applyFont="1" applyBorder="1"/>
    <xf numFmtId="167" fontId="11" fillId="0" borderId="2" xfId="1" applyNumberFormat="1" applyFont="1" applyBorder="1"/>
    <xf numFmtId="166" fontId="11" fillId="0" borderId="2" xfId="0" applyNumberFormat="1" applyFont="1" applyBorder="1"/>
    <xf numFmtId="166" fontId="11" fillId="0" borderId="16" xfId="0" applyNumberFormat="1" applyFont="1" applyBorder="1"/>
    <xf numFmtId="166" fontId="11" fillId="0" borderId="3" xfId="0" applyNumberFormat="1" applyFont="1" applyBorder="1"/>
    <xf numFmtId="166" fontId="11" fillId="0" borderId="17" xfId="0" applyNumberFormat="1" applyFont="1" applyBorder="1"/>
    <xf numFmtId="166" fontId="11" fillId="0" borderId="4" xfId="0" applyNumberFormat="1" applyFont="1" applyBorder="1"/>
    <xf numFmtId="166" fontId="11" fillId="0" borderId="18" xfId="0" applyNumberFormat="1" applyFont="1" applyBorder="1"/>
    <xf numFmtId="165" fontId="11" fillId="0" borderId="3" xfId="0" applyNumberFormat="1" applyFont="1" applyFill="1" applyBorder="1" applyAlignment="1">
      <alignment horizontal="center" vertical="center"/>
    </xf>
    <xf numFmtId="167" fontId="11" fillId="0" borderId="3" xfId="0" applyNumberFormat="1" applyFont="1" applyFill="1" applyBorder="1" applyAlignment="1">
      <alignment horizontal="center" vertical="center"/>
    </xf>
    <xf numFmtId="167" fontId="11" fillId="0" borderId="2" xfId="0" applyNumberFormat="1" applyFont="1" applyFill="1" applyBorder="1" applyAlignment="1">
      <alignment horizontal="center" vertical="center"/>
    </xf>
    <xf numFmtId="165" fontId="11" fillId="0" borderId="4" xfId="0" applyNumberFormat="1" applyFont="1" applyFill="1" applyBorder="1" applyAlignment="1">
      <alignment horizontal="center" vertical="center"/>
    </xf>
    <xf numFmtId="167" fontId="11" fillId="0" borderId="4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167" fontId="12" fillId="0" borderId="3" xfId="1" applyNumberFormat="1" applyFont="1" applyBorder="1"/>
    <xf numFmtId="9" fontId="12" fillId="0" borderId="3" xfId="2" applyFont="1" applyBorder="1" applyAlignment="1">
      <alignment horizontal="center"/>
    </xf>
    <xf numFmtId="165" fontId="12" fillId="0" borderId="3" xfId="1" applyFont="1" applyBorder="1"/>
    <xf numFmtId="165" fontId="12" fillId="0" borderId="17" xfId="1" applyFont="1" applyBorder="1"/>
    <xf numFmtId="0" fontId="12" fillId="0" borderId="4" xfId="0" applyFont="1" applyBorder="1" applyAlignment="1">
      <alignment horizontal="center"/>
    </xf>
    <xf numFmtId="167" fontId="12" fillId="0" borderId="4" xfId="1" applyNumberFormat="1" applyFont="1" applyBorder="1"/>
    <xf numFmtId="9" fontId="12" fillId="0" borderId="4" xfId="2" applyFont="1" applyBorder="1" applyAlignment="1">
      <alignment horizontal="center"/>
    </xf>
    <xf numFmtId="165" fontId="12" fillId="0" borderId="4" xfId="1" applyFont="1" applyBorder="1"/>
    <xf numFmtId="165" fontId="12" fillId="0" borderId="18" xfId="1" applyFont="1" applyBorder="1"/>
    <xf numFmtId="0" fontId="13" fillId="0" borderId="3" xfId="0" applyFont="1" applyBorder="1" applyAlignment="1">
      <alignment horizontal="center"/>
    </xf>
    <xf numFmtId="167" fontId="13" fillId="0" borderId="3" xfId="1" applyNumberFormat="1" applyFont="1" applyBorder="1"/>
    <xf numFmtId="9" fontId="13" fillId="0" borderId="3" xfId="2" applyFont="1" applyFill="1" applyBorder="1" applyAlignment="1">
      <alignment horizontal="center" vertical="center" wrapText="1"/>
    </xf>
    <xf numFmtId="166" fontId="13" fillId="0" borderId="3" xfId="0" applyNumberFormat="1" applyFont="1" applyBorder="1"/>
    <xf numFmtId="167" fontId="13" fillId="0" borderId="3" xfId="1" applyNumberFormat="1" applyFont="1" applyBorder="1" applyAlignment="1">
      <alignment horizontal="right"/>
    </xf>
    <xf numFmtId="166" fontId="13" fillId="0" borderId="17" xfId="0" applyNumberFormat="1" applyFont="1" applyBorder="1"/>
    <xf numFmtId="0" fontId="16" fillId="0" borderId="0" xfId="3" applyFont="1" applyAlignment="1" applyProtection="1">
      <alignment horizontal="right"/>
      <protection hidden="1"/>
    </xf>
    <xf numFmtId="0" fontId="3" fillId="0" borderId="0" xfId="3" applyFont="1" applyAlignment="1" applyProtection="1">
      <alignment horizontal="right"/>
      <protection hidden="1"/>
    </xf>
    <xf numFmtId="0" fontId="16" fillId="0" borderId="0" xfId="3" applyFont="1" applyAlignment="1" applyProtection="1">
      <alignment horizontal="right" vertical="center"/>
      <protection hidden="1"/>
    </xf>
    <xf numFmtId="168" fontId="3" fillId="0" borderId="0" xfId="3" applyNumberFormat="1" applyFont="1" applyProtection="1">
      <protection hidden="1"/>
    </xf>
    <xf numFmtId="0" fontId="16" fillId="4" borderId="1" xfId="3" applyFont="1" applyFill="1" applyBorder="1" applyAlignment="1" applyProtection="1">
      <alignment vertical="center" wrapText="1"/>
      <protection hidden="1"/>
    </xf>
    <xf numFmtId="169" fontId="3" fillId="0" borderId="1" xfId="3" applyNumberFormat="1" applyFont="1" applyBorder="1" applyAlignment="1" applyProtection="1">
      <alignment vertical="center"/>
      <protection hidden="1"/>
    </xf>
    <xf numFmtId="0" fontId="17" fillId="0" borderId="0" xfId="3" applyFont="1" applyProtection="1">
      <protection hidden="1"/>
    </xf>
    <xf numFmtId="0" fontId="18" fillId="10" borderId="21" xfId="3" applyFont="1" applyFill="1" applyBorder="1" applyAlignment="1" applyProtection="1">
      <alignment horizontal="left" vertical="center"/>
      <protection hidden="1"/>
    </xf>
    <xf numFmtId="0" fontId="4" fillId="11" borderId="0" xfId="3" applyFont="1" applyFill="1" applyProtection="1">
      <protection hidden="1"/>
    </xf>
    <xf numFmtId="9" fontId="3" fillId="0" borderId="0" xfId="3" applyNumberFormat="1" applyFont="1" applyProtection="1">
      <protection hidden="1"/>
    </xf>
    <xf numFmtId="171" fontId="3" fillId="0" borderId="1" xfId="4" applyNumberFormat="1" applyFont="1" applyBorder="1" applyAlignment="1" applyProtection="1">
      <alignment horizontal="center" vertical="center" wrapText="1"/>
      <protection hidden="1"/>
    </xf>
    <xf numFmtId="0" fontId="3" fillId="0" borderId="0" xfId="3" applyFont="1"/>
    <xf numFmtId="172" fontId="3" fillId="0" borderId="38" xfId="5" applyNumberFormat="1" applyFont="1" applyBorder="1" applyAlignment="1" applyProtection="1">
      <alignment horizontal="center" wrapText="1"/>
      <protection hidden="1"/>
    </xf>
    <xf numFmtId="0" fontId="19" fillId="0" borderId="0" xfId="3" applyFont="1" applyProtection="1">
      <protection hidden="1"/>
    </xf>
    <xf numFmtId="0" fontId="21" fillId="0" borderId="0" xfId="3" applyFont="1" applyProtection="1">
      <protection hidden="1"/>
    </xf>
    <xf numFmtId="0" fontId="11" fillId="0" borderId="0" xfId="0" applyFont="1"/>
    <xf numFmtId="14" fontId="19" fillId="0" borderId="0" xfId="3" applyNumberFormat="1" applyFont="1" applyAlignment="1" applyProtection="1">
      <alignment horizontal="center"/>
      <protection hidden="1"/>
    </xf>
    <xf numFmtId="14" fontId="19" fillId="0" borderId="0" xfId="3" applyNumberFormat="1" applyFont="1" applyProtection="1">
      <protection hidden="1"/>
    </xf>
    <xf numFmtId="0" fontId="3" fillId="0" borderId="1" xfId="3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170" fontId="3" fillId="0" borderId="1" xfId="4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hidden="1"/>
    </xf>
    <xf numFmtId="170" fontId="3" fillId="0" borderId="1" xfId="4" applyFont="1" applyBorder="1" applyAlignment="1" applyProtection="1">
      <alignment horizontal="center" vertical="center" wrapText="1"/>
      <protection hidden="1"/>
    </xf>
    <xf numFmtId="0" fontId="4" fillId="4" borderId="1" xfId="3" applyFont="1" applyFill="1" applyBorder="1" applyAlignment="1" applyProtection="1">
      <alignment horizontal="center" vertical="center" wrapText="1"/>
      <protection hidden="1"/>
    </xf>
    <xf numFmtId="0" fontId="3" fillId="0" borderId="1" xfId="3" applyFont="1" applyBorder="1" applyAlignment="1" applyProtection="1">
      <alignment horizontal="center" wrapText="1"/>
      <protection hidden="1"/>
    </xf>
    <xf numFmtId="172" fontId="4" fillId="0" borderId="39" xfId="5" applyNumberFormat="1" applyFont="1" applyBorder="1" applyAlignment="1" applyProtection="1">
      <alignment horizontal="center"/>
      <protection hidden="1"/>
    </xf>
    <xf numFmtId="0" fontId="16" fillId="5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67" fontId="10" fillId="0" borderId="7" xfId="0" applyNumberFormat="1" applyFont="1" applyBorder="1" applyAlignment="1">
      <alignment horizontal="center" vertical="center" wrapText="1"/>
    </xf>
    <xf numFmtId="167" fontId="10" fillId="0" borderId="9" xfId="0" applyNumberFormat="1" applyFont="1" applyBorder="1" applyAlignment="1">
      <alignment horizontal="center" vertical="center" wrapText="1"/>
    </xf>
    <xf numFmtId="167" fontId="10" fillId="0" borderId="11" xfId="0" applyNumberFormat="1" applyFont="1" applyBorder="1" applyAlignment="1">
      <alignment horizontal="center" vertical="center" wrapText="1"/>
    </xf>
    <xf numFmtId="167" fontId="10" fillId="7" borderId="20" xfId="0" applyNumberFormat="1" applyFont="1" applyFill="1" applyBorder="1" applyAlignment="1">
      <alignment horizontal="center" vertical="center" wrapText="1"/>
    </xf>
    <xf numFmtId="167" fontId="10" fillId="7" borderId="9" xfId="0" applyNumberFormat="1" applyFont="1" applyFill="1" applyBorder="1" applyAlignment="1">
      <alignment horizontal="center" vertical="center" wrapText="1"/>
    </xf>
    <xf numFmtId="167" fontId="10" fillId="7" borderId="11" xfId="0" applyNumberFormat="1" applyFont="1" applyFill="1" applyBorder="1" applyAlignment="1">
      <alignment horizontal="center" vertical="center" wrapText="1"/>
    </xf>
    <xf numFmtId="0" fontId="4" fillId="4" borderId="1" xfId="3" applyFont="1" applyFill="1" applyBorder="1" applyAlignment="1" applyProtection="1">
      <alignment horizontal="center" vertical="center" wrapText="1"/>
      <protection hidden="1"/>
    </xf>
    <xf numFmtId="49" fontId="3" fillId="0" borderId="1" xfId="5" applyNumberFormat="1" applyFont="1" applyBorder="1" applyAlignment="1" applyProtection="1">
      <alignment horizontal="center" vertical="center" wrapText="1"/>
      <protection hidden="1"/>
    </xf>
    <xf numFmtId="49" fontId="3" fillId="0" borderId="38" xfId="5" applyNumberFormat="1" applyFont="1" applyBorder="1" applyAlignment="1" applyProtection="1">
      <alignment horizontal="center" vertical="center" wrapText="1"/>
      <protection hidden="1"/>
    </xf>
    <xf numFmtId="0" fontId="4" fillId="0" borderId="39" xfId="3" applyFont="1" applyBorder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15" fillId="9" borderId="34" xfId="0" applyFont="1" applyFill="1" applyBorder="1" applyAlignment="1" applyProtection="1">
      <alignment horizontal="center" vertical="center"/>
      <protection hidden="1"/>
    </xf>
    <xf numFmtId="0" fontId="15" fillId="9" borderId="35" xfId="0" applyFont="1" applyFill="1" applyBorder="1" applyAlignment="1" applyProtection="1">
      <alignment horizontal="center" vertical="center"/>
      <protection hidden="1"/>
    </xf>
    <xf numFmtId="0" fontId="3" fillId="0" borderId="37" xfId="3" applyFont="1" applyBorder="1" applyAlignment="1" applyProtection="1">
      <alignment horizontal="center" wrapText="1"/>
      <protection hidden="1"/>
    </xf>
    <xf numFmtId="0" fontId="4" fillId="10" borderId="1" xfId="3" applyFont="1" applyFill="1" applyBorder="1" applyAlignment="1" applyProtection="1">
      <alignment horizontal="center" vertical="center"/>
      <protection hidden="1"/>
    </xf>
    <xf numFmtId="0" fontId="16" fillId="4" borderId="21" xfId="3" applyFont="1" applyFill="1" applyBorder="1" applyAlignment="1" applyProtection="1">
      <alignment horizontal="center" vertical="center" wrapText="1"/>
      <protection hidden="1"/>
    </xf>
    <xf numFmtId="0" fontId="16" fillId="4" borderId="23" xfId="3" applyFont="1" applyFill="1" applyBorder="1" applyAlignment="1" applyProtection="1">
      <alignment horizontal="center" vertical="center" wrapText="1"/>
      <protection hidden="1"/>
    </xf>
    <xf numFmtId="0" fontId="16" fillId="4" borderId="22" xfId="3" applyFont="1" applyFill="1" applyBorder="1" applyAlignment="1" applyProtection="1">
      <alignment horizontal="center" vertical="center" wrapText="1"/>
      <protection hidden="1"/>
    </xf>
    <xf numFmtId="0" fontId="18" fillId="10" borderId="23" xfId="3" applyFont="1" applyFill="1" applyBorder="1" applyAlignment="1" applyProtection="1">
      <alignment horizontal="left" vertical="center"/>
      <protection hidden="1"/>
    </xf>
    <xf numFmtId="0" fontId="18" fillId="10" borderId="22" xfId="3" applyFont="1" applyFill="1" applyBorder="1" applyAlignment="1" applyProtection="1">
      <alignment horizontal="left" vertical="center"/>
      <protection hidden="1"/>
    </xf>
    <xf numFmtId="0" fontId="3" fillId="2" borderId="1" xfId="3" applyFont="1" applyFill="1" applyBorder="1" applyAlignment="1" applyProtection="1">
      <alignment horizontal="center" vertical="center"/>
      <protection locked="0"/>
    </xf>
    <xf numFmtId="0" fontId="4" fillId="4" borderId="21" xfId="3" applyFont="1" applyFill="1" applyBorder="1" applyAlignment="1" applyProtection="1">
      <alignment horizontal="center" vertical="center" wrapText="1"/>
      <protection hidden="1"/>
    </xf>
    <xf numFmtId="0" fontId="4" fillId="4" borderId="22" xfId="3" applyFont="1" applyFill="1" applyBorder="1" applyAlignment="1" applyProtection="1">
      <alignment horizontal="center" vertical="center" wrapText="1"/>
      <protection hidden="1"/>
    </xf>
    <xf numFmtId="0" fontId="4" fillId="4" borderId="23" xfId="3" applyFont="1" applyFill="1" applyBorder="1" applyAlignment="1" applyProtection="1">
      <alignment horizontal="center" vertical="center" wrapText="1"/>
      <protection hidden="1"/>
    </xf>
    <xf numFmtId="0" fontId="16" fillId="4" borderId="0" xfId="3" applyFont="1" applyFill="1" applyAlignment="1" applyProtection="1">
      <alignment horizontal="right" vertical="center"/>
      <protection hidden="1"/>
    </xf>
    <xf numFmtId="0" fontId="3" fillId="0" borderId="34" xfId="3" applyFont="1" applyBorder="1" applyAlignment="1" applyProtection="1">
      <alignment horizontal="center" vertical="center"/>
      <protection hidden="1"/>
    </xf>
    <xf numFmtId="0" fontId="3" fillId="0" borderId="35" xfId="3" applyFont="1" applyBorder="1" applyAlignment="1" applyProtection="1">
      <alignment horizontal="center" vertical="center"/>
      <protection hidden="1"/>
    </xf>
    <xf numFmtId="0" fontId="3" fillId="0" borderId="36" xfId="3" applyFont="1" applyBorder="1" applyAlignment="1" applyProtection="1">
      <alignment horizontal="center" vertical="center"/>
      <protection hidden="1"/>
    </xf>
    <xf numFmtId="0" fontId="16" fillId="4" borderId="0" xfId="3" applyFont="1" applyFill="1" applyAlignment="1" applyProtection="1">
      <alignment horizontal="right"/>
      <protection hidden="1"/>
    </xf>
    <xf numFmtId="0" fontId="14" fillId="8" borderId="0" xfId="0" applyFont="1" applyFill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16" fillId="0" borderId="0" xfId="3" applyFont="1" applyAlignment="1" applyProtection="1">
      <alignment horizontal="right" vertical="center"/>
      <protection hidden="1"/>
    </xf>
    <xf numFmtId="168" fontId="3" fillId="0" borderId="0" xfId="3" applyNumberFormat="1" applyFont="1" applyAlignment="1" applyProtection="1">
      <alignment horizontal="center" vertical="center"/>
      <protection hidden="1"/>
    </xf>
    <xf numFmtId="0" fontId="16" fillId="4" borderId="1" xfId="3" applyFont="1" applyFill="1" applyBorder="1" applyAlignment="1" applyProtection="1">
      <alignment horizontal="center" vertical="center" wrapText="1"/>
      <protection hidden="1"/>
    </xf>
    <xf numFmtId="0" fontId="3" fillId="0" borderId="1" xfId="3" applyFont="1" applyBorder="1" applyAlignment="1" applyProtection="1">
      <alignment horizontal="center" vertical="center"/>
      <protection hidden="1"/>
    </xf>
    <xf numFmtId="10" fontId="8" fillId="0" borderId="29" xfId="2" applyNumberFormat="1" applyFont="1" applyBorder="1" applyAlignment="1">
      <alignment horizontal="center" vertical="center" wrapText="1"/>
    </xf>
    <xf numFmtId="10" fontId="8" fillId="0" borderId="15" xfId="2" applyNumberFormat="1" applyFont="1" applyBorder="1" applyAlignment="1">
      <alignment horizontal="center" vertical="center" wrapText="1"/>
    </xf>
    <xf numFmtId="10" fontId="8" fillId="0" borderId="30" xfId="2" applyNumberFormat="1" applyFont="1" applyBorder="1" applyAlignment="1">
      <alignment horizontal="center" vertical="center" wrapText="1"/>
    </xf>
  </cellXfs>
  <cellStyles count="6">
    <cellStyle name="Moneda [0]" xfId="1" builtinId="7"/>
    <cellStyle name="Moneda 2" xfId="4" xr:uid="{A66F11D9-2C8A-4216-B6D1-DCF4D567ECA3}"/>
    <cellStyle name="Normal" xfId="0" builtinId="0"/>
    <cellStyle name="Normal 2" xfId="3" xr:uid="{82811855-B7AC-4230-9E6C-C5FB55D220C6}"/>
    <cellStyle name="Porcentaje" xfId="2" builtinId="5"/>
    <cellStyle name="Porcentaje 2" xfId="5" xr:uid="{D6E1CB61-F900-4C66-AD27-A4D7C8061AA8}"/>
  </cellStyles>
  <dxfs count="13">
    <dxf>
      <font>
        <color rgb="FFF2F2F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88540</xdr:colOff>
      <xdr:row>0</xdr:row>
      <xdr:rowOff>33123</xdr:rowOff>
    </xdr:from>
    <xdr:to>
      <xdr:col>2</xdr:col>
      <xdr:colOff>171451</xdr:colOff>
      <xdr:row>1</xdr:row>
      <xdr:rowOff>137623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C071819-3F04-4534-A719-F904BC585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40" y="33123"/>
          <a:ext cx="854436" cy="399775"/>
        </a:xfrm>
        <a:prstGeom prst="rect">
          <a:avLst/>
        </a:prstGeom>
      </xdr:spPr>
    </xdr:pic>
    <xdr:clientData/>
  </xdr:twoCellAnchor>
  <xdr:twoCellAnchor editAs="oneCell">
    <xdr:from>
      <xdr:col>8</xdr:col>
      <xdr:colOff>317913</xdr:colOff>
      <xdr:row>0</xdr:row>
      <xdr:rowOff>643040</xdr:rowOff>
    </xdr:from>
    <xdr:to>
      <xdr:col>12</xdr:col>
      <xdr:colOff>1069173</xdr:colOff>
      <xdr:row>1</xdr:row>
      <xdr:rowOff>111191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38D76AD-EE30-4202-AF14-7F88CDE7C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11338338" y="643040"/>
          <a:ext cx="3799260" cy="115851"/>
        </a:xfrm>
        <a:prstGeom prst="rect">
          <a:avLst/>
        </a:prstGeom>
      </xdr:spPr>
    </xdr:pic>
    <xdr:clientData/>
  </xdr:twoCellAnchor>
  <xdr:twoCellAnchor editAs="oneCell">
    <xdr:from>
      <xdr:col>15</xdr:col>
      <xdr:colOff>27880</xdr:colOff>
      <xdr:row>0</xdr:row>
      <xdr:rowOff>41594</xdr:rowOff>
    </xdr:from>
    <xdr:to>
      <xdr:col>15</xdr:col>
      <xdr:colOff>600075</xdr:colOff>
      <xdr:row>1</xdr:row>
      <xdr:rowOff>10942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1FA93AE-712A-4B26-B30B-193CBEAFA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9530" y="41594"/>
          <a:ext cx="572195" cy="264623"/>
        </a:xfrm>
        <a:prstGeom prst="rect">
          <a:avLst/>
        </a:prstGeom>
      </xdr:spPr>
    </xdr:pic>
    <xdr:clientData/>
  </xdr:twoCellAnchor>
  <xdr:twoCellAnchor editAs="oneCell">
    <xdr:from>
      <xdr:col>3</xdr:col>
      <xdr:colOff>35285</xdr:colOff>
      <xdr:row>0</xdr:row>
      <xdr:rowOff>0</xdr:rowOff>
    </xdr:from>
    <xdr:to>
      <xdr:col>5</xdr:col>
      <xdr:colOff>38100</xdr:colOff>
      <xdr:row>3</xdr:row>
      <xdr:rowOff>10879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CE0BE61-06BC-4A1E-938F-B09F0059C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285" y="0"/>
          <a:ext cx="1526815" cy="649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~1.MAN\AppData\Local\Temp\7zO483B90E4\Superintendencia_Nacional_de_Salud_-_158415_4797867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.manosalva\Downloads\Superintendencia_Nacional_de_Salud_-_158415_4797867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Cotizacion"/>
      <sheetName val="Anexo"/>
      <sheetName val="ResumenCotizacion"/>
      <sheetName val="Cotizacion"/>
      <sheetName val="CSV"/>
      <sheetName val="Categorias"/>
      <sheetName val="Consolidado"/>
      <sheetName val="ProXCat"/>
      <sheetName val="Cuadro Totales"/>
      <sheetName val="Listas"/>
      <sheetName val="minimo"/>
      <sheetName val="temp"/>
      <sheetName val="temp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Cotizacion"/>
      <sheetName val="Anexo"/>
      <sheetName val="ResumenCotizacion"/>
      <sheetName val="Cotizacion"/>
      <sheetName val="CSV"/>
      <sheetName val="Categorias"/>
      <sheetName val="Consolidado"/>
      <sheetName val="ProXCat"/>
      <sheetName val="Cuadro Totales"/>
      <sheetName val="Listas"/>
      <sheetName val="minimo"/>
      <sheetName val="temp"/>
      <sheetName val="temp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5FB9-119B-44B9-87B9-199739AADCA4}">
  <dimension ref="A1:N22"/>
  <sheetViews>
    <sheetView workbookViewId="0">
      <selection activeCell="G29" sqref="G29"/>
    </sheetView>
  </sheetViews>
  <sheetFormatPr defaultColWidth="11.42578125" defaultRowHeight="15"/>
  <cols>
    <col min="1" max="1" width="15" style="2" customWidth="1"/>
    <col min="2" max="2" width="18.42578125" style="2" customWidth="1"/>
    <col min="3" max="3" width="9.28515625" style="2" customWidth="1"/>
    <col min="4" max="4" width="10.28515625" style="2" bestFit="1" customWidth="1"/>
    <col min="5" max="5" width="13.7109375" style="2" customWidth="1"/>
    <col min="6" max="6" width="9.85546875" style="2" customWidth="1"/>
    <col min="7" max="7" width="13" style="2" customWidth="1"/>
    <col min="8" max="8" width="15.5703125" style="2" customWidth="1"/>
    <col min="9" max="9" width="14.140625" style="2" bestFit="1" customWidth="1"/>
    <col min="10" max="10" width="15.42578125" style="2" bestFit="1" customWidth="1"/>
    <col min="11" max="11" width="15.140625" style="2" bestFit="1" customWidth="1"/>
    <col min="12" max="12" width="11.42578125" style="2"/>
    <col min="13" max="13" width="16.7109375" style="2" bestFit="1" customWidth="1"/>
    <col min="14" max="14" width="15.5703125" style="2" bestFit="1" customWidth="1"/>
    <col min="15" max="16384" width="11.42578125" style="2"/>
  </cols>
  <sheetData>
    <row r="1" spans="1:14" ht="24.75" thickBot="1">
      <c r="A1" s="16" t="s">
        <v>0</v>
      </c>
      <c r="B1" s="16" t="s">
        <v>1</v>
      </c>
      <c r="C1" s="16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M1" s="2">
        <v>4085.33</v>
      </c>
    </row>
    <row r="2" spans="1:14" ht="22.5" customHeight="1">
      <c r="A2" s="103" t="s">
        <v>11</v>
      </c>
      <c r="B2" s="19" t="s">
        <v>12</v>
      </c>
      <c r="C2" s="19">
        <v>1300</v>
      </c>
      <c r="D2" s="19">
        <v>15600</v>
      </c>
      <c r="E2" s="20">
        <v>140943.89000000001</v>
      </c>
      <c r="F2" s="21">
        <v>0</v>
      </c>
      <c r="G2" s="22">
        <v>140649.48000000001</v>
      </c>
      <c r="H2" s="23">
        <f>G2*D2</f>
        <v>2194131888</v>
      </c>
      <c r="I2" s="24"/>
      <c r="J2" s="55">
        <f>H2</f>
        <v>2194131888</v>
      </c>
      <c r="K2" s="109">
        <f>SUM(J2:J8)</f>
        <v>3275443491.96</v>
      </c>
      <c r="M2" s="15">
        <f>E2/$M$1</f>
        <v>34.500001223891346</v>
      </c>
    </row>
    <row r="3" spans="1:14">
      <c r="A3" s="104"/>
      <c r="B3" s="25" t="s">
        <v>13</v>
      </c>
      <c r="C3" s="25">
        <v>100</v>
      </c>
      <c r="D3" s="25">
        <v>1200</v>
      </c>
      <c r="E3" s="26">
        <v>33908.239999999998</v>
      </c>
      <c r="F3" s="27">
        <v>0</v>
      </c>
      <c r="G3" s="28">
        <v>33837.410000000003</v>
      </c>
      <c r="H3" s="53">
        <f t="shared" ref="H3:H8" si="0">G3*D3</f>
        <v>40604892.000000007</v>
      </c>
      <c r="I3" s="29"/>
      <c r="J3" s="54">
        <f t="shared" ref="J3:J6" si="1">H3</f>
        <v>40604892.000000007</v>
      </c>
      <c r="K3" s="110"/>
      <c r="M3" s="15">
        <f t="shared" ref="M3:M22" si="2">E3/$M$1</f>
        <v>8.3000002447782677</v>
      </c>
    </row>
    <row r="4" spans="1:14">
      <c r="A4" s="104"/>
      <c r="B4" s="25" t="s">
        <v>14</v>
      </c>
      <c r="C4" s="25">
        <v>100</v>
      </c>
      <c r="D4" s="25">
        <v>1200</v>
      </c>
      <c r="E4" s="26">
        <v>12664.52</v>
      </c>
      <c r="F4" s="27">
        <v>0</v>
      </c>
      <c r="G4" s="28">
        <v>12638.07</v>
      </c>
      <c r="H4" s="53">
        <f t="shared" si="0"/>
        <v>15165684</v>
      </c>
      <c r="I4" s="29"/>
      <c r="J4" s="54">
        <f t="shared" si="1"/>
        <v>15165684</v>
      </c>
      <c r="K4" s="110"/>
      <c r="M4" s="15">
        <f t="shared" si="2"/>
        <v>3.0999992656651973</v>
      </c>
    </row>
    <row r="5" spans="1:14">
      <c r="A5" s="104"/>
      <c r="B5" s="25" t="s">
        <v>15</v>
      </c>
      <c r="C5" s="25">
        <v>1300</v>
      </c>
      <c r="D5" s="25">
        <v>15600</v>
      </c>
      <c r="E5" s="26">
        <v>61279.95</v>
      </c>
      <c r="F5" s="27">
        <v>0</v>
      </c>
      <c r="G5" s="28">
        <v>61151.95</v>
      </c>
      <c r="H5" s="53">
        <f t="shared" si="0"/>
        <v>953970420</v>
      </c>
      <c r="I5" s="29"/>
      <c r="J5" s="54">
        <f t="shared" si="1"/>
        <v>953970420</v>
      </c>
      <c r="K5" s="110"/>
      <c r="M5" s="15">
        <f t="shared" si="2"/>
        <v>15</v>
      </c>
    </row>
    <row r="6" spans="1:14">
      <c r="A6" s="104"/>
      <c r="B6" s="25" t="s">
        <v>16</v>
      </c>
      <c r="C6" s="25">
        <v>4</v>
      </c>
      <c r="D6" s="25">
        <v>48</v>
      </c>
      <c r="E6" s="26">
        <v>55969.02</v>
      </c>
      <c r="F6" s="27">
        <v>0</v>
      </c>
      <c r="G6" s="28">
        <v>55852.11</v>
      </c>
      <c r="H6" s="53">
        <f t="shared" si="0"/>
        <v>2680901.2800000003</v>
      </c>
      <c r="I6" s="29"/>
      <c r="J6" s="54">
        <f t="shared" si="1"/>
        <v>2680901.2800000003</v>
      </c>
      <c r="K6" s="110"/>
      <c r="M6" s="15">
        <f t="shared" si="2"/>
        <v>13.699999755221732</v>
      </c>
    </row>
    <row r="7" spans="1:14">
      <c r="A7" s="104"/>
      <c r="B7" s="25" t="s">
        <v>17</v>
      </c>
      <c r="C7" s="25">
        <v>2</v>
      </c>
      <c r="D7" s="25">
        <v>2</v>
      </c>
      <c r="E7" s="26">
        <v>12970922.75</v>
      </c>
      <c r="F7" s="27">
        <v>0</v>
      </c>
      <c r="G7" s="28">
        <v>12943828.779999999</v>
      </c>
      <c r="H7" s="53">
        <f t="shared" si="0"/>
        <v>25887657.559999999</v>
      </c>
      <c r="I7" s="30">
        <v>4918654.9400000004</v>
      </c>
      <c r="J7" s="54">
        <f>H7+I7</f>
        <v>30806312.5</v>
      </c>
      <c r="K7" s="110"/>
      <c r="M7" s="15">
        <f t="shared" si="2"/>
        <v>3175</v>
      </c>
    </row>
    <row r="8" spans="1:14" ht="15.75" thickBot="1">
      <c r="A8" s="105"/>
      <c r="B8" s="31" t="s">
        <v>18</v>
      </c>
      <c r="C8" s="31">
        <v>5</v>
      </c>
      <c r="D8" s="31">
        <v>5</v>
      </c>
      <c r="E8" s="32">
        <v>6413968.0999999996</v>
      </c>
      <c r="F8" s="33">
        <v>0</v>
      </c>
      <c r="G8" s="34">
        <v>6400570.4500000002</v>
      </c>
      <c r="H8" s="56">
        <f t="shared" si="0"/>
        <v>32002852.25</v>
      </c>
      <c r="I8" s="35">
        <v>6080541.9299999997</v>
      </c>
      <c r="J8" s="57">
        <f>H8+I8</f>
        <v>38083394.18</v>
      </c>
      <c r="K8" s="111"/>
      <c r="M8" s="15">
        <f>E8/$M$1</f>
        <v>1570</v>
      </c>
    </row>
    <row r="9" spans="1:14">
      <c r="A9" s="101" t="s">
        <v>19</v>
      </c>
      <c r="B9" s="36" t="s">
        <v>12</v>
      </c>
      <c r="C9" s="36">
        <v>1300</v>
      </c>
      <c r="D9" s="36">
        <v>15600</v>
      </c>
      <c r="E9" s="37">
        <v>140943.89000000001</v>
      </c>
      <c r="F9" s="38">
        <v>1.2397076166851262E-2</v>
      </c>
      <c r="G9" s="37">
        <v>139196.6</v>
      </c>
      <c r="H9" s="39">
        <v>2171466960</v>
      </c>
      <c r="I9" s="39">
        <v>0</v>
      </c>
      <c r="J9" s="40">
        <v>2171466960</v>
      </c>
      <c r="K9" s="112">
        <f>SUM(J9:J15)</f>
        <v>3218841392.2664003</v>
      </c>
      <c r="M9" s="15">
        <f t="shared" si="2"/>
        <v>34.500001223891346</v>
      </c>
    </row>
    <row r="10" spans="1:14">
      <c r="A10" s="101"/>
      <c r="B10" s="25" t="s">
        <v>13</v>
      </c>
      <c r="C10" s="25">
        <v>100</v>
      </c>
      <c r="D10" s="25">
        <v>1200</v>
      </c>
      <c r="E10" s="41">
        <v>33908.239999999998</v>
      </c>
      <c r="F10" s="42">
        <v>2.1602295869936339E-2</v>
      </c>
      <c r="G10" s="41">
        <v>33175.74</v>
      </c>
      <c r="H10" s="43">
        <v>39810888</v>
      </c>
      <c r="I10" s="43">
        <v>0</v>
      </c>
      <c r="J10" s="44">
        <v>39810888</v>
      </c>
      <c r="K10" s="113"/>
      <c r="M10" s="15">
        <f t="shared" si="2"/>
        <v>8.3000002447782677</v>
      </c>
    </row>
    <row r="11" spans="1:14">
      <c r="A11" s="101"/>
      <c r="B11" s="25" t="s">
        <v>14</v>
      </c>
      <c r="C11" s="25">
        <v>100</v>
      </c>
      <c r="D11" s="25">
        <v>1200</v>
      </c>
      <c r="E11" s="41">
        <v>12664.52</v>
      </c>
      <c r="F11" s="42">
        <v>0.23746180397399974</v>
      </c>
      <c r="G11" s="41">
        <v>9657.18</v>
      </c>
      <c r="H11" s="43">
        <v>11588616</v>
      </c>
      <c r="I11" s="43">
        <v>0</v>
      </c>
      <c r="J11" s="44">
        <v>11588616</v>
      </c>
      <c r="K11" s="113"/>
      <c r="M11" s="15">
        <f t="shared" si="2"/>
        <v>3.0999992656651973</v>
      </c>
    </row>
    <row r="12" spans="1:14">
      <c r="A12" s="101"/>
      <c r="B12" s="25" t="s">
        <v>15</v>
      </c>
      <c r="C12" s="25">
        <v>1300</v>
      </c>
      <c r="D12" s="25">
        <v>15600</v>
      </c>
      <c r="E12" s="41">
        <v>61279.95</v>
      </c>
      <c r="F12" s="42">
        <v>1.7092880559161583E-2</v>
      </c>
      <c r="G12" s="41">
        <v>60232.5</v>
      </c>
      <c r="H12" s="43">
        <v>939627000</v>
      </c>
      <c r="I12" s="43">
        <v>0</v>
      </c>
      <c r="J12" s="44">
        <v>939627000</v>
      </c>
      <c r="K12" s="113"/>
      <c r="M12" s="15">
        <f t="shared" si="2"/>
        <v>15</v>
      </c>
      <c r="N12" s="14"/>
    </row>
    <row r="13" spans="1:14">
      <c r="A13" s="101"/>
      <c r="B13" s="25" t="s">
        <v>16</v>
      </c>
      <c r="C13" s="25">
        <v>4</v>
      </c>
      <c r="D13" s="25">
        <v>48</v>
      </c>
      <c r="E13" s="41">
        <v>55969.02</v>
      </c>
      <c r="F13" s="42">
        <v>0.16553619036862011</v>
      </c>
      <c r="G13" s="41">
        <v>46704.12</v>
      </c>
      <c r="H13" s="43">
        <v>2241797.7599999998</v>
      </c>
      <c r="I13" s="43">
        <v>0</v>
      </c>
      <c r="J13" s="44">
        <v>2241797.7599999998</v>
      </c>
      <c r="K13" s="113"/>
      <c r="M13" s="15">
        <f t="shared" si="2"/>
        <v>13.699999755221732</v>
      </c>
    </row>
    <row r="14" spans="1:14">
      <c r="A14" s="101"/>
      <c r="B14" s="58" t="s">
        <v>17</v>
      </c>
      <c r="C14" s="58">
        <v>2</v>
      </c>
      <c r="D14" s="58">
        <v>2</v>
      </c>
      <c r="E14" s="59">
        <v>12970922.75</v>
      </c>
      <c r="F14" s="60">
        <v>0.21624591197105303</v>
      </c>
      <c r="G14" s="59">
        <v>10166013.73</v>
      </c>
      <c r="H14" s="61">
        <v>20332027.460000001</v>
      </c>
      <c r="I14" s="61">
        <v>3863085.2174000004</v>
      </c>
      <c r="J14" s="62">
        <v>24195112.6774</v>
      </c>
      <c r="K14" s="113"/>
      <c r="M14" s="15">
        <f t="shared" si="2"/>
        <v>3175</v>
      </c>
    </row>
    <row r="15" spans="1:14" ht="15.75" thickBot="1">
      <c r="A15" s="102"/>
      <c r="B15" s="63" t="s">
        <v>18</v>
      </c>
      <c r="C15" s="63">
        <v>5</v>
      </c>
      <c r="D15" s="63">
        <v>5</v>
      </c>
      <c r="E15" s="64">
        <v>6413968.0999999996</v>
      </c>
      <c r="F15" s="65">
        <v>0.21623217594519406</v>
      </c>
      <c r="G15" s="64">
        <v>5027061.82</v>
      </c>
      <c r="H15" s="66">
        <v>25135309.100000001</v>
      </c>
      <c r="I15" s="66">
        <v>4775708.7290000003</v>
      </c>
      <c r="J15" s="67">
        <v>29911017.829000004</v>
      </c>
      <c r="K15" s="114"/>
      <c r="M15" s="15">
        <f t="shared" si="2"/>
        <v>1570</v>
      </c>
    </row>
    <row r="16" spans="1:14" ht="45" customHeight="1">
      <c r="A16" s="106" t="s">
        <v>20</v>
      </c>
      <c r="B16" s="19" t="s">
        <v>12</v>
      </c>
      <c r="C16" s="19">
        <v>1300</v>
      </c>
      <c r="D16" s="19">
        <v>15600</v>
      </c>
      <c r="E16" s="46">
        <v>140943.89000000001</v>
      </c>
      <c r="F16" s="21">
        <v>0</v>
      </c>
      <c r="G16" s="46">
        <v>140943.89000000001</v>
      </c>
      <c r="H16" s="47">
        <f>G16*D16</f>
        <v>2198724684</v>
      </c>
      <c r="I16" s="46"/>
      <c r="J16" s="48">
        <f>H16+I16</f>
        <v>2198724684</v>
      </c>
      <c r="K16" s="109">
        <v>3463933407.0999999</v>
      </c>
      <c r="M16" s="15">
        <f t="shared" si="2"/>
        <v>34.500001223891346</v>
      </c>
    </row>
    <row r="17" spans="1:13">
      <c r="A17" s="107"/>
      <c r="B17" s="25" t="s">
        <v>13</v>
      </c>
      <c r="C17" s="25">
        <v>100</v>
      </c>
      <c r="D17" s="25">
        <v>1200</v>
      </c>
      <c r="E17" s="41">
        <v>33908.239999999998</v>
      </c>
      <c r="F17" s="27">
        <v>0</v>
      </c>
      <c r="G17" s="41">
        <v>33908.239999999998</v>
      </c>
      <c r="H17" s="49">
        <f t="shared" ref="H17:H22" si="3">G17*D17</f>
        <v>40689888</v>
      </c>
      <c r="I17" s="41"/>
      <c r="J17" s="50">
        <f t="shared" ref="J17:J22" si="4">H17+I17</f>
        <v>40689888</v>
      </c>
      <c r="K17" s="110"/>
      <c r="M17" s="15">
        <f t="shared" si="2"/>
        <v>8.3000002447782677</v>
      </c>
    </row>
    <row r="18" spans="1:13">
      <c r="A18" s="107"/>
      <c r="B18" s="25" t="s">
        <v>14</v>
      </c>
      <c r="C18" s="25">
        <v>100</v>
      </c>
      <c r="D18" s="25">
        <v>1200</v>
      </c>
      <c r="E18" s="41">
        <v>12664.52</v>
      </c>
      <c r="F18" s="27">
        <v>0</v>
      </c>
      <c r="G18" s="41">
        <v>12664.52</v>
      </c>
      <c r="H18" s="49">
        <f t="shared" si="3"/>
        <v>15197424</v>
      </c>
      <c r="I18" s="41"/>
      <c r="J18" s="50">
        <f t="shared" si="4"/>
        <v>15197424</v>
      </c>
      <c r="K18" s="110"/>
      <c r="M18" s="15">
        <f t="shared" si="2"/>
        <v>3.0999992656651973</v>
      </c>
    </row>
    <row r="19" spans="1:13">
      <c r="A19" s="107"/>
      <c r="B19" s="68" t="s">
        <v>15</v>
      </c>
      <c r="C19" s="68">
        <v>1300</v>
      </c>
      <c r="D19" s="68">
        <v>15600</v>
      </c>
      <c r="E19" s="69">
        <v>61279.95</v>
      </c>
      <c r="F19" s="70">
        <v>0</v>
      </c>
      <c r="G19" s="69">
        <v>61279.95</v>
      </c>
      <c r="H19" s="71">
        <f t="shared" si="3"/>
        <v>955967220</v>
      </c>
      <c r="I19" s="72">
        <v>181633771.80000001</v>
      </c>
      <c r="J19" s="73">
        <f>H19+I19</f>
        <v>1137600991.8</v>
      </c>
      <c r="K19" s="110"/>
      <c r="M19" s="15">
        <f t="shared" si="2"/>
        <v>15</v>
      </c>
    </row>
    <row r="20" spans="1:13">
      <c r="A20" s="107"/>
      <c r="B20" s="25" t="s">
        <v>16</v>
      </c>
      <c r="C20" s="25">
        <v>4</v>
      </c>
      <c r="D20" s="25">
        <v>48</v>
      </c>
      <c r="E20" s="41">
        <v>55969.02</v>
      </c>
      <c r="F20" s="27">
        <v>0</v>
      </c>
      <c r="G20" s="41">
        <v>55969.02</v>
      </c>
      <c r="H20" s="49">
        <f t="shared" si="3"/>
        <v>2686512.96</v>
      </c>
      <c r="I20" s="41"/>
      <c r="J20" s="50">
        <f t="shared" si="4"/>
        <v>2686512.96</v>
      </c>
      <c r="K20" s="110"/>
      <c r="M20" s="15">
        <f t="shared" si="2"/>
        <v>13.699999755221732</v>
      </c>
    </row>
    <row r="21" spans="1:13">
      <c r="A21" s="107"/>
      <c r="B21" s="25" t="s">
        <v>17</v>
      </c>
      <c r="C21" s="25">
        <v>2</v>
      </c>
      <c r="D21" s="25">
        <v>2</v>
      </c>
      <c r="E21" s="41">
        <v>12970922.75</v>
      </c>
      <c r="F21" s="27">
        <v>0</v>
      </c>
      <c r="G21" s="41">
        <v>12970922.75</v>
      </c>
      <c r="H21" s="49">
        <f t="shared" si="3"/>
        <v>25941845.5</v>
      </c>
      <c r="I21" s="41">
        <v>4928950.6500000004</v>
      </c>
      <c r="J21" s="50">
        <f t="shared" si="4"/>
        <v>30870796.149999999</v>
      </c>
      <c r="K21" s="110"/>
      <c r="M21" s="15">
        <f t="shared" si="2"/>
        <v>3175</v>
      </c>
    </row>
    <row r="22" spans="1:13" ht="15.75" thickBot="1">
      <c r="A22" s="108"/>
      <c r="B22" s="31" t="s">
        <v>18</v>
      </c>
      <c r="C22" s="31">
        <v>5</v>
      </c>
      <c r="D22" s="31">
        <v>5</v>
      </c>
      <c r="E22" s="45">
        <v>6413968.0999999996</v>
      </c>
      <c r="F22" s="33">
        <v>0</v>
      </c>
      <c r="G22" s="45">
        <v>6413968.0999999996</v>
      </c>
      <c r="H22" s="51">
        <f t="shared" si="3"/>
        <v>32069840.5</v>
      </c>
      <c r="I22" s="45">
        <v>6093269.7000000002</v>
      </c>
      <c r="J22" s="52">
        <f t="shared" si="4"/>
        <v>38163110.200000003</v>
      </c>
      <c r="K22" s="111"/>
      <c r="M22" s="15">
        <f t="shared" si="2"/>
        <v>1570</v>
      </c>
    </row>
  </sheetData>
  <mergeCells count="6">
    <mergeCell ref="A9:A15"/>
    <mergeCell ref="A2:A8"/>
    <mergeCell ref="A16:A22"/>
    <mergeCell ref="K2:K8"/>
    <mergeCell ref="K9:K15"/>
    <mergeCell ref="K16:K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7E0F-BBAC-4528-9EBC-BFC3994C6690}">
  <dimension ref="A1:Z44"/>
  <sheetViews>
    <sheetView topLeftCell="A28" workbookViewId="0">
      <selection activeCell="H38" sqref="H38"/>
    </sheetView>
  </sheetViews>
  <sheetFormatPr defaultColWidth="11.42578125" defaultRowHeight="15"/>
  <cols>
    <col min="2" max="2" width="11.5703125" bestFit="1" customWidth="1"/>
    <col min="8" max="8" width="14.140625" customWidth="1"/>
    <col min="13" max="13" width="16.140625" customWidth="1"/>
    <col min="14" max="14" width="38" customWidth="1"/>
    <col min="16" max="16" width="18.7109375" customWidth="1"/>
    <col min="17" max="17" width="17.5703125" style="7" customWidth="1"/>
    <col min="18" max="18" width="18.140625" customWidth="1"/>
    <col min="19" max="19" width="21" customWidth="1"/>
    <col min="20" max="20" width="20.140625" customWidth="1"/>
    <col min="21" max="21" width="20.5703125" customWidth="1"/>
    <col min="22" max="22" width="20" bestFit="1" customWidth="1"/>
    <col min="23" max="23" width="18.5703125" customWidth="1"/>
    <col min="24" max="24" width="19.42578125" bestFit="1" customWidth="1"/>
  </cols>
  <sheetData>
    <row r="1" spans="1:24" ht="23.25">
      <c r="B1" s="140" t="s">
        <v>21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24">
      <c r="A2" s="3"/>
      <c r="Q2" s="3"/>
      <c r="R2" s="3"/>
      <c r="S2" s="3"/>
      <c r="T2" s="3"/>
      <c r="U2" s="3"/>
      <c r="V2" s="3"/>
      <c r="W2" s="3"/>
      <c r="X2" s="80"/>
    </row>
    <row r="3" spans="1:24" s="89" customFormat="1" ht="12">
      <c r="A3" s="87"/>
      <c r="B3" s="141" t="s">
        <v>22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87"/>
      <c r="R3" s="87"/>
      <c r="S3" s="87"/>
      <c r="T3" s="87"/>
      <c r="U3" s="87"/>
      <c r="V3" s="87"/>
      <c r="W3" s="87"/>
      <c r="X3" s="88"/>
    </row>
    <row r="4" spans="1:24" s="89" customFormat="1" ht="12">
      <c r="A4" s="87"/>
      <c r="B4" s="87" t="s">
        <v>23</v>
      </c>
      <c r="C4" s="90">
        <v>45182</v>
      </c>
      <c r="D4" s="91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/>
    </row>
    <row r="5" spans="1:24" ht="20.25">
      <c r="A5" s="3"/>
      <c r="B5" s="122" t="s">
        <v>24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3"/>
      <c r="R5" s="3"/>
      <c r="S5" s="3"/>
      <c r="T5" s="3"/>
      <c r="U5" s="3"/>
      <c r="V5" s="3"/>
      <c r="W5" s="3"/>
      <c r="X5" s="80"/>
    </row>
    <row r="6" spans="1:2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80"/>
    </row>
    <row r="7" spans="1:24">
      <c r="A7" s="3"/>
      <c r="B7" s="135" t="s">
        <v>25</v>
      </c>
      <c r="C7" s="135"/>
      <c r="D7" s="135"/>
      <c r="E7" s="136" t="s">
        <v>26</v>
      </c>
      <c r="F7" s="137"/>
      <c r="G7" s="137"/>
      <c r="H7" s="137"/>
      <c r="I7" s="138"/>
      <c r="J7" s="3"/>
      <c r="K7" s="139" t="s">
        <v>27</v>
      </c>
      <c r="L7" s="139"/>
      <c r="M7" s="136" t="s">
        <v>28</v>
      </c>
      <c r="N7" s="137"/>
      <c r="O7" s="137"/>
      <c r="P7" s="138"/>
      <c r="Q7" s="3"/>
      <c r="R7" s="3"/>
      <c r="S7" s="3"/>
      <c r="T7" s="3"/>
      <c r="U7" s="3"/>
      <c r="V7" s="3"/>
      <c r="W7" s="3"/>
      <c r="X7" s="80"/>
    </row>
    <row r="8" spans="1:24">
      <c r="A8" s="3"/>
      <c r="B8" s="76"/>
      <c r="C8" s="76"/>
      <c r="D8" s="76"/>
      <c r="E8" s="3"/>
      <c r="F8" s="3"/>
      <c r="G8" s="3"/>
      <c r="H8" s="3"/>
      <c r="I8" s="3"/>
      <c r="J8" s="3"/>
      <c r="K8" s="74"/>
      <c r="L8" s="7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80"/>
    </row>
    <row r="9" spans="1:24">
      <c r="A9" s="3"/>
      <c r="B9" s="135" t="s">
        <v>29</v>
      </c>
      <c r="C9" s="135"/>
      <c r="D9" s="135"/>
      <c r="E9" s="136" t="s">
        <v>30</v>
      </c>
      <c r="F9" s="137"/>
      <c r="G9" s="137"/>
      <c r="H9" s="137"/>
      <c r="I9" s="138"/>
      <c r="J9" s="3"/>
      <c r="K9" s="139" t="s">
        <v>31</v>
      </c>
      <c r="L9" s="139"/>
      <c r="M9" s="136" t="s">
        <v>32</v>
      </c>
      <c r="N9" s="137"/>
      <c r="O9" s="137"/>
      <c r="P9" s="138"/>
      <c r="Q9" s="3"/>
      <c r="R9" s="3"/>
      <c r="S9" s="3"/>
      <c r="T9" s="3"/>
      <c r="U9" s="3"/>
      <c r="V9" s="3"/>
      <c r="W9" s="3"/>
      <c r="X9" s="80"/>
    </row>
    <row r="10" spans="1:24">
      <c r="A10" s="3"/>
      <c r="B10" s="76"/>
      <c r="C10" s="76"/>
      <c r="D10" s="76"/>
      <c r="E10" s="3"/>
      <c r="F10" s="3"/>
      <c r="G10" s="3"/>
      <c r="H10" s="3"/>
      <c r="I10" s="3"/>
      <c r="J10" s="3"/>
      <c r="K10" s="74"/>
      <c r="L10" s="7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80"/>
    </row>
    <row r="11" spans="1:24">
      <c r="A11" s="3"/>
      <c r="B11" s="135" t="s">
        <v>33</v>
      </c>
      <c r="C11" s="135"/>
      <c r="D11" s="135"/>
      <c r="E11" s="136" t="s">
        <v>34</v>
      </c>
      <c r="F11" s="137"/>
      <c r="G11" s="137"/>
      <c r="H11" s="137"/>
      <c r="I11" s="138"/>
      <c r="J11" s="3"/>
      <c r="K11" s="139" t="s">
        <v>35</v>
      </c>
      <c r="L11" s="139"/>
      <c r="M11" s="136">
        <v>7442000</v>
      </c>
      <c r="N11" s="137"/>
      <c r="O11" s="137"/>
      <c r="P11" s="138"/>
      <c r="Q11" s="3"/>
      <c r="R11" s="3"/>
      <c r="S11" s="3"/>
      <c r="T11" s="3"/>
      <c r="U11" s="3"/>
      <c r="V11" s="3"/>
      <c r="W11" s="3"/>
      <c r="X11" s="80"/>
    </row>
    <row r="12" spans="1:2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80"/>
    </row>
    <row r="13" spans="1:24" s="5" customFormat="1">
      <c r="A13" s="3"/>
      <c r="B13" s="135" t="s">
        <v>36</v>
      </c>
      <c r="C13" s="135"/>
      <c r="D13" s="135"/>
      <c r="E13" s="136" t="s">
        <v>37</v>
      </c>
      <c r="F13" s="137"/>
      <c r="G13" s="137"/>
      <c r="H13" s="137"/>
      <c r="I13" s="13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80"/>
    </row>
    <row r="14" spans="1:24" ht="2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80"/>
    </row>
    <row r="15" spans="1:24" ht="2.25" customHeight="1">
      <c r="A15" s="3"/>
      <c r="B15" s="142"/>
      <c r="C15" s="142"/>
      <c r="D15" s="142"/>
      <c r="E15" s="143"/>
      <c r="F15" s="143"/>
      <c r="G15" s="143"/>
      <c r="H15" s="143"/>
      <c r="I15" s="143"/>
      <c r="J15" s="3"/>
      <c r="K15" s="3"/>
      <c r="L15" s="77"/>
      <c r="M15" s="77"/>
      <c r="N15" s="3"/>
      <c r="O15" s="3"/>
      <c r="P15" s="3"/>
      <c r="Q15" s="3"/>
      <c r="R15" s="3"/>
      <c r="S15" s="3"/>
      <c r="T15" s="3"/>
      <c r="U15" s="3"/>
      <c r="V15" s="3"/>
      <c r="W15" s="3"/>
      <c r="X15" s="80"/>
    </row>
    <row r="16" spans="1:24" ht="2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80"/>
    </row>
    <row r="17" spans="1:26" ht="20.25">
      <c r="A17" s="3"/>
      <c r="B17" s="122" t="s">
        <v>38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3"/>
      <c r="R17" s="3"/>
      <c r="S17" s="3"/>
      <c r="T17" s="3"/>
      <c r="U17" s="3"/>
      <c r="V17" s="3"/>
      <c r="W17" s="3"/>
      <c r="X17" s="80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80"/>
    </row>
    <row r="19" spans="1:26" ht="30">
      <c r="A19" s="3"/>
      <c r="B19" s="144" t="s">
        <v>39</v>
      </c>
      <c r="C19" s="144"/>
      <c r="D19" s="144"/>
      <c r="E19" s="145" t="s">
        <v>40</v>
      </c>
      <c r="F19" s="145"/>
      <c r="G19" s="145"/>
      <c r="H19" s="3"/>
      <c r="I19" s="78" t="s">
        <v>41</v>
      </c>
      <c r="J19" s="145">
        <v>4085.33</v>
      </c>
      <c r="K19" s="145"/>
      <c r="L19" s="3"/>
      <c r="M19" s="78" t="s">
        <v>42</v>
      </c>
      <c r="N19" s="79">
        <v>45184</v>
      </c>
      <c r="O19" s="3"/>
      <c r="P19" s="3"/>
      <c r="Q19" s="3"/>
      <c r="R19" s="3"/>
      <c r="S19" s="3"/>
      <c r="T19" s="3"/>
      <c r="U19" s="3"/>
      <c r="V19" s="3"/>
      <c r="W19" s="3"/>
      <c r="X19" s="80"/>
    </row>
    <row r="20" spans="1:26" ht="5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80"/>
    </row>
    <row r="21" spans="1:26" ht="5.25" customHeight="1">
      <c r="A21" s="3"/>
      <c r="B21" s="126" t="s">
        <v>43</v>
      </c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  <c r="Q21" s="3"/>
      <c r="R21" s="3"/>
      <c r="S21" s="3"/>
      <c r="T21" s="3"/>
      <c r="U21" s="3"/>
      <c r="V21" s="3"/>
      <c r="W21" s="3"/>
      <c r="X21" s="80"/>
    </row>
    <row r="22" spans="1:26" ht="5.25" customHeight="1">
      <c r="A22" s="8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80"/>
    </row>
    <row r="23" spans="1:26" ht="5.25" customHeight="1">
      <c r="A23" s="80" t="s">
        <v>44</v>
      </c>
      <c r="B23" s="81" t="s">
        <v>40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3"/>
      <c r="R23" s="3"/>
      <c r="S23" s="3"/>
      <c r="T23" s="3"/>
      <c r="U23" s="3"/>
      <c r="V23" s="3"/>
      <c r="W23" s="3"/>
      <c r="X23" s="80"/>
    </row>
    <row r="24" spans="1:26" ht="5.25" customHeight="1">
      <c r="A24" s="8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80"/>
    </row>
    <row r="25" spans="1:26">
      <c r="A25" s="80"/>
      <c r="B25" s="82" t="s">
        <v>45</v>
      </c>
      <c r="C25" s="3"/>
      <c r="D25" s="3"/>
      <c r="E25" s="3"/>
      <c r="F25" s="8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80"/>
    </row>
    <row r="26" spans="1:26">
      <c r="A26" s="80"/>
      <c r="B26" s="84">
        <v>1</v>
      </c>
      <c r="C26" s="3"/>
      <c r="D26" s="3"/>
      <c r="E26" s="3"/>
      <c r="F26" s="3"/>
      <c r="G26" s="3"/>
      <c r="H26" s="3"/>
      <c r="I26" s="3"/>
      <c r="J26" s="3"/>
      <c r="K26" s="3"/>
      <c r="L26" s="126" t="s">
        <v>46</v>
      </c>
      <c r="M26" s="128"/>
      <c r="N26" s="131" t="s">
        <v>47</v>
      </c>
      <c r="O26" s="131"/>
      <c r="P26" s="131"/>
      <c r="Q26" s="3"/>
      <c r="R26" s="3"/>
      <c r="S26" s="3"/>
      <c r="T26" s="3"/>
      <c r="U26" s="3"/>
      <c r="V26" s="3"/>
      <c r="W26" s="3"/>
      <c r="X26" s="80"/>
    </row>
    <row r="27" spans="1:26">
      <c r="A27" s="8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80"/>
    </row>
    <row r="28" spans="1:26" ht="30">
      <c r="A28" s="80"/>
      <c r="B28" s="97" t="s">
        <v>48</v>
      </c>
      <c r="C28" s="132" t="s">
        <v>49</v>
      </c>
      <c r="D28" s="133"/>
      <c r="E28" s="132" t="s">
        <v>50</v>
      </c>
      <c r="F28" s="134"/>
      <c r="G28" s="134"/>
      <c r="H28" s="134"/>
      <c r="I28" s="97" t="s">
        <v>51</v>
      </c>
      <c r="J28" s="97" t="s">
        <v>52</v>
      </c>
      <c r="K28" s="97" t="s">
        <v>53</v>
      </c>
      <c r="L28" s="97" t="s">
        <v>54</v>
      </c>
      <c r="M28" s="97" t="s">
        <v>55</v>
      </c>
      <c r="N28" s="97" t="s">
        <v>56</v>
      </c>
      <c r="O28" s="97" t="s">
        <v>57</v>
      </c>
      <c r="P28" s="97" t="s">
        <v>58</v>
      </c>
      <c r="Q28" s="100" t="s">
        <v>59</v>
      </c>
      <c r="R28" s="100" t="s">
        <v>60</v>
      </c>
      <c r="S28" s="100" t="s">
        <v>61</v>
      </c>
      <c r="T28" s="100" t="s">
        <v>62</v>
      </c>
      <c r="U28" s="100" t="s">
        <v>63</v>
      </c>
      <c r="V28" s="100" t="s">
        <v>64</v>
      </c>
      <c r="W28" s="100" t="s">
        <v>65</v>
      </c>
      <c r="X28" s="100" t="s">
        <v>66</v>
      </c>
      <c r="Y28" s="5"/>
      <c r="Z28" s="5"/>
    </row>
    <row r="29" spans="1:26" ht="57">
      <c r="A29" s="80" t="s">
        <v>67</v>
      </c>
      <c r="B29" s="92">
        <v>1</v>
      </c>
      <c r="C29" s="119" t="s">
        <v>12</v>
      </c>
      <c r="D29" s="120"/>
      <c r="E29" s="119" t="s">
        <v>68</v>
      </c>
      <c r="F29" s="121"/>
      <c r="G29" s="121"/>
      <c r="H29" s="120"/>
      <c r="I29" s="93" t="s">
        <v>69</v>
      </c>
      <c r="J29" s="93" t="s">
        <v>52</v>
      </c>
      <c r="K29" s="93" t="s">
        <v>70</v>
      </c>
      <c r="L29" s="93" t="s">
        <v>70</v>
      </c>
      <c r="M29" s="93" t="s">
        <v>71</v>
      </c>
      <c r="N29" s="93" t="s">
        <v>12</v>
      </c>
      <c r="O29" s="93" t="s">
        <v>72</v>
      </c>
      <c r="P29" s="93">
        <v>15600</v>
      </c>
      <c r="Q29" s="94">
        <v>140943.88500000001</v>
      </c>
      <c r="R29" s="94">
        <v>140943.89000000001</v>
      </c>
      <c r="S29" s="6">
        <v>1.2397076166851262E-2</v>
      </c>
      <c r="T29" s="94">
        <v>139196.6</v>
      </c>
      <c r="U29" s="94">
        <v>2171466960</v>
      </c>
      <c r="V29" s="6" t="s">
        <v>73</v>
      </c>
      <c r="W29" s="94">
        <v>0</v>
      </c>
      <c r="X29" s="94">
        <v>2171466960</v>
      </c>
      <c r="Y29" s="5"/>
      <c r="Z29" s="5"/>
    </row>
    <row r="30" spans="1:26" ht="57">
      <c r="A30" s="80" t="s">
        <v>74</v>
      </c>
      <c r="B30" s="92">
        <v>2</v>
      </c>
      <c r="C30" s="119" t="s">
        <v>13</v>
      </c>
      <c r="D30" s="120"/>
      <c r="E30" s="119" t="s">
        <v>75</v>
      </c>
      <c r="F30" s="121"/>
      <c r="G30" s="121"/>
      <c r="H30" s="120"/>
      <c r="I30" s="93" t="s">
        <v>69</v>
      </c>
      <c r="J30" s="93" t="s">
        <v>52</v>
      </c>
      <c r="K30" s="93" t="s">
        <v>70</v>
      </c>
      <c r="L30" s="93" t="s">
        <v>70</v>
      </c>
      <c r="M30" s="93" t="s">
        <v>71</v>
      </c>
      <c r="N30" s="93" t="s">
        <v>13</v>
      </c>
      <c r="O30" s="93" t="s">
        <v>72</v>
      </c>
      <c r="P30" s="93">
        <v>1200</v>
      </c>
      <c r="Q30" s="94">
        <v>33908.239000000001</v>
      </c>
      <c r="R30" s="94">
        <v>33908.239999999998</v>
      </c>
      <c r="S30" s="6">
        <v>2.1602295869936339E-2</v>
      </c>
      <c r="T30" s="94">
        <v>33175.74</v>
      </c>
      <c r="U30" s="94">
        <v>39810888</v>
      </c>
      <c r="V30" s="6" t="s">
        <v>73</v>
      </c>
      <c r="W30" s="94">
        <v>0</v>
      </c>
      <c r="X30" s="94">
        <v>39810888</v>
      </c>
      <c r="Y30" s="5"/>
      <c r="Z30" s="5"/>
    </row>
    <row r="31" spans="1:26" ht="57">
      <c r="A31" s="80" t="s">
        <v>76</v>
      </c>
      <c r="B31" s="92">
        <v>3</v>
      </c>
      <c r="C31" s="119" t="s">
        <v>14</v>
      </c>
      <c r="D31" s="120"/>
      <c r="E31" s="119" t="s">
        <v>77</v>
      </c>
      <c r="F31" s="121"/>
      <c r="G31" s="121"/>
      <c r="H31" s="120"/>
      <c r="I31" s="93" t="s">
        <v>69</v>
      </c>
      <c r="J31" s="93" t="s">
        <v>52</v>
      </c>
      <c r="K31" s="93" t="s">
        <v>70</v>
      </c>
      <c r="L31" s="93" t="s">
        <v>70</v>
      </c>
      <c r="M31" s="93" t="s">
        <v>71</v>
      </c>
      <c r="N31" s="93" t="s">
        <v>14</v>
      </c>
      <c r="O31" s="93" t="s">
        <v>72</v>
      </c>
      <c r="P31" s="93">
        <v>1200</v>
      </c>
      <c r="Q31" s="94">
        <v>12664.522999999999</v>
      </c>
      <c r="R31" s="94">
        <v>12664.52</v>
      </c>
      <c r="S31" s="6">
        <v>0.23746180397399974</v>
      </c>
      <c r="T31" s="94">
        <v>9657.18</v>
      </c>
      <c r="U31" s="94">
        <v>11588616</v>
      </c>
      <c r="V31" s="6" t="s">
        <v>73</v>
      </c>
      <c r="W31" s="94">
        <v>0</v>
      </c>
      <c r="X31" s="94">
        <v>11588616</v>
      </c>
      <c r="Y31" s="5"/>
      <c r="Z31" s="5"/>
    </row>
    <row r="32" spans="1:26" ht="57">
      <c r="A32" s="80" t="s">
        <v>78</v>
      </c>
      <c r="B32" s="92">
        <v>4</v>
      </c>
      <c r="C32" s="119" t="s">
        <v>15</v>
      </c>
      <c r="D32" s="120"/>
      <c r="E32" s="119" t="s">
        <v>79</v>
      </c>
      <c r="F32" s="121"/>
      <c r="G32" s="121"/>
      <c r="H32" s="120"/>
      <c r="I32" s="93" t="s">
        <v>69</v>
      </c>
      <c r="J32" s="93" t="s">
        <v>52</v>
      </c>
      <c r="K32" s="93" t="s">
        <v>70</v>
      </c>
      <c r="L32" s="93" t="s">
        <v>70</v>
      </c>
      <c r="M32" s="93" t="s">
        <v>71</v>
      </c>
      <c r="N32" s="93" t="s">
        <v>15</v>
      </c>
      <c r="O32" s="93" t="s">
        <v>72</v>
      </c>
      <c r="P32" s="93">
        <v>15600</v>
      </c>
      <c r="Q32" s="94">
        <v>61279.95</v>
      </c>
      <c r="R32" s="94">
        <v>61279.95</v>
      </c>
      <c r="S32" s="6">
        <v>1.7092880559161583E-2</v>
      </c>
      <c r="T32" s="94">
        <v>60232.5</v>
      </c>
      <c r="U32" s="94">
        <v>939627000</v>
      </c>
      <c r="V32" s="6" t="s">
        <v>73</v>
      </c>
      <c r="W32" s="94">
        <v>0</v>
      </c>
      <c r="X32" s="94">
        <v>939627000</v>
      </c>
      <c r="Y32" s="5"/>
      <c r="Z32" s="5"/>
    </row>
    <row r="33" spans="1:26" ht="57">
      <c r="A33" s="80" t="s">
        <v>80</v>
      </c>
      <c r="B33" s="92">
        <v>5</v>
      </c>
      <c r="C33" s="119" t="s">
        <v>16</v>
      </c>
      <c r="D33" s="120"/>
      <c r="E33" s="119" t="s">
        <v>81</v>
      </c>
      <c r="F33" s="121"/>
      <c r="G33" s="121"/>
      <c r="H33" s="120"/>
      <c r="I33" s="93" t="s">
        <v>69</v>
      </c>
      <c r="J33" s="93" t="s">
        <v>52</v>
      </c>
      <c r="K33" s="93" t="s">
        <v>70</v>
      </c>
      <c r="L33" s="93" t="s">
        <v>70</v>
      </c>
      <c r="M33" s="93" t="s">
        <v>71</v>
      </c>
      <c r="N33" s="93" t="s">
        <v>16</v>
      </c>
      <c r="O33" s="93" t="s">
        <v>72</v>
      </c>
      <c r="P33" s="93">
        <v>48</v>
      </c>
      <c r="Q33" s="94">
        <v>55969.020999999993</v>
      </c>
      <c r="R33" s="94">
        <v>55969.02</v>
      </c>
      <c r="S33" s="6">
        <v>0.16553619036862011</v>
      </c>
      <c r="T33" s="94">
        <v>46704.12</v>
      </c>
      <c r="U33" s="94">
        <v>2241797.7599999998</v>
      </c>
      <c r="V33" s="6" t="s">
        <v>73</v>
      </c>
      <c r="W33" s="94">
        <v>0</v>
      </c>
      <c r="X33" s="94">
        <v>2241797.7599999998</v>
      </c>
      <c r="Y33" s="5"/>
      <c r="Z33" s="5"/>
    </row>
    <row r="34" spans="1:26" ht="42.75">
      <c r="A34" s="80" t="s">
        <v>82</v>
      </c>
      <c r="B34" s="92">
        <v>6</v>
      </c>
      <c r="C34" s="119" t="s">
        <v>17</v>
      </c>
      <c r="D34" s="120"/>
      <c r="E34" s="119" t="s">
        <v>83</v>
      </c>
      <c r="F34" s="121"/>
      <c r="G34" s="121"/>
      <c r="H34" s="120"/>
      <c r="I34" s="93" t="s">
        <v>84</v>
      </c>
      <c r="J34" s="93" t="s">
        <v>52</v>
      </c>
      <c r="K34" s="93" t="s">
        <v>70</v>
      </c>
      <c r="L34" s="93" t="s">
        <v>70</v>
      </c>
      <c r="M34" s="93" t="s">
        <v>85</v>
      </c>
      <c r="N34" s="93" t="s">
        <v>17</v>
      </c>
      <c r="O34" s="93" t="s">
        <v>86</v>
      </c>
      <c r="P34" s="93">
        <v>2</v>
      </c>
      <c r="Q34" s="94">
        <v>12970922.75</v>
      </c>
      <c r="R34" s="94">
        <v>12970922.75</v>
      </c>
      <c r="S34" s="6">
        <v>0.21624591197105303</v>
      </c>
      <c r="T34" s="94">
        <v>10166013.73</v>
      </c>
      <c r="U34" s="94">
        <v>20332027.460000001</v>
      </c>
      <c r="V34" s="6" t="s">
        <v>87</v>
      </c>
      <c r="W34" s="94">
        <v>3863085.2174000004</v>
      </c>
      <c r="X34" s="94">
        <v>24195112.6774</v>
      </c>
      <c r="Y34" s="5"/>
      <c r="Z34" s="5"/>
    </row>
    <row r="35" spans="1:26" ht="42.75">
      <c r="A35" s="80" t="s">
        <v>88</v>
      </c>
      <c r="B35" s="92">
        <v>7</v>
      </c>
      <c r="C35" s="119" t="s">
        <v>18</v>
      </c>
      <c r="D35" s="120"/>
      <c r="E35" s="119" t="s">
        <v>89</v>
      </c>
      <c r="F35" s="121"/>
      <c r="G35" s="121"/>
      <c r="H35" s="120"/>
      <c r="I35" s="93" t="s">
        <v>84</v>
      </c>
      <c r="J35" s="93" t="s">
        <v>52</v>
      </c>
      <c r="K35" s="93" t="s">
        <v>70</v>
      </c>
      <c r="L35" s="93" t="s">
        <v>70</v>
      </c>
      <c r="M35" s="93" t="s">
        <v>85</v>
      </c>
      <c r="N35" s="93" t="s">
        <v>18</v>
      </c>
      <c r="O35" s="93" t="s">
        <v>86</v>
      </c>
      <c r="P35" s="93">
        <v>5</v>
      </c>
      <c r="Q35" s="94">
        <v>6413968.0999999996</v>
      </c>
      <c r="R35" s="94">
        <v>6413968.0999999996</v>
      </c>
      <c r="S35" s="6">
        <v>0.21623217594519406</v>
      </c>
      <c r="T35" s="94">
        <v>5027061.82</v>
      </c>
      <c r="U35" s="94">
        <v>25135309.100000001</v>
      </c>
      <c r="V35" s="6" t="s">
        <v>87</v>
      </c>
      <c r="W35" s="94">
        <v>4775708.7290000003</v>
      </c>
      <c r="X35" s="94">
        <v>29911017.829000004</v>
      </c>
      <c r="Y35" s="5"/>
      <c r="Z35" s="5"/>
    </row>
    <row r="36" spans="1:26" ht="30">
      <c r="A36" s="80"/>
      <c r="B36" s="3" t="s">
        <v>90</v>
      </c>
      <c r="C36" s="9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5"/>
      <c r="U36" s="5"/>
      <c r="V36" s="5"/>
      <c r="W36" s="4" t="s">
        <v>91</v>
      </c>
      <c r="X36" s="96">
        <v>3218841392.27</v>
      </c>
      <c r="Y36" s="5"/>
      <c r="Z36" s="5"/>
    </row>
    <row r="37" spans="1:26">
      <c r="A37" s="8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85"/>
      <c r="R37" s="85"/>
      <c r="S37" s="85"/>
      <c r="T37" s="85"/>
      <c r="U37" s="85"/>
      <c r="V37" s="85"/>
      <c r="W37" s="85"/>
      <c r="X37" s="85"/>
    </row>
    <row r="38" spans="1:26">
      <c r="A38" s="8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85"/>
      <c r="R38" s="85"/>
      <c r="S38" s="85"/>
      <c r="T38" s="85"/>
      <c r="U38" s="85"/>
      <c r="V38" s="85"/>
      <c r="W38" s="85"/>
      <c r="X38" s="85"/>
    </row>
    <row r="39" spans="1:26" ht="20.25">
      <c r="A39" s="3"/>
      <c r="B39" s="122" t="s">
        <v>92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85"/>
      <c r="R39" s="85"/>
      <c r="S39" s="85"/>
      <c r="T39" s="85"/>
      <c r="U39" s="85"/>
      <c r="V39" s="85"/>
      <c r="W39" s="85"/>
      <c r="X39" s="85"/>
    </row>
    <row r="40" spans="1:26">
      <c r="A40" s="80"/>
      <c r="B40" s="124" t="s">
        <v>93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85"/>
      <c r="R40" s="85"/>
      <c r="S40" s="85"/>
      <c r="T40" s="85"/>
      <c r="U40" s="85"/>
      <c r="V40" s="85"/>
      <c r="W40" s="85"/>
      <c r="X40" s="85"/>
    </row>
    <row r="41" spans="1:26">
      <c r="A41" s="3"/>
      <c r="B41" s="125" t="s">
        <v>94</v>
      </c>
      <c r="C41" s="125"/>
      <c r="D41" s="125"/>
      <c r="E41" s="125"/>
      <c r="F41" s="125"/>
      <c r="G41" s="125"/>
      <c r="H41" s="125"/>
      <c r="I41" s="3"/>
      <c r="J41" s="3"/>
      <c r="K41" s="3"/>
      <c r="L41" s="3"/>
      <c r="M41" s="3"/>
      <c r="N41" s="3"/>
      <c r="O41" s="3"/>
      <c r="P41" s="3"/>
      <c r="Q41" s="85"/>
      <c r="R41" s="85"/>
      <c r="S41" s="85"/>
      <c r="T41" s="85"/>
      <c r="U41" s="85"/>
      <c r="V41" s="85"/>
      <c r="W41" s="85"/>
      <c r="X41" s="85"/>
    </row>
    <row r="42" spans="1:26" ht="30">
      <c r="A42" s="3"/>
      <c r="B42" s="97" t="s">
        <v>95</v>
      </c>
      <c r="C42" s="115" t="s">
        <v>96</v>
      </c>
      <c r="D42" s="115"/>
      <c r="E42" s="115"/>
      <c r="F42" s="115"/>
      <c r="G42" s="115"/>
      <c r="H42" s="97" t="s">
        <v>97</v>
      </c>
      <c r="I42" s="3"/>
      <c r="J42" s="3"/>
      <c r="K42" s="3"/>
      <c r="L42" s="3"/>
      <c r="M42" s="3"/>
      <c r="N42" s="3"/>
      <c r="O42" s="3"/>
      <c r="P42" s="3"/>
      <c r="Q42" s="85"/>
      <c r="R42" s="85"/>
      <c r="S42" s="85"/>
      <c r="T42" s="85"/>
      <c r="U42" s="85"/>
      <c r="V42" s="85"/>
      <c r="W42" s="85"/>
      <c r="X42" s="85"/>
    </row>
    <row r="43" spans="1:26">
      <c r="A43" s="3"/>
      <c r="B43" s="98">
        <v>1</v>
      </c>
      <c r="C43" s="116" t="s">
        <v>98</v>
      </c>
      <c r="D43" s="116"/>
      <c r="E43" s="116"/>
      <c r="F43" s="117"/>
      <c r="G43" s="117"/>
      <c r="H43" s="86" t="s">
        <v>98</v>
      </c>
      <c r="I43" s="3" t="s">
        <v>98</v>
      </c>
      <c r="J43" s="3" t="s">
        <v>98</v>
      </c>
      <c r="K43" s="3" t="s">
        <v>98</v>
      </c>
      <c r="L43" s="3" t="s">
        <v>98</v>
      </c>
      <c r="M43" s="3" t="s">
        <v>98</v>
      </c>
      <c r="N43" s="3" t="s">
        <v>98</v>
      </c>
      <c r="O43" s="3" t="s">
        <v>98</v>
      </c>
      <c r="P43" s="3" t="s">
        <v>98</v>
      </c>
      <c r="Q43" s="85"/>
      <c r="R43" s="85"/>
      <c r="S43" s="85"/>
      <c r="T43" s="85"/>
      <c r="U43" s="85"/>
      <c r="V43" s="85"/>
      <c r="W43" s="85"/>
      <c r="X43" s="85"/>
    </row>
    <row r="44" spans="1:26">
      <c r="A44" s="3"/>
      <c r="B44" s="3"/>
      <c r="C44" s="3"/>
      <c r="D44" s="3"/>
      <c r="E44" s="3"/>
      <c r="F44" s="118" t="s">
        <v>99</v>
      </c>
      <c r="G44" s="118"/>
      <c r="H44" s="99">
        <v>0</v>
      </c>
      <c r="I44" s="3"/>
      <c r="J44" s="3"/>
      <c r="K44" s="3"/>
      <c r="L44" s="3"/>
      <c r="M44" s="3"/>
      <c r="N44" s="3"/>
      <c r="O44" s="3"/>
      <c r="P44" s="3"/>
      <c r="Q44" s="85"/>
      <c r="R44" s="85"/>
      <c r="S44" s="85"/>
      <c r="T44" s="85"/>
      <c r="U44" s="85"/>
      <c r="V44" s="85"/>
      <c r="W44" s="85"/>
      <c r="X44" s="85"/>
    </row>
  </sheetData>
  <mergeCells count="49">
    <mergeCell ref="B19:D19"/>
    <mergeCell ref="E19:G19"/>
    <mergeCell ref="J19:K19"/>
    <mergeCell ref="B13:D13"/>
    <mergeCell ref="E13:I13"/>
    <mergeCell ref="B15:D15"/>
    <mergeCell ref="E15:I15"/>
    <mergeCell ref="B17:P17"/>
    <mergeCell ref="B1:P1"/>
    <mergeCell ref="B3:P3"/>
    <mergeCell ref="B5:P5"/>
    <mergeCell ref="B7:D7"/>
    <mergeCell ref="E7:I7"/>
    <mergeCell ref="K7:L7"/>
    <mergeCell ref="M7:P7"/>
    <mergeCell ref="B9:D9"/>
    <mergeCell ref="E9:I9"/>
    <mergeCell ref="K9:L9"/>
    <mergeCell ref="M9:P9"/>
    <mergeCell ref="B11:D11"/>
    <mergeCell ref="E11:I11"/>
    <mergeCell ref="K11:L11"/>
    <mergeCell ref="M11:P11"/>
    <mergeCell ref="B21:P21"/>
    <mergeCell ref="C23:P23"/>
    <mergeCell ref="L26:M26"/>
    <mergeCell ref="N26:P26"/>
    <mergeCell ref="C28:D28"/>
    <mergeCell ref="E28:H28"/>
    <mergeCell ref="C29:D29"/>
    <mergeCell ref="E29:H29"/>
    <mergeCell ref="C30:D30"/>
    <mergeCell ref="E30:H30"/>
    <mergeCell ref="C31:D31"/>
    <mergeCell ref="E31:H31"/>
    <mergeCell ref="C32:D32"/>
    <mergeCell ref="E32:H32"/>
    <mergeCell ref="C33:D33"/>
    <mergeCell ref="E33:H33"/>
    <mergeCell ref="C34:D34"/>
    <mergeCell ref="E34:H34"/>
    <mergeCell ref="C42:G42"/>
    <mergeCell ref="C43:G43"/>
    <mergeCell ref="F44:G44"/>
    <mergeCell ref="C35:D35"/>
    <mergeCell ref="E35:H35"/>
    <mergeCell ref="B39:P39"/>
    <mergeCell ref="B40:P40"/>
    <mergeCell ref="B41:H41"/>
  </mergeCells>
  <conditionalFormatting sqref="E29:E35 J29:O35">
    <cfRule type="expression" dxfId="12" priority="10">
      <formula>ISERROR(E29)</formula>
    </cfRule>
  </conditionalFormatting>
  <conditionalFormatting sqref="J29:J35">
    <cfRule type="expression" dxfId="11" priority="9">
      <formula>ISERROR(J29)</formula>
    </cfRule>
  </conditionalFormatting>
  <conditionalFormatting sqref="K29:K35">
    <cfRule type="expression" dxfId="10" priority="8">
      <formula>ISERROR(K29)</formula>
    </cfRule>
  </conditionalFormatting>
  <conditionalFormatting sqref="I29:I35">
    <cfRule type="expression" dxfId="9" priority="7">
      <formula>ISERROR(I29)</formula>
    </cfRule>
  </conditionalFormatting>
  <conditionalFormatting sqref="I29:I35">
    <cfRule type="expression" dxfId="8" priority="6">
      <formula>ISERROR(I29)</formula>
    </cfRule>
  </conditionalFormatting>
  <conditionalFormatting sqref="Q29:Q35 U29:U35 W29:W35">
    <cfRule type="expression" dxfId="7" priority="5">
      <formula>ISERROR(Q29)</formula>
    </cfRule>
  </conditionalFormatting>
  <conditionalFormatting sqref="R29:R35">
    <cfRule type="expression" dxfId="6" priority="4">
      <formula>ISERROR(R29)</formula>
    </cfRule>
  </conditionalFormatting>
  <conditionalFormatting sqref="T29:T35">
    <cfRule type="expression" dxfId="5" priority="3">
      <formula>ISERROR(T29)</formula>
    </cfRule>
  </conditionalFormatting>
  <conditionalFormatting sqref="X36">
    <cfRule type="expression" dxfId="4" priority="1">
      <formula>ISERROR(X36)</formula>
    </cfRule>
  </conditionalFormatting>
  <conditionalFormatting sqref="J19:K19">
    <cfRule type="expression" dxfId="3" priority="12">
      <formula>$J$19=0</formula>
    </cfRule>
  </conditionalFormatting>
  <conditionalFormatting sqref="N19">
    <cfRule type="expression" dxfId="2" priority="11">
      <formula>$N$19=0</formula>
    </cfRule>
  </conditionalFormatting>
  <conditionalFormatting sqref="X29:X35">
    <cfRule type="expression" dxfId="1" priority="2">
      <formula>ISERROR(X29)</formula>
    </cfRule>
  </conditionalFormatting>
  <dataValidations disablePrompts="1" count="5">
    <dataValidation type="list" allowBlank="1" showInputMessage="1" showErrorMessage="1" sqref="V29:V35" xr:uid="{8CC3D08D-3E6F-4CCB-B0E0-3E94F74CB5FA}">
      <formula1>"No,Si"</formula1>
    </dataValidation>
    <dataValidation type="decimal" allowBlank="1" showInputMessage="1" showErrorMessage="1" errorTitle="Campo Descuento" error="Ingresar valores de porcentaje entre 1% y 100%." sqref="S29:S35" xr:uid="{9820399E-88BB-4409-9300-A239B15E761F}">
      <formula1>0</formula1>
      <formula2>1</formula2>
    </dataValidation>
    <dataValidation allowBlank="1" showInputMessage="1" showErrorMessage="1" sqref="L29:O35 L43:M43" xr:uid="{2ADFEE0A-E825-4C20-93D9-812DA1E1BCA5}"/>
    <dataValidation type="list" allowBlank="1" showInputMessage="1" showErrorMessage="1" sqref="E19:G19" xr:uid="{8194AEFA-3183-4743-946E-BFE08EDB58ED}">
      <formula1>Segmento</formula1>
    </dataValidation>
    <dataValidation type="date" operator="greaterThanOrEqual" allowBlank="1" showInputMessage="1" showErrorMessage="1" errorTitle="Valor no valido" error="La fecha ingresada no es válida, recuerde que debe ser por lo menos la fecha actual + 10 días hábiles." promptTitle="Fecha de inicio:" prompt="Debe contemplar los tiempos de cotización del proveedor, mínimo hoy + 10 días hábiles" sqref="E15:I15" xr:uid="{F6CD855C-122B-4D01-AA5F-B8822A93F30F}">
      <formula1>WORKDAY(TODAY(),10)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B91A3B8E-CBD3-4740-9F48-E98DD1637763}">
            <xm:f>'C:\Users\PATRIC~1.MAN\AppData\Local\Temp\7zO483B90E4\[Superintendencia_Nacional_de_Salud_-_158415_47978675.xlsm]SolCotizacion'!#REF!=0</xm:f>
            <x14:dxf>
              <font>
                <color rgb="FFF2F2F2"/>
              </font>
            </x14:dxf>
          </x14:cfRule>
          <xm:sqref>B23:C23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2647EBB-6A9E-44EC-9B8F-4B7CA361B90E}">
          <x14:formula1>
            <xm:f>'C:\Users\patricia.manosalva\Downloads\[Superintendencia_Nacional_de_Salud_-_158415_47978675.xlsm]Listas'!#REF!</xm:f>
          </x14:formula1>
          <xm:sqref>N26:P26 C29:D35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E6B9C-0D4B-4377-9948-1BE31BAFB9F2}">
  <dimension ref="A1:D5"/>
  <sheetViews>
    <sheetView tabSelected="1" workbookViewId="0">
      <selection activeCell="D12" sqref="D12"/>
    </sheetView>
  </sheetViews>
  <sheetFormatPr defaultColWidth="11.42578125" defaultRowHeight="15"/>
  <cols>
    <col min="1" max="1" width="20.140625" customWidth="1"/>
    <col min="2" max="3" width="17.42578125" customWidth="1"/>
    <col min="4" max="4" width="14.42578125" customWidth="1"/>
  </cols>
  <sheetData>
    <row r="1" spans="1:4" ht="15.75" thickBot="1"/>
    <row r="2" spans="1:4" ht="27.75" thickBot="1">
      <c r="A2" s="1"/>
      <c r="B2" s="8" t="s">
        <v>100</v>
      </c>
      <c r="C2" s="9" t="s">
        <v>9</v>
      </c>
      <c r="D2" s="10" t="s">
        <v>101</v>
      </c>
    </row>
    <row r="3" spans="1:4" ht="33.75" thickBot="1">
      <c r="A3" s="11" t="s">
        <v>102</v>
      </c>
      <c r="B3" s="12">
        <v>3282299635.3000002</v>
      </c>
      <c r="C3" s="12">
        <f>B3</f>
        <v>3282299635.3000002</v>
      </c>
      <c r="D3" s="146">
        <f>1-(C4/C3)</f>
        <v>1.9333470456971313E-2</v>
      </c>
    </row>
    <row r="4" spans="1:4" ht="38.25" customHeight="1" thickBot="1">
      <c r="A4" s="11" t="s">
        <v>103</v>
      </c>
      <c r="B4" s="13">
        <v>3218841392.27</v>
      </c>
      <c r="C4" s="12">
        <f>B4</f>
        <v>3218841392.27</v>
      </c>
      <c r="D4" s="147"/>
    </row>
    <row r="5" spans="1:4" ht="17.25" thickBot="1">
      <c r="A5" s="11" t="s">
        <v>104</v>
      </c>
      <c r="B5" s="12">
        <f>B3-B4</f>
        <v>63458243.03000021</v>
      </c>
      <c r="C5" s="12">
        <f>C3-C4</f>
        <v>63458243.03000021</v>
      </c>
      <c r="D5" s="148"/>
    </row>
  </sheetData>
  <mergeCells count="1">
    <mergeCell ref="D3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787532f8-44c0-495c-8a9a-d5a3c024c26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F654FC7B3F974DB7390BBC65CCC35B" ma:contentTypeVersion="15" ma:contentTypeDescription="Crear nuevo documento." ma:contentTypeScope="" ma:versionID="a062f8ffc18c03f1bf1609f2ae8811d8">
  <xsd:schema xmlns:xsd="http://www.w3.org/2001/XMLSchema" xmlns:xs="http://www.w3.org/2001/XMLSchema" xmlns:p="http://schemas.microsoft.com/office/2006/metadata/properties" xmlns:ns1="http://schemas.microsoft.com/sharepoint/v3" xmlns:ns3="83c88742-a37c-466a-8d3f-94996b9f7cb4" xmlns:ns4="787532f8-44c0-495c-8a9a-d5a3c024c263" targetNamespace="http://schemas.microsoft.com/office/2006/metadata/properties" ma:root="true" ma:fieldsID="84460c80ff967c65fd41206923112eae" ns1:_="" ns3:_="" ns4:_="">
    <xsd:import namespace="http://schemas.microsoft.com/sharepoint/v3"/>
    <xsd:import namespace="83c88742-a37c-466a-8d3f-94996b9f7cb4"/>
    <xsd:import namespace="787532f8-44c0-495c-8a9a-d5a3c024c26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88742-a37c-466a-8d3f-94996b9f7cb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532f8-44c0-495c-8a9a-d5a3c024c2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DF7F6B-D894-4FAB-9370-73AFE3D6E07F}"/>
</file>

<file path=customXml/itemProps2.xml><?xml version="1.0" encoding="utf-8"?>
<ds:datastoreItem xmlns:ds="http://schemas.openxmlformats.org/officeDocument/2006/customXml" ds:itemID="{CDD36C60-EC3A-41B1-85C7-2720F30131E9}"/>
</file>

<file path=customXml/itemProps3.xml><?xml version="1.0" encoding="utf-8"?>
<ds:datastoreItem xmlns:ds="http://schemas.openxmlformats.org/officeDocument/2006/customXml" ds:itemID="{AEF021C8-FF52-497B-92C7-C8ECDDCDCC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Manosalva Peña</dc:creator>
  <cp:keywords/>
  <dc:description/>
  <cp:lastModifiedBy>Patricia Manosalva Peña</cp:lastModifiedBy>
  <cp:revision/>
  <dcterms:created xsi:type="dcterms:W3CDTF">2023-10-04T21:07:56Z</dcterms:created>
  <dcterms:modified xsi:type="dcterms:W3CDTF">2023-10-11T18:52:41Z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0x01010082F654FC7B3F974DB7390BBC65CCC35B</vt:lpwstr>
  </property>
</Properties>
</file>