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sena4-my.sharepoint.com/personal/jbvilla_sena_edu_co/Documents/CTMA 2023/2_ASEO_CAFETERIA SEMESTRE I 2023/FACTURACION 2023/5_SOPORTE PAGO MANO DE OBRA MAYO 2023/Registros requeridos para facturar ASEAR Mayo/"/>
    </mc:Choice>
  </mc:AlternateContent>
  <xr:revisionPtr revIDLastSave="46" documentId="8_{BDCAE46E-995E-45F7-B4D0-7981CB67594C}" xr6:coauthVersionLast="47" xr6:coauthVersionMax="47" xr10:uidLastSave="{01370095-70EE-45A5-8FBC-CF7AE8D0FA63}"/>
  <bookViews>
    <workbookView xWindow="-120" yWindow="-120" windowWidth="20730" windowHeight="11160" xr2:uid="{00000000-000D-0000-FFFF-FFFF00000000}"/>
  </bookViews>
  <sheets>
    <sheet name="Mayo" sheetId="1" r:id="rId1"/>
  </sheets>
  <externalReferences>
    <externalReference r:id="rId2"/>
    <externalReference r:id="rId3"/>
  </externalReferences>
  <definedNames>
    <definedName name="_xlnm._FilterDatabase" localSheetId="0" hidden="1">Mayo!$A$1:$Q$233</definedName>
    <definedName name="_Key1" hidden="1">#REF!</definedName>
    <definedName name="_Order1" hidden="1">255</definedName>
    <definedName name="_Sort" hidden="1">#REF!</definedName>
    <definedName name="CARLOS" hidden="1">#REF!</definedName>
    <definedName name="Categoria">[1]Listas!$A$2:$A$5</definedName>
    <definedName name="Confirmacion">#REF!</definedName>
    <definedName name="Consulta_desde_msql_enlinea_1">#REF!</definedName>
    <definedName name="Consulta_desde_msql_enlinea_1_1">#REF!</definedName>
    <definedName name="Consulta_desde_msql_mirror_2">#REF!</definedName>
    <definedName name="ECONOMFAX" hidden="1">{"'dir.g'!$A$1","'Horarios'!$A$4:$D$5"}</definedName>
    <definedName name="GRAF" hidden="1">{"'dir.g'!$A$1","'Horarios'!$A$4:$D$5"}</definedName>
    <definedName name="HTML_CodePage" hidden="1">1252</definedName>
    <definedName name="HTML_Control" hidden="1">{"'dir.g'!$A$1","'Horarios'!$A$4:$D$5"}</definedName>
    <definedName name="HTML_Description" hidden="1">""</definedName>
    <definedName name="HTML_Email" hidden="1">""</definedName>
    <definedName name="HTML_Header" hidden="1">"dir.g"</definedName>
    <definedName name="HTML_LastUpdate" hidden="1">"28/01/03"</definedName>
    <definedName name="HTML_LineAfter" hidden="1">FALSE</definedName>
    <definedName name="HTML_LineBefore" hidden="1">FALSE</definedName>
    <definedName name="HTML_Name" hidden="1">"BANCAFE"</definedName>
    <definedName name="HTML_OBDlg2" hidden="1">TRUE</definedName>
    <definedName name="HTML_OBDlg4" hidden="1">TRUE</definedName>
    <definedName name="HTML_OS" hidden="1">0</definedName>
    <definedName name="HTML_PathFile" hidden="1">"E:\Dirtel.htm"</definedName>
    <definedName name="HTML_Title" hidden="1">"Dirtel2002"</definedName>
    <definedName name="PersonalTC">[2]Listas!$H$2:$H$12</definedName>
    <definedName name="QWE" hidden="1">#REF!</definedName>
    <definedName name="SS" hidden="1">{"'dir.g'!$A$1","'Horarios'!$A$4:$D$5"}</definedName>
    <definedName name="SSSS" hidden="1">{"'dir.g'!$A$1","'Horarios'!$A$4:$D$5"}</definedName>
    <definedName name="t" hidden="1">{"'dir.g'!$A$1","'Horarios'!$A$4:$D$5"}</definedName>
    <definedName name="TAT" hidden="1">{"'dir.g'!$A$1","'Horarios'!$A$4:$D$5"}</definedName>
    <definedName name="_xlnm.Print_Titles">#N/A</definedName>
    <definedName name="TS" hidden="1">{"'dir.g'!$A$1","'Horarios'!$A$4:$D$5"}</definedName>
    <definedName name="txc" hidden="1">{"'dir.g'!$A$1","'Horarios'!$A$4:$D$5"}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2" i="1" l="1"/>
  <c r="O162" i="1" s="1"/>
  <c r="P162" i="1" s="1"/>
  <c r="M122" i="1"/>
  <c r="O122" i="1" s="1"/>
  <c r="P122" i="1" s="1"/>
  <c r="N162" i="1" l="1"/>
  <c r="Q162" i="1" s="1"/>
  <c r="N122" i="1"/>
  <c r="Q122" i="1" s="1"/>
  <c r="M70" i="1"/>
  <c r="O70" i="1" l="1"/>
  <c r="P70" i="1" s="1"/>
  <c r="R70" i="1"/>
  <c r="S70" i="1" s="1"/>
  <c r="N70" i="1"/>
  <c r="Q70" i="1" l="1"/>
  <c r="M15" i="1" l="1"/>
  <c r="M14" i="1"/>
  <c r="N14" i="1" s="1"/>
  <c r="O14" i="1" l="1"/>
  <c r="P14" i="1" s="1"/>
  <c r="Q14" i="1" s="1"/>
  <c r="M18" i="1"/>
  <c r="M216" i="1" l="1"/>
  <c r="M215" i="1"/>
  <c r="M227" i="1"/>
  <c r="M7" i="1" l="1"/>
  <c r="M17" i="1"/>
  <c r="N7" i="1" l="1"/>
  <c r="O7" i="1"/>
  <c r="P7" i="1" s="1"/>
  <c r="M72" i="1"/>
  <c r="R72" i="1" s="1"/>
  <c r="M35" i="1"/>
  <c r="O35" i="1" l="1"/>
  <c r="P35" i="1" s="1"/>
  <c r="T72" i="1"/>
  <c r="U72" i="1" s="1"/>
  <c r="S72" i="1"/>
  <c r="O72" i="1"/>
  <c r="P72" i="1" s="1"/>
  <c r="Q7" i="1"/>
  <c r="N72" i="1"/>
  <c r="N35" i="1"/>
  <c r="V72" i="1" l="1"/>
  <c r="Q35" i="1"/>
  <c r="Q72" i="1"/>
  <c r="M217" i="1"/>
  <c r="M148" i="1"/>
  <c r="M140" i="1"/>
  <c r="N140" i="1" s="1"/>
  <c r="M218" i="1"/>
  <c r="M226" i="1"/>
  <c r="M228" i="1"/>
  <c r="M24" i="1"/>
  <c r="M6" i="1"/>
  <c r="M13" i="1"/>
  <c r="O140" i="1" l="1"/>
  <c r="P140" i="1" s="1"/>
  <c r="Q140" i="1" s="1"/>
  <c r="M131" i="1"/>
  <c r="N131" i="1" s="1"/>
  <c r="M100" i="1"/>
  <c r="O100" i="1" s="1"/>
  <c r="P100" i="1" s="1"/>
  <c r="M59" i="1"/>
  <c r="O59" i="1" s="1"/>
  <c r="P59" i="1" s="1"/>
  <c r="O131" i="1" l="1"/>
  <c r="P131" i="1" s="1"/>
  <c r="Q131" i="1" s="1"/>
  <c r="N100" i="1"/>
  <c r="Q100" i="1" s="1"/>
  <c r="N59" i="1"/>
  <c r="Q59" i="1" s="1"/>
  <c r="M46" i="1" l="1"/>
  <c r="N46" i="1" s="1"/>
  <c r="O46" i="1" l="1"/>
  <c r="P46" i="1" s="1"/>
  <c r="Q46" i="1" s="1"/>
  <c r="M229" i="1"/>
  <c r="R227" i="1" s="1"/>
  <c r="M58" i="1"/>
  <c r="M4" i="1"/>
  <c r="M8" i="1"/>
  <c r="M224" i="1"/>
  <c r="N224" i="1" s="1"/>
  <c r="M211" i="1"/>
  <c r="O211" i="1" s="1"/>
  <c r="P211" i="1" s="1"/>
  <c r="M202" i="1"/>
  <c r="N202" i="1" s="1"/>
  <c r="M195" i="1"/>
  <c r="O195" i="1" s="1"/>
  <c r="P195" i="1" s="1"/>
  <c r="O148" i="1"/>
  <c r="P148" i="1" s="1"/>
  <c r="M99" i="1"/>
  <c r="N99" i="1" s="1"/>
  <c r="M81" i="1"/>
  <c r="O81" i="1" s="1"/>
  <c r="P81" i="1" s="1"/>
  <c r="M69" i="1"/>
  <c r="O69" i="1" s="1"/>
  <c r="P69" i="1" s="1"/>
  <c r="M68" i="1"/>
  <c r="M67" i="1"/>
  <c r="R67" i="1" s="1"/>
  <c r="S67" i="1" s="1"/>
  <c r="M57" i="1"/>
  <c r="O57" i="1" s="1"/>
  <c r="P57" i="1" s="1"/>
  <c r="M63" i="1"/>
  <c r="M64" i="1"/>
  <c r="M50" i="1"/>
  <c r="O50" i="1" s="1"/>
  <c r="P50" i="1" s="1"/>
  <c r="R68" i="1" l="1"/>
  <c r="O8" i="1"/>
  <c r="P8" i="1" s="1"/>
  <c r="O68" i="1"/>
  <c r="P68" i="1" s="1"/>
  <c r="O202" i="1"/>
  <c r="P202" i="1" s="1"/>
  <c r="Q202" i="1" s="1"/>
  <c r="N8" i="1"/>
  <c r="N148" i="1"/>
  <c r="Q148" i="1" s="1"/>
  <c r="N211" i="1"/>
  <c r="Q211" i="1" s="1"/>
  <c r="N195" i="1"/>
  <c r="Q195" i="1" s="1"/>
  <c r="O224" i="1"/>
  <c r="P224" i="1" s="1"/>
  <c r="Q224" i="1" s="1"/>
  <c r="N81" i="1"/>
  <c r="Q81" i="1" s="1"/>
  <c r="T67" i="1"/>
  <c r="U67" i="1" s="1"/>
  <c r="N57" i="1"/>
  <c r="Q57" i="1" s="1"/>
  <c r="N50" i="1"/>
  <c r="Q50" i="1" s="1"/>
  <c r="N63" i="1"/>
  <c r="O67" i="1"/>
  <c r="P67" i="1" s="1"/>
  <c r="N67" i="1"/>
  <c r="O63" i="1"/>
  <c r="P63" i="1" s="1"/>
  <c r="O99" i="1"/>
  <c r="P99" i="1" s="1"/>
  <c r="Q99" i="1" s="1"/>
  <c r="N69" i="1"/>
  <c r="Q69" i="1" s="1"/>
  <c r="N68" i="1"/>
  <c r="Q8" i="1" l="1"/>
  <c r="Q68" i="1"/>
  <c r="Q67" i="1"/>
  <c r="Q63" i="1"/>
  <c r="V67" i="1"/>
  <c r="T68" i="1"/>
  <c r="U68" i="1" s="1"/>
  <c r="S68" i="1"/>
  <c r="M222" i="1"/>
  <c r="V68" i="1" l="1"/>
  <c r="O17" i="1"/>
  <c r="P17" i="1" s="1"/>
  <c r="N17" i="1"/>
  <c r="M132" i="1"/>
  <c r="M225" i="1"/>
  <c r="M221" i="1"/>
  <c r="O221" i="1" s="1"/>
  <c r="P221" i="1" s="1"/>
  <c r="M212" i="1"/>
  <c r="O212" i="1" s="1"/>
  <c r="P212" i="1" s="1"/>
  <c r="M209" i="1"/>
  <c r="O209" i="1" s="1"/>
  <c r="P209" i="1" s="1"/>
  <c r="M207" i="1"/>
  <c r="O207" i="1" s="1"/>
  <c r="P207" i="1" s="1"/>
  <c r="M206" i="1"/>
  <c r="O206" i="1" s="1"/>
  <c r="P206" i="1" s="1"/>
  <c r="M198" i="1"/>
  <c r="M197" i="1"/>
  <c r="O197" i="1" s="1"/>
  <c r="P197" i="1" s="1"/>
  <c r="M41" i="1"/>
  <c r="M196" i="1"/>
  <c r="M186" i="1"/>
  <c r="M184" i="1"/>
  <c r="N184" i="1" s="1"/>
  <c r="M183" i="1"/>
  <c r="N183" i="1" s="1"/>
  <c r="M182" i="1"/>
  <c r="O182" i="1" s="1"/>
  <c r="P182" i="1" s="1"/>
  <c r="M181" i="1"/>
  <c r="O181" i="1" s="1"/>
  <c r="P181" i="1" s="1"/>
  <c r="M179" i="1"/>
  <c r="O179" i="1" s="1"/>
  <c r="P179" i="1" s="1"/>
  <c r="M177" i="1"/>
  <c r="N177" i="1" s="1"/>
  <c r="M176" i="1"/>
  <c r="O176" i="1" s="1"/>
  <c r="P176" i="1" s="1"/>
  <c r="M175" i="1"/>
  <c r="O175" i="1" s="1"/>
  <c r="P175" i="1" s="1"/>
  <c r="M171" i="1"/>
  <c r="O171" i="1" s="1"/>
  <c r="P171" i="1" s="1"/>
  <c r="M170" i="1"/>
  <c r="M147" i="1"/>
  <c r="O147" i="1" s="1"/>
  <c r="P147" i="1" s="1"/>
  <c r="M146" i="1"/>
  <c r="O146" i="1" s="1"/>
  <c r="P146" i="1" s="1"/>
  <c r="M142" i="1"/>
  <c r="O142" i="1" s="1"/>
  <c r="P142" i="1" s="1"/>
  <c r="M138" i="1"/>
  <c r="M124" i="1"/>
  <c r="O124" i="1" s="1"/>
  <c r="P124" i="1" s="1"/>
  <c r="M118" i="1"/>
  <c r="M109" i="1"/>
  <c r="M106" i="1"/>
  <c r="O106" i="1" s="1"/>
  <c r="P106" i="1" s="1"/>
  <c r="M104" i="1"/>
  <c r="M97" i="1"/>
  <c r="M96" i="1"/>
  <c r="R96" i="1" s="1"/>
  <c r="M94" i="1"/>
  <c r="M89" i="1"/>
  <c r="O89" i="1" s="1"/>
  <c r="P89" i="1" s="1"/>
  <c r="M88" i="1"/>
  <c r="M84" i="1"/>
  <c r="N84" i="1" s="1"/>
  <c r="M82" i="1"/>
  <c r="M60" i="1"/>
  <c r="M56" i="1"/>
  <c r="M48" i="1"/>
  <c r="O48" i="1" s="1"/>
  <c r="P48" i="1" s="1"/>
  <c r="M45" i="1"/>
  <c r="O45" i="1" s="1"/>
  <c r="P45" i="1" s="1"/>
  <c r="M44" i="1"/>
  <c r="N44" i="1" s="1"/>
  <c r="M31" i="1"/>
  <c r="O31" i="1" s="1"/>
  <c r="P31" i="1" s="1"/>
  <c r="M40" i="1"/>
  <c r="O40" i="1" s="1"/>
  <c r="P40" i="1" s="1"/>
  <c r="M30" i="1"/>
  <c r="M47" i="1"/>
  <c r="N47" i="1" s="1"/>
  <c r="M36" i="1"/>
  <c r="M34" i="1"/>
  <c r="M20" i="1"/>
  <c r="N20" i="1" s="1"/>
  <c r="N18" i="1"/>
  <c r="M3" i="1"/>
  <c r="M16" i="1"/>
  <c r="M21" i="1"/>
  <c r="M223" i="1"/>
  <c r="R223" i="1" s="1"/>
  <c r="N222" i="1"/>
  <c r="M220" i="1"/>
  <c r="O220" i="1" s="1"/>
  <c r="P220" i="1" s="1"/>
  <c r="M219" i="1"/>
  <c r="O218" i="1"/>
  <c r="P218" i="1" s="1"/>
  <c r="N217" i="1"/>
  <c r="O216" i="1"/>
  <c r="P216" i="1" s="1"/>
  <c r="M214" i="1"/>
  <c r="O214" i="1" s="1"/>
  <c r="P214" i="1" s="1"/>
  <c r="M213" i="1"/>
  <c r="N213" i="1" s="1"/>
  <c r="M210" i="1"/>
  <c r="M208" i="1"/>
  <c r="R208" i="1" s="1"/>
  <c r="M205" i="1"/>
  <c r="O205" i="1" s="1"/>
  <c r="P205" i="1" s="1"/>
  <c r="M204" i="1"/>
  <c r="N204" i="1" s="1"/>
  <c r="M203" i="1"/>
  <c r="M201" i="1"/>
  <c r="O201" i="1" s="1"/>
  <c r="P201" i="1" s="1"/>
  <c r="M200" i="1"/>
  <c r="M199" i="1"/>
  <c r="M194" i="1"/>
  <c r="O194" i="1" s="1"/>
  <c r="P194" i="1" s="1"/>
  <c r="M193" i="1"/>
  <c r="N193" i="1" s="1"/>
  <c r="M192" i="1"/>
  <c r="O192" i="1" s="1"/>
  <c r="P192" i="1" s="1"/>
  <c r="M191" i="1"/>
  <c r="M190" i="1"/>
  <c r="M189" i="1"/>
  <c r="M188" i="1"/>
  <c r="O188" i="1" s="1"/>
  <c r="P188" i="1" s="1"/>
  <c r="M187" i="1"/>
  <c r="M185" i="1"/>
  <c r="R185" i="1" s="1"/>
  <c r="M178" i="1"/>
  <c r="N178" i="1" s="1"/>
  <c r="M174" i="1"/>
  <c r="O174" i="1" s="1"/>
  <c r="P174" i="1" s="1"/>
  <c r="M173" i="1"/>
  <c r="M172" i="1"/>
  <c r="M169" i="1"/>
  <c r="O169" i="1" s="1"/>
  <c r="P169" i="1" s="1"/>
  <c r="M168" i="1"/>
  <c r="M167" i="1"/>
  <c r="O167" i="1" s="1"/>
  <c r="P167" i="1" s="1"/>
  <c r="M166" i="1"/>
  <c r="N166" i="1" s="1"/>
  <c r="M165" i="1"/>
  <c r="M164" i="1"/>
  <c r="O164" i="1" s="1"/>
  <c r="P164" i="1" s="1"/>
  <c r="M163" i="1"/>
  <c r="O163" i="1" s="1"/>
  <c r="P163" i="1" s="1"/>
  <c r="M161" i="1"/>
  <c r="N161" i="1" s="1"/>
  <c r="M160" i="1"/>
  <c r="M159" i="1"/>
  <c r="M180" i="1"/>
  <c r="O180" i="1" s="1"/>
  <c r="P180" i="1" s="1"/>
  <c r="M158" i="1"/>
  <c r="O158" i="1" s="1"/>
  <c r="P158" i="1" s="1"/>
  <c r="M157" i="1"/>
  <c r="M156" i="1"/>
  <c r="O156" i="1" s="1"/>
  <c r="P156" i="1" s="1"/>
  <c r="M155" i="1"/>
  <c r="O155" i="1" s="1"/>
  <c r="P155" i="1" s="1"/>
  <c r="M154" i="1"/>
  <c r="N154" i="1" s="1"/>
  <c r="M153" i="1"/>
  <c r="M152" i="1"/>
  <c r="O152" i="1" s="1"/>
  <c r="P152" i="1" s="1"/>
  <c r="M151" i="1"/>
  <c r="M150" i="1"/>
  <c r="N150" i="1" s="1"/>
  <c r="M149" i="1"/>
  <c r="R148" i="1" s="1"/>
  <c r="M145" i="1"/>
  <c r="O145" i="1" s="1"/>
  <c r="P145" i="1" s="1"/>
  <c r="M144" i="1"/>
  <c r="O144" i="1" s="1"/>
  <c r="P144" i="1" s="1"/>
  <c r="M143" i="1"/>
  <c r="N143" i="1" s="1"/>
  <c r="M141" i="1"/>
  <c r="M139" i="1"/>
  <c r="M137" i="1"/>
  <c r="O137" i="1" s="1"/>
  <c r="P137" i="1" s="1"/>
  <c r="M136" i="1"/>
  <c r="O136" i="1" s="1"/>
  <c r="P136" i="1" s="1"/>
  <c r="M135" i="1"/>
  <c r="M134" i="1"/>
  <c r="M133" i="1"/>
  <c r="M130" i="1"/>
  <c r="M129" i="1"/>
  <c r="O129" i="1" s="1"/>
  <c r="P129" i="1" s="1"/>
  <c r="M128" i="1"/>
  <c r="N128" i="1" s="1"/>
  <c r="M127" i="1"/>
  <c r="O127" i="1" s="1"/>
  <c r="P127" i="1" s="1"/>
  <c r="M126" i="1"/>
  <c r="M125" i="1"/>
  <c r="O125" i="1" s="1"/>
  <c r="P125" i="1" s="1"/>
  <c r="M123" i="1"/>
  <c r="O123" i="1" s="1"/>
  <c r="P123" i="1" s="1"/>
  <c r="M121" i="1"/>
  <c r="O121" i="1" s="1"/>
  <c r="P121" i="1" s="1"/>
  <c r="M120" i="1"/>
  <c r="M119" i="1"/>
  <c r="O119" i="1" s="1"/>
  <c r="P119" i="1" s="1"/>
  <c r="M117" i="1"/>
  <c r="O117" i="1" s="1"/>
  <c r="P117" i="1" s="1"/>
  <c r="M116" i="1"/>
  <c r="N116" i="1" s="1"/>
  <c r="M115" i="1"/>
  <c r="M114" i="1"/>
  <c r="M113" i="1"/>
  <c r="M112" i="1"/>
  <c r="R112" i="1" s="1"/>
  <c r="M111" i="1"/>
  <c r="R111" i="1" s="1"/>
  <c r="M110" i="1"/>
  <c r="M108" i="1"/>
  <c r="O108" i="1" s="1"/>
  <c r="P108" i="1" s="1"/>
  <c r="M107" i="1"/>
  <c r="M105" i="1"/>
  <c r="M103" i="1"/>
  <c r="R103" i="1" s="1"/>
  <c r="M102" i="1"/>
  <c r="R102" i="1" s="1"/>
  <c r="M101" i="1"/>
  <c r="M98" i="1"/>
  <c r="M95" i="1"/>
  <c r="M90" i="1"/>
  <c r="M93" i="1"/>
  <c r="M92" i="1"/>
  <c r="M91" i="1"/>
  <c r="N91" i="1" s="1"/>
  <c r="M87" i="1"/>
  <c r="M86" i="1"/>
  <c r="M85" i="1"/>
  <c r="O85" i="1" s="1"/>
  <c r="P85" i="1" s="1"/>
  <c r="M83" i="1"/>
  <c r="N83" i="1" s="1"/>
  <c r="M80" i="1"/>
  <c r="O80" i="1" s="1"/>
  <c r="P80" i="1" s="1"/>
  <c r="M79" i="1"/>
  <c r="M78" i="1"/>
  <c r="N78" i="1" s="1"/>
  <c r="M77" i="1"/>
  <c r="M76" i="1"/>
  <c r="M75" i="1"/>
  <c r="M74" i="1"/>
  <c r="M73" i="1"/>
  <c r="R73" i="1" s="1"/>
  <c r="M71" i="1"/>
  <c r="R71" i="1" s="1"/>
  <c r="M66" i="1"/>
  <c r="O58" i="1"/>
  <c r="P58" i="1" s="1"/>
  <c r="M62" i="1"/>
  <c r="N62" i="1" s="1"/>
  <c r="M61" i="1"/>
  <c r="O61" i="1" s="1"/>
  <c r="P61" i="1" s="1"/>
  <c r="M65" i="1"/>
  <c r="R65" i="1" s="1"/>
  <c r="O64" i="1"/>
  <c r="P64" i="1" s="1"/>
  <c r="M55" i="1"/>
  <c r="R55" i="1" s="1"/>
  <c r="M54" i="1"/>
  <c r="M53" i="1"/>
  <c r="O53" i="1" s="1"/>
  <c r="P53" i="1" s="1"/>
  <c r="M52" i="1"/>
  <c r="N52" i="1" s="1"/>
  <c r="M51" i="1"/>
  <c r="O51" i="1" s="1"/>
  <c r="P51" i="1" s="1"/>
  <c r="M49" i="1"/>
  <c r="M29" i="1"/>
  <c r="M42" i="1"/>
  <c r="N42" i="1" s="1"/>
  <c r="M33" i="1"/>
  <c r="O33" i="1" s="1"/>
  <c r="P33" i="1" s="1"/>
  <c r="M32" i="1"/>
  <c r="M38" i="1"/>
  <c r="O38" i="1" s="1"/>
  <c r="P38" i="1" s="1"/>
  <c r="M37" i="1"/>
  <c r="M39" i="1"/>
  <c r="M43" i="1"/>
  <c r="M28" i="1"/>
  <c r="O28" i="1" s="1"/>
  <c r="P28" i="1" s="1"/>
  <c r="M27" i="1"/>
  <c r="M26" i="1"/>
  <c r="M25" i="1"/>
  <c r="M5" i="1"/>
  <c r="M22" i="1"/>
  <c r="M10" i="1"/>
  <c r="N10" i="1" s="1"/>
  <c r="M19" i="1"/>
  <c r="M12" i="1"/>
  <c r="M23" i="1"/>
  <c r="O23" i="1" s="1"/>
  <c r="P23" i="1" s="1"/>
  <c r="M9" i="1"/>
  <c r="R8" i="1" s="1"/>
  <c r="M2" i="1"/>
  <c r="O15" i="1"/>
  <c r="P15" i="1" s="1"/>
  <c r="M11" i="1"/>
  <c r="N13" i="1"/>
  <c r="R187" i="1" l="1"/>
  <c r="R189" i="1"/>
  <c r="O3" i="1"/>
  <c r="P3" i="1" s="1"/>
  <c r="R16" i="1"/>
  <c r="O132" i="1"/>
  <c r="P132" i="1" s="1"/>
  <c r="N132" i="1"/>
  <c r="N5" i="1"/>
  <c r="R74" i="1"/>
  <c r="R97" i="1"/>
  <c r="T97" i="1" s="1"/>
  <c r="U97" i="1" s="1"/>
  <c r="R198" i="1"/>
  <c r="N12" i="1"/>
  <c r="R12" i="1"/>
  <c r="T65" i="1"/>
  <c r="U65" i="1" s="1"/>
  <c r="S65" i="1"/>
  <c r="R86" i="1"/>
  <c r="R133" i="1"/>
  <c r="T133" i="1" s="1"/>
  <c r="U133" i="1" s="1"/>
  <c r="R60" i="1"/>
  <c r="R109" i="1"/>
  <c r="R35" i="1"/>
  <c r="S35" i="1" s="1"/>
  <c r="R2" i="1"/>
  <c r="R25" i="1"/>
  <c r="T25" i="1" s="1"/>
  <c r="U25" i="1" s="1"/>
  <c r="R49" i="1"/>
  <c r="T49" i="1" s="1"/>
  <c r="U49" i="1" s="1"/>
  <c r="R113" i="1"/>
  <c r="T113" i="1" s="1"/>
  <c r="U113" i="1" s="1"/>
  <c r="R168" i="1"/>
  <c r="R94" i="1"/>
  <c r="N41" i="1"/>
  <c r="R41" i="1"/>
  <c r="S41" i="1" s="1"/>
  <c r="O21" i="1"/>
  <c r="P21" i="1" s="1"/>
  <c r="T55" i="1"/>
  <c r="U55" i="1" s="1"/>
  <c r="Q17" i="1"/>
  <c r="T185" i="1"/>
  <c r="U185" i="1" s="1"/>
  <c r="O94" i="1"/>
  <c r="P94" i="1" s="1"/>
  <c r="S94" i="1"/>
  <c r="O39" i="1"/>
  <c r="P39" i="1" s="1"/>
  <c r="O36" i="1"/>
  <c r="P36" i="1" s="1"/>
  <c r="N65" i="1"/>
  <c r="O9" i="1"/>
  <c r="P9" i="1" s="1"/>
  <c r="O11" i="1"/>
  <c r="P11" i="1" s="1"/>
  <c r="S227" i="1"/>
  <c r="S73" i="1"/>
  <c r="T73" i="1"/>
  <c r="U73" i="1" s="1"/>
  <c r="T70" i="1"/>
  <c r="U70" i="1" s="1"/>
  <c r="T102" i="1"/>
  <c r="U102" i="1" s="1"/>
  <c r="S102" i="1"/>
  <c r="T71" i="1"/>
  <c r="U71" i="1" s="1"/>
  <c r="S71" i="1"/>
  <c r="S111" i="1"/>
  <c r="T111" i="1"/>
  <c r="U111" i="1" s="1"/>
  <c r="O198" i="1"/>
  <c r="P198" i="1" s="1"/>
  <c r="T112" i="1"/>
  <c r="U112" i="1" s="1"/>
  <c r="S112" i="1"/>
  <c r="T96" i="1"/>
  <c r="U96" i="1" s="1"/>
  <c r="S96" i="1"/>
  <c r="O60" i="1"/>
  <c r="P60" i="1" s="1"/>
  <c r="N37" i="1"/>
  <c r="N25" i="1"/>
  <c r="N32" i="1"/>
  <c r="N66" i="1"/>
  <c r="O134" i="1"/>
  <c r="P134" i="1" s="1"/>
  <c r="O104" i="1"/>
  <c r="P104" i="1" s="1"/>
  <c r="O19" i="1"/>
  <c r="P19" i="1" s="1"/>
  <c r="O75" i="1"/>
  <c r="P75" i="1" s="1"/>
  <c r="N98" i="1"/>
  <c r="O199" i="1"/>
  <c r="P199" i="1" s="1"/>
  <c r="O210" i="1"/>
  <c r="P210" i="1" s="1"/>
  <c r="O227" i="1"/>
  <c r="P227" i="1" s="1"/>
  <c r="O16" i="1"/>
  <c r="P16" i="1" s="1"/>
  <c r="O34" i="1"/>
  <c r="P34" i="1" s="1"/>
  <c r="O30" i="1"/>
  <c r="P30" i="1" s="1"/>
  <c r="O82" i="1"/>
  <c r="P82" i="1" s="1"/>
  <c r="N138" i="1"/>
  <c r="N170" i="1"/>
  <c r="N49" i="1"/>
  <c r="O26" i="1"/>
  <c r="P26" i="1" s="1"/>
  <c r="N74" i="1"/>
  <c r="O103" i="1"/>
  <c r="P103" i="1" s="1"/>
  <c r="O110" i="1"/>
  <c r="P110" i="1" s="1"/>
  <c r="O196" i="1"/>
  <c r="P196" i="1" s="1"/>
  <c r="O6" i="1"/>
  <c r="P6" i="1" s="1"/>
  <c r="O24" i="1"/>
  <c r="P24" i="1" s="1"/>
  <c r="O112" i="1"/>
  <c r="P112" i="1" s="1"/>
  <c r="N172" i="1"/>
  <c r="N189" i="1"/>
  <c r="N200" i="1"/>
  <c r="O228" i="1"/>
  <c r="P228" i="1" s="1"/>
  <c r="N96" i="1"/>
  <c r="N109" i="1"/>
  <c r="O225" i="1"/>
  <c r="P225" i="1" s="1"/>
  <c r="O90" i="1"/>
  <c r="P90" i="1" s="1"/>
  <c r="O102" i="1"/>
  <c r="P102" i="1" s="1"/>
  <c r="O113" i="1"/>
  <c r="P113" i="1" s="1"/>
  <c r="O133" i="1"/>
  <c r="P133" i="1" s="1"/>
  <c r="O151" i="1"/>
  <c r="P151" i="1" s="1"/>
  <c r="O185" i="1"/>
  <c r="P185" i="1" s="1"/>
  <c r="O190" i="1"/>
  <c r="P190" i="1" s="1"/>
  <c r="O223" i="1"/>
  <c r="P223" i="1" s="1"/>
  <c r="N56" i="1"/>
  <c r="O88" i="1"/>
  <c r="P88" i="1" s="1"/>
  <c r="O97" i="1"/>
  <c r="P97" i="1" s="1"/>
  <c r="O118" i="1"/>
  <c r="P118" i="1" s="1"/>
  <c r="O186" i="1"/>
  <c r="P186" i="1" s="1"/>
  <c r="O229" i="1"/>
  <c r="P229" i="1" s="1"/>
  <c r="N223" i="1"/>
  <c r="N180" i="1"/>
  <c r="Q180" i="1" s="1"/>
  <c r="N38" i="1"/>
  <c r="Q38" i="1" s="1"/>
  <c r="N228" i="1"/>
  <c r="O84" i="1"/>
  <c r="P84" i="1" s="1"/>
  <c r="Q84" i="1" s="1"/>
  <c r="N94" i="1"/>
  <c r="O128" i="1"/>
  <c r="P128" i="1" s="1"/>
  <c r="Q128" i="1" s="1"/>
  <c r="O18" i="1"/>
  <c r="P18" i="1" s="1"/>
  <c r="Q18" i="1" s="1"/>
  <c r="N197" i="1"/>
  <c r="Q197" i="1" s="1"/>
  <c r="N221" i="1"/>
  <c r="Q221" i="1" s="1"/>
  <c r="N108" i="1"/>
  <c r="Q108" i="1" s="1"/>
  <c r="N133" i="1"/>
  <c r="O154" i="1"/>
  <c r="P154" i="1" s="1"/>
  <c r="Q154" i="1" s="1"/>
  <c r="N16" i="1"/>
  <c r="N142" i="1"/>
  <c r="Q142" i="1" s="1"/>
  <c r="O183" i="1"/>
  <c r="P183" i="1" s="1"/>
  <c r="Q183" i="1" s="1"/>
  <c r="N186" i="1"/>
  <c r="N33" i="1"/>
  <c r="Q33" i="1" s="1"/>
  <c r="N85" i="1"/>
  <c r="Q85" i="1" s="1"/>
  <c r="O116" i="1"/>
  <c r="P116" i="1" s="1"/>
  <c r="Q116" i="1" s="1"/>
  <c r="N175" i="1"/>
  <c r="Q175" i="1" s="1"/>
  <c r="N225" i="1"/>
  <c r="O5" i="1"/>
  <c r="P5" i="1" s="1"/>
  <c r="O74" i="1"/>
  <c r="P74" i="1" s="1"/>
  <c r="N123" i="1"/>
  <c r="Q123" i="1" s="1"/>
  <c r="N194" i="1"/>
  <c r="Q194" i="1" s="1"/>
  <c r="O217" i="1"/>
  <c r="P217" i="1" s="1"/>
  <c r="Q217" i="1" s="1"/>
  <c r="N21" i="1"/>
  <c r="O20" i="1"/>
  <c r="P20" i="1" s="1"/>
  <c r="Q20" i="1" s="1"/>
  <c r="N45" i="1"/>
  <c r="Q45" i="1" s="1"/>
  <c r="O56" i="1"/>
  <c r="P56" i="1" s="1"/>
  <c r="N97" i="1"/>
  <c r="O109" i="1"/>
  <c r="P109" i="1" s="1"/>
  <c r="O184" i="1"/>
  <c r="P184" i="1" s="1"/>
  <c r="Q184" i="1" s="1"/>
  <c r="N198" i="1"/>
  <c r="N209" i="1"/>
  <c r="Q209" i="1" s="1"/>
  <c r="N158" i="1"/>
  <c r="Q158" i="1" s="1"/>
  <c r="N30" i="1"/>
  <c r="N229" i="1"/>
  <c r="N11" i="1"/>
  <c r="O52" i="1"/>
  <c r="P52" i="1" s="1"/>
  <c r="Q52" i="1" s="1"/>
  <c r="N58" i="1"/>
  <c r="Q58" i="1" s="1"/>
  <c r="O78" i="1"/>
  <c r="P78" i="1" s="1"/>
  <c r="Q78" i="1" s="1"/>
  <c r="N80" i="1"/>
  <c r="Q80" i="1" s="1"/>
  <c r="N102" i="1"/>
  <c r="N121" i="1"/>
  <c r="Q121" i="1" s="1"/>
  <c r="O143" i="1"/>
  <c r="P143" i="1" s="1"/>
  <c r="Q143" i="1" s="1"/>
  <c r="N163" i="1"/>
  <c r="Q163" i="1" s="1"/>
  <c r="N174" i="1"/>
  <c r="Q174" i="1" s="1"/>
  <c r="N192" i="1"/>
  <c r="Q192" i="1" s="1"/>
  <c r="N34" i="1"/>
  <c r="O44" i="1"/>
  <c r="P44" i="1" s="1"/>
  <c r="Q44" i="1" s="1"/>
  <c r="N82" i="1"/>
  <c r="N88" i="1"/>
  <c r="O138" i="1"/>
  <c r="P138" i="1" s="1"/>
  <c r="N171" i="1"/>
  <c r="Q171" i="1" s="1"/>
  <c r="N181" i="1"/>
  <c r="Q181" i="1" s="1"/>
  <c r="O41" i="1"/>
  <c r="P41" i="1" s="1"/>
  <c r="N212" i="1"/>
  <c r="Q212" i="1" s="1"/>
  <c r="O12" i="1"/>
  <c r="P12" i="1" s="1"/>
  <c r="N61" i="1"/>
  <c r="Q61" i="1" s="1"/>
  <c r="O98" i="1"/>
  <c r="P98" i="1" s="1"/>
  <c r="O150" i="1"/>
  <c r="P150" i="1" s="1"/>
  <c r="Q150" i="1" s="1"/>
  <c r="O47" i="1"/>
  <c r="P47" i="1" s="1"/>
  <c r="Q47" i="1" s="1"/>
  <c r="O96" i="1"/>
  <c r="P96" i="1" s="1"/>
  <c r="N118" i="1"/>
  <c r="O170" i="1"/>
  <c r="P170" i="1" s="1"/>
  <c r="N179" i="1"/>
  <c r="Q179" i="1" s="1"/>
  <c r="N207" i="1"/>
  <c r="Q207" i="1" s="1"/>
  <c r="O25" i="1"/>
  <c r="P25" i="1" s="1"/>
  <c r="N188" i="1"/>
  <c r="Q188" i="1" s="1"/>
  <c r="N31" i="1"/>
  <c r="Q31" i="1" s="1"/>
  <c r="N146" i="1"/>
  <c r="Q146" i="1" s="1"/>
  <c r="O177" i="1"/>
  <c r="P177" i="1" s="1"/>
  <c r="Q177" i="1" s="1"/>
  <c r="N3" i="1"/>
  <c r="N36" i="1"/>
  <c r="N40" i="1"/>
  <c r="Q40" i="1" s="1"/>
  <c r="N48" i="1"/>
  <c r="Q48" i="1" s="1"/>
  <c r="N60" i="1"/>
  <c r="N89" i="1"/>
  <c r="Q89" i="1" s="1"/>
  <c r="N104" i="1"/>
  <c r="N124" i="1"/>
  <c r="Q124" i="1" s="1"/>
  <c r="N147" i="1"/>
  <c r="Q147" i="1" s="1"/>
  <c r="N176" i="1"/>
  <c r="Q176" i="1" s="1"/>
  <c r="N182" i="1"/>
  <c r="Q182" i="1" s="1"/>
  <c r="N196" i="1"/>
  <c r="N206" i="1"/>
  <c r="Q206" i="1" s="1"/>
  <c r="N106" i="1"/>
  <c r="Q106" i="1" s="1"/>
  <c r="O22" i="1"/>
  <c r="P22" i="1" s="1"/>
  <c r="N22" i="1"/>
  <c r="O29" i="1"/>
  <c r="P29" i="1" s="1"/>
  <c r="N29" i="1"/>
  <c r="O73" i="1"/>
  <c r="P73" i="1" s="1"/>
  <c r="N73" i="1"/>
  <c r="O79" i="1"/>
  <c r="P79" i="1" s="1"/>
  <c r="N79" i="1"/>
  <c r="O2" i="1"/>
  <c r="P2" i="1" s="1"/>
  <c r="N2" i="1"/>
  <c r="N43" i="1"/>
  <c r="O43" i="1"/>
  <c r="P43" i="1" s="1"/>
  <c r="N54" i="1"/>
  <c r="O54" i="1"/>
  <c r="P54" i="1" s="1"/>
  <c r="O77" i="1"/>
  <c r="P77" i="1" s="1"/>
  <c r="N77" i="1"/>
  <c r="O87" i="1"/>
  <c r="P87" i="1" s="1"/>
  <c r="N87" i="1"/>
  <c r="O71" i="1"/>
  <c r="P71" i="1" s="1"/>
  <c r="N71" i="1"/>
  <c r="N95" i="1"/>
  <c r="O95" i="1"/>
  <c r="P95" i="1" s="1"/>
  <c r="N4" i="1"/>
  <c r="O4" i="1"/>
  <c r="P4" i="1" s="1"/>
  <c r="N27" i="1"/>
  <c r="O27" i="1"/>
  <c r="P27" i="1" s="1"/>
  <c r="N55" i="1"/>
  <c r="O55" i="1"/>
  <c r="P55" i="1" s="1"/>
  <c r="N92" i="1"/>
  <c r="O92" i="1"/>
  <c r="P92" i="1" s="1"/>
  <c r="N107" i="1"/>
  <c r="O107" i="1"/>
  <c r="P107" i="1" s="1"/>
  <c r="N127" i="1"/>
  <c r="Q127" i="1" s="1"/>
  <c r="N185" i="1"/>
  <c r="N190" i="1"/>
  <c r="O13" i="1"/>
  <c r="P13" i="1" s="1"/>
  <c r="Q13" i="1" s="1"/>
  <c r="N23" i="1"/>
  <c r="Q23" i="1" s="1"/>
  <c r="N19" i="1"/>
  <c r="N24" i="1"/>
  <c r="N26" i="1"/>
  <c r="O37" i="1"/>
  <c r="P37" i="1" s="1"/>
  <c r="O32" i="1"/>
  <c r="P32" i="1" s="1"/>
  <c r="N51" i="1"/>
  <c r="Q51" i="1" s="1"/>
  <c r="N53" i="1"/>
  <c r="Q53" i="1" s="1"/>
  <c r="O65" i="1"/>
  <c r="P65" i="1" s="1"/>
  <c r="O62" i="1"/>
  <c r="P62" i="1" s="1"/>
  <c r="Q62" i="1" s="1"/>
  <c r="N75" i="1"/>
  <c r="O83" i="1"/>
  <c r="P83" i="1" s="1"/>
  <c r="Q83" i="1" s="1"/>
  <c r="N90" i="1"/>
  <c r="N112" i="1"/>
  <c r="N113" i="1"/>
  <c r="N117" i="1"/>
  <c r="Q117" i="1" s="1"/>
  <c r="N136" i="1"/>
  <c r="Q136" i="1" s="1"/>
  <c r="N137" i="1"/>
  <c r="Q137" i="1" s="1"/>
  <c r="N144" i="1"/>
  <c r="Q144" i="1" s="1"/>
  <c r="N151" i="1"/>
  <c r="N155" i="1"/>
  <c r="Q155" i="1" s="1"/>
  <c r="O161" i="1"/>
  <c r="P161" i="1" s="1"/>
  <c r="Q161" i="1" s="1"/>
  <c r="O193" i="1"/>
  <c r="P193" i="1" s="1"/>
  <c r="Q193" i="1" s="1"/>
  <c r="N210" i="1"/>
  <c r="N216" i="1"/>
  <c r="Q216" i="1" s="1"/>
  <c r="N218" i="1"/>
  <c r="Q218" i="1" s="1"/>
  <c r="O222" i="1"/>
  <c r="P222" i="1" s="1"/>
  <c r="Q222" i="1" s="1"/>
  <c r="N119" i="1"/>
  <c r="Q119" i="1" s="1"/>
  <c r="N156" i="1"/>
  <c r="Q156" i="1" s="1"/>
  <c r="O166" i="1"/>
  <c r="P166" i="1" s="1"/>
  <c r="Q166" i="1" s="1"/>
  <c r="O200" i="1"/>
  <c r="P200" i="1" s="1"/>
  <c r="O204" i="1"/>
  <c r="P204" i="1" s="1"/>
  <c r="Q204" i="1" s="1"/>
  <c r="O213" i="1"/>
  <c r="P213" i="1" s="1"/>
  <c r="Q213" i="1" s="1"/>
  <c r="O10" i="1"/>
  <c r="P10" i="1" s="1"/>
  <c r="Q10" i="1" s="1"/>
  <c r="N28" i="1"/>
  <c r="Q28" i="1" s="1"/>
  <c r="N39" i="1"/>
  <c r="O42" i="1"/>
  <c r="P42" i="1" s="1"/>
  <c r="Q42" i="1" s="1"/>
  <c r="O49" i="1"/>
  <c r="P49" i="1" s="1"/>
  <c r="N64" i="1"/>
  <c r="Q64" i="1" s="1"/>
  <c r="O66" i="1"/>
  <c r="P66" i="1" s="1"/>
  <c r="O91" i="1"/>
  <c r="P91" i="1" s="1"/>
  <c r="Q91" i="1" s="1"/>
  <c r="N110" i="1"/>
  <c r="N129" i="1"/>
  <c r="Q129" i="1" s="1"/>
  <c r="N134" i="1"/>
  <c r="N167" i="1"/>
  <c r="Q167" i="1" s="1"/>
  <c r="O172" i="1"/>
  <c r="P172" i="1" s="1"/>
  <c r="O178" i="1"/>
  <c r="P178" i="1" s="1"/>
  <c r="Q178" i="1" s="1"/>
  <c r="O189" i="1"/>
  <c r="P189" i="1" s="1"/>
  <c r="N199" i="1"/>
  <c r="N201" i="1"/>
  <c r="Q201" i="1" s="1"/>
  <c r="N205" i="1"/>
  <c r="Q205" i="1" s="1"/>
  <c r="N214" i="1"/>
  <c r="Q214" i="1" s="1"/>
  <c r="O101" i="1"/>
  <c r="P101" i="1" s="1"/>
  <c r="N101" i="1"/>
  <c r="N15" i="1"/>
  <c r="Q15" i="1" s="1"/>
  <c r="N9" i="1"/>
  <c r="N6" i="1"/>
  <c r="O93" i="1"/>
  <c r="P93" i="1" s="1"/>
  <c r="N93" i="1"/>
  <c r="O114" i="1"/>
  <c r="P114" i="1" s="1"/>
  <c r="N114" i="1"/>
  <c r="O139" i="1"/>
  <c r="P139" i="1" s="1"/>
  <c r="N139" i="1"/>
  <c r="O168" i="1"/>
  <c r="P168" i="1" s="1"/>
  <c r="N168" i="1"/>
  <c r="O120" i="1"/>
  <c r="P120" i="1" s="1"/>
  <c r="N120" i="1"/>
  <c r="O76" i="1"/>
  <c r="P76" i="1" s="1"/>
  <c r="N76" i="1"/>
  <c r="O86" i="1"/>
  <c r="P86" i="1" s="1"/>
  <c r="N86" i="1"/>
  <c r="O159" i="1"/>
  <c r="P159" i="1" s="1"/>
  <c r="N159" i="1"/>
  <c r="O203" i="1"/>
  <c r="P203" i="1" s="1"/>
  <c r="N203" i="1"/>
  <c r="O165" i="1"/>
  <c r="P165" i="1" s="1"/>
  <c r="N165" i="1"/>
  <c r="O149" i="1"/>
  <c r="P149" i="1" s="1"/>
  <c r="N149" i="1"/>
  <c r="O173" i="1"/>
  <c r="P173" i="1" s="1"/>
  <c r="N173" i="1"/>
  <c r="O105" i="1"/>
  <c r="P105" i="1" s="1"/>
  <c r="N105" i="1"/>
  <c r="O126" i="1"/>
  <c r="P126" i="1" s="1"/>
  <c r="N126" i="1"/>
  <c r="O153" i="1"/>
  <c r="P153" i="1" s="1"/>
  <c r="N153" i="1"/>
  <c r="O187" i="1"/>
  <c r="P187" i="1" s="1"/>
  <c r="N187" i="1"/>
  <c r="O208" i="1"/>
  <c r="P208" i="1" s="1"/>
  <c r="N208" i="1"/>
  <c r="O111" i="1"/>
  <c r="P111" i="1" s="1"/>
  <c r="N111" i="1"/>
  <c r="O130" i="1"/>
  <c r="P130" i="1" s="1"/>
  <c r="N130" i="1"/>
  <c r="O135" i="1"/>
  <c r="P135" i="1" s="1"/>
  <c r="N135" i="1"/>
  <c r="N145" i="1"/>
  <c r="Q145" i="1" s="1"/>
  <c r="O157" i="1"/>
  <c r="P157" i="1" s="1"/>
  <c r="N157" i="1"/>
  <c r="N164" i="1"/>
  <c r="Q164" i="1" s="1"/>
  <c r="O191" i="1"/>
  <c r="P191" i="1" s="1"/>
  <c r="N191" i="1"/>
  <c r="O215" i="1"/>
  <c r="P215" i="1" s="1"/>
  <c r="N215" i="1"/>
  <c r="N103" i="1"/>
  <c r="O115" i="1"/>
  <c r="P115" i="1" s="1"/>
  <c r="N115" i="1"/>
  <c r="N125" i="1"/>
  <c r="Q125" i="1" s="1"/>
  <c r="O141" i="1"/>
  <c r="P141" i="1" s="1"/>
  <c r="N141" i="1"/>
  <c r="N152" i="1"/>
  <c r="Q152" i="1" s="1"/>
  <c r="O160" i="1"/>
  <c r="P160" i="1" s="1"/>
  <c r="N160" i="1"/>
  <c r="O219" i="1"/>
  <c r="P219" i="1" s="1"/>
  <c r="N219" i="1"/>
  <c r="O226" i="1"/>
  <c r="P226" i="1" s="1"/>
  <c r="N226" i="1"/>
  <c r="N169" i="1"/>
  <c r="Q169" i="1" s="1"/>
  <c r="N220" i="1"/>
  <c r="Q220" i="1" s="1"/>
  <c r="N227" i="1"/>
  <c r="Q3" i="1" l="1"/>
  <c r="Q102" i="1"/>
  <c r="Q71" i="1"/>
  <c r="V65" i="1"/>
  <c r="Q41" i="1"/>
  <c r="Q5" i="1"/>
  <c r="S8" i="1"/>
  <c r="T8" i="1"/>
  <c r="U8" i="1" s="1"/>
  <c r="V8" i="1" s="1"/>
  <c r="Q12" i="1"/>
  <c r="S2" i="1"/>
  <c r="T2" i="1"/>
  <c r="U2" i="1" s="1"/>
  <c r="T12" i="1"/>
  <c r="U12" i="1" s="1"/>
  <c r="S12" i="1"/>
  <c r="Q21" i="1"/>
  <c r="Q226" i="1"/>
  <c r="Q228" i="1"/>
  <c r="Q39" i="1"/>
  <c r="Q36" i="1"/>
  <c r="Q9" i="1"/>
  <c r="Q65" i="1"/>
  <c r="Q94" i="1"/>
  <c r="Q11" i="1"/>
  <c r="Q229" i="1"/>
  <c r="Q203" i="1"/>
  <c r="Q215" i="1"/>
  <c r="Q210" i="1"/>
  <c r="Q186" i="1"/>
  <c r="S185" i="1"/>
  <c r="V185" i="1" s="1"/>
  <c r="Q55" i="1"/>
  <c r="Q4" i="1"/>
  <c r="Q29" i="1"/>
  <c r="Q19" i="1"/>
  <c r="V73" i="1"/>
  <c r="Q66" i="1"/>
  <c r="Q27" i="1"/>
  <c r="Q22" i="1"/>
  <c r="Q26" i="1"/>
  <c r="T35" i="1"/>
  <c r="U35" i="1" s="1"/>
  <c r="V35" i="1" s="1"/>
  <c r="T94" i="1"/>
  <c r="U94" i="1" s="1"/>
  <c r="V94" i="1" s="1"/>
  <c r="V111" i="1"/>
  <c r="V71" i="1"/>
  <c r="V70" i="1"/>
  <c r="S97" i="1"/>
  <c r="V97" i="1" s="1"/>
  <c r="Q90" i="1"/>
  <c r="Q132" i="1"/>
  <c r="V102" i="1"/>
  <c r="V96" i="1"/>
  <c r="T223" i="1"/>
  <c r="U223" i="1" s="1"/>
  <c r="S223" i="1"/>
  <c r="Q185" i="1"/>
  <c r="Q118" i="1"/>
  <c r="Q34" i="1"/>
  <c r="Q97" i="1"/>
  <c r="V112" i="1"/>
  <c r="Q37" i="1"/>
  <c r="Q56" i="1"/>
  <c r="Q227" i="1"/>
  <c r="Q82" i="1"/>
  <c r="Q113" i="1"/>
  <c r="Q75" i="1"/>
  <c r="Q24" i="1"/>
  <c r="Q190" i="1"/>
  <c r="Q109" i="1"/>
  <c r="S55" i="1"/>
  <c r="V55" i="1" s="1"/>
  <c r="Q60" i="1"/>
  <c r="Q198" i="1"/>
  <c r="S148" i="1"/>
  <c r="T148" i="1"/>
  <c r="U148" i="1" s="1"/>
  <c r="Q199" i="1"/>
  <c r="Q151" i="1"/>
  <c r="Q196" i="1"/>
  <c r="Q138" i="1"/>
  <c r="T41" i="1"/>
  <c r="U41" i="1" s="1"/>
  <c r="V41" i="1" s="1"/>
  <c r="S133" i="1"/>
  <c r="V133" i="1" s="1"/>
  <c r="Q172" i="1"/>
  <c r="S113" i="1"/>
  <c r="V113" i="1" s="1"/>
  <c r="Q134" i="1"/>
  <c r="Q170" i="1"/>
  <c r="Q112" i="1"/>
  <c r="Q96" i="1"/>
  <c r="S109" i="1"/>
  <c r="T109" i="1"/>
  <c r="U109" i="1" s="1"/>
  <c r="T103" i="1"/>
  <c r="U103" i="1" s="1"/>
  <c r="S103" i="1"/>
  <c r="T198" i="1"/>
  <c r="U198" i="1" s="1"/>
  <c r="S198" i="1"/>
  <c r="T227" i="1"/>
  <c r="U227" i="1" s="1"/>
  <c r="V227" i="1" s="1"/>
  <c r="T208" i="1"/>
  <c r="U208" i="1" s="1"/>
  <c r="S208" i="1"/>
  <c r="S74" i="1"/>
  <c r="T74" i="1"/>
  <c r="U74" i="1" s="1"/>
  <c r="Q98" i="1"/>
  <c r="Q225" i="1"/>
  <c r="Q16" i="1"/>
  <c r="S25" i="1"/>
  <c r="V25" i="1" s="1"/>
  <c r="S86" i="1"/>
  <c r="T86" i="1"/>
  <c r="U86" i="1" s="1"/>
  <c r="S149" i="1"/>
  <c r="T149" i="1"/>
  <c r="U149" i="1" s="1"/>
  <c r="S187" i="1"/>
  <c r="T187" i="1"/>
  <c r="U187" i="1" s="1"/>
  <c r="Q110" i="1"/>
  <c r="Q200" i="1"/>
  <c r="S189" i="1"/>
  <c r="T189" i="1"/>
  <c r="U189" i="1" s="1"/>
  <c r="T168" i="1"/>
  <c r="U168" i="1" s="1"/>
  <c r="S168" i="1"/>
  <c r="S60" i="1"/>
  <c r="T60" i="1"/>
  <c r="U60" i="1" s="1"/>
  <c r="S49" i="1"/>
  <c r="V49" i="1" s="1"/>
  <c r="Q32" i="1"/>
  <c r="Q25" i="1"/>
  <c r="Q6" i="1"/>
  <c r="Q88" i="1"/>
  <c r="Q189" i="1"/>
  <c r="Q30" i="1"/>
  <c r="Q74" i="1"/>
  <c r="Q133" i="1"/>
  <c r="Q223" i="1"/>
  <c r="Q49" i="1"/>
  <c r="Q104" i="1"/>
  <c r="Q103" i="1"/>
  <c r="T16" i="1"/>
  <c r="U16" i="1" s="1"/>
  <c r="S16" i="1"/>
  <c r="Q54" i="1"/>
  <c r="Q92" i="1"/>
  <c r="Q79" i="1"/>
  <c r="Q95" i="1"/>
  <c r="Q126" i="1"/>
  <c r="Q86" i="1"/>
  <c r="Q120" i="1"/>
  <c r="Q139" i="1"/>
  <c r="Q93" i="1"/>
  <c r="Q87" i="1"/>
  <c r="Q73" i="1"/>
  <c r="Q2" i="1"/>
  <c r="Q219" i="1"/>
  <c r="Q160" i="1"/>
  <c r="Q141" i="1"/>
  <c r="Q115" i="1"/>
  <c r="Q187" i="1"/>
  <c r="Q173" i="1"/>
  <c r="Q76" i="1"/>
  <c r="Q168" i="1"/>
  <c r="Q107" i="1"/>
  <c r="Q77" i="1"/>
  <c r="Q43" i="1"/>
  <c r="Q191" i="1"/>
  <c r="Q157" i="1"/>
  <c r="Q135" i="1"/>
  <c r="Q111" i="1"/>
  <c r="Q153" i="1"/>
  <c r="Q149" i="1"/>
  <c r="Q159" i="1"/>
  <c r="Q114" i="1"/>
  <c r="Q130" i="1"/>
  <c r="Q208" i="1"/>
  <c r="Q105" i="1"/>
  <c r="Q165" i="1"/>
  <c r="Q101" i="1"/>
  <c r="Q230" i="1" l="1"/>
  <c r="V12" i="1"/>
  <c r="V2" i="1"/>
  <c r="V208" i="1"/>
  <c r="V74" i="1"/>
  <c r="V148" i="1"/>
  <c r="V60" i="1"/>
  <c r="V189" i="1"/>
  <c r="V187" i="1"/>
  <c r="V86" i="1"/>
  <c r="V198" i="1"/>
  <c r="V223" i="1"/>
  <c r="V16" i="1"/>
  <c r="V103" i="1"/>
  <c r="V168" i="1"/>
  <c r="V109" i="1"/>
  <c r="V149" i="1"/>
  <c r="V230" i="1" l="1"/>
</calcChain>
</file>

<file path=xl/sharedStrings.xml><?xml version="1.0" encoding="utf-8"?>
<sst xmlns="http://schemas.openxmlformats.org/spreadsheetml/2006/main" count="820" uniqueCount="407">
  <si>
    <t>#</t>
  </si>
  <si>
    <t>NOMBRE DE LA SEDE</t>
  </si>
  <si>
    <t># Pnas</t>
  </si>
  <si>
    <t>DIRECCION</t>
  </si>
  <si>
    <t>Municipio</t>
  </si>
  <si>
    <t>CÉDULA</t>
  </si>
  <si>
    <t>NOMBRES</t>
  </si>
  <si>
    <t>CARGO</t>
  </si>
  <si>
    <t>FECHA INGRESO</t>
  </si>
  <si>
    <t>SEDE 1</t>
  </si>
  <si>
    <t>CARRERA 63 58B-03</t>
  </si>
  <si>
    <t>DIEGO ARMANDO VELASQUEZ</t>
  </si>
  <si>
    <t>OPERARIO DE ASEO TIEMPO COMPLETO</t>
  </si>
  <si>
    <t>10/01/2023</t>
  </si>
  <si>
    <t>JARAMILLO MADRIGAL DIDIER</t>
  </si>
  <si>
    <t>04/01/2023</t>
  </si>
  <si>
    <t>LOREN ANDREA CANO SANCHEZ</t>
  </si>
  <si>
    <t>16/01/2023</t>
  </si>
  <si>
    <t>LUZ MARY TORRES SANCHEZ</t>
  </si>
  <si>
    <t>06/01/2023</t>
  </si>
  <si>
    <t>RIVILLAS ALVAREZ JUANA VALENTINA</t>
  </si>
  <si>
    <t>GIL RAMIREZ VILMA</t>
  </si>
  <si>
    <t>OPERARIO DE ASEO Y CAFETERÍA TIEMPO COMPLETO</t>
  </si>
  <si>
    <t>SEDE 2</t>
  </si>
  <si>
    <t xml:space="preserve">CENTRO DE FORMACIÓN EN DISEÑO, CONFECCIÓN Y MODA    </t>
  </si>
  <si>
    <t>GIRALDO MARIA NORBELLY</t>
  </si>
  <si>
    <t>JARAMILLO PASOS LUZ DARNELLY</t>
  </si>
  <si>
    <t>OLGA LUCIA PIEDRAHITA YARCE</t>
  </si>
  <si>
    <t>RESTREPO POSADA MARIA ELCY</t>
  </si>
  <si>
    <t>SEDE 3</t>
  </si>
  <si>
    <t>ZAPATA LONDOÑO DORA LUZ</t>
  </si>
  <si>
    <t>ACUÑA CIFUENTES SERGIO</t>
  </si>
  <si>
    <t>OPERARIO DE MANTENIMIENTO TIEMPO COMPLETO</t>
  </si>
  <si>
    <t>MANRIQUE MARTINEZ JORGE WILLIAM</t>
  </si>
  <si>
    <t>SEDE 4</t>
  </si>
  <si>
    <t xml:space="preserve">COMPLEJO SUR - GRUPO ADMINISTRATIVO   </t>
  </si>
  <si>
    <t>MORENO ESPINOSA DANY HUMAR</t>
  </si>
  <si>
    <t>MORON JIMENEZ WALTER ALBERTO</t>
  </si>
  <si>
    <t>MOSQUERA ARCOS EULICER</t>
  </si>
  <si>
    <t>YAÑEZ GALLEGO FERNADIS</t>
  </si>
  <si>
    <t>JUAN DANIEL VALENCIA ORTIZ</t>
  </si>
  <si>
    <t>25/01/2023</t>
  </si>
  <si>
    <t>JOHAN STIVEN DIAZ MARTINEZ</t>
  </si>
  <si>
    <t>26/01/2023</t>
  </si>
  <si>
    <t>CARLOS YOHAN URAN UPEGUI</t>
  </si>
  <si>
    <t>28/01/2023</t>
  </si>
  <si>
    <t>LUIS CARLOS RESTREPO</t>
  </si>
  <si>
    <t>SEDE 5</t>
  </si>
  <si>
    <t>CENTRO DE TECNOLOGIA DE LA MANUFACTURA AVANZADA</t>
  </si>
  <si>
    <t>CALLE 104  N° 67 - 120</t>
  </si>
  <si>
    <t>SANDRA MARIA MONTOYA RAMIREZ</t>
  </si>
  <si>
    <t>DEISY YOVANA ALVAREZ</t>
  </si>
  <si>
    <t>NORALBA RUA SAN MARTIN</t>
  </si>
  <si>
    <t>GARCIA GUTIERREZ LILIANA MARIA</t>
  </si>
  <si>
    <t>JULIAN ALEXANDER AGUDELO FLOREZ</t>
  </si>
  <si>
    <t>05/01/2023</t>
  </si>
  <si>
    <t>PACHECO SIERRA ENILCE ISABEL</t>
  </si>
  <si>
    <t>ROMAN TABARES JORGE IVAN</t>
  </si>
  <si>
    <t>GIRALDO OSORIO MONICA</t>
  </si>
  <si>
    <t>VASQUEZ HENAO ANGELA</t>
  </si>
  <si>
    <t>ZABALA CORREA DIANA MILENA</t>
  </si>
  <si>
    <t>SEDE 6</t>
  </si>
  <si>
    <t>CENTRO PARA EL DESARROLLO DEL HABITAT Y LA CONSTRUCCION</t>
  </si>
  <si>
    <t>JUDY ASTRID VARGAS HENAO</t>
  </si>
  <si>
    <t>11/01/2023</t>
  </si>
  <si>
    <t>TORO TORO GUILLERMO</t>
  </si>
  <si>
    <t>MARIN MARIA LUZ DARY</t>
  </si>
  <si>
    <t>RUEDA ANDRADE YOMAIRA</t>
  </si>
  <si>
    <t>HENAO PIÑERES FELIX ENRIQUE</t>
  </si>
  <si>
    <t>DIANA PATRICIA CARMONA MUÑETON</t>
  </si>
  <si>
    <t>SEDE 7</t>
  </si>
  <si>
    <t>CENTRO TECNOLOGICO DE GESTIÓN INDUSTRIAL</t>
  </si>
  <si>
    <t>RICARDO ALDEMAR ZAPATA VALENCIA</t>
  </si>
  <si>
    <t>JULIAN NARCISO LONDOÑO LONDOÑO</t>
  </si>
  <si>
    <t>23/01/2023</t>
  </si>
  <si>
    <t>EDISON OVIDIO JARAMILLO GALVIS</t>
  </si>
  <si>
    <t>JOHAN ESTEBAN HERRERA RUIZ</t>
  </si>
  <si>
    <t>27/01/2023</t>
  </si>
  <si>
    <t>SEDE 8</t>
  </si>
  <si>
    <t>SANTA ROSA DE OSOS - YARUMAL - ITUANGO</t>
  </si>
  <si>
    <t>CARRERA 29 25-27 - SANTA ROSA DE OSOS</t>
  </si>
  <si>
    <t>SANTAROSA DE OSOS</t>
  </si>
  <si>
    <t>GOMEZ TABAREZ PAULA CRISTINA</t>
  </si>
  <si>
    <t>GONZALEZ HENAO GLADYS YOLANDA</t>
  </si>
  <si>
    <t>YARUMAL</t>
  </si>
  <si>
    <t>NANCY EDIT BARRIENTOS RUA</t>
  </si>
  <si>
    <t>VERGARA MAZO OLGA LUCIA</t>
  </si>
  <si>
    <t>ITUANGO</t>
  </si>
  <si>
    <t>LUZ ADIELA SILVA POSADA</t>
  </si>
  <si>
    <t>SEDE INDUSTRIA - Zona Franca de Rionegro - Bodegas 14 - 15 - 19 y 97</t>
  </si>
  <si>
    <t>VEREDA LA BODEGA SENA RIONEGRO</t>
  </si>
  <si>
    <t>RIONEGRO</t>
  </si>
  <si>
    <t>SEPULVEDA CASTAÑO LUZ AMANDA</t>
  </si>
  <si>
    <t>DIEGO LEON OSPINA BERMUDEZ</t>
  </si>
  <si>
    <t>LÓPEZ LOAIZA LUZ AMPARO</t>
  </si>
  <si>
    <t>12/01/2023</t>
  </si>
  <si>
    <t>SEDE 18</t>
  </si>
  <si>
    <t>SEDE CENTRAL DE COMERCIO  RIONEGRO</t>
  </si>
  <si>
    <t>CARRERA 48  N° 49 - 62  SECTOR SAN FRANCISCO</t>
  </si>
  <si>
    <t>GILDARDO GARCIA SEPULVEDA</t>
  </si>
  <si>
    <t>JUAN FELIPE BENITEZ ESCOBAR</t>
  </si>
  <si>
    <t>LUZ ELENA RUIZ RAIGOZA</t>
  </si>
  <si>
    <t>24/01/2023</t>
  </si>
  <si>
    <t>FLOR MARIA TORO PEREZ</t>
  </si>
  <si>
    <t>SEDE 14</t>
  </si>
  <si>
    <t>SEDE MUNICIPIO MARINILLA</t>
  </si>
  <si>
    <t>A29 - 42 Carrera 42A # 292</t>
  </si>
  <si>
    <t>MARINILLA</t>
  </si>
  <si>
    <t>MARTINEZ CANTERO MADELAINE</t>
  </si>
  <si>
    <t>SEDE 15</t>
  </si>
  <si>
    <t>SEDE GUARNE PARQUE</t>
  </si>
  <si>
    <t>CARRERA 51  N° 51 - 28</t>
  </si>
  <si>
    <t>GUARNE</t>
  </si>
  <si>
    <t>JARAMILLO HENAO CLAUDIA PATRICIA</t>
  </si>
  <si>
    <t>SEDE 16</t>
  </si>
  <si>
    <t>SEDE INDUSTRIA GUARNE</t>
  </si>
  <si>
    <t>CALLE 56  N° 52B - 74</t>
  </si>
  <si>
    <t>SEDE 17</t>
  </si>
  <si>
    <t>SEDE CARMEN DE VIBORAL</t>
  </si>
  <si>
    <t>CARRERA 32 # 18-73</t>
  </si>
  <si>
    <t>CARMEN DE VIBORAL</t>
  </si>
  <si>
    <t>MARIA ALEJANDRA HERRERA MARIN</t>
  </si>
  <si>
    <t>SEDE 19</t>
  </si>
  <si>
    <t>COMPLEJO TECNOLOGICO AGROINDUSTRIAL, PECUARIO Y TURISTICO</t>
  </si>
  <si>
    <t>KILIOMETRO 1 SALIDA A TURBO</t>
  </si>
  <si>
    <t>APARTADÓ</t>
  </si>
  <si>
    <t>LILIANA CRISTINA GONZALEZ HERRERA</t>
  </si>
  <si>
    <t>CASARUBIA MONTES AURELIO ALBERTO</t>
  </si>
  <si>
    <t>ESPITIA GARCIA LUZ DARI</t>
  </si>
  <si>
    <t>HURTADO BEJARANO NORIS MARCELA</t>
  </si>
  <si>
    <t>ROBERTO ENRIQUE BLANCO SALCEDO</t>
  </si>
  <si>
    <t>17/01/2023</t>
  </si>
  <si>
    <t>DEISY NATALIA OSORIO</t>
  </si>
  <si>
    <t>20/01/2023</t>
  </si>
  <si>
    <t>JOANY ALBEIRO ARANGO SERNA</t>
  </si>
  <si>
    <t>JULIO CESAR LOPERA GONZELEZ</t>
  </si>
  <si>
    <t>NANCY GUISAO TUBERQUIA</t>
  </si>
  <si>
    <t>TURBO</t>
  </si>
  <si>
    <t>BALDRICH VALLECILLA FELIPE</t>
  </si>
  <si>
    <t>TORRES ASPRILLA CARLINA</t>
  </si>
  <si>
    <t>SEDE 20</t>
  </si>
  <si>
    <t>COMPLEJO TECNOLÓGICO PARA LA GESTIÓN AGROEMPREARIAL</t>
  </si>
  <si>
    <t>TRANSVERSAL 16 33-102</t>
  </si>
  <si>
    <t>CAUCASIA</t>
  </si>
  <si>
    <t>FLOREZ MUÑOZ ETILVIA ISABEL</t>
  </si>
  <si>
    <t>CALLEJAS TABORDA SANDRA PATRICIA</t>
  </si>
  <si>
    <t>MIELES ROMERO JOSE GREGORIO</t>
  </si>
  <si>
    <t>OVIEDO GUEVARA FREDY ARTURO</t>
  </si>
  <si>
    <t>SOLANO VALLEJO DEIMER ARBEI</t>
  </si>
  <si>
    <t>DIAZ ROJAS DORIS ISABEL</t>
  </si>
  <si>
    <t>RESTREPO GLORIA LUCIA</t>
  </si>
  <si>
    <t>RIVAS ANDRADE YASIRIS VIVIANA</t>
  </si>
  <si>
    <t>SEDE 21</t>
  </si>
  <si>
    <t>COMPLEJO TECNOLÓGICO PARA LA GESTIÓN AGROEMPRESARIAL - U. CATÓLICA</t>
  </si>
  <si>
    <t>CALLE 12 14-56 - BARRIO PUEBLO NUEVO</t>
  </si>
  <si>
    <t>SOTO VEGA NINI JOHANA</t>
  </si>
  <si>
    <t>AREIZA GANDIA JORGE LUIS</t>
  </si>
  <si>
    <t>SEDE 22</t>
  </si>
  <si>
    <t>COMPLEJO TECNOLÓGICO PARA LA GESTIÓN AGROEMPRESARIAL - HDA URIBE</t>
  </si>
  <si>
    <t>TRANSVERSAL 16 33-102 HDA URIBE LAS MALVINAS</t>
  </si>
  <si>
    <t>VERBEL GARCIA ELIGIO ANTONIO</t>
  </si>
  <si>
    <t>18/01/2023</t>
  </si>
  <si>
    <t>SEDE 23</t>
  </si>
  <si>
    <t>COMPLEJO TECNOLOGICO TURISTICO Y AGROINDUSTRIAL DEL OCCIDENTE ANTIOQUEÑO</t>
  </si>
  <si>
    <t>CALLE 11  N° 12 - 42</t>
  </si>
  <si>
    <t>SANTA FE DE ANTIOQUIA (OCCIDENTE)</t>
  </si>
  <si>
    <t>SALAS HECTOR EMILIO</t>
  </si>
  <si>
    <t>YEPES VALLE BIBIANA</t>
  </si>
  <si>
    <t>ALEIDA AMPARO ACEVEDO</t>
  </si>
  <si>
    <t>SEDE 24</t>
  </si>
  <si>
    <t>COMPLEJO TECNOLOGICO TURISTICO Y AGROINDUSTRIAL DEL OCCIDENTE ANTIOQUEÑO - FRONTINO</t>
  </si>
  <si>
    <t>FRONTINO</t>
  </si>
  <si>
    <t>FARID ALEXIS ALVAREZ</t>
  </si>
  <si>
    <t>SEDE 25</t>
  </si>
  <si>
    <t>Pto Berrio - COMPLEJO TECNOLOGICO MINERO AGROEMPRESARIAL</t>
  </si>
  <si>
    <t>CALLE 43  N° 20 - 137 / 141</t>
  </si>
  <si>
    <t>PUERTO BERRIO</t>
  </si>
  <si>
    <t>VALENZUELA MARTINEZ CLAUDIA CECILIA</t>
  </si>
  <si>
    <t>JIMENEZ BETANCOURT VICTOR MANUEL</t>
  </si>
  <si>
    <t>ZAPATA GALLON LUIS ALBERTO</t>
  </si>
  <si>
    <t>MESA GUZMAN JUAN JAVIER</t>
  </si>
  <si>
    <t>ATEHORTUA GARCIA ANDREA JOANA</t>
  </si>
  <si>
    <t>HILDA JARJIBEZ ORREGO FORONDA</t>
  </si>
  <si>
    <t>SEDE 26</t>
  </si>
  <si>
    <t>Puerto Berrío - Complejo tecnológico minero agroempresarial - Cisneros</t>
  </si>
  <si>
    <t>CALLE 18  N° 17 - 61 / 75 / 83</t>
  </si>
  <si>
    <t>CISNEROS</t>
  </si>
  <si>
    <t>CLAVIJO GAÑAN VICTOR JULIO</t>
  </si>
  <si>
    <t>TABARES ACEVEDO LUCELLY</t>
  </si>
  <si>
    <t>SEDE 27</t>
  </si>
  <si>
    <t>Pto Berrio - COMPLEJO TECNOLOGICO MINERO AGROEMPRESARIAL SEDE REMEDIOS</t>
  </si>
  <si>
    <t>CALLE 11   N° 7 - 52</t>
  </si>
  <si>
    <t>REMEDIOS</t>
  </si>
  <si>
    <t>QUINTERO FONNEGRA DAIRA ELIZABETH</t>
  </si>
  <si>
    <t>SEDE 28</t>
  </si>
  <si>
    <t>COMPLEJO TECNOLOGICO MINERO AGROEMPRESARIAL SEDE SEGOVIA</t>
  </si>
  <si>
    <t>CALLE 48   N° 49 - 29</t>
  </si>
  <si>
    <t>SEGOVIA</t>
  </si>
  <si>
    <t>GUTIERREZ RAMIREZ SUGEY</t>
  </si>
  <si>
    <t>SEDE 29</t>
  </si>
  <si>
    <t>COMPLEJO CENTRAL DESPACHO DIRECCION</t>
  </si>
  <si>
    <t>CALLE 51  N° 57 - 70</t>
  </si>
  <si>
    <t>MEDELLIN                        CENTRAL                                   (MINORISTA)</t>
  </si>
  <si>
    <t>BENITEZ DURANGO HAYDEE ESMERALDA</t>
  </si>
  <si>
    <t>GIL SANCHEZ YUBEIMAR ALBERTO</t>
  </si>
  <si>
    <t>BUITRAGO LOPEZ LUZ NELLY</t>
  </si>
  <si>
    <t>BUSTAMANTE ARROYAVE LUZ MARY</t>
  </si>
  <si>
    <t>DORIS OLIVA GARCES TABARES</t>
  </si>
  <si>
    <t>RINCON GALVIS LUIS ROBERTO</t>
  </si>
  <si>
    <t>TORRES SAUCEDO ENOC</t>
  </si>
  <si>
    <t>VILLA VERGARA VIDAL ANTONIO</t>
  </si>
  <si>
    <t>BUITRAGO LOPEZ GLORIA AMPARO</t>
  </si>
  <si>
    <t>LUZ MERY VILLA LONDOÑO</t>
  </si>
  <si>
    <t>ALVAREZ GARCIA EDWIN ALBERTO</t>
  </si>
  <si>
    <t>CARVAJAL CASTAÑO RUTH AMALIA</t>
  </si>
  <si>
    <t>HENAO NIETO MARIA DAMARIS</t>
  </si>
  <si>
    <t>FERNANDEZ MORALES MARIA EUGENIA</t>
  </si>
  <si>
    <t>BEATRIZ ELENA LONDOÑO GARCIA</t>
  </si>
  <si>
    <t>MONICA CECILIA LOPEZ TORO</t>
  </si>
  <si>
    <t>PIEDRAHITA CANO ANDREA MARIA</t>
  </si>
  <si>
    <t>GLORIA ELENA JIMENEZ VELASQUEZ</t>
  </si>
  <si>
    <t>SEDE 31</t>
  </si>
  <si>
    <t>COMPLEJO CENTRAL CENTRO DE COMERCIO</t>
  </si>
  <si>
    <t>MONSALVE MUÑOZ LUZ MARY</t>
  </si>
  <si>
    <t>MARIA DIOCELINA CANO ARBOLEDA</t>
  </si>
  <si>
    <t>TABORDA NASLEY HELENA</t>
  </si>
  <si>
    <t>RESTREPO RESTREPO LEIDY JOHANA</t>
  </si>
  <si>
    <t>MUÑOZ ALVAREZ JANNETH GEOMAR ELENA</t>
  </si>
  <si>
    <t>CERRO LARA JONATTAN</t>
  </si>
  <si>
    <t>YAZMIN ADRIANA PRIETO PEREZ</t>
  </si>
  <si>
    <t>MONICA ALEJANDRA OQUENDO</t>
  </si>
  <si>
    <t>HECTOR RAUL LOPEZ ACEVEDO</t>
  </si>
  <si>
    <t>YEPES ALVAREZ SANDRA PATRICIA</t>
  </si>
  <si>
    <t>DIANA PATRICIA PARRA GOMEZ</t>
  </si>
  <si>
    <t>INGRID PAOLA DIAZ RODRIGUEZ</t>
  </si>
  <si>
    <t>AGUIRRE GONZALEZ DAVID STEVIN</t>
  </si>
  <si>
    <t>LOPEZ ARIAS WILMAR ALONSO</t>
  </si>
  <si>
    <t>SEDE 32</t>
  </si>
  <si>
    <t>CENTRO DE SERVICIOS DE SALUD</t>
  </si>
  <si>
    <t>CALLE 51 57-70</t>
  </si>
  <si>
    <t>MARTINEZ AGUAS ANDREA CAROLINA</t>
  </si>
  <si>
    <t>MISAS CHAVARRIA CONSUELO</t>
  </si>
  <si>
    <t>ARANGO HOYOS DORA ELENA</t>
  </si>
  <si>
    <t>PEREZ HERRERA CLAUDIA</t>
  </si>
  <si>
    <t>ACIRA CELENY ROJAS ESPINOSA</t>
  </si>
  <si>
    <t>GOMEZ AGUDELO EUDES DE JESUS</t>
  </si>
  <si>
    <t>OCAMPO RIOS LUZ NOEMI</t>
  </si>
  <si>
    <t>ATEHORTUA AMAYA YULIANA GISELA</t>
  </si>
  <si>
    <t>ESPINAL GUZMAN VERONICA</t>
  </si>
  <si>
    <t>ADRIANA MARIA HENAO HENAO</t>
  </si>
  <si>
    <t>SAN MARTIN FORONDA ALEJANDRA</t>
  </si>
  <si>
    <t>MONSALVE ALVAREZ NORELIA</t>
  </si>
  <si>
    <t>DAVID VALLE DORIS JOSEFA</t>
  </si>
  <si>
    <t>RAMOS CHANTACA MARILUZ</t>
  </si>
  <si>
    <t>MARIA NOHEMY GIRALDO</t>
  </si>
  <si>
    <t>YOLY ANDREA GUERRA CORREA</t>
  </si>
  <si>
    <t>MARGARITA MARIA AGUDELO</t>
  </si>
  <si>
    <t>VALERIN MARIANA MONSALVE HERNADEZ</t>
  </si>
  <si>
    <t>SANDRA MILENA CANO</t>
  </si>
  <si>
    <t>SEDE 33</t>
  </si>
  <si>
    <t>COMPLEJO CENTRAL- CENTRO DE SERVICIOS Y GESTION EMPRESARIAL</t>
  </si>
  <si>
    <t>MARIA VICTORIA GARCIA RAY</t>
  </si>
  <si>
    <t>19/01/2023</t>
  </si>
  <si>
    <t>EDUARD ALEXANDER CASTRILLÓN EUSSE</t>
  </si>
  <si>
    <t>BRAYAN FELIPE VALENCIA VERA</t>
  </si>
  <si>
    <t>YURNIS MARÍA ASPRILLA CUESTA</t>
  </si>
  <si>
    <t>MARÍA VIRGLENICIE SOSSA CATAÑO</t>
  </si>
  <si>
    <t>ANDERSON STIVEN ARANGO USMA</t>
  </si>
  <si>
    <t>ANDRES FELIPE RESTREPO ARANGO</t>
  </si>
  <si>
    <t>SEBASTIAN JIMENEZ ZULUAGA</t>
  </si>
  <si>
    <t>LUIS FELIPE VALENTIN PEREZ</t>
  </si>
  <si>
    <t>SERGIO STIVEN ALVAREZ OSORIO</t>
  </si>
  <si>
    <t>JOHN FREDY HINCAPIE RAMIREZ</t>
  </si>
  <si>
    <t>JEIMY ANTONIO BLANDON CARDONA</t>
  </si>
  <si>
    <t>CARLOS AUGUSTO CORREA RUIZ</t>
  </si>
  <si>
    <t>JEREMY DANIEL DIAZ LOPEZ</t>
  </si>
  <si>
    <t>SEDE 30</t>
  </si>
  <si>
    <t>PERPETUO SOCORRO</t>
  </si>
  <si>
    <t>CALLE 31 44a-50</t>
  </si>
  <si>
    <t>MEDELLIN PERPETUO SOCORRO</t>
  </si>
  <si>
    <t>RODRIGUEZ ZAPATA LISED VIRIDIANA</t>
  </si>
  <si>
    <t>SALVADOR NOVOA BUELVAS</t>
  </si>
  <si>
    <t>SEDE 34</t>
  </si>
  <si>
    <t>Complejo Central - Centro de Servicios y Gestión Empresarial - Tecnoparque</t>
  </si>
  <si>
    <t>CARRERA 46  N° 56 - 11 PISOS 6 Y 7 EDIFICIO TORRE ARGOS</t>
  </si>
  <si>
    <t>MEDELLIN TECNOPARQUE</t>
  </si>
  <si>
    <t>AGUDELO GAMBOA BELLALINA</t>
  </si>
  <si>
    <t>YEPES ALVAREZ MARIA EUGENIA</t>
  </si>
  <si>
    <t>SEDE 35</t>
  </si>
  <si>
    <t>CENTRO DE SERVICIOS DE SALUD - SEDE EL POMAR</t>
  </si>
  <si>
    <t>CLLE 76 79-36 MANRIQUE EL POMAR</t>
  </si>
  <si>
    <t>MEDELLIN  EL POMAR</t>
  </si>
  <si>
    <t>ARIAS LOPEZ AURA LETICIA</t>
  </si>
  <si>
    <t>CARDONA MARULANDA ARIS DARLEY</t>
  </si>
  <si>
    <t>DAVID DAVID BEATRIZ DE JESUS</t>
  </si>
  <si>
    <t>HERNANDEZ CARMONA FLOR MARIA</t>
  </si>
  <si>
    <t>RAMIREZ ALVAREZ ROSMARY</t>
  </si>
  <si>
    <t>GLORIA PARTICIA ARANGO RINCON</t>
  </si>
  <si>
    <t>GALLO SANCHEZ JOSE FERNEY</t>
  </si>
  <si>
    <t>VARGAS FLOREZ CAMILO</t>
  </si>
  <si>
    <t>ANGULO REDONDO HUGO ARMANDO</t>
  </si>
  <si>
    <t>SEDE 36</t>
  </si>
  <si>
    <t>Complejo Central - Despacho Dirección Regional - Buenos Aires</t>
  </si>
  <si>
    <t>CALLE 48 # 28 - 00</t>
  </si>
  <si>
    <t>MEDELLIN    BUENOS AIRES</t>
  </si>
  <si>
    <t>RESTREPO DIOSA FABIAN CAMILO</t>
  </si>
  <si>
    <t>ARBOLEDA CIFUENTES MARIBEL</t>
  </si>
  <si>
    <t>YANCE DIAZ WILMER ALFONSO</t>
  </si>
  <si>
    <t>BETANCUR GIRALDO SOL ZULIMA</t>
  </si>
  <si>
    <t>PEREZ SUCERQUIA DIEGO ALEJANDRO</t>
  </si>
  <si>
    <t>RIOS GOMEZ PAULA ANDREA</t>
  </si>
  <si>
    <t>LUZ NAYIBER CASTRILLON MONROY</t>
  </si>
  <si>
    <t>JUAN FERNANDO MURILLO POSADA</t>
  </si>
  <si>
    <t>JULIO MANUEL TAMARA CONTRERAS</t>
  </si>
  <si>
    <t>CENTRO DE LOS RECURSOS NATURALES RENOVABLES LA SALADA</t>
  </si>
  <si>
    <t>KILOMETRO 6 VÍA CALDAS LA PINTADA</t>
  </si>
  <si>
    <t>CALDAS             LA     SALADA</t>
  </si>
  <si>
    <t>BETANCUR MONTOYA MARGARITA MARIA</t>
  </si>
  <si>
    <t>CASTAÑO GARCIA EUSEBIO DE JESUS</t>
  </si>
  <si>
    <t>DIOSA CALLE JUAN DIEGO</t>
  </si>
  <si>
    <t>SALAZAR GOMEZ JHON ALEXANDER</t>
  </si>
  <si>
    <t>HERRERA SANCHEZ LILIANA</t>
  </si>
  <si>
    <t>MOLINA MORENO LUZ ELENA</t>
  </si>
  <si>
    <t>RESTREPO SAN MARTIN DIEGO ALBERTO</t>
  </si>
  <si>
    <t>ZAPATA USME BLANCA AURORA</t>
  </si>
  <si>
    <t>DORA INES JIMENEZ MARIN</t>
  </si>
  <si>
    <t>YULI MARCELA MONTOYA HERRERA</t>
  </si>
  <si>
    <t>YURANI LEANDRA ROJAS PEREZ</t>
  </si>
  <si>
    <t>GUILLERMO MANUEL VELASQUEZ COGOLLO</t>
  </si>
  <si>
    <t>HECTOR FREDY ALVAREZ GARCIA</t>
  </si>
  <si>
    <t>SEDE 38</t>
  </si>
  <si>
    <t>CENTRO DE FORMACIÓN MINERO AMBIENTAL</t>
  </si>
  <si>
    <t>CARRERA 41 32-197 BARRIO COMODATOS DE ARRIBA VÍA ZARAGOZA</t>
  </si>
  <si>
    <t>EL BAGRE</t>
  </si>
  <si>
    <t>ACOSTA RICARDO JOHANA PATRICIA</t>
  </si>
  <si>
    <t>HERNANDEZ ROJAS RAFAEL SANTOS</t>
  </si>
  <si>
    <t>LUCELYS DEL CARMEN PACHECO GONZALEZ</t>
  </si>
  <si>
    <t>SEDE 39</t>
  </si>
  <si>
    <t>CENTRO DE FORMACIÓN MINERO AMBNIENTAL - SEDE RAFAEL ROLDAN</t>
  </si>
  <si>
    <t>CARRERA 48 45-35 CAMPAMENTO DE MINEROS SAS</t>
  </si>
  <si>
    <t>PALACIO FERNANDEZ LUZ AIDE</t>
  </si>
  <si>
    <t>PEÑA BOHORQUES MARIA</t>
  </si>
  <si>
    <t>MENCO CAMILO ANDRES</t>
  </si>
  <si>
    <t>OMAIRA RESTREPO FRANCO</t>
  </si>
  <si>
    <t xml:space="preserve"> COORDINADOR DE TIEMPO COMPLETO TIEMPO COMPLETO</t>
  </si>
  <si>
    <t>02/01/2023</t>
  </si>
  <si>
    <t>FECHA RETIRO</t>
  </si>
  <si>
    <t>SEDE 37</t>
  </si>
  <si>
    <t>DÍAS LABORADOS</t>
  </si>
  <si>
    <t>AIU 1%</t>
  </si>
  <si>
    <t>IVA 19%</t>
  </si>
  <si>
    <t>VALOR MES OPERARIOS</t>
  </si>
  <si>
    <t>VALOR UNITARIO DÍAS LABORADOS</t>
  </si>
  <si>
    <t>VALOR TOTAL</t>
  </si>
  <si>
    <t>BASE PARA CALCULO DE IVA</t>
  </si>
  <si>
    <t>SEDE 10</t>
  </si>
  <si>
    <t>MEDELLIN    PEDREGAL</t>
  </si>
  <si>
    <t>Subtotal Mes</t>
  </si>
  <si>
    <t>Aiu (1 % Sobre Subtotal Mes)</t>
  </si>
  <si>
    <t>Base  IVA</t>
  </si>
  <si>
    <t>IVA (19 % Sobre Base IVA)</t>
  </si>
  <si>
    <t>Total (Subtotal Mes + Aiu + Iva)</t>
  </si>
  <si>
    <t>JENNIFER YULIANA OSPINA CORREA</t>
  </si>
  <si>
    <t>GUSTAVO ADOLFO ZAPATA GUZMAN</t>
  </si>
  <si>
    <t>CINDY JULLIETH OCHOA VALLE</t>
  </si>
  <si>
    <t>YUDI MARICELA SUAREZ CASTAÑEDA</t>
  </si>
  <si>
    <t>ALEJANDRO JESUS CADAVID AVILA</t>
  </si>
  <si>
    <t>LEIDY YURANI PAVAS LOPEZ</t>
  </si>
  <si>
    <t>JUAN DIEGO IBARRA YUSTI</t>
  </si>
  <si>
    <t>SEDE 12</t>
  </si>
  <si>
    <t>BODEGA 49 - AVIACION</t>
  </si>
  <si>
    <t>MARIA NELLY ARBOLEDA JARAMILLO</t>
  </si>
  <si>
    <t>SEDE 13</t>
  </si>
  <si>
    <t>LA CEJA</t>
  </si>
  <si>
    <t>CONSUELO DURAN MONTOYA</t>
  </si>
  <si>
    <t>SEDE 11</t>
  </si>
  <si>
    <t>SONSON</t>
  </si>
  <si>
    <t>MARY LUZ ARISTIZABAL ARISTIZABAL</t>
  </si>
  <si>
    <t>LUIS ALEXANDER GONZALEZ MUÑOZ</t>
  </si>
  <si>
    <t>YUBER PARRA PALACIOS</t>
  </si>
  <si>
    <t>MARGOD HIGUITA RIVERA</t>
  </si>
  <si>
    <t>LILLY JOHANA CORDOBA MOSQUERA</t>
  </si>
  <si>
    <t>LUZ ENIDIA BETANCUR ARANGO</t>
  </si>
  <si>
    <t>CONRADO ANTONIO BONILLA HENAO</t>
  </si>
  <si>
    <t>ELDER ANTONIO TORRES JULIO</t>
  </si>
  <si>
    <t>ZONA FRANCA VEREDA CHACHAFRUTO</t>
  </si>
  <si>
    <t>SEDE MUNICIPIO SONSON</t>
  </si>
  <si>
    <t>CLL 10 N 1 21 BRR CHAGUALITO</t>
  </si>
  <si>
    <t>SEDE MUNICIPIO LA CEJA</t>
  </si>
  <si>
    <t>CLL 19 N 13 - 300</t>
  </si>
  <si>
    <t>JOSE LUIS OCAMPO GUTIERREZ</t>
  </si>
  <si>
    <t>JUAN DAVID MARTINEZ GONZALEZ</t>
  </si>
  <si>
    <t>JULIAN STIVEN LORA GOMEZ</t>
  </si>
  <si>
    <t>MARITZA RAMOS NAGLES</t>
  </si>
  <si>
    <t xml:space="preserve">VALOR TOTAL FACTURACION </t>
  </si>
  <si>
    <t xml:space="preserve">KELLY JOHANA ROJAS ROJAS </t>
  </si>
  <si>
    <t>WILMAN TABORDA MARTINEZ</t>
  </si>
  <si>
    <t>SARAY SUSANA ROJAS ESTRADA</t>
  </si>
  <si>
    <t>JHON MAURICIO GALLEGO BARRIENTOS</t>
  </si>
  <si>
    <t>LUISA MARIA VELEZ ALVAREZ</t>
  </si>
  <si>
    <t>CENTRO TECNOLOGICO DEL MOBILIARIO</t>
  </si>
  <si>
    <t>CARRERA 63 N 58B - 03</t>
  </si>
  <si>
    <t>ITAGUI - CALATRAVA (22 PERSONAS)</t>
  </si>
  <si>
    <t>CENTRO DE DISEÑO Y MANUFACTURA DEL CUERO</t>
  </si>
  <si>
    <t xml:space="preserve"> ERIKA ANDREA MARIN USME</t>
  </si>
  <si>
    <t>MARIA DEL PILAR PEREZ PATERNINA</t>
  </si>
  <si>
    <t>ROSA LIDA MOLINA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</si>
</sst>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6"/>
      <name val="Garamond"/>
      <family val="1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B99D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</cellStyleXfs>
  <cellXfs count="233">
    <xf numFmtId="0" fontId="0" fillId="0" borderId="0" xfId="0"/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/>
    <xf numFmtId="43" fontId="4" fillId="0" borderId="0" xfId="0" applyNumberFormat="1" applyFont="1" applyAlignment="1">
      <alignment wrapText="1"/>
    </xf>
    <xf numFmtId="43" fontId="4" fillId="0" borderId="0" xfId="1" applyFont="1" applyBorder="1"/>
    <xf numFmtId="0" fontId="8" fillId="8" borderId="5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/>
    <xf numFmtId="0" fontId="6" fillId="9" borderId="1" xfId="0" applyFont="1" applyFill="1" applyBorder="1" applyAlignment="1">
      <alignment horizontal="left" wrapText="1"/>
    </xf>
    <xf numFmtId="0" fontId="6" fillId="9" borderId="1" xfId="0" applyFont="1" applyFill="1" applyBorder="1" applyAlignment="1">
      <alignment horizontal="left"/>
    </xf>
    <xf numFmtId="43" fontId="6" fillId="9" borderId="1" xfId="1" applyFont="1" applyFill="1" applyBorder="1" applyAlignment="1">
      <alignment horizontal="left" wrapText="1"/>
    </xf>
    <xf numFmtId="43" fontId="6" fillId="9" borderId="1" xfId="0" applyNumberFormat="1" applyFont="1" applyFill="1" applyBorder="1" applyAlignment="1">
      <alignment horizontal="left" wrapText="1"/>
    </xf>
    <xf numFmtId="0" fontId="4" fillId="9" borderId="0" xfId="0" applyFont="1" applyFill="1"/>
    <xf numFmtId="0" fontId="6" fillId="10" borderId="1" xfId="0" applyFont="1" applyFill="1" applyBorder="1" applyAlignment="1">
      <alignment horizontal="left" wrapText="1"/>
    </xf>
    <xf numFmtId="0" fontId="6" fillId="10" borderId="1" xfId="0" applyFont="1" applyFill="1" applyBorder="1" applyAlignment="1">
      <alignment horizontal="left"/>
    </xf>
    <xf numFmtId="43" fontId="6" fillId="10" borderId="1" xfId="1" applyFont="1" applyFill="1" applyBorder="1" applyAlignment="1">
      <alignment horizontal="left" wrapText="1"/>
    </xf>
    <xf numFmtId="43" fontId="6" fillId="10" borderId="1" xfId="0" applyNumberFormat="1" applyFont="1" applyFill="1" applyBorder="1" applyAlignment="1">
      <alignment horizontal="left" wrapText="1"/>
    </xf>
    <xf numFmtId="0" fontId="4" fillId="10" borderId="0" xfId="0" applyFont="1" applyFill="1"/>
    <xf numFmtId="0" fontId="6" fillId="11" borderId="1" xfId="0" applyFont="1" applyFill="1" applyBorder="1" applyAlignment="1">
      <alignment horizontal="left" wrapText="1"/>
    </xf>
    <xf numFmtId="0" fontId="6" fillId="11" borderId="1" xfId="0" applyFont="1" applyFill="1" applyBorder="1" applyAlignment="1">
      <alignment horizontal="left"/>
    </xf>
    <xf numFmtId="43" fontId="6" fillId="11" borderId="1" xfId="1" applyFont="1" applyFill="1" applyBorder="1" applyAlignment="1">
      <alignment horizontal="left" wrapText="1"/>
    </xf>
    <xf numFmtId="43" fontId="6" fillId="11" borderId="1" xfId="0" applyNumberFormat="1" applyFont="1" applyFill="1" applyBorder="1" applyAlignment="1">
      <alignment horizontal="left" wrapText="1"/>
    </xf>
    <xf numFmtId="0" fontId="4" fillId="11" borderId="0" xfId="0" applyFont="1" applyFill="1"/>
    <xf numFmtId="0" fontId="6" fillId="12" borderId="1" xfId="0" applyFont="1" applyFill="1" applyBorder="1" applyAlignment="1">
      <alignment horizontal="left" wrapText="1"/>
    </xf>
    <xf numFmtId="43" fontId="6" fillId="12" borderId="1" xfId="1" applyFont="1" applyFill="1" applyBorder="1" applyAlignment="1">
      <alignment horizontal="left" wrapText="1"/>
    </xf>
    <xf numFmtId="43" fontId="6" fillId="12" borderId="1" xfId="0" applyNumberFormat="1" applyFont="1" applyFill="1" applyBorder="1" applyAlignment="1">
      <alignment horizontal="left" wrapText="1"/>
    </xf>
    <xf numFmtId="0" fontId="4" fillId="12" borderId="0" xfId="0" applyFont="1" applyFill="1"/>
    <xf numFmtId="0" fontId="6" fillId="12" borderId="1" xfId="0" applyFont="1" applyFill="1" applyBorder="1" applyAlignment="1">
      <alignment horizontal="left"/>
    </xf>
    <xf numFmtId="0" fontId="6" fillId="13" borderId="1" xfId="0" applyFont="1" applyFill="1" applyBorder="1" applyAlignment="1">
      <alignment horizontal="left" wrapText="1"/>
    </xf>
    <xf numFmtId="43" fontId="6" fillId="13" borderId="1" xfId="1" applyFont="1" applyFill="1" applyBorder="1" applyAlignment="1">
      <alignment horizontal="left" wrapText="1"/>
    </xf>
    <xf numFmtId="43" fontId="6" fillId="13" borderId="1" xfId="0" applyNumberFormat="1" applyFont="1" applyFill="1" applyBorder="1" applyAlignment="1">
      <alignment horizontal="left" wrapText="1"/>
    </xf>
    <xf numFmtId="0" fontId="4" fillId="13" borderId="0" xfId="0" applyFont="1" applyFill="1"/>
    <xf numFmtId="0" fontId="6" fillId="13" borderId="1" xfId="0" applyFont="1" applyFill="1" applyBorder="1" applyAlignment="1">
      <alignment horizontal="left"/>
    </xf>
    <xf numFmtId="0" fontId="6" fillId="14" borderId="1" xfId="0" applyFont="1" applyFill="1" applyBorder="1" applyAlignment="1">
      <alignment horizontal="left" wrapText="1"/>
    </xf>
    <xf numFmtId="43" fontId="6" fillId="14" borderId="1" xfId="1" applyFont="1" applyFill="1" applyBorder="1" applyAlignment="1">
      <alignment horizontal="left" wrapText="1"/>
    </xf>
    <xf numFmtId="43" fontId="6" fillId="14" borderId="1" xfId="0" applyNumberFormat="1" applyFont="1" applyFill="1" applyBorder="1" applyAlignment="1">
      <alignment horizontal="left" wrapText="1"/>
    </xf>
    <xf numFmtId="0" fontId="4" fillId="14" borderId="0" xfId="0" applyFont="1" applyFill="1"/>
    <xf numFmtId="0" fontId="3" fillId="13" borderId="1" xfId="0" applyFont="1" applyFill="1" applyBorder="1" applyAlignment="1">
      <alignment vertical="center" wrapText="1"/>
    </xf>
    <xf numFmtId="0" fontId="6" fillId="15" borderId="1" xfId="0" applyFont="1" applyFill="1" applyBorder="1" applyAlignment="1">
      <alignment horizontal="left" wrapText="1"/>
    </xf>
    <xf numFmtId="0" fontId="6" fillId="15" borderId="1" xfId="0" applyFont="1" applyFill="1" applyBorder="1" applyAlignment="1">
      <alignment horizontal="left"/>
    </xf>
    <xf numFmtId="43" fontId="6" fillId="15" borderId="1" xfId="1" applyFont="1" applyFill="1" applyBorder="1" applyAlignment="1">
      <alignment horizontal="left" wrapText="1"/>
    </xf>
    <xf numFmtId="43" fontId="6" fillId="15" borderId="1" xfId="0" applyNumberFormat="1" applyFont="1" applyFill="1" applyBorder="1" applyAlignment="1">
      <alignment horizontal="left" wrapText="1"/>
    </xf>
    <xf numFmtId="0" fontId="4" fillId="15" borderId="0" xfId="0" applyFont="1" applyFill="1"/>
    <xf numFmtId="0" fontId="12" fillId="12" borderId="1" xfId="0" applyFont="1" applyFill="1" applyBorder="1" applyAlignment="1">
      <alignment horizontal="left" wrapText="1"/>
    </xf>
    <xf numFmtId="43" fontId="12" fillId="12" borderId="1" xfId="1" applyFont="1" applyFill="1" applyBorder="1" applyAlignment="1">
      <alignment horizontal="left" wrapText="1"/>
    </xf>
    <xf numFmtId="43" fontId="12" fillId="12" borderId="1" xfId="0" applyNumberFormat="1" applyFont="1" applyFill="1" applyBorder="1" applyAlignment="1">
      <alignment horizontal="left" wrapText="1"/>
    </xf>
    <xf numFmtId="0" fontId="10" fillId="12" borderId="0" xfId="0" applyFont="1" applyFill="1"/>
    <xf numFmtId="14" fontId="6" fillId="10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43" fontId="6" fillId="3" borderId="1" xfId="1" applyFont="1" applyFill="1" applyBorder="1" applyAlignment="1">
      <alignment horizontal="left" wrapText="1"/>
    </xf>
    <xf numFmtId="43" fontId="6" fillId="3" borderId="1" xfId="0" applyNumberFormat="1" applyFont="1" applyFill="1" applyBorder="1" applyAlignment="1">
      <alignment horizontal="left" wrapText="1"/>
    </xf>
    <xf numFmtId="0" fontId="4" fillId="3" borderId="0" xfId="0" applyFont="1" applyFill="1"/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left"/>
    </xf>
    <xf numFmtId="0" fontId="3" fillId="12" borderId="1" xfId="0" applyFont="1" applyFill="1" applyBorder="1" applyAlignment="1">
      <alignment vertical="center"/>
    </xf>
    <xf numFmtId="43" fontId="6" fillId="3" borderId="1" xfId="0" applyNumberFormat="1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43" fontId="6" fillId="10" borderId="1" xfId="0" applyNumberFormat="1" applyFont="1" applyFill="1" applyBorder="1" applyAlignment="1">
      <alignment horizontal="left" vertical="center" wrapText="1"/>
    </xf>
    <xf numFmtId="43" fontId="6" fillId="12" borderId="1" xfId="0" applyNumberFormat="1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 wrapText="1"/>
    </xf>
    <xf numFmtId="43" fontId="13" fillId="0" borderId="5" xfId="0" applyNumberFormat="1" applyFont="1" applyBorder="1"/>
    <xf numFmtId="0" fontId="6" fillId="13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6" fillId="12" borderId="1" xfId="0" applyNumberFormat="1" applyFont="1" applyFill="1" applyBorder="1" applyAlignment="1">
      <alignment horizontal="left" wrapText="1"/>
    </xf>
    <xf numFmtId="14" fontId="6" fillId="13" borderId="1" xfId="0" applyNumberFormat="1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center" vertical="center" textRotation="90"/>
    </xf>
    <xf numFmtId="14" fontId="6" fillId="9" borderId="1" xfId="0" applyNumberFormat="1" applyFont="1" applyFill="1" applyBorder="1" applyAlignment="1">
      <alignment horizontal="left" wrapText="1"/>
    </xf>
    <xf numFmtId="14" fontId="6" fillId="11" borderId="1" xfId="0" applyNumberFormat="1" applyFont="1" applyFill="1" applyBorder="1" applyAlignment="1">
      <alignment horizontal="left" wrapText="1"/>
    </xf>
    <xf numFmtId="14" fontId="6" fillId="15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  <xf numFmtId="1" fontId="6" fillId="10" borderId="1" xfId="0" applyNumberFormat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6" fillId="10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3" fillId="14" borderId="1" xfId="0" applyFont="1" applyFill="1" applyBorder="1" applyAlignment="1">
      <alignment horizontal="center" vertical="center" wrapText="1"/>
    </xf>
    <xf numFmtId="14" fontId="6" fillId="14" borderId="1" xfId="0" applyNumberFormat="1" applyFont="1" applyFill="1" applyBorder="1" applyAlignment="1">
      <alignment horizontal="left" wrapText="1"/>
    </xf>
    <xf numFmtId="0" fontId="6" fillId="14" borderId="1" xfId="0" applyFont="1" applyFill="1" applyBorder="1" applyAlignment="1">
      <alignment horizontal="left"/>
    </xf>
    <xf numFmtId="0" fontId="3" fillId="14" borderId="1" xfId="0" applyFont="1" applyFill="1" applyBorder="1" applyAlignment="1">
      <alignment wrapText="1"/>
    </xf>
    <xf numFmtId="0" fontId="3" fillId="14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vertical="center"/>
    </xf>
    <xf numFmtId="43" fontId="6" fillId="14" borderId="1" xfId="0" applyNumberFormat="1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left" wrapText="1"/>
    </xf>
    <xf numFmtId="43" fontId="6" fillId="13" borderId="4" xfId="0" applyNumberFormat="1" applyFont="1" applyFill="1" applyBorder="1" applyAlignment="1">
      <alignment horizontal="center" vertical="center" wrapText="1"/>
    </xf>
    <xf numFmtId="43" fontId="6" fillId="10" borderId="4" xfId="0" applyNumberFormat="1" applyFont="1" applyFill="1" applyBorder="1" applyAlignment="1">
      <alignment horizontal="center" vertical="center" wrapText="1"/>
    </xf>
    <xf numFmtId="43" fontId="6" fillId="11" borderId="4" xfId="0" applyNumberFormat="1" applyFont="1" applyFill="1" applyBorder="1" applyAlignment="1">
      <alignment horizontal="center" vertical="center" wrapText="1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3" fillId="10" borderId="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 applyProtection="1">
      <alignment horizontal="center" vertical="center" wrapText="1"/>
      <protection hidden="1"/>
    </xf>
    <xf numFmtId="0" fontId="3" fillId="13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 applyProtection="1">
      <alignment horizontal="center" vertical="center" wrapText="1"/>
      <protection hidden="1"/>
    </xf>
    <xf numFmtId="0" fontId="6" fillId="10" borderId="1" xfId="0" applyFont="1" applyFill="1" applyBorder="1" applyAlignment="1">
      <alignment horizontal="left" vertical="center" wrapText="1"/>
    </xf>
    <xf numFmtId="14" fontId="6" fillId="10" borderId="1" xfId="0" applyNumberFormat="1" applyFont="1" applyFill="1" applyBorder="1" applyAlignment="1">
      <alignment horizontal="left" vertical="center" wrapText="1"/>
    </xf>
    <xf numFmtId="43" fontId="6" fillId="10" borderId="1" xfId="1" applyFont="1" applyFill="1" applyBorder="1" applyAlignment="1">
      <alignment horizontal="left" vertical="center" wrapText="1"/>
    </xf>
    <xf numFmtId="0" fontId="4" fillId="10" borderId="0" xfId="0" applyFont="1" applyFill="1" applyAlignment="1">
      <alignment vertical="center"/>
    </xf>
    <xf numFmtId="0" fontId="3" fillId="13" borderId="3" xfId="0" applyFont="1" applyFill="1" applyBorder="1" applyAlignment="1">
      <alignment horizontal="center" vertical="center" textRotation="90"/>
    </xf>
    <xf numFmtId="0" fontId="6" fillId="13" borderId="1" xfId="0" applyFont="1" applyFill="1" applyBorder="1" applyAlignment="1">
      <alignment horizontal="left" vertical="center" wrapText="1"/>
    </xf>
    <xf numFmtId="14" fontId="6" fillId="13" borderId="1" xfId="0" applyNumberFormat="1" applyFont="1" applyFill="1" applyBorder="1" applyAlignment="1">
      <alignment horizontal="left" vertical="center" wrapText="1"/>
    </xf>
    <xf numFmtId="0" fontId="4" fillId="13" borderId="0" xfId="0" applyFont="1" applyFill="1" applyAlignment="1">
      <alignment vertical="center"/>
    </xf>
    <xf numFmtId="0" fontId="3" fillId="11" borderId="2" xfId="0" applyFont="1" applyFill="1" applyBorder="1" applyAlignment="1">
      <alignment vertical="center" wrapText="1"/>
    </xf>
    <xf numFmtId="43" fontId="6" fillId="13" borderId="2" xfId="0" applyNumberFormat="1" applyFont="1" applyFill="1" applyBorder="1" applyAlignment="1">
      <alignment horizontal="center" vertical="center" wrapText="1"/>
    </xf>
    <xf numFmtId="43" fontId="6" fillId="13" borderId="4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43" fontId="6" fillId="13" borderId="3" xfId="0" applyNumberFormat="1" applyFont="1" applyFill="1" applyBorder="1" applyAlignment="1">
      <alignment horizontal="center" vertical="center" wrapText="1"/>
    </xf>
    <xf numFmtId="43" fontId="6" fillId="12" borderId="2" xfId="0" applyNumberFormat="1" applyFont="1" applyFill="1" applyBorder="1" applyAlignment="1">
      <alignment horizontal="center" vertical="center" wrapText="1"/>
    </xf>
    <xf numFmtId="43" fontId="6" fillId="12" borderId="3" xfId="0" applyNumberFormat="1" applyFont="1" applyFill="1" applyBorder="1" applyAlignment="1">
      <alignment horizontal="center" vertical="center" wrapText="1"/>
    </xf>
    <xf numFmtId="43" fontId="6" fillId="12" borderId="4" xfId="0" applyNumberFormat="1" applyFont="1" applyFill="1" applyBorder="1" applyAlignment="1">
      <alignment horizontal="center" vertical="center" wrapText="1"/>
    </xf>
    <xf numFmtId="43" fontId="6" fillId="14" borderId="2" xfId="0" applyNumberFormat="1" applyFont="1" applyFill="1" applyBorder="1" applyAlignment="1">
      <alignment horizontal="center" vertical="center" wrapText="1"/>
    </xf>
    <xf numFmtId="43" fontId="6" fillId="14" borderId="4" xfId="0" applyNumberFormat="1" applyFont="1" applyFill="1" applyBorder="1" applyAlignment="1">
      <alignment horizontal="center" vertical="center" wrapText="1"/>
    </xf>
    <xf numFmtId="43" fontId="6" fillId="11" borderId="2" xfId="0" applyNumberFormat="1" applyFont="1" applyFill="1" applyBorder="1" applyAlignment="1">
      <alignment horizontal="center" vertical="center" wrapText="1"/>
    </xf>
    <xf numFmtId="43" fontId="6" fillId="11" borderId="3" xfId="0" applyNumberFormat="1" applyFont="1" applyFill="1" applyBorder="1" applyAlignment="1">
      <alignment horizontal="center" vertical="center" wrapText="1"/>
    </xf>
    <xf numFmtId="43" fontId="6" fillId="11" borderId="4" xfId="0" applyNumberFormat="1" applyFont="1" applyFill="1" applyBorder="1" applyAlignment="1">
      <alignment horizontal="center" vertical="center" wrapText="1"/>
    </xf>
    <xf numFmtId="43" fontId="6" fillId="10" borderId="2" xfId="0" applyNumberFormat="1" applyFont="1" applyFill="1" applyBorder="1" applyAlignment="1">
      <alignment horizontal="center" vertical="center" wrapText="1"/>
    </xf>
    <xf numFmtId="43" fontId="6" fillId="10" borderId="3" xfId="0" applyNumberFormat="1" applyFont="1" applyFill="1" applyBorder="1" applyAlignment="1">
      <alignment horizontal="center" vertical="center" wrapText="1"/>
    </xf>
    <xf numFmtId="43" fontId="6" fillId="10" borderId="4" xfId="0" applyNumberFormat="1" applyFont="1" applyFill="1" applyBorder="1" applyAlignment="1">
      <alignment horizontal="center" vertical="center" wrapText="1"/>
    </xf>
    <xf numFmtId="43" fontId="6" fillId="3" borderId="2" xfId="0" applyNumberFormat="1" applyFont="1" applyFill="1" applyBorder="1" applyAlignment="1">
      <alignment horizontal="center" vertical="center" wrapText="1"/>
    </xf>
    <xf numFmtId="43" fontId="6" fillId="3" borderId="3" xfId="0" applyNumberFormat="1" applyFont="1" applyFill="1" applyBorder="1" applyAlignment="1">
      <alignment horizontal="center" vertical="center" wrapText="1"/>
    </xf>
    <xf numFmtId="43" fontId="6" fillId="3" borderId="4" xfId="0" applyNumberFormat="1" applyFont="1" applyFill="1" applyBorder="1" applyAlignment="1">
      <alignment horizontal="center" vertical="center" wrapText="1"/>
    </xf>
    <xf numFmtId="43" fontId="6" fillId="15" borderId="2" xfId="0" applyNumberFormat="1" applyFont="1" applyFill="1" applyBorder="1" applyAlignment="1">
      <alignment horizontal="center" vertical="center" wrapText="1"/>
    </xf>
    <xf numFmtId="43" fontId="6" fillId="15" borderId="4" xfId="0" applyNumberFormat="1" applyFont="1" applyFill="1" applyBorder="1" applyAlignment="1">
      <alignment horizontal="center" vertical="center" wrapText="1"/>
    </xf>
    <xf numFmtId="43" fontId="12" fillId="12" borderId="2" xfId="0" applyNumberFormat="1" applyFont="1" applyFill="1" applyBorder="1" applyAlignment="1">
      <alignment horizontal="center" vertical="center" wrapText="1"/>
    </xf>
    <xf numFmtId="43" fontId="12" fillId="12" borderId="4" xfId="0" applyNumberFormat="1" applyFont="1" applyFill="1" applyBorder="1" applyAlignment="1">
      <alignment horizontal="center" vertical="center" wrapText="1"/>
    </xf>
    <xf numFmtId="43" fontId="6" fillId="9" borderId="2" xfId="0" applyNumberFormat="1" applyFont="1" applyFill="1" applyBorder="1" applyAlignment="1">
      <alignment horizontal="center" vertical="center" wrapText="1"/>
    </xf>
    <xf numFmtId="43" fontId="6" fillId="9" borderId="3" xfId="0" applyNumberFormat="1" applyFont="1" applyFill="1" applyBorder="1" applyAlignment="1">
      <alignment horizontal="center" vertical="center" wrapText="1"/>
    </xf>
    <xf numFmtId="43" fontId="6" fillId="9" borderId="4" xfId="0" applyNumberFormat="1" applyFont="1" applyFill="1" applyBorder="1" applyAlignment="1">
      <alignment horizontal="center" vertical="center" wrapText="1"/>
    </xf>
    <xf numFmtId="43" fontId="6" fillId="15" borderId="3" xfId="0" applyNumberFormat="1" applyFont="1" applyFill="1" applyBorder="1" applyAlignment="1">
      <alignment horizontal="center" vertical="center" wrapText="1"/>
    </xf>
    <xf numFmtId="43" fontId="6" fillId="14" borderId="3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textRotation="90" wrapText="1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3" fillId="14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3" fillId="11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/>
    </xf>
    <xf numFmtId="0" fontId="3" fillId="10" borderId="3" xfId="0" applyFont="1" applyFill="1" applyBorder="1" applyAlignment="1">
      <alignment horizontal="center" vertical="center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9" fillId="13" borderId="1" xfId="0" applyFont="1" applyFill="1" applyBorder="1" applyAlignment="1" applyProtection="1">
      <alignment horizontal="center" vertical="center" wrapText="1"/>
      <protection hidden="1"/>
    </xf>
    <xf numFmtId="0" fontId="3" fillId="13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textRotation="90"/>
    </xf>
    <xf numFmtId="0" fontId="9" fillId="15" borderId="1" xfId="0" applyFont="1" applyFill="1" applyBorder="1" applyAlignment="1" applyProtection="1">
      <alignment horizontal="center" vertical="center" wrapText="1"/>
      <protection hidden="1"/>
    </xf>
    <xf numFmtId="0" fontId="3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 applyProtection="1">
      <alignment horizontal="center" vertical="center" wrapText="1"/>
      <protection hidden="1"/>
    </xf>
    <xf numFmtId="0" fontId="9" fillId="10" borderId="4" xfId="0" applyFont="1" applyFill="1" applyBorder="1" applyAlignment="1" applyProtection="1">
      <alignment horizontal="center" vertical="center" wrapText="1"/>
      <protection hidden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 applyProtection="1">
      <alignment horizontal="center" vertical="center" wrapText="1"/>
      <protection hidden="1"/>
    </xf>
    <xf numFmtId="0" fontId="9" fillId="13" borderId="3" xfId="0" applyFont="1" applyFill="1" applyBorder="1" applyAlignment="1" applyProtection="1">
      <alignment horizontal="center" vertical="center" wrapText="1"/>
      <protection hidden="1"/>
    </xf>
    <xf numFmtId="0" fontId="9" fillId="13" borderId="4" xfId="0" applyFont="1" applyFill="1" applyBorder="1" applyAlignment="1" applyProtection="1">
      <alignment horizontal="center" vertical="center" wrapText="1"/>
      <protection hidden="1"/>
    </xf>
    <xf numFmtId="0" fontId="3" fillId="13" borderId="2" xfId="0" applyFont="1" applyFill="1" applyBorder="1" applyAlignment="1">
      <alignment horizontal="left" vertical="center" wrapText="1"/>
    </xf>
    <xf numFmtId="0" fontId="3" fillId="13" borderId="3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9" fillId="12" borderId="2" xfId="0" applyFont="1" applyFill="1" applyBorder="1" applyAlignment="1" applyProtection="1">
      <alignment horizontal="center" vertical="center" wrapText="1"/>
      <protection hidden="1"/>
    </xf>
    <xf numFmtId="0" fontId="9" fillId="12" borderId="3" xfId="0" applyFont="1" applyFill="1" applyBorder="1" applyAlignment="1" applyProtection="1">
      <alignment horizontal="center" vertical="center" wrapText="1"/>
      <protection hidden="1"/>
    </xf>
    <xf numFmtId="0" fontId="9" fillId="12" borderId="4" xfId="0" applyFont="1" applyFill="1" applyBorder="1" applyAlignment="1" applyProtection="1">
      <alignment horizontal="center" vertical="center" wrapText="1"/>
      <protection hidden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3" fillId="13" borderId="1" xfId="0" applyFont="1" applyFill="1" applyBorder="1" applyAlignment="1">
      <alignment horizontal="left" vertical="center"/>
    </xf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2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 textRotation="90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/>
    </xf>
    <xf numFmtId="0" fontId="9" fillId="11" borderId="2" xfId="0" applyFont="1" applyFill="1" applyBorder="1" applyAlignment="1" applyProtection="1">
      <alignment horizontal="center" vertical="center" wrapText="1"/>
      <protection hidden="1"/>
    </xf>
    <xf numFmtId="0" fontId="9" fillId="11" borderId="3" xfId="0" applyFont="1" applyFill="1" applyBorder="1" applyAlignment="1" applyProtection="1">
      <alignment horizontal="center" vertical="center" wrapText="1"/>
      <protection hidden="1"/>
    </xf>
    <xf numFmtId="0" fontId="9" fillId="11" borderId="4" xfId="0" applyFont="1" applyFill="1" applyBorder="1" applyAlignment="1" applyProtection="1">
      <alignment horizontal="center" vertical="center" wrapText="1"/>
      <protection hidden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9" fillId="14" borderId="2" xfId="0" applyFont="1" applyFill="1" applyBorder="1" applyAlignment="1" applyProtection="1">
      <alignment horizontal="center" vertical="center" wrapText="1"/>
      <protection hidden="1"/>
    </xf>
    <xf numFmtId="0" fontId="9" fillId="14" borderId="4" xfId="0" applyFont="1" applyFill="1" applyBorder="1" applyAlignment="1" applyProtection="1">
      <alignment horizontal="center" vertical="center" wrapText="1"/>
      <protection hidden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textRotation="90"/>
    </xf>
    <xf numFmtId="0" fontId="3" fillId="14" borderId="4" xfId="0" applyFont="1" applyFill="1" applyBorder="1" applyAlignment="1">
      <alignment horizontal="center" vertical="center" textRotation="90"/>
    </xf>
    <xf numFmtId="0" fontId="11" fillId="12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3" fillId="1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center" vertical="center" textRotation="90" wrapText="1"/>
    </xf>
  </cellXfs>
  <cellStyles count="4">
    <cellStyle name="Millares" xfId="1" builtinId="3"/>
    <cellStyle name="Millares 3 2" xfId="3" xr:uid="{00000000-0005-0000-0000-000001000000}"/>
    <cellStyle name="Normal" xfId="0" builtinId="0"/>
    <cellStyle name="Normal 2" xfId="2" xr:uid="{00000000-0005-0000-0000-000003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SEISO\P&#218;BLICAS\3%20ACUERDO%20MARCO\SENA\Sincelejo_Sucre%20O.C5760\Evento_4571-SENA_REGIONAL_RISARALD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4%20UT%20ASEO%20COLOMBIA_Acuerdo%20Marco%20II\SENA\OC%2022104_R3%20Antioquia\TVEC\Evento_45445_(1)_-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Listas"/>
      <sheetName val="solCotizacionCSV"/>
      <sheetName val="ClasifiPersonal"/>
      <sheetName val="Evento_4571-SENA_REGIONAL_RISAR"/>
    </sheetNames>
    <sheetDataSet>
      <sheetData sheetId="0"/>
      <sheetData sheetId="1"/>
      <sheetData sheetId="2"/>
      <sheetData sheetId="3"/>
      <sheetData sheetId="4">
        <row r="3">
          <cell r="A3" t="str">
            <v>Servicio de Personal</v>
          </cell>
        </row>
        <row r="4">
          <cell r="A4" t="str">
            <v>Bienes de Aseo y Cafetería</v>
          </cell>
        </row>
        <row r="5">
          <cell r="A5" t="str">
            <v>Servicios Especiales</v>
          </cell>
        </row>
      </sheetData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Cotizacion Bienes de Aseo y Ca"/>
      <sheetName val="Cotizacion"/>
      <sheetName val="ConsolidadoServicios"/>
      <sheetName val="solCotizacionCSV_es"/>
      <sheetName val="Listas"/>
      <sheetName val="ClasifiPersonal"/>
      <sheetName val="TablaDinamica"/>
      <sheetName val="temp"/>
      <sheetName val="Precios"/>
    </sheetNames>
    <sheetDataSet>
      <sheetData sheetId="0">
        <row r="9">
          <cell r="H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 t="str">
            <v>Operario de aseo</v>
          </cell>
        </row>
        <row r="3">
          <cell r="H3" t="str">
            <v>Operario de cafetería</v>
          </cell>
        </row>
        <row r="4">
          <cell r="H4" t="str">
            <v>Operario de aseo y cafetería</v>
          </cell>
        </row>
        <row r="5">
          <cell r="H5" t="str">
            <v>Operario de mantenimiento</v>
          </cell>
        </row>
        <row r="6">
          <cell r="H6" t="str">
            <v>Operario auxiliar</v>
          </cell>
        </row>
        <row r="7">
          <cell r="H7" t="str">
            <v>Coordinador de tiempo completo</v>
          </cell>
        </row>
        <row r="8">
          <cell r="H8" t="str">
            <v>Jardinero</v>
          </cell>
        </row>
        <row r="9">
          <cell r="H9" t="str">
            <v>Operario de mantenimiento capacitado para trabajo en alturas nivel básico</v>
          </cell>
        </row>
        <row r="10">
          <cell r="H10" t="str">
            <v>Operario auxiliar capacitado para trabajo en alturas nivel básico</v>
          </cell>
        </row>
        <row r="11">
          <cell r="H11" t="str">
            <v>Jardinero capacitado para trabajo en alturas nivel básico</v>
          </cell>
        </row>
        <row r="12">
          <cell r="H12" t="str">
            <v>Coordinador de trabajo en alturas nivel básico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5"/>
  <sheetViews>
    <sheetView tabSelected="1" topLeftCell="H1" workbookViewId="0">
      <pane ySplit="1" topLeftCell="A2" activePane="bottomLeft" state="frozen"/>
      <selection activeCell="K1" sqref="K1"/>
      <selection pane="bottomLeft" activeCell="M6" sqref="M6"/>
    </sheetView>
  </sheetViews>
  <sheetFormatPr baseColWidth="10" defaultRowHeight="12" x14ac:dyDescent="0.2"/>
  <cols>
    <col min="1" max="1" width="7.42578125" style="8" customWidth="1"/>
    <col min="2" max="2" width="18" style="1" customWidth="1"/>
    <col min="3" max="3" width="5.7109375" style="1" customWidth="1"/>
    <col min="4" max="4" width="15.85546875" style="1" customWidth="1"/>
    <col min="5" max="5" width="11.85546875" style="1" customWidth="1"/>
    <col min="6" max="6" width="12.140625" style="1" bestFit="1" customWidth="1"/>
    <col min="7" max="7" width="39.42578125" style="1" bestFit="1" customWidth="1"/>
    <col min="8" max="8" width="47.5703125" style="3" customWidth="1"/>
    <col min="9" max="9" width="10.7109375" style="1" customWidth="1"/>
    <col min="10" max="10" width="10.85546875" style="1" customWidth="1"/>
    <col min="11" max="11" width="10.140625" style="79" customWidth="1"/>
    <col min="12" max="12" width="14.140625" style="1" customWidth="1"/>
    <col min="13" max="13" width="14.5703125" style="1" customWidth="1"/>
    <col min="14" max="14" width="14.140625" style="1" customWidth="1"/>
    <col min="15" max="15" width="15.28515625" style="1" customWidth="1"/>
    <col min="16" max="16" width="12.5703125" style="1" customWidth="1"/>
    <col min="17" max="17" width="15.85546875" style="1" customWidth="1"/>
    <col min="18" max="18" width="15.28515625" style="1" customWidth="1"/>
    <col min="19" max="19" width="12.5703125" style="1" customWidth="1"/>
    <col min="20" max="20" width="15.85546875" style="1" customWidth="1"/>
    <col min="21" max="21" width="15.28515625" style="1" customWidth="1"/>
    <col min="22" max="22" width="15.85546875" style="1" customWidth="1"/>
    <col min="23" max="16384" width="11.42578125" style="1"/>
  </cols>
  <sheetData>
    <row r="1" spans="1:22" ht="41.25" customHeight="1" x14ac:dyDescent="0.2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346</v>
      </c>
      <c r="K1" s="2" t="s">
        <v>348</v>
      </c>
      <c r="L1" s="2" t="s">
        <v>351</v>
      </c>
      <c r="M1" s="2" t="s">
        <v>352</v>
      </c>
      <c r="N1" s="2" t="s">
        <v>349</v>
      </c>
      <c r="O1" s="2" t="s">
        <v>354</v>
      </c>
      <c r="P1" s="2" t="s">
        <v>350</v>
      </c>
      <c r="Q1" s="2" t="s">
        <v>353</v>
      </c>
      <c r="R1" s="6" t="s">
        <v>357</v>
      </c>
      <c r="S1" s="6" t="s">
        <v>358</v>
      </c>
      <c r="T1" s="6" t="s">
        <v>359</v>
      </c>
      <c r="U1" s="6" t="s">
        <v>360</v>
      </c>
      <c r="V1" s="6" t="s">
        <v>361</v>
      </c>
    </row>
    <row r="2" spans="1:22" s="32" customFormat="1" ht="18" customHeight="1" x14ac:dyDescent="0.2">
      <c r="A2" s="158" t="s">
        <v>9</v>
      </c>
      <c r="B2" s="159" t="s">
        <v>400</v>
      </c>
      <c r="C2" s="160">
        <v>6</v>
      </c>
      <c r="D2" s="161" t="s">
        <v>401</v>
      </c>
      <c r="E2" s="146" t="s">
        <v>402</v>
      </c>
      <c r="F2" s="29">
        <v>1007895792</v>
      </c>
      <c r="G2" s="29" t="s">
        <v>20</v>
      </c>
      <c r="H2" s="29" t="s">
        <v>12</v>
      </c>
      <c r="I2" s="29" t="s">
        <v>15</v>
      </c>
      <c r="J2" s="29"/>
      <c r="K2" s="70">
        <v>30</v>
      </c>
      <c r="L2" s="30">
        <v>2178758.75</v>
      </c>
      <c r="M2" s="31">
        <f t="shared" ref="M2:M9" si="0">L2/30*K2</f>
        <v>2178758.75</v>
      </c>
      <c r="N2" s="31">
        <f t="shared" ref="N2:N9" si="1">M2*1%</f>
        <v>21787.587500000001</v>
      </c>
      <c r="O2" s="31">
        <f t="shared" ref="O2:O9" si="2">M2*10%</f>
        <v>217875.875</v>
      </c>
      <c r="P2" s="31">
        <f t="shared" ref="P2:P9" si="3">O2*19%</f>
        <v>41396.416250000002</v>
      </c>
      <c r="Q2" s="31">
        <f t="shared" ref="Q2" si="4">P2+N2+M2</f>
        <v>2241942.7537500001</v>
      </c>
      <c r="R2" s="122">
        <f>SUM(M2:M7)</f>
        <v>12931351.84</v>
      </c>
      <c r="S2" s="122">
        <f>R2*1%</f>
        <v>129313.5184</v>
      </c>
      <c r="T2" s="122">
        <f>R2*10%</f>
        <v>1293135.1840000001</v>
      </c>
      <c r="U2" s="122">
        <f>T2*19%</f>
        <v>245695.68496000001</v>
      </c>
      <c r="V2" s="122">
        <f>U2+S2+R2</f>
        <v>13306361.04336</v>
      </c>
    </row>
    <row r="3" spans="1:22" s="32" customFormat="1" ht="18" customHeight="1" x14ac:dyDescent="0.2">
      <c r="A3" s="158"/>
      <c r="B3" s="159"/>
      <c r="C3" s="160"/>
      <c r="D3" s="161"/>
      <c r="E3" s="146"/>
      <c r="F3" s="29">
        <v>77031070</v>
      </c>
      <c r="G3" s="29" t="s">
        <v>37</v>
      </c>
      <c r="H3" s="33" t="s">
        <v>32</v>
      </c>
      <c r="I3" s="29" t="s">
        <v>17</v>
      </c>
      <c r="J3" s="29"/>
      <c r="K3" s="70">
        <v>30</v>
      </c>
      <c r="L3" s="30">
        <v>2108158.42</v>
      </c>
      <c r="M3" s="31">
        <f t="shared" ref="M3:M8" si="5">L3/30*K3</f>
        <v>2108158.42</v>
      </c>
      <c r="N3" s="31">
        <f t="shared" ref="N3:N8" si="6">M3*1%</f>
        <v>21081.584200000001</v>
      </c>
      <c r="O3" s="31">
        <f t="shared" ref="O3:O8" si="7">M3*10%</f>
        <v>210815.842</v>
      </c>
      <c r="P3" s="31">
        <f t="shared" ref="P3:P8" si="8">O3*19%</f>
        <v>40055.009980000003</v>
      </c>
      <c r="Q3" s="31">
        <f t="shared" ref="Q3:Q8" si="9">P3+N3+M3</f>
        <v>2169295.0141799999</v>
      </c>
      <c r="R3" s="122"/>
      <c r="S3" s="122"/>
      <c r="T3" s="122"/>
      <c r="U3" s="122"/>
      <c r="V3" s="122"/>
    </row>
    <row r="4" spans="1:22" s="32" customFormat="1" ht="18" customHeight="1" x14ac:dyDescent="0.2">
      <c r="A4" s="158"/>
      <c r="B4" s="159"/>
      <c r="C4" s="160"/>
      <c r="D4" s="161"/>
      <c r="E4" s="146"/>
      <c r="F4" s="29">
        <v>43605905</v>
      </c>
      <c r="G4" s="29" t="s">
        <v>25</v>
      </c>
      <c r="H4" s="29" t="s">
        <v>22</v>
      </c>
      <c r="I4" s="29" t="s">
        <v>15</v>
      </c>
      <c r="J4" s="29"/>
      <c r="K4" s="70">
        <v>30</v>
      </c>
      <c r="L4" s="30">
        <v>2178758.75</v>
      </c>
      <c r="M4" s="31">
        <f t="shared" si="5"/>
        <v>2178758.75</v>
      </c>
      <c r="N4" s="31">
        <f t="shared" si="6"/>
        <v>21787.587500000001</v>
      </c>
      <c r="O4" s="31">
        <f t="shared" si="7"/>
        <v>217875.875</v>
      </c>
      <c r="P4" s="31">
        <f t="shared" si="8"/>
        <v>41396.416250000002</v>
      </c>
      <c r="Q4" s="31">
        <f t="shared" si="9"/>
        <v>2241942.7537500001</v>
      </c>
      <c r="R4" s="122"/>
      <c r="S4" s="122"/>
      <c r="T4" s="122"/>
      <c r="U4" s="122"/>
      <c r="V4" s="122"/>
    </row>
    <row r="5" spans="1:22" s="32" customFormat="1" ht="18" customHeight="1" x14ac:dyDescent="0.2">
      <c r="A5" s="158"/>
      <c r="B5" s="159"/>
      <c r="C5" s="160"/>
      <c r="D5" s="161"/>
      <c r="E5" s="146"/>
      <c r="F5" s="29">
        <v>1036664040</v>
      </c>
      <c r="G5" s="29" t="s">
        <v>44</v>
      </c>
      <c r="H5" s="29" t="s">
        <v>22</v>
      </c>
      <c r="I5" s="29" t="s">
        <v>45</v>
      </c>
      <c r="J5" s="29"/>
      <c r="K5" s="70">
        <v>30</v>
      </c>
      <c r="L5" s="30">
        <v>2178758.75</v>
      </c>
      <c r="M5" s="31">
        <f t="shared" si="5"/>
        <v>2178758.75</v>
      </c>
      <c r="N5" s="31">
        <f t="shared" si="6"/>
        <v>21787.587500000001</v>
      </c>
      <c r="O5" s="31">
        <f t="shared" si="7"/>
        <v>217875.875</v>
      </c>
      <c r="P5" s="31">
        <f t="shared" si="8"/>
        <v>41396.416250000002</v>
      </c>
      <c r="Q5" s="31">
        <f t="shared" si="9"/>
        <v>2241942.7537500001</v>
      </c>
      <c r="R5" s="122"/>
      <c r="S5" s="122"/>
      <c r="T5" s="122"/>
      <c r="U5" s="122"/>
      <c r="V5" s="122"/>
    </row>
    <row r="6" spans="1:22" s="32" customFormat="1" ht="18" customHeight="1" x14ac:dyDescent="0.2">
      <c r="A6" s="158"/>
      <c r="B6" s="159"/>
      <c r="C6" s="160"/>
      <c r="D6" s="161"/>
      <c r="E6" s="146"/>
      <c r="F6" s="33">
        <v>1041260131</v>
      </c>
      <c r="G6" s="33" t="s">
        <v>365</v>
      </c>
      <c r="H6" s="29" t="s">
        <v>12</v>
      </c>
      <c r="I6" s="81">
        <v>44975</v>
      </c>
      <c r="J6" s="29"/>
      <c r="K6" s="70">
        <v>30</v>
      </c>
      <c r="L6" s="30">
        <v>2178758.75</v>
      </c>
      <c r="M6" s="31">
        <f t="shared" si="5"/>
        <v>2178758.75</v>
      </c>
      <c r="N6" s="31">
        <f t="shared" si="6"/>
        <v>21787.587500000001</v>
      </c>
      <c r="O6" s="31">
        <f t="shared" si="7"/>
        <v>217875.875</v>
      </c>
      <c r="P6" s="31">
        <f t="shared" si="8"/>
        <v>41396.416250000002</v>
      </c>
      <c r="Q6" s="31">
        <f t="shared" si="9"/>
        <v>2241942.7537500001</v>
      </c>
      <c r="R6" s="122"/>
      <c r="S6" s="122"/>
      <c r="T6" s="122"/>
      <c r="U6" s="122"/>
      <c r="V6" s="122"/>
    </row>
    <row r="7" spans="1:22" s="32" customFormat="1" ht="18" customHeight="1" x14ac:dyDescent="0.2">
      <c r="A7" s="158"/>
      <c r="B7" s="159"/>
      <c r="C7" s="160"/>
      <c r="D7" s="161"/>
      <c r="E7" s="146"/>
      <c r="F7" s="29">
        <v>1152222700</v>
      </c>
      <c r="G7" s="29" t="s">
        <v>31</v>
      </c>
      <c r="H7" s="33" t="s">
        <v>32</v>
      </c>
      <c r="I7" s="29" t="s">
        <v>17</v>
      </c>
      <c r="J7" s="29"/>
      <c r="K7" s="70">
        <v>30</v>
      </c>
      <c r="L7" s="30">
        <v>2108158.42</v>
      </c>
      <c r="M7" s="31">
        <f t="shared" si="5"/>
        <v>2108158.42</v>
      </c>
      <c r="N7" s="31">
        <f t="shared" si="6"/>
        <v>21081.584200000001</v>
      </c>
      <c r="O7" s="31">
        <f t="shared" si="7"/>
        <v>210815.842</v>
      </c>
      <c r="P7" s="31">
        <f t="shared" si="8"/>
        <v>40055.009980000003</v>
      </c>
      <c r="Q7" s="31">
        <f t="shared" si="9"/>
        <v>2169295.0141799999</v>
      </c>
      <c r="R7" s="122"/>
      <c r="S7" s="122"/>
      <c r="T7" s="122"/>
      <c r="U7" s="122"/>
      <c r="V7" s="122"/>
    </row>
    <row r="8" spans="1:22" s="37" customFormat="1" ht="18" customHeight="1" x14ac:dyDescent="0.2">
      <c r="A8" s="147" t="s">
        <v>23</v>
      </c>
      <c r="B8" s="148" t="s">
        <v>24</v>
      </c>
      <c r="C8" s="149">
        <v>4</v>
      </c>
      <c r="D8" s="150" t="s">
        <v>10</v>
      </c>
      <c r="E8" s="146"/>
      <c r="F8" s="34">
        <v>43153666</v>
      </c>
      <c r="G8" s="34" t="s">
        <v>21</v>
      </c>
      <c r="H8" s="34" t="s">
        <v>22</v>
      </c>
      <c r="I8" s="34" t="s">
        <v>15</v>
      </c>
      <c r="J8" s="34"/>
      <c r="K8" s="71">
        <v>30</v>
      </c>
      <c r="L8" s="35">
        <v>2178758.75</v>
      </c>
      <c r="M8" s="36">
        <f t="shared" si="5"/>
        <v>2178758.75</v>
      </c>
      <c r="N8" s="36">
        <f t="shared" si="6"/>
        <v>21787.587500000001</v>
      </c>
      <c r="O8" s="36">
        <f t="shared" si="7"/>
        <v>217875.875</v>
      </c>
      <c r="P8" s="36">
        <f t="shared" si="8"/>
        <v>41396.416250000002</v>
      </c>
      <c r="Q8" s="36">
        <f t="shared" si="9"/>
        <v>2241942.7537500001</v>
      </c>
      <c r="R8" s="126">
        <f>SUM(M8:M11)</f>
        <v>8715035</v>
      </c>
      <c r="S8" s="126">
        <f>R8*1%</f>
        <v>87150.35</v>
      </c>
      <c r="T8" s="126">
        <f>R8*10%</f>
        <v>871503.5</v>
      </c>
      <c r="U8" s="126">
        <f>T8*19%</f>
        <v>165585.66500000001</v>
      </c>
      <c r="V8" s="126">
        <f>U8+S8+R8</f>
        <v>8967771.0150000006</v>
      </c>
    </row>
    <row r="9" spans="1:22" s="37" customFormat="1" ht="18" customHeight="1" x14ac:dyDescent="0.2">
      <c r="A9" s="147"/>
      <c r="B9" s="148"/>
      <c r="C9" s="149"/>
      <c r="D9" s="150"/>
      <c r="E9" s="146"/>
      <c r="F9" s="34">
        <v>21450123</v>
      </c>
      <c r="G9" s="34" t="s">
        <v>26</v>
      </c>
      <c r="H9" s="34" t="s">
        <v>22</v>
      </c>
      <c r="I9" s="34" t="s">
        <v>15</v>
      </c>
      <c r="J9" s="34"/>
      <c r="K9" s="71">
        <v>30</v>
      </c>
      <c r="L9" s="35">
        <v>2178758.75</v>
      </c>
      <c r="M9" s="36">
        <f t="shared" si="0"/>
        <v>2178758.75</v>
      </c>
      <c r="N9" s="36">
        <f t="shared" si="1"/>
        <v>21787.587500000001</v>
      </c>
      <c r="O9" s="36">
        <f t="shared" si="2"/>
        <v>217875.875</v>
      </c>
      <c r="P9" s="36">
        <f t="shared" si="3"/>
        <v>41396.416250000002</v>
      </c>
      <c r="Q9" s="36">
        <f t="shared" ref="Q9" si="10">P9+N9+M9</f>
        <v>2241942.7537500001</v>
      </c>
      <c r="R9" s="145"/>
      <c r="S9" s="145"/>
      <c r="T9" s="145"/>
      <c r="U9" s="145"/>
      <c r="V9" s="145"/>
    </row>
    <row r="10" spans="1:22" s="37" customFormat="1" ht="18" customHeight="1" x14ac:dyDescent="0.2">
      <c r="A10" s="147"/>
      <c r="B10" s="148"/>
      <c r="C10" s="149"/>
      <c r="D10" s="150"/>
      <c r="E10" s="146"/>
      <c r="F10" s="34">
        <v>8126533</v>
      </c>
      <c r="G10" s="34" t="s">
        <v>40</v>
      </c>
      <c r="H10" s="34" t="s">
        <v>22</v>
      </c>
      <c r="I10" s="34" t="s">
        <v>41</v>
      </c>
      <c r="J10" s="34"/>
      <c r="K10" s="71">
        <v>30</v>
      </c>
      <c r="L10" s="35">
        <v>2178758.75</v>
      </c>
      <c r="M10" s="36">
        <f t="shared" ref="M10:M15" si="11">L10/30*K10</f>
        <v>2178758.75</v>
      </c>
      <c r="N10" s="36">
        <f t="shared" ref="N10:N15" si="12">M10*1%</f>
        <v>21787.587500000001</v>
      </c>
      <c r="O10" s="36">
        <f t="shared" ref="O10:O15" si="13">M10*10%</f>
        <v>217875.875</v>
      </c>
      <c r="P10" s="36">
        <f t="shared" ref="P10:P15" si="14">O10*19%</f>
        <v>41396.416250000002</v>
      </c>
      <c r="Q10" s="36">
        <f t="shared" ref="Q10:Q15" si="15">P10+N10+M10</f>
        <v>2241942.7537500001</v>
      </c>
      <c r="R10" s="145"/>
      <c r="S10" s="145"/>
      <c r="T10" s="145"/>
      <c r="U10" s="145"/>
      <c r="V10" s="145"/>
    </row>
    <row r="11" spans="1:22" s="37" customFormat="1" ht="18" customHeight="1" x14ac:dyDescent="0.2">
      <c r="A11" s="147"/>
      <c r="B11" s="148"/>
      <c r="C11" s="149"/>
      <c r="D11" s="150"/>
      <c r="E11" s="146"/>
      <c r="F11" s="34">
        <v>1036606601</v>
      </c>
      <c r="G11" s="34" t="s">
        <v>16</v>
      </c>
      <c r="H11" s="34" t="s">
        <v>12</v>
      </c>
      <c r="I11" s="34" t="s">
        <v>17</v>
      </c>
      <c r="J11" s="34"/>
      <c r="K11" s="71">
        <v>30</v>
      </c>
      <c r="L11" s="35">
        <v>2178758.75</v>
      </c>
      <c r="M11" s="36">
        <f t="shared" si="11"/>
        <v>2178758.75</v>
      </c>
      <c r="N11" s="36">
        <f t="shared" si="12"/>
        <v>21787.587500000001</v>
      </c>
      <c r="O11" s="36">
        <f t="shared" si="13"/>
        <v>217875.875</v>
      </c>
      <c r="P11" s="36">
        <f t="shared" si="14"/>
        <v>41396.416250000002</v>
      </c>
      <c r="Q11" s="36">
        <f t="shared" si="15"/>
        <v>2241942.7537500001</v>
      </c>
      <c r="R11" s="145"/>
      <c r="S11" s="145"/>
      <c r="T11" s="145"/>
      <c r="U11" s="145"/>
      <c r="V11" s="145"/>
    </row>
    <row r="12" spans="1:22" s="18" customFormat="1" ht="18" customHeight="1" x14ac:dyDescent="0.2">
      <c r="A12" s="157" t="s">
        <v>29</v>
      </c>
      <c r="B12" s="154" t="s">
        <v>403</v>
      </c>
      <c r="C12" s="156">
        <v>3</v>
      </c>
      <c r="D12" s="155" t="s">
        <v>10</v>
      </c>
      <c r="E12" s="146"/>
      <c r="F12" s="14">
        <v>43479093</v>
      </c>
      <c r="G12" s="14" t="s">
        <v>28</v>
      </c>
      <c r="H12" s="14" t="s">
        <v>22</v>
      </c>
      <c r="I12" s="14" t="s">
        <v>15</v>
      </c>
      <c r="J12" s="14"/>
      <c r="K12" s="73">
        <v>30</v>
      </c>
      <c r="L12" s="16">
        <v>2178758.75</v>
      </c>
      <c r="M12" s="17">
        <f t="shared" si="11"/>
        <v>2178758.75</v>
      </c>
      <c r="N12" s="17">
        <f t="shared" si="12"/>
        <v>21787.587500000001</v>
      </c>
      <c r="O12" s="17">
        <f t="shared" si="13"/>
        <v>217875.875</v>
      </c>
      <c r="P12" s="17">
        <f t="shared" si="14"/>
        <v>41396.416250000002</v>
      </c>
      <c r="Q12" s="17">
        <f t="shared" si="15"/>
        <v>2241942.7537500001</v>
      </c>
      <c r="R12" s="132">
        <f>SUM(M12:M15)</f>
        <v>5519522.166666666</v>
      </c>
      <c r="S12" s="132">
        <f>R12*1%</f>
        <v>55195.221666666665</v>
      </c>
      <c r="T12" s="132">
        <f>R12*10%</f>
        <v>551952.21666666667</v>
      </c>
      <c r="U12" s="132">
        <f>T12*19%</f>
        <v>104870.92116666667</v>
      </c>
      <c r="V12" s="132">
        <f>R12+S12+U12</f>
        <v>5679588.3094999995</v>
      </c>
    </row>
    <row r="13" spans="1:22" s="18" customFormat="1" ht="18" customHeight="1" x14ac:dyDescent="0.2">
      <c r="A13" s="157"/>
      <c r="B13" s="154"/>
      <c r="C13" s="156"/>
      <c r="D13" s="155"/>
      <c r="E13" s="146"/>
      <c r="F13" s="14">
        <v>70601514</v>
      </c>
      <c r="G13" s="14" t="s">
        <v>14</v>
      </c>
      <c r="H13" s="14" t="s">
        <v>12</v>
      </c>
      <c r="I13" s="14" t="s">
        <v>15</v>
      </c>
      <c r="J13" s="14"/>
      <c r="K13" s="73">
        <v>30</v>
      </c>
      <c r="L13" s="16">
        <v>2178758.75</v>
      </c>
      <c r="M13" s="17">
        <f t="shared" si="11"/>
        <v>2178758.75</v>
      </c>
      <c r="N13" s="17">
        <f t="shared" si="12"/>
        <v>21787.587500000001</v>
      </c>
      <c r="O13" s="17">
        <f t="shared" si="13"/>
        <v>217875.875</v>
      </c>
      <c r="P13" s="17">
        <f t="shared" si="14"/>
        <v>41396.416250000002</v>
      </c>
      <c r="Q13" s="17">
        <f t="shared" si="15"/>
        <v>2241942.7537500001</v>
      </c>
      <c r="R13" s="132"/>
      <c r="S13" s="132"/>
      <c r="T13" s="132"/>
      <c r="U13" s="132"/>
      <c r="V13" s="132"/>
    </row>
    <row r="14" spans="1:22" s="18" customFormat="1" ht="18" customHeight="1" x14ac:dyDescent="0.2">
      <c r="A14" s="157"/>
      <c r="B14" s="154"/>
      <c r="C14" s="156"/>
      <c r="D14" s="155"/>
      <c r="E14" s="146"/>
      <c r="F14" s="14">
        <v>1026152720</v>
      </c>
      <c r="G14" s="14" t="s">
        <v>399</v>
      </c>
      <c r="H14" s="14" t="s">
        <v>12</v>
      </c>
      <c r="I14" s="48">
        <v>45075</v>
      </c>
      <c r="J14" s="14"/>
      <c r="K14" s="73">
        <v>2</v>
      </c>
      <c r="L14" s="16">
        <v>2178758.75</v>
      </c>
      <c r="M14" s="17">
        <f t="shared" si="11"/>
        <v>145250.58333333334</v>
      </c>
      <c r="N14" s="17">
        <f t="shared" si="12"/>
        <v>1452.5058333333334</v>
      </c>
      <c r="O14" s="17">
        <f t="shared" si="13"/>
        <v>14525.058333333334</v>
      </c>
      <c r="P14" s="17">
        <f t="shared" si="14"/>
        <v>2759.7610833333338</v>
      </c>
      <c r="Q14" s="17">
        <f t="shared" si="15"/>
        <v>149462.85025000002</v>
      </c>
      <c r="R14" s="132"/>
      <c r="S14" s="132"/>
      <c r="T14" s="132"/>
      <c r="U14" s="132"/>
      <c r="V14" s="132"/>
    </row>
    <row r="15" spans="1:22" s="18" customFormat="1" ht="18" customHeight="1" x14ac:dyDescent="0.2">
      <c r="A15" s="157"/>
      <c r="B15" s="154"/>
      <c r="C15" s="156"/>
      <c r="D15" s="155"/>
      <c r="E15" s="146"/>
      <c r="F15" s="14">
        <v>32106721</v>
      </c>
      <c r="G15" s="14" t="s">
        <v>18</v>
      </c>
      <c r="H15" s="14" t="s">
        <v>12</v>
      </c>
      <c r="I15" s="14" t="s">
        <v>19</v>
      </c>
      <c r="J15" s="48">
        <v>45060</v>
      </c>
      <c r="K15" s="73">
        <v>14</v>
      </c>
      <c r="L15" s="16">
        <v>2178758.75</v>
      </c>
      <c r="M15" s="17">
        <f t="shared" si="11"/>
        <v>1016754.0833333334</v>
      </c>
      <c r="N15" s="17">
        <f t="shared" si="12"/>
        <v>10167.540833333334</v>
      </c>
      <c r="O15" s="17">
        <f t="shared" si="13"/>
        <v>101675.40833333334</v>
      </c>
      <c r="P15" s="17">
        <f t="shared" si="14"/>
        <v>19318.327583333335</v>
      </c>
      <c r="Q15" s="17">
        <f t="shared" si="15"/>
        <v>1046239.95175</v>
      </c>
      <c r="R15" s="132"/>
      <c r="S15" s="132"/>
      <c r="T15" s="132"/>
      <c r="U15" s="132"/>
      <c r="V15" s="132"/>
    </row>
    <row r="16" spans="1:22" s="23" customFormat="1" ht="18" customHeight="1" x14ac:dyDescent="0.2">
      <c r="A16" s="151" t="s">
        <v>34</v>
      </c>
      <c r="B16" s="152" t="s">
        <v>35</v>
      </c>
      <c r="C16" s="153">
        <v>9</v>
      </c>
      <c r="D16" s="152" t="s">
        <v>10</v>
      </c>
      <c r="E16" s="146"/>
      <c r="F16" s="19">
        <v>71337973</v>
      </c>
      <c r="G16" s="19" t="s">
        <v>36</v>
      </c>
      <c r="H16" s="20" t="s">
        <v>32</v>
      </c>
      <c r="I16" s="19" t="s">
        <v>15</v>
      </c>
      <c r="J16" s="19"/>
      <c r="K16" s="75">
        <v>30</v>
      </c>
      <c r="L16" s="21">
        <v>2108158.42</v>
      </c>
      <c r="M16" s="22">
        <f t="shared" ref="M16" si="16">L16/30*K16</f>
        <v>2108158.42</v>
      </c>
      <c r="N16" s="22">
        <f t="shared" ref="N16:N18" si="17">M16*1%</f>
        <v>21081.584200000001</v>
      </c>
      <c r="O16" s="22">
        <f t="shared" ref="O16:O18" si="18">M16*10%</f>
        <v>210815.842</v>
      </c>
      <c r="P16" s="22">
        <f t="shared" ref="P16:P18" si="19">O16*19%</f>
        <v>40055.009980000003</v>
      </c>
      <c r="Q16" s="22">
        <f t="shared" ref="Q16:Q18" si="20">P16+N16+M16</f>
        <v>2169295.0141799999</v>
      </c>
      <c r="R16" s="128">
        <f>SUM(M16:M24)</f>
        <v>19326427.43</v>
      </c>
      <c r="S16" s="128">
        <f>R16*1%</f>
        <v>193264.27429999999</v>
      </c>
      <c r="T16" s="128">
        <f>R16*10%</f>
        <v>1932642.743</v>
      </c>
      <c r="U16" s="128">
        <f>T16*19%</f>
        <v>367202.12117</v>
      </c>
      <c r="V16" s="128">
        <f>U16+S16+R16</f>
        <v>19886893.825470001</v>
      </c>
    </row>
    <row r="17" spans="1:22" s="23" customFormat="1" ht="18" customHeight="1" x14ac:dyDescent="0.2">
      <c r="A17" s="151"/>
      <c r="B17" s="152"/>
      <c r="C17" s="153"/>
      <c r="D17" s="152"/>
      <c r="E17" s="146"/>
      <c r="F17" s="19">
        <v>1152192870</v>
      </c>
      <c r="G17" s="19" t="s">
        <v>11</v>
      </c>
      <c r="H17" s="19" t="s">
        <v>12</v>
      </c>
      <c r="I17" s="19" t="s">
        <v>13</v>
      </c>
      <c r="J17" s="19"/>
      <c r="K17" s="75">
        <v>30</v>
      </c>
      <c r="L17" s="21">
        <v>2178758.75</v>
      </c>
      <c r="M17" s="22">
        <f>L17/30*K17</f>
        <v>2178758.75</v>
      </c>
      <c r="N17" s="22">
        <f>M17*1%</f>
        <v>21787.587500000001</v>
      </c>
      <c r="O17" s="22">
        <f>M17*10%</f>
        <v>217875.875</v>
      </c>
      <c r="P17" s="22">
        <f>O17*19%</f>
        <v>41396.416250000002</v>
      </c>
      <c r="Q17" s="22">
        <f>P17+N17+M17</f>
        <v>2241942.7537500001</v>
      </c>
      <c r="R17" s="129"/>
      <c r="S17" s="129"/>
      <c r="T17" s="129"/>
      <c r="U17" s="129"/>
      <c r="V17" s="129"/>
    </row>
    <row r="18" spans="1:22" s="23" customFormat="1" ht="18" customHeight="1" x14ac:dyDescent="0.2">
      <c r="A18" s="151"/>
      <c r="B18" s="152"/>
      <c r="C18" s="153"/>
      <c r="D18" s="152"/>
      <c r="E18" s="146"/>
      <c r="F18" s="19">
        <v>4832976</v>
      </c>
      <c r="G18" s="19" t="s">
        <v>38</v>
      </c>
      <c r="H18" s="20" t="s">
        <v>32</v>
      </c>
      <c r="I18" s="19" t="s">
        <v>15</v>
      </c>
      <c r="J18" s="19"/>
      <c r="K18" s="75">
        <v>30</v>
      </c>
      <c r="L18" s="21">
        <v>2108158.42</v>
      </c>
      <c r="M18" s="22">
        <f>L18/30*K18</f>
        <v>2108158.42</v>
      </c>
      <c r="N18" s="22">
        <f t="shared" si="17"/>
        <v>21081.584200000001</v>
      </c>
      <c r="O18" s="22">
        <f t="shared" si="18"/>
        <v>210815.842</v>
      </c>
      <c r="P18" s="22">
        <f t="shared" si="19"/>
        <v>40055.009980000003</v>
      </c>
      <c r="Q18" s="22">
        <f t="shared" si="20"/>
        <v>2169295.0141799999</v>
      </c>
      <c r="R18" s="129"/>
      <c r="S18" s="129"/>
      <c r="T18" s="129"/>
      <c r="U18" s="129"/>
      <c r="V18" s="129"/>
    </row>
    <row r="19" spans="1:22" s="23" customFormat="1" ht="18" customHeight="1" x14ac:dyDescent="0.2">
      <c r="A19" s="151"/>
      <c r="B19" s="152"/>
      <c r="C19" s="153"/>
      <c r="D19" s="152"/>
      <c r="E19" s="146"/>
      <c r="F19" s="19">
        <v>43558222</v>
      </c>
      <c r="G19" s="19" t="s">
        <v>30</v>
      </c>
      <c r="H19" s="19" t="s">
        <v>22</v>
      </c>
      <c r="I19" s="19" t="s">
        <v>15</v>
      </c>
      <c r="J19" s="19"/>
      <c r="K19" s="75">
        <v>30</v>
      </c>
      <c r="L19" s="21">
        <v>2178758.75</v>
      </c>
      <c r="M19" s="22">
        <f>L19/30*K19</f>
        <v>2178758.75</v>
      </c>
      <c r="N19" s="22">
        <f>M19*1%</f>
        <v>21787.587500000001</v>
      </c>
      <c r="O19" s="22">
        <f>M19*10%</f>
        <v>217875.875</v>
      </c>
      <c r="P19" s="22">
        <f>O19*19%</f>
        <v>41396.416250000002</v>
      </c>
      <c r="Q19" s="22">
        <f>P19+N19+M19</f>
        <v>2241942.7537500001</v>
      </c>
      <c r="R19" s="129"/>
      <c r="S19" s="129"/>
      <c r="T19" s="129"/>
      <c r="U19" s="129"/>
      <c r="V19" s="129"/>
    </row>
    <row r="20" spans="1:22" s="23" customFormat="1" ht="18" customHeight="1" x14ac:dyDescent="0.2">
      <c r="A20" s="151"/>
      <c r="B20" s="152"/>
      <c r="C20" s="153"/>
      <c r="D20" s="152"/>
      <c r="E20" s="146"/>
      <c r="F20" s="19">
        <v>1068656096</v>
      </c>
      <c r="G20" s="19" t="s">
        <v>39</v>
      </c>
      <c r="H20" s="20" t="s">
        <v>32</v>
      </c>
      <c r="I20" s="19" t="s">
        <v>15</v>
      </c>
      <c r="J20" s="19"/>
      <c r="K20" s="75">
        <v>30</v>
      </c>
      <c r="L20" s="21">
        <v>2108158.42</v>
      </c>
      <c r="M20" s="22">
        <f>L20/30*K20</f>
        <v>2108158.42</v>
      </c>
      <c r="N20" s="22">
        <f>M20*1%</f>
        <v>21081.584200000001</v>
      </c>
      <c r="O20" s="22">
        <f>M20*10%</f>
        <v>210815.842</v>
      </c>
      <c r="P20" s="22">
        <f>O20*19%</f>
        <v>40055.009980000003</v>
      </c>
      <c r="Q20" s="22">
        <f>P20+N20+M20</f>
        <v>2169295.0141799999</v>
      </c>
      <c r="R20" s="129"/>
      <c r="S20" s="129"/>
      <c r="T20" s="129"/>
      <c r="U20" s="129"/>
      <c r="V20" s="129"/>
    </row>
    <row r="21" spans="1:22" s="23" customFormat="1" ht="18" customHeight="1" x14ac:dyDescent="0.2">
      <c r="A21" s="151"/>
      <c r="B21" s="152"/>
      <c r="C21" s="153"/>
      <c r="D21" s="152"/>
      <c r="E21" s="146"/>
      <c r="F21" s="19">
        <v>70302254</v>
      </c>
      <c r="G21" s="19" t="s">
        <v>33</v>
      </c>
      <c r="H21" s="20" t="s">
        <v>32</v>
      </c>
      <c r="I21" s="19" t="s">
        <v>15</v>
      </c>
      <c r="J21" s="19"/>
      <c r="K21" s="75">
        <v>30</v>
      </c>
      <c r="L21" s="21">
        <v>2108158.42</v>
      </c>
      <c r="M21" s="22">
        <f>L21/30*K21</f>
        <v>2108158.42</v>
      </c>
      <c r="N21" s="22">
        <f>M21*1%</f>
        <v>21081.584200000001</v>
      </c>
      <c r="O21" s="22">
        <f>M21*10%</f>
        <v>210815.842</v>
      </c>
      <c r="P21" s="22">
        <f>O21*19%</f>
        <v>40055.009980000003</v>
      </c>
      <c r="Q21" s="22">
        <f>P21+N21+M21</f>
        <v>2169295.0141799999</v>
      </c>
      <c r="R21" s="129"/>
      <c r="S21" s="129"/>
      <c r="T21" s="129"/>
      <c r="U21" s="129"/>
      <c r="V21" s="129"/>
    </row>
    <row r="22" spans="1:22" s="23" customFormat="1" ht="18" customHeight="1" x14ac:dyDescent="0.2">
      <c r="A22" s="151"/>
      <c r="B22" s="152"/>
      <c r="C22" s="153"/>
      <c r="D22" s="152"/>
      <c r="E22" s="146"/>
      <c r="F22" s="19">
        <v>1006148727</v>
      </c>
      <c r="G22" s="19" t="s">
        <v>42</v>
      </c>
      <c r="H22" s="19" t="s">
        <v>22</v>
      </c>
      <c r="I22" s="19" t="s">
        <v>43</v>
      </c>
      <c r="J22" s="19"/>
      <c r="K22" s="75">
        <v>30</v>
      </c>
      <c r="L22" s="21">
        <v>2178758.75</v>
      </c>
      <c r="M22" s="22">
        <f t="shared" ref="M22:M27" si="21">L22/30*K22</f>
        <v>2178758.75</v>
      </c>
      <c r="N22" s="22">
        <f t="shared" ref="N22:N28" si="22">M22*1%</f>
        <v>21787.587500000001</v>
      </c>
      <c r="O22" s="22">
        <f t="shared" ref="O22:O28" si="23">M22*10%</f>
        <v>217875.875</v>
      </c>
      <c r="P22" s="22">
        <f t="shared" ref="P22:P28" si="24">O22*19%</f>
        <v>41396.416250000002</v>
      </c>
      <c r="Q22" s="22">
        <f>P22+N22+M22</f>
        <v>2241942.7537500001</v>
      </c>
      <c r="R22" s="129"/>
      <c r="S22" s="129"/>
      <c r="T22" s="129"/>
      <c r="U22" s="129"/>
      <c r="V22" s="129"/>
    </row>
    <row r="23" spans="1:22" s="23" customFormat="1" ht="18" customHeight="1" x14ac:dyDescent="0.2">
      <c r="A23" s="151"/>
      <c r="B23" s="152"/>
      <c r="C23" s="153"/>
      <c r="D23" s="152"/>
      <c r="E23" s="146"/>
      <c r="F23" s="19">
        <v>1017122017</v>
      </c>
      <c r="G23" s="19" t="s">
        <v>27</v>
      </c>
      <c r="H23" s="19" t="s">
        <v>22</v>
      </c>
      <c r="I23" s="19" t="s">
        <v>15</v>
      </c>
      <c r="J23" s="19"/>
      <c r="K23" s="75">
        <v>30</v>
      </c>
      <c r="L23" s="21">
        <v>2178758.75</v>
      </c>
      <c r="M23" s="22">
        <f>L23/30*K23</f>
        <v>2178758.75</v>
      </c>
      <c r="N23" s="22">
        <f>M23*1%</f>
        <v>21787.587500000001</v>
      </c>
      <c r="O23" s="22">
        <f>M23*10%</f>
        <v>217875.875</v>
      </c>
      <c r="P23" s="22">
        <f>O23*19%</f>
        <v>41396.416250000002</v>
      </c>
      <c r="Q23" s="22">
        <f>P23+N23+M23</f>
        <v>2241942.7537500001</v>
      </c>
      <c r="R23" s="129"/>
      <c r="S23" s="129"/>
      <c r="T23" s="129"/>
      <c r="U23" s="129"/>
      <c r="V23" s="129"/>
    </row>
    <row r="24" spans="1:22" s="23" customFormat="1" ht="18" customHeight="1" x14ac:dyDescent="0.2">
      <c r="A24" s="151"/>
      <c r="B24" s="152"/>
      <c r="C24" s="153"/>
      <c r="D24" s="152"/>
      <c r="E24" s="146"/>
      <c r="F24" s="19">
        <v>71765286</v>
      </c>
      <c r="G24" s="19" t="s">
        <v>46</v>
      </c>
      <c r="H24" s="19" t="s">
        <v>12</v>
      </c>
      <c r="I24" s="19" t="s">
        <v>13</v>
      </c>
      <c r="J24" s="19"/>
      <c r="K24" s="75">
        <v>30</v>
      </c>
      <c r="L24" s="21">
        <v>2178758.75</v>
      </c>
      <c r="M24" s="22">
        <f>L24/30*K24</f>
        <v>2178758.75</v>
      </c>
      <c r="N24" s="22">
        <f t="shared" si="22"/>
        <v>21787.587500000001</v>
      </c>
      <c r="O24" s="22">
        <f t="shared" si="23"/>
        <v>217875.875</v>
      </c>
      <c r="P24" s="22">
        <f t="shared" si="24"/>
        <v>41396.416250000002</v>
      </c>
      <c r="Q24" s="22">
        <f t="shared" ref="Q24:Q28" si="25">P24+N24+M24</f>
        <v>2241942.7537500001</v>
      </c>
      <c r="R24" s="130"/>
      <c r="S24" s="130"/>
      <c r="T24" s="130"/>
      <c r="U24" s="130"/>
      <c r="V24" s="130"/>
    </row>
    <row r="25" spans="1:22" s="32" customFormat="1" ht="18" customHeight="1" x14ac:dyDescent="0.2">
      <c r="A25" s="158" t="s">
        <v>47</v>
      </c>
      <c r="B25" s="161" t="s">
        <v>48</v>
      </c>
      <c r="C25" s="166">
        <v>10</v>
      </c>
      <c r="D25" s="161" t="s">
        <v>49</v>
      </c>
      <c r="E25" s="162" t="s">
        <v>356</v>
      </c>
      <c r="F25" s="29">
        <v>43840297</v>
      </c>
      <c r="G25" s="29" t="s">
        <v>50</v>
      </c>
      <c r="H25" s="29" t="s">
        <v>12</v>
      </c>
      <c r="I25" s="29" t="s">
        <v>13</v>
      </c>
      <c r="J25" s="29"/>
      <c r="K25" s="70">
        <v>30</v>
      </c>
      <c r="L25" s="30">
        <v>2178758.75</v>
      </c>
      <c r="M25" s="31">
        <f t="shared" si="21"/>
        <v>2178758.75</v>
      </c>
      <c r="N25" s="31">
        <f t="shared" si="22"/>
        <v>21787.587500000001</v>
      </c>
      <c r="O25" s="31">
        <f t="shared" si="23"/>
        <v>217875.875</v>
      </c>
      <c r="P25" s="31">
        <f t="shared" si="24"/>
        <v>41396.416250000002</v>
      </c>
      <c r="Q25" s="31">
        <f t="shared" si="25"/>
        <v>2241942.7537500001</v>
      </c>
      <c r="R25" s="119">
        <f>SUM(M25:M34)</f>
        <v>21505186.18</v>
      </c>
      <c r="S25" s="119">
        <f>R25*1%</f>
        <v>215051.86180000001</v>
      </c>
      <c r="T25" s="119">
        <f>R25*10%</f>
        <v>2150518.6180000002</v>
      </c>
      <c r="U25" s="119">
        <f>T25*19%</f>
        <v>408598.53742000007</v>
      </c>
      <c r="V25" s="119">
        <f>U25+S25+R25</f>
        <v>22128836.579220001</v>
      </c>
    </row>
    <row r="26" spans="1:22" s="32" customFormat="1" ht="18" customHeight="1" x14ac:dyDescent="0.2">
      <c r="A26" s="158"/>
      <c r="B26" s="161"/>
      <c r="C26" s="166"/>
      <c r="D26" s="161"/>
      <c r="E26" s="162"/>
      <c r="F26" s="29">
        <v>1017170867</v>
      </c>
      <c r="G26" s="29" t="s">
        <v>51</v>
      </c>
      <c r="H26" s="29" t="s">
        <v>22</v>
      </c>
      <c r="I26" s="29" t="s">
        <v>19</v>
      </c>
      <c r="J26" s="29"/>
      <c r="K26" s="70">
        <v>30</v>
      </c>
      <c r="L26" s="30">
        <v>2178758.75</v>
      </c>
      <c r="M26" s="31">
        <f t="shared" si="21"/>
        <v>2178758.75</v>
      </c>
      <c r="N26" s="31">
        <f t="shared" si="22"/>
        <v>21787.587500000001</v>
      </c>
      <c r="O26" s="31">
        <f t="shared" si="23"/>
        <v>217875.875</v>
      </c>
      <c r="P26" s="31">
        <f t="shared" si="24"/>
        <v>41396.416250000002</v>
      </c>
      <c r="Q26" s="31">
        <f>P26+N26+M26</f>
        <v>2241942.7537500001</v>
      </c>
      <c r="R26" s="122"/>
      <c r="S26" s="122"/>
      <c r="T26" s="122"/>
      <c r="U26" s="122"/>
      <c r="V26" s="122"/>
    </row>
    <row r="27" spans="1:22" s="32" customFormat="1" ht="18" customHeight="1" x14ac:dyDescent="0.2">
      <c r="A27" s="158"/>
      <c r="B27" s="161"/>
      <c r="C27" s="166"/>
      <c r="D27" s="161"/>
      <c r="E27" s="162"/>
      <c r="F27" s="29">
        <v>43819138</v>
      </c>
      <c r="G27" s="29" t="s">
        <v>52</v>
      </c>
      <c r="H27" s="29" t="s">
        <v>22</v>
      </c>
      <c r="I27" s="29" t="s">
        <v>13</v>
      </c>
      <c r="J27" s="29"/>
      <c r="K27" s="70">
        <v>30</v>
      </c>
      <c r="L27" s="30">
        <v>2178758.75</v>
      </c>
      <c r="M27" s="31">
        <f t="shared" si="21"/>
        <v>2178758.75</v>
      </c>
      <c r="N27" s="31">
        <f t="shared" si="22"/>
        <v>21787.587500000001</v>
      </c>
      <c r="O27" s="31">
        <f t="shared" si="23"/>
        <v>217875.875</v>
      </c>
      <c r="P27" s="31">
        <f t="shared" si="24"/>
        <v>41396.416250000002</v>
      </c>
      <c r="Q27" s="31">
        <f>P27+N27+M27</f>
        <v>2241942.7537500001</v>
      </c>
      <c r="R27" s="122"/>
      <c r="S27" s="122"/>
      <c r="T27" s="122"/>
      <c r="U27" s="122"/>
      <c r="V27" s="122"/>
    </row>
    <row r="28" spans="1:22" s="32" customFormat="1" ht="18" customHeight="1" x14ac:dyDescent="0.2">
      <c r="A28" s="158"/>
      <c r="B28" s="161"/>
      <c r="C28" s="166"/>
      <c r="D28" s="161"/>
      <c r="E28" s="162"/>
      <c r="F28" s="29">
        <v>70515183</v>
      </c>
      <c r="G28" s="29" t="s">
        <v>65</v>
      </c>
      <c r="H28" s="33" t="s">
        <v>32</v>
      </c>
      <c r="I28" s="29" t="s">
        <v>19</v>
      </c>
      <c r="J28" s="29"/>
      <c r="K28" s="70">
        <v>30</v>
      </c>
      <c r="L28" s="30">
        <v>2108158.42</v>
      </c>
      <c r="M28" s="31">
        <f>L28/30*K35</f>
        <v>2108158.42</v>
      </c>
      <c r="N28" s="31">
        <f t="shared" si="22"/>
        <v>21081.584200000001</v>
      </c>
      <c r="O28" s="31">
        <f t="shared" si="23"/>
        <v>210815.842</v>
      </c>
      <c r="P28" s="31">
        <f t="shared" si="24"/>
        <v>40055.009980000003</v>
      </c>
      <c r="Q28" s="31">
        <f t="shared" si="25"/>
        <v>2169295.0141799999</v>
      </c>
      <c r="R28" s="122"/>
      <c r="S28" s="122"/>
      <c r="T28" s="122"/>
      <c r="U28" s="122"/>
      <c r="V28" s="122"/>
    </row>
    <row r="29" spans="1:22" s="32" customFormat="1" ht="18" customHeight="1" x14ac:dyDescent="0.2">
      <c r="A29" s="158"/>
      <c r="B29" s="161"/>
      <c r="C29" s="166"/>
      <c r="D29" s="161"/>
      <c r="E29" s="162"/>
      <c r="F29" s="29">
        <v>39210644</v>
      </c>
      <c r="G29" s="29" t="s">
        <v>69</v>
      </c>
      <c r="H29" s="29" t="s">
        <v>22</v>
      </c>
      <c r="I29" s="29" t="s">
        <v>19</v>
      </c>
      <c r="J29" s="29"/>
      <c r="K29" s="70">
        <v>30</v>
      </c>
      <c r="L29" s="30">
        <v>2178758.75</v>
      </c>
      <c r="M29" s="31">
        <f t="shared" ref="M29:M43" si="26">L29/30*K29</f>
        <v>2178758.75</v>
      </c>
      <c r="N29" s="31">
        <f t="shared" ref="N29:N43" si="27">M29*1%</f>
        <v>21787.587500000001</v>
      </c>
      <c r="O29" s="31">
        <f t="shared" ref="O29:O43" si="28">M29*10%</f>
        <v>217875.875</v>
      </c>
      <c r="P29" s="31">
        <f t="shared" ref="P29:P43" si="29">O29*19%</f>
        <v>41396.416250000002</v>
      </c>
      <c r="Q29" s="31">
        <f t="shared" ref="Q29:Q43" si="30">P29+N29+M29</f>
        <v>2241942.7537500001</v>
      </c>
      <c r="R29" s="122"/>
      <c r="S29" s="122"/>
      <c r="T29" s="122"/>
      <c r="U29" s="122"/>
      <c r="V29" s="122"/>
    </row>
    <row r="30" spans="1:22" s="32" customFormat="1" ht="18" customHeight="1" x14ac:dyDescent="0.2">
      <c r="A30" s="158"/>
      <c r="B30" s="161"/>
      <c r="C30" s="166"/>
      <c r="D30" s="161"/>
      <c r="E30" s="162"/>
      <c r="F30" s="29">
        <v>1128430296</v>
      </c>
      <c r="G30" s="29" t="s">
        <v>363</v>
      </c>
      <c r="H30" s="33" t="s">
        <v>32</v>
      </c>
      <c r="I30" s="29" t="s">
        <v>17</v>
      </c>
      <c r="J30" s="29"/>
      <c r="K30" s="70">
        <v>30</v>
      </c>
      <c r="L30" s="30">
        <v>2108158.42</v>
      </c>
      <c r="M30" s="31">
        <f t="shared" si="26"/>
        <v>2108158.42</v>
      </c>
      <c r="N30" s="31">
        <f t="shared" si="27"/>
        <v>21081.584200000001</v>
      </c>
      <c r="O30" s="31">
        <f t="shared" si="28"/>
        <v>210815.842</v>
      </c>
      <c r="P30" s="31">
        <f t="shared" si="29"/>
        <v>40055.009980000003</v>
      </c>
      <c r="Q30" s="31">
        <f t="shared" si="30"/>
        <v>2169295.0141799999</v>
      </c>
      <c r="R30" s="122"/>
      <c r="S30" s="122"/>
      <c r="T30" s="122"/>
      <c r="U30" s="122"/>
      <c r="V30" s="122"/>
    </row>
    <row r="31" spans="1:22" s="32" customFormat="1" ht="18" customHeight="1" x14ac:dyDescent="0.2">
      <c r="A31" s="158"/>
      <c r="B31" s="161"/>
      <c r="C31" s="166"/>
      <c r="D31" s="161"/>
      <c r="E31" s="162"/>
      <c r="F31" s="29">
        <v>1020426994</v>
      </c>
      <c r="G31" s="29" t="s">
        <v>73</v>
      </c>
      <c r="H31" s="33" t="s">
        <v>32</v>
      </c>
      <c r="I31" s="29" t="s">
        <v>74</v>
      </c>
      <c r="J31" s="29"/>
      <c r="K31" s="70">
        <v>30</v>
      </c>
      <c r="L31" s="30">
        <v>2108158.42</v>
      </c>
      <c r="M31" s="31">
        <f t="shared" si="26"/>
        <v>2108158.42</v>
      </c>
      <c r="N31" s="31">
        <f t="shared" si="27"/>
        <v>21081.584200000001</v>
      </c>
      <c r="O31" s="31">
        <f t="shared" si="28"/>
        <v>210815.842</v>
      </c>
      <c r="P31" s="31">
        <f t="shared" si="29"/>
        <v>40055.009980000003</v>
      </c>
      <c r="Q31" s="31">
        <f t="shared" si="30"/>
        <v>2169295.0141799999</v>
      </c>
      <c r="R31" s="122"/>
      <c r="S31" s="122"/>
      <c r="T31" s="122"/>
      <c r="U31" s="122"/>
      <c r="V31" s="122"/>
    </row>
    <row r="32" spans="1:22" s="32" customFormat="1" ht="18" customHeight="1" x14ac:dyDescent="0.2">
      <c r="A32" s="158"/>
      <c r="B32" s="161"/>
      <c r="C32" s="166"/>
      <c r="D32" s="161"/>
      <c r="E32" s="162"/>
      <c r="F32" s="29">
        <v>42689142</v>
      </c>
      <c r="G32" s="29" t="s">
        <v>63</v>
      </c>
      <c r="H32" s="29" t="s">
        <v>12</v>
      </c>
      <c r="I32" s="29" t="s">
        <v>64</v>
      </c>
      <c r="J32" s="29"/>
      <c r="K32" s="70">
        <v>30</v>
      </c>
      <c r="L32" s="30">
        <v>2178758.75</v>
      </c>
      <c r="M32" s="31">
        <f t="shared" si="26"/>
        <v>2178758.75</v>
      </c>
      <c r="N32" s="31">
        <f t="shared" si="27"/>
        <v>21787.587500000001</v>
      </c>
      <c r="O32" s="31">
        <f t="shared" si="28"/>
        <v>217875.875</v>
      </c>
      <c r="P32" s="31">
        <f t="shared" si="29"/>
        <v>41396.416250000002</v>
      </c>
      <c r="Q32" s="31">
        <f t="shared" si="30"/>
        <v>2241942.7537500001</v>
      </c>
      <c r="R32" s="122"/>
      <c r="S32" s="122"/>
      <c r="T32" s="122"/>
      <c r="U32" s="122"/>
      <c r="V32" s="122"/>
    </row>
    <row r="33" spans="1:22" s="32" customFormat="1" ht="18" customHeight="1" x14ac:dyDescent="0.2">
      <c r="A33" s="158"/>
      <c r="B33" s="161"/>
      <c r="C33" s="166"/>
      <c r="D33" s="161"/>
      <c r="E33" s="162"/>
      <c r="F33" s="29">
        <v>43680296</v>
      </c>
      <c r="G33" s="29" t="s">
        <v>66</v>
      </c>
      <c r="H33" s="29" t="s">
        <v>12</v>
      </c>
      <c r="I33" s="29" t="s">
        <v>55</v>
      </c>
      <c r="J33" s="29"/>
      <c r="K33" s="70">
        <v>30</v>
      </c>
      <c r="L33" s="30">
        <v>2178758.75</v>
      </c>
      <c r="M33" s="31">
        <f t="shared" si="26"/>
        <v>2178758.75</v>
      </c>
      <c r="N33" s="31">
        <f t="shared" si="27"/>
        <v>21787.587500000001</v>
      </c>
      <c r="O33" s="31">
        <f t="shared" si="28"/>
        <v>217875.875</v>
      </c>
      <c r="P33" s="31">
        <f t="shared" si="29"/>
        <v>41396.416250000002</v>
      </c>
      <c r="Q33" s="31">
        <f t="shared" si="30"/>
        <v>2241942.7537500001</v>
      </c>
      <c r="R33" s="122"/>
      <c r="S33" s="122"/>
      <c r="T33" s="122"/>
      <c r="U33" s="122"/>
      <c r="V33" s="122"/>
    </row>
    <row r="34" spans="1:22" s="32" customFormat="1" ht="18" customHeight="1" x14ac:dyDescent="0.2">
      <c r="A34" s="158"/>
      <c r="B34" s="161"/>
      <c r="C34" s="166"/>
      <c r="D34" s="161"/>
      <c r="E34" s="162"/>
      <c r="F34" s="29">
        <v>98602652</v>
      </c>
      <c r="G34" s="29" t="s">
        <v>54</v>
      </c>
      <c r="H34" s="33" t="s">
        <v>32</v>
      </c>
      <c r="I34" s="29" t="s">
        <v>55</v>
      </c>
      <c r="J34" s="29"/>
      <c r="K34" s="70">
        <v>30</v>
      </c>
      <c r="L34" s="30">
        <v>2108158.42</v>
      </c>
      <c r="M34" s="31">
        <f t="shared" si="26"/>
        <v>2108158.42</v>
      </c>
      <c r="N34" s="31">
        <f t="shared" si="27"/>
        <v>21081.584200000001</v>
      </c>
      <c r="O34" s="31">
        <f t="shared" si="28"/>
        <v>210815.842</v>
      </c>
      <c r="P34" s="31">
        <f t="shared" si="29"/>
        <v>40055.009980000003</v>
      </c>
      <c r="Q34" s="31">
        <f t="shared" si="30"/>
        <v>2169295.0141799999</v>
      </c>
      <c r="R34" s="122"/>
      <c r="S34" s="122"/>
      <c r="T34" s="122"/>
      <c r="U34" s="122"/>
      <c r="V34" s="122"/>
    </row>
    <row r="35" spans="1:22" s="18" customFormat="1" ht="18" customHeight="1" x14ac:dyDescent="0.2">
      <c r="A35" s="167" t="s">
        <v>61</v>
      </c>
      <c r="B35" s="169" t="s">
        <v>62</v>
      </c>
      <c r="C35" s="169">
        <v>6</v>
      </c>
      <c r="D35" s="169" t="s">
        <v>49</v>
      </c>
      <c r="E35" s="162"/>
      <c r="F35" s="14">
        <v>43545802</v>
      </c>
      <c r="G35" s="14" t="s">
        <v>53</v>
      </c>
      <c r="H35" s="14" t="s">
        <v>12</v>
      </c>
      <c r="I35" s="15" t="s">
        <v>19</v>
      </c>
      <c r="J35" s="15"/>
      <c r="K35" s="89">
        <v>30</v>
      </c>
      <c r="L35" s="16">
        <v>2178758.75</v>
      </c>
      <c r="M35" s="17">
        <f t="shared" si="26"/>
        <v>2178758.75</v>
      </c>
      <c r="N35" s="17">
        <f t="shared" si="27"/>
        <v>21787.587500000001</v>
      </c>
      <c r="O35" s="17">
        <f t="shared" si="28"/>
        <v>217875.875</v>
      </c>
      <c r="P35" s="17">
        <f t="shared" si="29"/>
        <v>41396.416250000002</v>
      </c>
      <c r="Q35" s="17">
        <f t="shared" si="30"/>
        <v>2241942.7537500001</v>
      </c>
      <c r="R35" s="131">
        <f>SUM(M35:M40)</f>
        <v>12931351.84</v>
      </c>
      <c r="S35" s="131">
        <f>R35*1%</f>
        <v>129313.5184</v>
      </c>
      <c r="T35" s="131">
        <f>R35*10%</f>
        <v>1293135.1840000001</v>
      </c>
      <c r="U35" s="131">
        <f>T35*19%</f>
        <v>245695.68496000001</v>
      </c>
      <c r="V35" s="131">
        <f>U35+S35+R35</f>
        <v>13306361.04336</v>
      </c>
    </row>
    <row r="36" spans="1:22" s="18" customFormat="1" ht="18" customHeight="1" x14ac:dyDescent="0.2">
      <c r="A36" s="157"/>
      <c r="B36" s="154"/>
      <c r="C36" s="154"/>
      <c r="D36" s="154"/>
      <c r="E36" s="162"/>
      <c r="F36" s="14">
        <v>98711166</v>
      </c>
      <c r="G36" s="14" t="s">
        <v>57</v>
      </c>
      <c r="H36" s="15" t="s">
        <v>32</v>
      </c>
      <c r="I36" s="14" t="s">
        <v>55</v>
      </c>
      <c r="J36" s="14"/>
      <c r="K36" s="73">
        <v>30</v>
      </c>
      <c r="L36" s="16">
        <v>2108158.42</v>
      </c>
      <c r="M36" s="17">
        <f t="shared" si="26"/>
        <v>2108158.42</v>
      </c>
      <c r="N36" s="17">
        <f t="shared" si="27"/>
        <v>21081.584200000001</v>
      </c>
      <c r="O36" s="17">
        <f t="shared" si="28"/>
        <v>210815.842</v>
      </c>
      <c r="P36" s="17">
        <f t="shared" si="29"/>
        <v>40055.009980000003</v>
      </c>
      <c r="Q36" s="17">
        <f t="shared" si="30"/>
        <v>2169295.0141799999</v>
      </c>
      <c r="R36" s="132"/>
      <c r="S36" s="132"/>
      <c r="T36" s="132"/>
      <c r="U36" s="132"/>
      <c r="V36" s="132"/>
    </row>
    <row r="37" spans="1:22" s="18" customFormat="1" ht="19.5" customHeight="1" x14ac:dyDescent="0.2">
      <c r="A37" s="157"/>
      <c r="B37" s="154"/>
      <c r="C37" s="154"/>
      <c r="D37" s="154"/>
      <c r="E37" s="162"/>
      <c r="F37" s="14">
        <v>21466936</v>
      </c>
      <c r="G37" s="14" t="s">
        <v>59</v>
      </c>
      <c r="H37" s="14" t="s">
        <v>12</v>
      </c>
      <c r="I37" s="14" t="s">
        <v>55</v>
      </c>
      <c r="J37" s="14"/>
      <c r="K37" s="73">
        <v>30</v>
      </c>
      <c r="L37" s="16">
        <v>2178758.75</v>
      </c>
      <c r="M37" s="17">
        <f t="shared" si="26"/>
        <v>2178758.75</v>
      </c>
      <c r="N37" s="17">
        <f t="shared" si="27"/>
        <v>21787.587500000001</v>
      </c>
      <c r="O37" s="17">
        <f t="shared" si="28"/>
        <v>217875.875</v>
      </c>
      <c r="P37" s="17">
        <f t="shared" si="29"/>
        <v>41396.416250000002</v>
      </c>
      <c r="Q37" s="17">
        <f t="shared" si="30"/>
        <v>2241942.7537500001</v>
      </c>
      <c r="R37" s="132"/>
      <c r="S37" s="132"/>
      <c r="T37" s="132"/>
      <c r="U37" s="132"/>
      <c r="V37" s="132"/>
    </row>
    <row r="38" spans="1:22" s="18" customFormat="1" ht="16.5" customHeight="1" x14ac:dyDescent="0.2">
      <c r="A38" s="157"/>
      <c r="B38" s="154"/>
      <c r="C38" s="154"/>
      <c r="D38" s="154"/>
      <c r="E38" s="162"/>
      <c r="F38" s="14">
        <v>43256025</v>
      </c>
      <c r="G38" s="14" t="s">
        <v>60</v>
      </c>
      <c r="H38" s="14" t="s">
        <v>12</v>
      </c>
      <c r="I38" s="14" t="s">
        <v>19</v>
      </c>
      <c r="J38" s="14"/>
      <c r="K38" s="73">
        <v>30</v>
      </c>
      <c r="L38" s="16">
        <v>2178758.75</v>
      </c>
      <c r="M38" s="17">
        <f t="shared" si="26"/>
        <v>2178758.75</v>
      </c>
      <c r="N38" s="17">
        <f t="shared" si="27"/>
        <v>21787.587500000001</v>
      </c>
      <c r="O38" s="17">
        <f t="shared" si="28"/>
        <v>217875.875</v>
      </c>
      <c r="P38" s="17">
        <f t="shared" si="29"/>
        <v>41396.416250000002</v>
      </c>
      <c r="Q38" s="17">
        <f t="shared" si="30"/>
        <v>2241942.7537500001</v>
      </c>
      <c r="R38" s="132"/>
      <c r="S38" s="132"/>
      <c r="T38" s="132"/>
      <c r="U38" s="132"/>
      <c r="V38" s="132"/>
    </row>
    <row r="39" spans="1:22" s="18" customFormat="1" ht="16.5" customHeight="1" x14ac:dyDescent="0.2">
      <c r="A39" s="157"/>
      <c r="B39" s="154"/>
      <c r="C39" s="154"/>
      <c r="D39" s="154"/>
      <c r="E39" s="162"/>
      <c r="F39" s="14">
        <v>32299840</v>
      </c>
      <c r="G39" s="14" t="s">
        <v>58</v>
      </c>
      <c r="H39" s="14" t="s">
        <v>12</v>
      </c>
      <c r="I39" s="14" t="s">
        <v>55</v>
      </c>
      <c r="J39" s="14"/>
      <c r="K39" s="73">
        <v>30</v>
      </c>
      <c r="L39" s="16">
        <v>2178758.75</v>
      </c>
      <c r="M39" s="17">
        <f>L39/30*K39</f>
        <v>2178758.75</v>
      </c>
      <c r="N39" s="17">
        <f>M39*1%</f>
        <v>21787.587500000001</v>
      </c>
      <c r="O39" s="17">
        <f>M39*10%</f>
        <v>217875.875</v>
      </c>
      <c r="P39" s="17">
        <f>O39*19%</f>
        <v>41396.416250000002</v>
      </c>
      <c r="Q39" s="17">
        <f>P39+N39+M39</f>
        <v>2241942.7537500001</v>
      </c>
      <c r="R39" s="132"/>
      <c r="S39" s="132"/>
      <c r="T39" s="132"/>
      <c r="U39" s="132"/>
      <c r="V39" s="132"/>
    </row>
    <row r="40" spans="1:22" s="18" customFormat="1" ht="19.5" customHeight="1" x14ac:dyDescent="0.2">
      <c r="A40" s="168"/>
      <c r="B40" s="170"/>
      <c r="C40" s="170"/>
      <c r="D40" s="170"/>
      <c r="E40" s="162"/>
      <c r="F40" s="14">
        <v>71376939</v>
      </c>
      <c r="G40" s="14" t="s">
        <v>72</v>
      </c>
      <c r="H40" s="15" t="s">
        <v>32</v>
      </c>
      <c r="I40" s="14" t="s">
        <v>17</v>
      </c>
      <c r="J40" s="14"/>
      <c r="K40" s="73">
        <v>30</v>
      </c>
      <c r="L40" s="16">
        <v>2108158.42</v>
      </c>
      <c r="M40" s="17">
        <f t="shared" si="26"/>
        <v>2108158.42</v>
      </c>
      <c r="N40" s="17">
        <f t="shared" si="27"/>
        <v>21081.584200000001</v>
      </c>
      <c r="O40" s="17">
        <f t="shared" si="28"/>
        <v>210815.842</v>
      </c>
      <c r="P40" s="17">
        <f t="shared" si="29"/>
        <v>40055.009980000003</v>
      </c>
      <c r="Q40" s="17">
        <f t="shared" si="30"/>
        <v>2169295.0141799999</v>
      </c>
      <c r="R40" s="133"/>
      <c r="S40" s="133"/>
      <c r="T40" s="133"/>
      <c r="U40" s="133"/>
      <c r="V40" s="133"/>
    </row>
    <row r="41" spans="1:22" s="43" customFormat="1" ht="18" customHeight="1" x14ac:dyDescent="0.2">
      <c r="A41" s="163" t="s">
        <v>70</v>
      </c>
      <c r="B41" s="164" t="s">
        <v>71</v>
      </c>
      <c r="C41" s="165">
        <v>7</v>
      </c>
      <c r="D41" s="164" t="s">
        <v>49</v>
      </c>
      <c r="E41" s="162"/>
      <c r="F41" s="39">
        <v>1214722118</v>
      </c>
      <c r="G41" s="39" t="s">
        <v>299</v>
      </c>
      <c r="H41" s="40" t="s">
        <v>32</v>
      </c>
      <c r="I41" s="39" t="s">
        <v>55</v>
      </c>
      <c r="J41" s="39"/>
      <c r="K41" s="74">
        <v>30</v>
      </c>
      <c r="L41" s="41">
        <v>2108158.42</v>
      </c>
      <c r="M41" s="42">
        <f>L41/30*K41</f>
        <v>2108158.42</v>
      </c>
      <c r="N41" s="42">
        <f>M41*1%</f>
        <v>21081.584200000001</v>
      </c>
      <c r="O41" s="42">
        <f>M41*10%</f>
        <v>210815.842</v>
      </c>
      <c r="P41" s="42">
        <f>O41*19%</f>
        <v>40055.009980000003</v>
      </c>
      <c r="Q41" s="42">
        <f>P41+N41+M41</f>
        <v>2169295.0141799999</v>
      </c>
      <c r="R41" s="137">
        <f>SUM(M41:M48)</f>
        <v>16514892.771333333</v>
      </c>
      <c r="S41" s="137">
        <f>R41*1%</f>
        <v>165148.92771333334</v>
      </c>
      <c r="T41" s="137">
        <f>R41*10%</f>
        <v>1651489.2771333335</v>
      </c>
      <c r="U41" s="137">
        <f>T41*19%</f>
        <v>313782.96265533339</v>
      </c>
      <c r="V41" s="137">
        <f>U41+S41+R41</f>
        <v>16993824.661702</v>
      </c>
    </row>
    <row r="42" spans="1:22" s="43" customFormat="1" ht="18" customHeight="1" x14ac:dyDescent="0.2">
      <c r="A42" s="163"/>
      <c r="B42" s="164"/>
      <c r="C42" s="165"/>
      <c r="D42" s="164"/>
      <c r="E42" s="162"/>
      <c r="F42" s="39">
        <v>35586620</v>
      </c>
      <c r="G42" s="39" t="s">
        <v>67</v>
      </c>
      <c r="H42" s="39" t="s">
        <v>12</v>
      </c>
      <c r="I42" s="39" t="s">
        <v>55</v>
      </c>
      <c r="J42" s="39"/>
      <c r="K42" s="74">
        <v>30</v>
      </c>
      <c r="L42" s="41">
        <v>2178758.75</v>
      </c>
      <c r="M42" s="42">
        <f t="shared" si="26"/>
        <v>2178758.75</v>
      </c>
      <c r="N42" s="42">
        <f t="shared" si="27"/>
        <v>21787.587500000001</v>
      </c>
      <c r="O42" s="42">
        <f t="shared" si="28"/>
        <v>217875.875</v>
      </c>
      <c r="P42" s="42">
        <f t="shared" si="29"/>
        <v>41396.416250000002</v>
      </c>
      <c r="Q42" s="42">
        <f t="shared" si="30"/>
        <v>2241942.7537500001</v>
      </c>
      <c r="R42" s="144"/>
      <c r="S42" s="144"/>
      <c r="T42" s="144"/>
      <c r="U42" s="144"/>
      <c r="V42" s="144"/>
    </row>
    <row r="43" spans="1:22" s="43" customFormat="1" ht="18" customHeight="1" x14ac:dyDescent="0.2">
      <c r="A43" s="163"/>
      <c r="B43" s="164"/>
      <c r="C43" s="165"/>
      <c r="D43" s="164"/>
      <c r="E43" s="162"/>
      <c r="F43" s="39">
        <v>32299362</v>
      </c>
      <c r="G43" s="39" t="s">
        <v>56</v>
      </c>
      <c r="H43" s="39" t="s">
        <v>12</v>
      </c>
      <c r="I43" s="39" t="s">
        <v>55</v>
      </c>
      <c r="J43" s="39"/>
      <c r="K43" s="74">
        <v>30</v>
      </c>
      <c r="L43" s="41">
        <v>2178758.75</v>
      </c>
      <c r="M43" s="42">
        <f t="shared" si="26"/>
        <v>2178758.75</v>
      </c>
      <c r="N43" s="42">
        <f t="shared" si="27"/>
        <v>21787.587500000001</v>
      </c>
      <c r="O43" s="42">
        <f t="shared" si="28"/>
        <v>217875.875</v>
      </c>
      <c r="P43" s="42">
        <f t="shared" si="29"/>
        <v>41396.416250000002</v>
      </c>
      <c r="Q43" s="42">
        <f t="shared" si="30"/>
        <v>2241942.7537500001</v>
      </c>
      <c r="R43" s="144"/>
      <c r="S43" s="144"/>
      <c r="T43" s="144"/>
      <c r="U43" s="144"/>
      <c r="V43" s="144"/>
    </row>
    <row r="44" spans="1:22" s="43" customFormat="1" ht="18" customHeight="1" x14ac:dyDescent="0.2">
      <c r="A44" s="163"/>
      <c r="B44" s="164"/>
      <c r="C44" s="165"/>
      <c r="D44" s="164"/>
      <c r="E44" s="162"/>
      <c r="F44" s="39">
        <v>1034313257</v>
      </c>
      <c r="G44" s="39" t="s">
        <v>366</v>
      </c>
      <c r="H44" s="40" t="s">
        <v>32</v>
      </c>
      <c r="I44" s="85">
        <v>44973</v>
      </c>
      <c r="J44" s="85">
        <v>45068</v>
      </c>
      <c r="K44" s="74">
        <v>22</v>
      </c>
      <c r="L44" s="41">
        <v>2108158.42</v>
      </c>
      <c r="M44" s="42">
        <f t="shared" ref="M44" si="31">L44/30*K44</f>
        <v>1545982.8413333332</v>
      </c>
      <c r="N44" s="42">
        <f t="shared" ref="N44" si="32">M44*1%</f>
        <v>15459.828413333333</v>
      </c>
      <c r="O44" s="42">
        <f t="shared" ref="O44" si="33">M44*10%</f>
        <v>154598.28413333333</v>
      </c>
      <c r="P44" s="42">
        <f t="shared" ref="P44" si="34">O44*19%</f>
        <v>29373.673985333335</v>
      </c>
      <c r="Q44" s="42">
        <f t="shared" ref="Q44" si="35">P44+N44+M44</f>
        <v>1590816.3437319999</v>
      </c>
      <c r="R44" s="144"/>
      <c r="S44" s="144"/>
      <c r="T44" s="144"/>
      <c r="U44" s="144"/>
      <c r="V44" s="144"/>
    </row>
    <row r="45" spans="1:22" s="43" customFormat="1" ht="18" customHeight="1" x14ac:dyDescent="0.2">
      <c r="A45" s="163"/>
      <c r="B45" s="164"/>
      <c r="C45" s="165"/>
      <c r="D45" s="164"/>
      <c r="E45" s="162"/>
      <c r="F45" s="39">
        <v>98538174</v>
      </c>
      <c r="G45" s="39" t="s">
        <v>75</v>
      </c>
      <c r="H45" s="40" t="s">
        <v>32</v>
      </c>
      <c r="I45" s="39" t="s">
        <v>43</v>
      </c>
      <c r="J45" s="39"/>
      <c r="K45" s="74">
        <v>30</v>
      </c>
      <c r="L45" s="41">
        <v>2108158.42</v>
      </c>
      <c r="M45" s="42">
        <f t="shared" ref="M45:M48" si="36">L45/30*K45</f>
        <v>2108158.42</v>
      </c>
      <c r="N45" s="42">
        <f t="shared" ref="N45:N48" si="37">M45*1%</f>
        <v>21081.584200000001</v>
      </c>
      <c r="O45" s="42">
        <f t="shared" ref="O45:O48" si="38">M45*10%</f>
        <v>210815.842</v>
      </c>
      <c r="P45" s="42">
        <f t="shared" ref="P45:P48" si="39">O45*19%</f>
        <v>40055.009980000003</v>
      </c>
      <c r="Q45" s="42">
        <f t="shared" ref="Q45:Q48" si="40">P45+N45+M45</f>
        <v>2169295.0141799999</v>
      </c>
      <c r="R45" s="144"/>
      <c r="S45" s="144"/>
      <c r="T45" s="144"/>
      <c r="U45" s="144"/>
      <c r="V45" s="144"/>
    </row>
    <row r="46" spans="1:22" s="43" customFormat="1" ht="18" customHeight="1" x14ac:dyDescent="0.2">
      <c r="A46" s="163"/>
      <c r="B46" s="164"/>
      <c r="C46" s="165"/>
      <c r="D46" s="164"/>
      <c r="E46" s="162"/>
      <c r="F46" s="39">
        <v>79339690</v>
      </c>
      <c r="G46" s="39" t="s">
        <v>390</v>
      </c>
      <c r="H46" s="40" t="s">
        <v>32</v>
      </c>
      <c r="I46" s="85">
        <v>45001</v>
      </c>
      <c r="J46" s="85"/>
      <c r="K46" s="74">
        <v>30</v>
      </c>
      <c r="L46" s="41">
        <v>2108158.42</v>
      </c>
      <c r="M46" s="42">
        <f>L46/30*K46</f>
        <v>2108158.42</v>
      </c>
      <c r="N46" s="42">
        <f t="shared" ref="N46" si="41">M46*1%</f>
        <v>21081.584200000001</v>
      </c>
      <c r="O46" s="42">
        <f t="shared" ref="O46" si="42">M46*10%</f>
        <v>210815.842</v>
      </c>
      <c r="P46" s="42">
        <f t="shared" ref="P46" si="43">O46*19%</f>
        <v>40055.009980000003</v>
      </c>
      <c r="Q46" s="42">
        <f t="shared" ref="Q46" si="44">P46+N46+M46</f>
        <v>2169295.0141799999</v>
      </c>
      <c r="R46" s="144"/>
      <c r="S46" s="144"/>
      <c r="T46" s="144"/>
      <c r="U46" s="144"/>
      <c r="V46" s="144"/>
    </row>
    <row r="47" spans="1:22" s="43" customFormat="1" ht="18" customHeight="1" x14ac:dyDescent="0.2">
      <c r="A47" s="163"/>
      <c r="B47" s="164"/>
      <c r="C47" s="165"/>
      <c r="D47" s="164"/>
      <c r="E47" s="162"/>
      <c r="F47" s="39">
        <v>3362223</v>
      </c>
      <c r="G47" s="39" t="s">
        <v>68</v>
      </c>
      <c r="H47" s="40" t="s">
        <v>32</v>
      </c>
      <c r="I47" s="39" t="s">
        <v>19</v>
      </c>
      <c r="J47" s="39"/>
      <c r="K47" s="74">
        <v>30</v>
      </c>
      <c r="L47" s="41">
        <v>2108158.42</v>
      </c>
      <c r="M47" s="42">
        <f>L47/30*K47</f>
        <v>2108158.42</v>
      </c>
      <c r="N47" s="42">
        <f>M47*1%</f>
        <v>21081.584200000001</v>
      </c>
      <c r="O47" s="42">
        <f>M47*10%</f>
        <v>210815.842</v>
      </c>
      <c r="P47" s="42">
        <f>O47*19%</f>
        <v>40055.009980000003</v>
      </c>
      <c r="Q47" s="42">
        <f>P47+N47+M47</f>
        <v>2169295.0141799999</v>
      </c>
      <c r="R47" s="144"/>
      <c r="S47" s="144"/>
      <c r="T47" s="144"/>
      <c r="U47" s="144"/>
      <c r="V47" s="144"/>
    </row>
    <row r="48" spans="1:22" s="43" customFormat="1" ht="18" customHeight="1" x14ac:dyDescent="0.2">
      <c r="A48" s="163"/>
      <c r="B48" s="164"/>
      <c r="C48" s="165"/>
      <c r="D48" s="164"/>
      <c r="E48" s="162"/>
      <c r="F48" s="39">
        <v>1035390024</v>
      </c>
      <c r="G48" s="39" t="s">
        <v>76</v>
      </c>
      <c r="H48" s="39" t="s">
        <v>22</v>
      </c>
      <c r="I48" s="39" t="s">
        <v>77</v>
      </c>
      <c r="J48" s="39"/>
      <c r="K48" s="74">
        <v>30</v>
      </c>
      <c r="L48" s="41">
        <v>2178758.75</v>
      </c>
      <c r="M48" s="42">
        <f t="shared" si="36"/>
        <v>2178758.75</v>
      </c>
      <c r="N48" s="42">
        <f t="shared" si="37"/>
        <v>21787.587500000001</v>
      </c>
      <c r="O48" s="42">
        <f t="shared" si="38"/>
        <v>217875.875</v>
      </c>
      <c r="P48" s="42">
        <f t="shared" si="39"/>
        <v>41396.416250000002</v>
      </c>
      <c r="Q48" s="42">
        <f t="shared" si="40"/>
        <v>2241942.7537500001</v>
      </c>
      <c r="R48" s="138"/>
      <c r="S48" s="138"/>
      <c r="T48" s="138"/>
      <c r="U48" s="138"/>
      <c r="V48" s="138"/>
    </row>
    <row r="49" spans="1:22" s="32" customFormat="1" ht="21.75" customHeight="1" x14ac:dyDescent="0.2">
      <c r="A49" s="171" t="s">
        <v>78</v>
      </c>
      <c r="B49" s="174" t="s">
        <v>79</v>
      </c>
      <c r="C49" s="177">
        <v>8</v>
      </c>
      <c r="D49" s="174" t="s">
        <v>80</v>
      </c>
      <c r="E49" s="161" t="s">
        <v>81</v>
      </c>
      <c r="F49" s="29">
        <v>43971052</v>
      </c>
      <c r="G49" s="29" t="s">
        <v>82</v>
      </c>
      <c r="H49" s="29" t="s">
        <v>12</v>
      </c>
      <c r="I49" s="29" t="s">
        <v>13</v>
      </c>
      <c r="J49" s="29"/>
      <c r="K49" s="70">
        <v>30</v>
      </c>
      <c r="L49" s="30">
        <v>2178758.75</v>
      </c>
      <c r="M49" s="31">
        <f t="shared" ref="M49:M54" si="45">L49/30*K49</f>
        <v>2178758.75</v>
      </c>
      <c r="N49" s="31">
        <f t="shared" ref="N49:N54" si="46">M49*1%</f>
        <v>21787.587500000001</v>
      </c>
      <c r="O49" s="31">
        <f t="shared" ref="O49:O54" si="47">M49*10%</f>
        <v>217875.875</v>
      </c>
      <c r="P49" s="31">
        <f t="shared" ref="P49:P54" si="48">O49*19%</f>
        <v>41396.416250000002</v>
      </c>
      <c r="Q49" s="31">
        <f t="shared" ref="Q49:Q54" si="49">P49+N49+M49</f>
        <v>2241942.7537500001</v>
      </c>
      <c r="R49" s="119">
        <f>SUM(M49:M54)</f>
        <v>13001952.17</v>
      </c>
      <c r="S49" s="119">
        <f>R49*1%</f>
        <v>130019.5217</v>
      </c>
      <c r="T49" s="119">
        <f>R49*10%</f>
        <v>1300195.2170000002</v>
      </c>
      <c r="U49" s="119">
        <f>T49*19%</f>
        <v>247037.09123000005</v>
      </c>
      <c r="V49" s="119">
        <f>U49+S49+R49</f>
        <v>13379008.78293</v>
      </c>
    </row>
    <row r="50" spans="1:22" s="32" customFormat="1" ht="21.75" customHeight="1" x14ac:dyDescent="0.2">
      <c r="A50" s="172"/>
      <c r="B50" s="175"/>
      <c r="C50" s="178"/>
      <c r="D50" s="175"/>
      <c r="E50" s="161"/>
      <c r="F50" s="29">
        <v>1042771122</v>
      </c>
      <c r="G50" s="29" t="s">
        <v>398</v>
      </c>
      <c r="H50" s="33" t="s">
        <v>32</v>
      </c>
      <c r="I50" s="81">
        <v>44978</v>
      </c>
      <c r="J50" s="81"/>
      <c r="K50" s="70">
        <v>30</v>
      </c>
      <c r="L50" s="30">
        <v>2108158.42</v>
      </c>
      <c r="M50" s="31">
        <f t="shared" si="45"/>
        <v>2108158.42</v>
      </c>
      <c r="N50" s="31">
        <f t="shared" si="46"/>
        <v>21081.584200000001</v>
      </c>
      <c r="O50" s="31">
        <f t="shared" si="47"/>
        <v>210815.842</v>
      </c>
      <c r="P50" s="31">
        <f t="shared" si="48"/>
        <v>40055.009980000003</v>
      </c>
      <c r="Q50" s="31">
        <f t="shared" si="49"/>
        <v>2169295.0141799999</v>
      </c>
      <c r="R50" s="122"/>
      <c r="S50" s="122"/>
      <c r="T50" s="122"/>
      <c r="U50" s="122"/>
      <c r="V50" s="122"/>
    </row>
    <row r="51" spans="1:22" s="32" customFormat="1" ht="21.75" customHeight="1" x14ac:dyDescent="0.2">
      <c r="A51" s="172"/>
      <c r="B51" s="175"/>
      <c r="C51" s="178"/>
      <c r="D51" s="175"/>
      <c r="E51" s="161"/>
      <c r="F51" s="29">
        <v>32556298</v>
      </c>
      <c r="G51" s="29" t="s">
        <v>83</v>
      </c>
      <c r="H51" s="29" t="s">
        <v>12</v>
      </c>
      <c r="I51" s="29" t="s">
        <v>13</v>
      </c>
      <c r="J51" s="29"/>
      <c r="K51" s="70">
        <v>30</v>
      </c>
      <c r="L51" s="30">
        <v>2178758.75</v>
      </c>
      <c r="M51" s="31">
        <f t="shared" si="45"/>
        <v>2178758.75</v>
      </c>
      <c r="N51" s="31">
        <f t="shared" si="46"/>
        <v>21787.587500000001</v>
      </c>
      <c r="O51" s="31">
        <f t="shared" si="47"/>
        <v>217875.875</v>
      </c>
      <c r="P51" s="31">
        <f t="shared" si="48"/>
        <v>41396.416250000002</v>
      </c>
      <c r="Q51" s="31">
        <f t="shared" si="49"/>
        <v>2241942.7537500001</v>
      </c>
      <c r="R51" s="122"/>
      <c r="S51" s="122"/>
      <c r="T51" s="122"/>
      <c r="U51" s="122"/>
      <c r="V51" s="122"/>
    </row>
    <row r="52" spans="1:22" s="32" customFormat="1" ht="18" customHeight="1" x14ac:dyDescent="0.2">
      <c r="A52" s="172"/>
      <c r="B52" s="175"/>
      <c r="C52" s="178"/>
      <c r="D52" s="175"/>
      <c r="E52" s="161" t="s">
        <v>84</v>
      </c>
      <c r="F52" s="29">
        <v>22188165</v>
      </c>
      <c r="G52" s="29" t="s">
        <v>85</v>
      </c>
      <c r="H52" s="29" t="s">
        <v>22</v>
      </c>
      <c r="I52" s="29" t="s">
        <v>43</v>
      </c>
      <c r="J52" s="29"/>
      <c r="K52" s="70">
        <v>30</v>
      </c>
      <c r="L52" s="30">
        <v>2178758.75</v>
      </c>
      <c r="M52" s="31">
        <f t="shared" si="45"/>
        <v>2178758.75</v>
      </c>
      <c r="N52" s="31">
        <f t="shared" si="46"/>
        <v>21787.587500000001</v>
      </c>
      <c r="O52" s="31">
        <f t="shared" si="47"/>
        <v>217875.875</v>
      </c>
      <c r="P52" s="31">
        <f t="shared" si="48"/>
        <v>41396.416250000002</v>
      </c>
      <c r="Q52" s="31">
        <f>P52+N52+M52</f>
        <v>2241942.7537500001</v>
      </c>
      <c r="R52" s="122"/>
      <c r="S52" s="122"/>
      <c r="T52" s="122"/>
      <c r="U52" s="122"/>
      <c r="V52" s="122"/>
    </row>
    <row r="53" spans="1:22" s="32" customFormat="1" ht="18.75" customHeight="1" x14ac:dyDescent="0.2">
      <c r="A53" s="172"/>
      <c r="B53" s="175"/>
      <c r="C53" s="178"/>
      <c r="D53" s="175"/>
      <c r="E53" s="161"/>
      <c r="F53" s="29">
        <v>32554158</v>
      </c>
      <c r="G53" s="29" t="s">
        <v>86</v>
      </c>
      <c r="H53" s="29" t="s">
        <v>22</v>
      </c>
      <c r="I53" s="29" t="s">
        <v>19</v>
      </c>
      <c r="J53" s="29"/>
      <c r="K53" s="70">
        <v>30</v>
      </c>
      <c r="L53" s="30">
        <v>2178758.75</v>
      </c>
      <c r="M53" s="31">
        <f t="shared" si="45"/>
        <v>2178758.75</v>
      </c>
      <c r="N53" s="31">
        <f t="shared" si="46"/>
        <v>21787.587500000001</v>
      </c>
      <c r="O53" s="31">
        <f t="shared" si="47"/>
        <v>217875.875</v>
      </c>
      <c r="P53" s="31">
        <f t="shared" si="48"/>
        <v>41396.416250000002</v>
      </c>
      <c r="Q53" s="31">
        <f>P53+N53+M53</f>
        <v>2241942.7537500001</v>
      </c>
      <c r="R53" s="122"/>
      <c r="S53" s="122"/>
      <c r="T53" s="122"/>
      <c r="U53" s="122"/>
      <c r="V53" s="122"/>
    </row>
    <row r="54" spans="1:22" s="32" customFormat="1" ht="28.5" customHeight="1" x14ac:dyDescent="0.2">
      <c r="A54" s="173"/>
      <c r="B54" s="176"/>
      <c r="C54" s="179"/>
      <c r="D54" s="176"/>
      <c r="E54" s="38" t="s">
        <v>87</v>
      </c>
      <c r="F54" s="29">
        <v>21816254</v>
      </c>
      <c r="G54" s="29" t="s">
        <v>88</v>
      </c>
      <c r="H54" s="29" t="s">
        <v>12</v>
      </c>
      <c r="I54" s="29" t="s">
        <v>19</v>
      </c>
      <c r="J54" s="29"/>
      <c r="K54" s="70">
        <v>30</v>
      </c>
      <c r="L54" s="30">
        <v>2178758.75</v>
      </c>
      <c r="M54" s="31">
        <f t="shared" si="45"/>
        <v>2178758.75</v>
      </c>
      <c r="N54" s="31">
        <f t="shared" si="46"/>
        <v>21787.587500000001</v>
      </c>
      <c r="O54" s="31">
        <f t="shared" si="47"/>
        <v>217875.875</v>
      </c>
      <c r="P54" s="31">
        <f t="shared" si="48"/>
        <v>41396.416250000002</v>
      </c>
      <c r="Q54" s="31">
        <f t="shared" si="49"/>
        <v>2241942.7537500001</v>
      </c>
      <c r="R54" s="120"/>
      <c r="S54" s="120"/>
      <c r="T54" s="120"/>
      <c r="U54" s="120"/>
      <c r="V54" s="120"/>
    </row>
    <row r="55" spans="1:22" s="18" customFormat="1" ht="30" customHeight="1" x14ac:dyDescent="0.2">
      <c r="A55" s="167" t="s">
        <v>355</v>
      </c>
      <c r="B55" s="169" t="s">
        <v>89</v>
      </c>
      <c r="C55" s="169">
        <v>5</v>
      </c>
      <c r="D55" s="169" t="s">
        <v>90</v>
      </c>
      <c r="E55" s="188" t="s">
        <v>91</v>
      </c>
      <c r="F55" s="14">
        <v>43713686</v>
      </c>
      <c r="G55" s="14" t="s">
        <v>92</v>
      </c>
      <c r="H55" s="14" t="s">
        <v>22</v>
      </c>
      <c r="I55" s="48">
        <v>44936</v>
      </c>
      <c r="J55" s="14"/>
      <c r="K55" s="73">
        <v>30</v>
      </c>
      <c r="L55" s="16">
        <v>2178758.75</v>
      </c>
      <c r="M55" s="17">
        <f t="shared" ref="M55:M60" si="50">L55/30*K55</f>
        <v>2178758.75</v>
      </c>
      <c r="N55" s="17">
        <f t="shared" ref="N55:N60" si="51">M55*1%</f>
        <v>21787.587500000001</v>
      </c>
      <c r="O55" s="17">
        <f t="shared" ref="O55:O60" si="52">M55*10%</f>
        <v>217875.875</v>
      </c>
      <c r="P55" s="17">
        <f t="shared" ref="P55:P60" si="53">O55*19%</f>
        <v>41396.416250000002</v>
      </c>
      <c r="Q55" s="17">
        <f>P55+N55+M55</f>
        <v>2241942.7537500001</v>
      </c>
      <c r="R55" s="131">
        <f>SUM(M55:M59)</f>
        <v>10752593.09</v>
      </c>
      <c r="S55" s="131">
        <f>R55*1%</f>
        <v>107525.93090000001</v>
      </c>
      <c r="T55" s="131">
        <f>R55*10%</f>
        <v>1075259.3090000001</v>
      </c>
      <c r="U55" s="131">
        <f>T55*19%</f>
        <v>204299.26871000003</v>
      </c>
      <c r="V55" s="131">
        <f>U55+S55+R55</f>
        <v>11064418.28961</v>
      </c>
    </row>
    <row r="56" spans="1:22" s="18" customFormat="1" ht="27" customHeight="1" x14ac:dyDescent="0.2">
      <c r="A56" s="157"/>
      <c r="B56" s="154"/>
      <c r="C56" s="154"/>
      <c r="D56" s="154"/>
      <c r="E56" s="189"/>
      <c r="F56" s="14">
        <v>1036948001</v>
      </c>
      <c r="G56" s="14" t="s">
        <v>93</v>
      </c>
      <c r="H56" s="15" t="s">
        <v>32</v>
      </c>
      <c r="I56" s="14" t="s">
        <v>45</v>
      </c>
      <c r="J56" s="14"/>
      <c r="K56" s="73">
        <v>30</v>
      </c>
      <c r="L56" s="16">
        <v>2108158.42</v>
      </c>
      <c r="M56" s="17">
        <f t="shared" si="50"/>
        <v>2108158.42</v>
      </c>
      <c r="N56" s="17">
        <f t="shared" si="51"/>
        <v>21081.584200000001</v>
      </c>
      <c r="O56" s="17">
        <f t="shared" si="52"/>
        <v>210815.842</v>
      </c>
      <c r="P56" s="17">
        <f t="shared" si="53"/>
        <v>40055.009980000003</v>
      </c>
      <c r="Q56" s="17">
        <f t="shared" ref="Q56:Q60" si="54">P56+N56+M56</f>
        <v>2169295.0141799999</v>
      </c>
      <c r="R56" s="132"/>
      <c r="S56" s="132"/>
      <c r="T56" s="132"/>
      <c r="U56" s="132"/>
      <c r="V56" s="132"/>
    </row>
    <row r="57" spans="1:22" s="18" customFormat="1" ht="27" customHeight="1" x14ac:dyDescent="0.2">
      <c r="A57" s="157"/>
      <c r="B57" s="154"/>
      <c r="C57" s="154"/>
      <c r="D57" s="154"/>
      <c r="E57" s="189"/>
      <c r="F57" s="14">
        <v>1036954763</v>
      </c>
      <c r="G57" s="14" t="s">
        <v>371</v>
      </c>
      <c r="H57" s="14" t="s">
        <v>22</v>
      </c>
      <c r="I57" s="48">
        <v>44958</v>
      </c>
      <c r="J57" s="14"/>
      <c r="K57" s="73">
        <v>30</v>
      </c>
      <c r="L57" s="16">
        <v>2178758.75</v>
      </c>
      <c r="M57" s="17">
        <f>L57/30*K57</f>
        <v>2178758.75</v>
      </c>
      <c r="N57" s="17">
        <f>M57*1%</f>
        <v>21787.587500000001</v>
      </c>
      <c r="O57" s="17">
        <f>M57*10%</f>
        <v>217875.875</v>
      </c>
      <c r="P57" s="17">
        <f>O57*19%</f>
        <v>41396.416250000002</v>
      </c>
      <c r="Q57" s="17">
        <f>P57+N57+M57</f>
        <v>2241942.7537500001</v>
      </c>
      <c r="R57" s="132"/>
      <c r="S57" s="132"/>
      <c r="T57" s="132"/>
      <c r="U57" s="132"/>
      <c r="V57" s="132"/>
    </row>
    <row r="58" spans="1:22" s="18" customFormat="1" ht="27" customHeight="1" x14ac:dyDescent="0.2">
      <c r="A58" s="157"/>
      <c r="B58" s="154"/>
      <c r="C58" s="154"/>
      <c r="D58" s="154"/>
      <c r="E58" s="189"/>
      <c r="F58" s="14">
        <v>39447928</v>
      </c>
      <c r="G58" s="14" t="s">
        <v>374</v>
      </c>
      <c r="H58" s="14" t="s">
        <v>22</v>
      </c>
      <c r="I58" s="48">
        <v>44959</v>
      </c>
      <c r="J58" s="14"/>
      <c r="K58" s="73">
        <v>30</v>
      </c>
      <c r="L58" s="16">
        <v>2178758.75</v>
      </c>
      <c r="M58" s="17">
        <f>L58/30*K58</f>
        <v>2178758.75</v>
      </c>
      <c r="N58" s="17">
        <f>M58*1%</f>
        <v>21787.587500000001</v>
      </c>
      <c r="O58" s="17">
        <f>M58*10%</f>
        <v>217875.875</v>
      </c>
      <c r="P58" s="17">
        <f>O58*19%</f>
        <v>41396.416250000002</v>
      </c>
      <c r="Q58" s="17">
        <f>P58+N58+M58</f>
        <v>2241942.7537500001</v>
      </c>
      <c r="R58" s="132"/>
      <c r="S58" s="132"/>
      <c r="T58" s="132"/>
      <c r="U58" s="132"/>
      <c r="V58" s="132"/>
    </row>
    <row r="59" spans="1:22" s="18" customFormat="1" ht="27" customHeight="1" x14ac:dyDescent="0.2">
      <c r="A59" s="168"/>
      <c r="B59" s="170"/>
      <c r="C59" s="170"/>
      <c r="D59" s="170"/>
      <c r="E59" s="189"/>
      <c r="F59" s="14">
        <v>1036949966</v>
      </c>
      <c r="G59" s="14" t="s">
        <v>391</v>
      </c>
      <c r="H59" s="15" t="s">
        <v>32</v>
      </c>
      <c r="I59" s="48">
        <v>45009</v>
      </c>
      <c r="J59" s="14"/>
      <c r="K59" s="73">
        <v>30</v>
      </c>
      <c r="L59" s="16">
        <v>2108158.42</v>
      </c>
      <c r="M59" s="17">
        <f t="shared" ref="M59" si="55">L59/30*K59</f>
        <v>2108158.42</v>
      </c>
      <c r="N59" s="17">
        <f t="shared" ref="N59" si="56">M59*1%</f>
        <v>21081.584200000001</v>
      </c>
      <c r="O59" s="17">
        <f t="shared" ref="O59" si="57">M59*10%</f>
        <v>210815.842</v>
      </c>
      <c r="P59" s="17">
        <f t="shared" ref="P59" si="58">O59*19%</f>
        <v>40055.009980000003</v>
      </c>
      <c r="Q59" s="17">
        <f t="shared" ref="Q59" si="59">P59+N59+M59</f>
        <v>2169295.0141799999</v>
      </c>
      <c r="R59" s="132"/>
      <c r="S59" s="132"/>
      <c r="T59" s="132"/>
      <c r="U59" s="132"/>
      <c r="V59" s="132"/>
    </row>
    <row r="60" spans="1:22" s="27" customFormat="1" ht="23.25" customHeight="1" x14ac:dyDescent="0.2">
      <c r="A60" s="180" t="s">
        <v>96</v>
      </c>
      <c r="B60" s="183" t="s">
        <v>97</v>
      </c>
      <c r="C60" s="183">
        <v>4</v>
      </c>
      <c r="D60" s="183" t="s">
        <v>98</v>
      </c>
      <c r="E60" s="189"/>
      <c r="F60" s="24">
        <v>15433626</v>
      </c>
      <c r="G60" s="24" t="s">
        <v>99</v>
      </c>
      <c r="H60" s="28" t="s">
        <v>32</v>
      </c>
      <c r="I60" s="24" t="s">
        <v>43</v>
      </c>
      <c r="J60" s="24"/>
      <c r="K60" s="72">
        <v>30</v>
      </c>
      <c r="L60" s="25">
        <v>2108158.42</v>
      </c>
      <c r="M60" s="26">
        <f t="shared" si="50"/>
        <v>2108158.42</v>
      </c>
      <c r="N60" s="26">
        <f t="shared" si="51"/>
        <v>21081.584200000001</v>
      </c>
      <c r="O60" s="26">
        <f t="shared" si="52"/>
        <v>210815.842</v>
      </c>
      <c r="P60" s="26">
        <f t="shared" si="53"/>
        <v>40055.009980000003</v>
      </c>
      <c r="Q60" s="26">
        <f t="shared" si="54"/>
        <v>2169295.0141799999</v>
      </c>
      <c r="R60" s="123">
        <f>SUM(M60:M64)</f>
        <v>8789685.2533333339</v>
      </c>
      <c r="S60" s="123">
        <f>R60*1%</f>
        <v>87896.852533333338</v>
      </c>
      <c r="T60" s="123">
        <f>R60*10%</f>
        <v>878968.52533333341</v>
      </c>
      <c r="U60" s="123">
        <f>T60*19%</f>
        <v>167004.01981333335</v>
      </c>
      <c r="V60" s="123">
        <f>U60+S60+R60</f>
        <v>9044586.1256800015</v>
      </c>
    </row>
    <row r="61" spans="1:22" s="27" customFormat="1" ht="20.25" customHeight="1" x14ac:dyDescent="0.2">
      <c r="A61" s="181"/>
      <c r="B61" s="184"/>
      <c r="C61" s="184"/>
      <c r="D61" s="184"/>
      <c r="E61" s="189"/>
      <c r="F61" s="24">
        <v>1001447418</v>
      </c>
      <c r="G61" s="24" t="s">
        <v>100</v>
      </c>
      <c r="H61" s="24" t="s">
        <v>22</v>
      </c>
      <c r="I61" s="24" t="s">
        <v>43</v>
      </c>
      <c r="J61" s="80">
        <v>45048</v>
      </c>
      <c r="K61" s="72">
        <v>2</v>
      </c>
      <c r="L61" s="25">
        <v>2178758.75</v>
      </c>
      <c r="M61" s="26">
        <f t="shared" ref="M61:M80" si="60">L61/30*K61</f>
        <v>145250.58333333334</v>
      </c>
      <c r="N61" s="26">
        <f t="shared" ref="N61:N80" si="61">M61*1%</f>
        <v>1452.5058333333334</v>
      </c>
      <c r="O61" s="26">
        <f t="shared" ref="O61:O80" si="62">M61*10%</f>
        <v>14525.058333333334</v>
      </c>
      <c r="P61" s="26">
        <f t="shared" ref="P61:P80" si="63">O61*19%</f>
        <v>2759.7610833333338</v>
      </c>
      <c r="Q61" s="26">
        <f t="shared" ref="Q61:Q69" si="64">P61+N61+M61</f>
        <v>149462.85025000002</v>
      </c>
      <c r="R61" s="124"/>
      <c r="S61" s="124"/>
      <c r="T61" s="124"/>
      <c r="U61" s="124"/>
      <c r="V61" s="124"/>
    </row>
    <row r="62" spans="1:22" s="27" customFormat="1" ht="22.5" customHeight="1" x14ac:dyDescent="0.2">
      <c r="A62" s="181"/>
      <c r="B62" s="184"/>
      <c r="C62" s="184"/>
      <c r="D62" s="184"/>
      <c r="E62" s="189"/>
      <c r="F62" s="24">
        <v>43442368</v>
      </c>
      <c r="G62" s="24" t="s">
        <v>101</v>
      </c>
      <c r="H62" s="24" t="s">
        <v>22</v>
      </c>
      <c r="I62" s="24" t="s">
        <v>102</v>
      </c>
      <c r="J62" s="24"/>
      <c r="K62" s="72">
        <v>30</v>
      </c>
      <c r="L62" s="25">
        <v>2178758.75</v>
      </c>
      <c r="M62" s="26">
        <f t="shared" si="60"/>
        <v>2178758.75</v>
      </c>
      <c r="N62" s="26">
        <f t="shared" si="61"/>
        <v>21787.587500000001</v>
      </c>
      <c r="O62" s="26">
        <f t="shared" si="62"/>
        <v>217875.875</v>
      </c>
      <c r="P62" s="26">
        <f t="shared" si="63"/>
        <v>41396.416250000002</v>
      </c>
      <c r="Q62" s="26">
        <f t="shared" si="64"/>
        <v>2241942.7537500001</v>
      </c>
      <c r="R62" s="124"/>
      <c r="S62" s="124"/>
      <c r="T62" s="124"/>
      <c r="U62" s="124"/>
      <c r="V62" s="124"/>
    </row>
    <row r="63" spans="1:22" s="27" customFormat="1" ht="22.5" customHeight="1" x14ac:dyDescent="0.2">
      <c r="A63" s="181"/>
      <c r="B63" s="184"/>
      <c r="C63" s="184"/>
      <c r="D63" s="184"/>
      <c r="E63" s="189"/>
      <c r="F63" s="24">
        <v>22102490</v>
      </c>
      <c r="G63" s="24" t="s">
        <v>94</v>
      </c>
      <c r="H63" s="24" t="s">
        <v>22</v>
      </c>
      <c r="I63" s="24" t="s">
        <v>95</v>
      </c>
      <c r="J63" s="24"/>
      <c r="K63" s="72">
        <v>30</v>
      </c>
      <c r="L63" s="25">
        <v>2178758.75</v>
      </c>
      <c r="M63" s="26">
        <f>L63/30*K63</f>
        <v>2178758.75</v>
      </c>
      <c r="N63" s="26">
        <f>M63*1%</f>
        <v>21787.587500000001</v>
      </c>
      <c r="O63" s="26">
        <f>M63*10%</f>
        <v>217875.875</v>
      </c>
      <c r="P63" s="26">
        <f>O63*19%</f>
        <v>41396.416250000002</v>
      </c>
      <c r="Q63" s="26">
        <f>P63+N63+M63</f>
        <v>2241942.7537500001</v>
      </c>
      <c r="R63" s="124"/>
      <c r="S63" s="124"/>
      <c r="T63" s="124"/>
      <c r="U63" s="124"/>
      <c r="V63" s="124"/>
    </row>
    <row r="64" spans="1:22" s="27" customFormat="1" ht="23.25" customHeight="1" x14ac:dyDescent="0.2">
      <c r="A64" s="182"/>
      <c r="B64" s="185"/>
      <c r="C64" s="185"/>
      <c r="D64" s="185"/>
      <c r="E64" s="189"/>
      <c r="F64" s="24">
        <v>39456125</v>
      </c>
      <c r="G64" s="24" t="s">
        <v>367</v>
      </c>
      <c r="H64" s="24" t="s">
        <v>12</v>
      </c>
      <c r="I64" s="80">
        <v>44978</v>
      </c>
      <c r="J64" s="24"/>
      <c r="K64" s="72">
        <v>30</v>
      </c>
      <c r="L64" s="25">
        <v>2178758.75</v>
      </c>
      <c r="M64" s="26">
        <f>L64/30*K64</f>
        <v>2178758.75</v>
      </c>
      <c r="N64" s="26">
        <f>M64*1%</f>
        <v>21787.587500000001</v>
      </c>
      <c r="O64" s="26">
        <f>M64*10%</f>
        <v>217875.875</v>
      </c>
      <c r="P64" s="26">
        <f>O64*19%</f>
        <v>41396.416250000002</v>
      </c>
      <c r="Q64" s="26">
        <f>P64+N64+M64</f>
        <v>2241942.7537500001</v>
      </c>
      <c r="R64" s="125"/>
      <c r="S64" s="125"/>
      <c r="T64" s="125"/>
      <c r="U64" s="125"/>
      <c r="V64" s="125"/>
    </row>
    <row r="65" spans="1:22" s="32" customFormat="1" ht="23.25" customHeight="1" x14ac:dyDescent="0.2">
      <c r="A65" s="171" t="s">
        <v>369</v>
      </c>
      <c r="B65" s="186" t="s">
        <v>370</v>
      </c>
      <c r="C65" s="186">
        <v>2</v>
      </c>
      <c r="D65" s="186" t="s">
        <v>385</v>
      </c>
      <c r="E65" s="189"/>
      <c r="F65" s="29">
        <v>15441775</v>
      </c>
      <c r="G65" s="29" t="s">
        <v>368</v>
      </c>
      <c r="H65" s="29" t="s">
        <v>22</v>
      </c>
      <c r="I65" s="81">
        <v>44958</v>
      </c>
      <c r="J65" s="29"/>
      <c r="K65" s="70">
        <v>30</v>
      </c>
      <c r="L65" s="30">
        <v>2178758.75</v>
      </c>
      <c r="M65" s="31">
        <f>L65/30*K65</f>
        <v>2178758.75</v>
      </c>
      <c r="N65" s="31">
        <f>M65*1%</f>
        <v>21787.587500000001</v>
      </c>
      <c r="O65" s="31">
        <f>M65*10%</f>
        <v>217875.875</v>
      </c>
      <c r="P65" s="31">
        <f>O65*19%</f>
        <v>41396.416250000002</v>
      </c>
      <c r="Q65" s="31">
        <f>P65+N65+M65</f>
        <v>2241942.7537500001</v>
      </c>
      <c r="R65" s="119">
        <f>SUM(M65:M66)</f>
        <v>4357517.5</v>
      </c>
      <c r="S65" s="119">
        <f>R65*1%</f>
        <v>43575.175000000003</v>
      </c>
      <c r="T65" s="119">
        <f>R65*10%</f>
        <v>435751.75</v>
      </c>
      <c r="U65" s="119">
        <f>T65*19%</f>
        <v>82792.832500000004</v>
      </c>
      <c r="V65" s="119">
        <f>U65+S65+R65</f>
        <v>4483885.5075000003</v>
      </c>
    </row>
    <row r="66" spans="1:22" s="32" customFormat="1" ht="23.25" customHeight="1" x14ac:dyDescent="0.2">
      <c r="A66" s="173"/>
      <c r="B66" s="187"/>
      <c r="C66" s="187"/>
      <c r="D66" s="187"/>
      <c r="E66" s="189"/>
      <c r="F66" s="29">
        <v>30689162</v>
      </c>
      <c r="G66" s="29" t="s">
        <v>108</v>
      </c>
      <c r="H66" s="29" t="s">
        <v>22</v>
      </c>
      <c r="I66" s="81">
        <v>44936</v>
      </c>
      <c r="J66" s="29"/>
      <c r="K66" s="70">
        <v>30</v>
      </c>
      <c r="L66" s="30">
        <v>2178758.75</v>
      </c>
      <c r="M66" s="31">
        <f>L66/30*K66</f>
        <v>2178758.75</v>
      </c>
      <c r="N66" s="31">
        <f>M66*1%</f>
        <v>21787.587500000001</v>
      </c>
      <c r="O66" s="31">
        <f>M66*10%</f>
        <v>217875.875</v>
      </c>
      <c r="P66" s="31">
        <f>O66*19%</f>
        <v>41396.416250000002</v>
      </c>
      <c r="Q66" s="31">
        <f>P66+N66+M66</f>
        <v>2241942.7537500001</v>
      </c>
      <c r="R66" s="120"/>
      <c r="S66" s="120"/>
      <c r="T66" s="120"/>
      <c r="U66" s="120"/>
      <c r="V66" s="120"/>
    </row>
    <row r="67" spans="1:22" s="113" customFormat="1" ht="38.25" x14ac:dyDescent="0.25">
      <c r="A67" s="105" t="s">
        <v>375</v>
      </c>
      <c r="B67" s="106" t="s">
        <v>386</v>
      </c>
      <c r="C67" s="106">
        <v>1</v>
      </c>
      <c r="D67" s="106" t="s">
        <v>387</v>
      </c>
      <c r="E67" s="82" t="s">
        <v>376</v>
      </c>
      <c r="F67" s="110">
        <v>43381934</v>
      </c>
      <c r="G67" s="110" t="s">
        <v>377</v>
      </c>
      <c r="H67" s="110" t="s">
        <v>22</v>
      </c>
      <c r="I67" s="111">
        <v>44958</v>
      </c>
      <c r="J67" s="110"/>
      <c r="K67" s="73">
        <v>30</v>
      </c>
      <c r="L67" s="112">
        <v>2178758.75</v>
      </c>
      <c r="M67" s="65">
        <f t="shared" ref="M67" si="65">L67/30*K67</f>
        <v>2178758.75</v>
      </c>
      <c r="N67" s="65">
        <f t="shared" ref="N67" si="66">M67*1%</f>
        <v>21787.587500000001</v>
      </c>
      <c r="O67" s="65">
        <f t="shared" ref="O67" si="67">M67*10%</f>
        <v>217875.875</v>
      </c>
      <c r="P67" s="65">
        <f t="shared" ref="P67" si="68">O67*19%</f>
        <v>41396.416250000002</v>
      </c>
      <c r="Q67" s="65">
        <f t="shared" si="64"/>
        <v>2241942.7537500001</v>
      </c>
      <c r="R67" s="103">
        <f>SUM(M67)</f>
        <v>2178758.75</v>
      </c>
      <c r="S67" s="103">
        <f>R67*1%</f>
        <v>21787.587500000001</v>
      </c>
      <c r="T67" s="103">
        <f>R67*10%</f>
        <v>217875.875</v>
      </c>
      <c r="U67" s="103">
        <f>T67*19%</f>
        <v>41396.416250000002</v>
      </c>
      <c r="V67" s="103">
        <f>U67+S67+R67</f>
        <v>2241942.7537500001</v>
      </c>
    </row>
    <row r="68" spans="1:22" s="37" customFormat="1" ht="23.25" customHeight="1" x14ac:dyDescent="0.2">
      <c r="A68" s="213" t="s">
        <v>372</v>
      </c>
      <c r="B68" s="215" t="s">
        <v>388</v>
      </c>
      <c r="C68" s="215">
        <v>2</v>
      </c>
      <c r="D68" s="215" t="s">
        <v>389</v>
      </c>
      <c r="E68" s="217" t="s">
        <v>373</v>
      </c>
      <c r="F68" s="34">
        <v>39187230</v>
      </c>
      <c r="G68" s="34" t="s">
        <v>103</v>
      </c>
      <c r="H68" s="34" t="s">
        <v>22</v>
      </c>
      <c r="I68" s="34" t="s">
        <v>102</v>
      </c>
      <c r="J68" s="34"/>
      <c r="K68" s="71">
        <v>30</v>
      </c>
      <c r="L68" s="35">
        <v>2178758.75</v>
      </c>
      <c r="M68" s="36">
        <f t="shared" ref="M68:M69" si="69">L68/30*K68</f>
        <v>2178758.75</v>
      </c>
      <c r="N68" s="36">
        <f t="shared" ref="N68:N69" si="70">M68*1%</f>
        <v>21787.587500000001</v>
      </c>
      <c r="O68" s="36">
        <f t="shared" ref="O68:O69" si="71">M68*10%</f>
        <v>217875.875</v>
      </c>
      <c r="P68" s="36">
        <f t="shared" ref="P68:P69" si="72">O68*19%</f>
        <v>41396.416250000002</v>
      </c>
      <c r="Q68" s="36">
        <f t="shared" si="64"/>
        <v>2241942.7537500001</v>
      </c>
      <c r="R68" s="126">
        <f>SUM(M68:M69)</f>
        <v>4357517.5</v>
      </c>
      <c r="S68" s="126">
        <f>R68*1%</f>
        <v>43575.175000000003</v>
      </c>
      <c r="T68" s="126">
        <f>R68*10%</f>
        <v>435751.75</v>
      </c>
      <c r="U68" s="126">
        <f>T68*19%</f>
        <v>82792.832500000004</v>
      </c>
      <c r="V68" s="126">
        <f>U68+S68+R68</f>
        <v>4483885.5075000003</v>
      </c>
    </row>
    <row r="69" spans="1:22" s="37" customFormat="1" ht="23.25" customHeight="1" x14ac:dyDescent="0.2">
      <c r="A69" s="214"/>
      <c r="B69" s="216"/>
      <c r="C69" s="216"/>
      <c r="D69" s="216"/>
      <c r="E69" s="218"/>
      <c r="F69" s="34">
        <v>80421933</v>
      </c>
      <c r="G69" s="34" t="s">
        <v>378</v>
      </c>
      <c r="H69" s="34" t="s">
        <v>22</v>
      </c>
      <c r="I69" s="95">
        <v>44958</v>
      </c>
      <c r="J69" s="34"/>
      <c r="K69" s="71">
        <v>30</v>
      </c>
      <c r="L69" s="35">
        <v>2178758.75</v>
      </c>
      <c r="M69" s="36">
        <f t="shared" si="69"/>
        <v>2178758.75</v>
      </c>
      <c r="N69" s="36">
        <f t="shared" si="70"/>
        <v>21787.587500000001</v>
      </c>
      <c r="O69" s="36">
        <f t="shared" si="71"/>
        <v>217875.875</v>
      </c>
      <c r="P69" s="36">
        <f t="shared" si="72"/>
        <v>41396.416250000002</v>
      </c>
      <c r="Q69" s="36">
        <f t="shared" si="64"/>
        <v>2241942.7537500001</v>
      </c>
      <c r="R69" s="127"/>
      <c r="S69" s="127"/>
      <c r="T69" s="127"/>
      <c r="U69" s="127"/>
      <c r="V69" s="127"/>
    </row>
    <row r="70" spans="1:22" s="117" customFormat="1" ht="47.25" x14ac:dyDescent="0.2">
      <c r="A70" s="107" t="s">
        <v>104</v>
      </c>
      <c r="B70" s="108" t="s">
        <v>105</v>
      </c>
      <c r="C70" s="108">
        <v>1</v>
      </c>
      <c r="D70" s="108" t="s">
        <v>106</v>
      </c>
      <c r="E70" s="114" t="s">
        <v>107</v>
      </c>
      <c r="F70" s="115">
        <v>1007378112</v>
      </c>
      <c r="G70" s="115" t="s">
        <v>404</v>
      </c>
      <c r="H70" s="115" t="s">
        <v>22</v>
      </c>
      <c r="I70" s="116">
        <v>45055</v>
      </c>
      <c r="J70" s="115"/>
      <c r="K70" s="70">
        <v>22</v>
      </c>
      <c r="L70" s="30">
        <v>2178758.75</v>
      </c>
      <c r="M70" s="31">
        <f>L70/30*K70</f>
        <v>1597756.4166666667</v>
      </c>
      <c r="N70" s="31">
        <f>M70*1%</f>
        <v>15977.564166666667</v>
      </c>
      <c r="O70" s="31">
        <f>M70*10%</f>
        <v>159775.64166666669</v>
      </c>
      <c r="P70" s="31">
        <f>O70*19%</f>
        <v>30357.371916666671</v>
      </c>
      <c r="Q70" s="31">
        <f>P70+N70+M70</f>
        <v>1644091.3527500001</v>
      </c>
      <c r="R70" s="102">
        <f>M70</f>
        <v>1597756.4166666667</v>
      </c>
      <c r="S70" s="102">
        <f>R70*1%</f>
        <v>15977.564166666667</v>
      </c>
      <c r="T70" s="102">
        <f>R70*10%</f>
        <v>159775.64166666669</v>
      </c>
      <c r="U70" s="102">
        <f>T70*19%</f>
        <v>30357.371916666671</v>
      </c>
      <c r="V70" s="102">
        <f>U70+S70+R70</f>
        <v>1644091.3527500001</v>
      </c>
    </row>
    <row r="71" spans="1:22" s="18" customFormat="1" ht="25.5" customHeight="1" x14ac:dyDescent="0.2">
      <c r="A71" s="91" t="s">
        <v>109</v>
      </c>
      <c r="B71" s="62" t="s">
        <v>110</v>
      </c>
      <c r="C71" s="63">
        <v>1</v>
      </c>
      <c r="D71" s="62" t="s">
        <v>111</v>
      </c>
      <c r="E71" s="228" t="s">
        <v>112</v>
      </c>
      <c r="F71" s="14">
        <v>39445383</v>
      </c>
      <c r="G71" s="14" t="s">
        <v>113</v>
      </c>
      <c r="H71" s="14" t="s">
        <v>22</v>
      </c>
      <c r="I71" s="14" t="s">
        <v>13</v>
      </c>
      <c r="J71" s="14"/>
      <c r="K71" s="73">
        <v>30</v>
      </c>
      <c r="L71" s="16">
        <v>2178758.75</v>
      </c>
      <c r="M71" s="17">
        <f t="shared" si="60"/>
        <v>2178758.75</v>
      </c>
      <c r="N71" s="17">
        <f t="shared" si="61"/>
        <v>21787.587500000001</v>
      </c>
      <c r="O71" s="17">
        <f t="shared" si="62"/>
        <v>217875.875</v>
      </c>
      <c r="P71" s="17">
        <f t="shared" si="63"/>
        <v>41396.416250000002</v>
      </c>
      <c r="Q71" s="17">
        <f>P71+N71+M71</f>
        <v>2241942.7537500001</v>
      </c>
      <c r="R71" s="65">
        <f>SUM(M71)</f>
        <v>2178758.75</v>
      </c>
      <c r="S71" s="65">
        <f>R71*1%</f>
        <v>21787.587500000001</v>
      </c>
      <c r="T71" s="65">
        <f>R71*10%</f>
        <v>217875.875</v>
      </c>
      <c r="U71" s="65">
        <f>T71*19%</f>
        <v>41396.416250000002</v>
      </c>
      <c r="V71" s="65">
        <f>U71+S71+R71</f>
        <v>2241942.7537500001</v>
      </c>
    </row>
    <row r="72" spans="1:22" s="23" customFormat="1" ht="24" customHeight="1" x14ac:dyDescent="0.2">
      <c r="A72" s="109" t="s">
        <v>114</v>
      </c>
      <c r="B72" s="118" t="s">
        <v>115</v>
      </c>
      <c r="C72" s="118">
        <v>1</v>
      </c>
      <c r="D72" s="118" t="s">
        <v>116</v>
      </c>
      <c r="E72" s="229"/>
      <c r="F72" s="19">
        <v>1035917672</v>
      </c>
      <c r="G72" s="19" t="s">
        <v>395</v>
      </c>
      <c r="H72" s="19" t="s">
        <v>22</v>
      </c>
      <c r="I72" s="84">
        <v>45037</v>
      </c>
      <c r="J72" s="19"/>
      <c r="K72" s="75">
        <v>30</v>
      </c>
      <c r="L72" s="21">
        <v>2178758.75</v>
      </c>
      <c r="M72" s="22">
        <f t="shared" ref="M72" si="73">L72/30*K72</f>
        <v>2178758.75</v>
      </c>
      <c r="N72" s="22">
        <f t="shared" ref="N72" si="74">M72*1%</f>
        <v>21787.587500000001</v>
      </c>
      <c r="O72" s="22">
        <f t="shared" ref="O72" si="75">M72*10%</f>
        <v>217875.875</v>
      </c>
      <c r="P72" s="22">
        <f t="shared" ref="P72" si="76">O72*19%</f>
        <v>41396.416250000002</v>
      </c>
      <c r="Q72" s="22">
        <f t="shared" ref="Q72" si="77">P72+N72+M72</f>
        <v>2241942.7537500001</v>
      </c>
      <c r="R72" s="104">
        <f>M72</f>
        <v>2178758.75</v>
      </c>
      <c r="S72" s="104">
        <f>R72*1%</f>
        <v>21787.587500000001</v>
      </c>
      <c r="T72" s="104">
        <f>R72*10%</f>
        <v>217875.875</v>
      </c>
      <c r="U72" s="104">
        <f>T72*19%</f>
        <v>41396.416250000002</v>
      </c>
      <c r="V72" s="104">
        <f>R72+S72+U72</f>
        <v>2241942.7537499997</v>
      </c>
    </row>
    <row r="73" spans="1:22" s="27" customFormat="1" ht="26.25" customHeight="1" x14ac:dyDescent="0.2">
      <c r="A73" s="57" t="s">
        <v>117</v>
      </c>
      <c r="B73" s="58" t="s">
        <v>118</v>
      </c>
      <c r="C73" s="64">
        <v>1</v>
      </c>
      <c r="D73" s="58" t="s">
        <v>119</v>
      </c>
      <c r="E73" s="58" t="s">
        <v>120</v>
      </c>
      <c r="F73" s="24">
        <v>1038334664</v>
      </c>
      <c r="G73" s="24" t="s">
        <v>121</v>
      </c>
      <c r="H73" s="24" t="s">
        <v>22</v>
      </c>
      <c r="I73" s="24" t="s">
        <v>43</v>
      </c>
      <c r="J73" s="24"/>
      <c r="K73" s="72">
        <v>30</v>
      </c>
      <c r="L73" s="25">
        <v>2178758.75</v>
      </c>
      <c r="M73" s="26">
        <f t="shared" si="60"/>
        <v>2178758.75</v>
      </c>
      <c r="N73" s="26">
        <f t="shared" si="61"/>
        <v>21787.587500000001</v>
      </c>
      <c r="O73" s="26">
        <f t="shared" si="62"/>
        <v>217875.875</v>
      </c>
      <c r="P73" s="26">
        <f t="shared" si="63"/>
        <v>41396.416250000002</v>
      </c>
      <c r="Q73" s="26">
        <f t="shared" ref="Q73:Q80" si="78">P73+N73+M73</f>
        <v>2241942.7537500001</v>
      </c>
      <c r="R73" s="66">
        <f>SUM(M73)</f>
        <v>2178758.75</v>
      </c>
      <c r="S73" s="66">
        <f>R73*1%</f>
        <v>21787.587500000001</v>
      </c>
      <c r="T73" s="66">
        <f>R73*10%</f>
        <v>217875.875</v>
      </c>
      <c r="U73" s="66">
        <f>T73*19%</f>
        <v>41396.416250000002</v>
      </c>
      <c r="V73" s="66">
        <f>U73+S73+R73</f>
        <v>2241942.7537500001</v>
      </c>
    </row>
    <row r="74" spans="1:22" s="32" customFormat="1" ht="21.75" customHeight="1" x14ac:dyDescent="0.2">
      <c r="A74" s="158" t="s">
        <v>122</v>
      </c>
      <c r="B74" s="161" t="s">
        <v>123</v>
      </c>
      <c r="C74" s="166">
        <v>12</v>
      </c>
      <c r="D74" s="161" t="s">
        <v>124</v>
      </c>
      <c r="E74" s="190" t="s">
        <v>125</v>
      </c>
      <c r="F74" s="29">
        <v>22657971</v>
      </c>
      <c r="G74" s="29" t="s">
        <v>126</v>
      </c>
      <c r="H74" s="29" t="s">
        <v>22</v>
      </c>
      <c r="I74" s="29" t="s">
        <v>17</v>
      </c>
      <c r="J74" s="29"/>
      <c r="K74" s="70">
        <v>30</v>
      </c>
      <c r="L74" s="30">
        <v>2178758.75</v>
      </c>
      <c r="M74" s="31">
        <f t="shared" si="60"/>
        <v>2178758.75</v>
      </c>
      <c r="N74" s="31">
        <f t="shared" si="61"/>
        <v>21787.587500000001</v>
      </c>
      <c r="O74" s="31">
        <f t="shared" si="62"/>
        <v>217875.875</v>
      </c>
      <c r="P74" s="31">
        <f t="shared" si="63"/>
        <v>41396.416250000002</v>
      </c>
      <c r="Q74" s="31">
        <f t="shared" si="78"/>
        <v>2241942.7537500001</v>
      </c>
      <c r="R74" s="119">
        <f>SUM(M74:M85)</f>
        <v>25713403.173333339</v>
      </c>
      <c r="S74" s="119">
        <f>R74*1%</f>
        <v>257134.0317333334</v>
      </c>
      <c r="T74" s="119">
        <f>R74*10%</f>
        <v>2571340.3173333341</v>
      </c>
      <c r="U74" s="119">
        <f>T74*19%</f>
        <v>488554.66029333347</v>
      </c>
      <c r="V74" s="119">
        <f>U74+S74+R74</f>
        <v>26459091.865360007</v>
      </c>
    </row>
    <row r="75" spans="1:22" s="32" customFormat="1" ht="18.75" customHeight="1" x14ac:dyDescent="0.2">
      <c r="A75" s="158"/>
      <c r="B75" s="161"/>
      <c r="C75" s="166"/>
      <c r="D75" s="161"/>
      <c r="E75" s="190"/>
      <c r="F75" s="29">
        <v>71240490</v>
      </c>
      <c r="G75" s="29" t="s">
        <v>127</v>
      </c>
      <c r="H75" s="29" t="s">
        <v>12</v>
      </c>
      <c r="I75" s="29" t="s">
        <v>17</v>
      </c>
      <c r="J75" s="29"/>
      <c r="K75" s="70">
        <v>30</v>
      </c>
      <c r="L75" s="30">
        <v>2178758.75</v>
      </c>
      <c r="M75" s="31">
        <f t="shared" si="60"/>
        <v>2178758.75</v>
      </c>
      <c r="N75" s="31">
        <f t="shared" si="61"/>
        <v>21787.587500000001</v>
      </c>
      <c r="O75" s="31">
        <f t="shared" si="62"/>
        <v>217875.875</v>
      </c>
      <c r="P75" s="31">
        <f t="shared" si="63"/>
        <v>41396.416250000002</v>
      </c>
      <c r="Q75" s="31">
        <f t="shared" si="78"/>
        <v>2241942.7537500001</v>
      </c>
      <c r="R75" s="122"/>
      <c r="S75" s="122"/>
      <c r="T75" s="122"/>
      <c r="U75" s="122"/>
      <c r="V75" s="122"/>
    </row>
    <row r="76" spans="1:22" s="32" customFormat="1" ht="17.100000000000001" customHeight="1" x14ac:dyDescent="0.2">
      <c r="A76" s="158"/>
      <c r="B76" s="161"/>
      <c r="C76" s="166"/>
      <c r="D76" s="161"/>
      <c r="E76" s="190"/>
      <c r="F76" s="29">
        <v>39410811</v>
      </c>
      <c r="G76" s="29" t="s">
        <v>128</v>
      </c>
      <c r="H76" s="29" t="s">
        <v>12</v>
      </c>
      <c r="I76" s="29" t="s">
        <v>17</v>
      </c>
      <c r="J76" s="29"/>
      <c r="K76" s="70">
        <v>30</v>
      </c>
      <c r="L76" s="30">
        <v>2178758.75</v>
      </c>
      <c r="M76" s="31">
        <f t="shared" si="60"/>
        <v>2178758.75</v>
      </c>
      <c r="N76" s="31">
        <f t="shared" si="61"/>
        <v>21787.587500000001</v>
      </c>
      <c r="O76" s="31">
        <f t="shared" si="62"/>
        <v>217875.875</v>
      </c>
      <c r="P76" s="31">
        <f t="shared" si="63"/>
        <v>41396.416250000002</v>
      </c>
      <c r="Q76" s="31">
        <f t="shared" si="78"/>
        <v>2241942.7537500001</v>
      </c>
      <c r="R76" s="122"/>
      <c r="S76" s="122"/>
      <c r="T76" s="122"/>
      <c r="U76" s="122"/>
      <c r="V76" s="122"/>
    </row>
    <row r="77" spans="1:22" s="32" customFormat="1" ht="17.100000000000001" customHeight="1" x14ac:dyDescent="0.2">
      <c r="A77" s="158"/>
      <c r="B77" s="161"/>
      <c r="C77" s="166"/>
      <c r="D77" s="161"/>
      <c r="E77" s="190"/>
      <c r="F77" s="29">
        <v>1027959752</v>
      </c>
      <c r="G77" s="29" t="s">
        <v>129</v>
      </c>
      <c r="H77" s="29" t="s">
        <v>22</v>
      </c>
      <c r="I77" s="29" t="s">
        <v>17</v>
      </c>
      <c r="J77" s="29"/>
      <c r="K77" s="70">
        <v>30</v>
      </c>
      <c r="L77" s="30">
        <v>2178758.75</v>
      </c>
      <c r="M77" s="31">
        <f t="shared" si="60"/>
        <v>2178758.75</v>
      </c>
      <c r="N77" s="31">
        <f t="shared" si="61"/>
        <v>21787.587500000001</v>
      </c>
      <c r="O77" s="31">
        <f t="shared" si="62"/>
        <v>217875.875</v>
      </c>
      <c r="P77" s="31">
        <f t="shared" si="63"/>
        <v>41396.416250000002</v>
      </c>
      <c r="Q77" s="31">
        <f t="shared" si="78"/>
        <v>2241942.7537500001</v>
      </c>
      <c r="R77" s="122"/>
      <c r="S77" s="122"/>
      <c r="T77" s="122"/>
      <c r="U77" s="122"/>
      <c r="V77" s="122"/>
    </row>
    <row r="78" spans="1:22" s="32" customFormat="1" ht="17.100000000000001" customHeight="1" x14ac:dyDescent="0.2">
      <c r="A78" s="158"/>
      <c r="B78" s="161"/>
      <c r="C78" s="166"/>
      <c r="D78" s="161"/>
      <c r="E78" s="190"/>
      <c r="F78" s="29">
        <v>1121538728</v>
      </c>
      <c r="G78" s="29" t="s">
        <v>130</v>
      </c>
      <c r="H78" s="29" t="s">
        <v>12</v>
      </c>
      <c r="I78" s="29" t="s">
        <v>131</v>
      </c>
      <c r="J78" s="29"/>
      <c r="K78" s="70">
        <v>30</v>
      </c>
      <c r="L78" s="30">
        <v>2178758.75</v>
      </c>
      <c r="M78" s="31">
        <f t="shared" si="60"/>
        <v>2178758.75</v>
      </c>
      <c r="N78" s="31">
        <f t="shared" si="61"/>
        <v>21787.587500000001</v>
      </c>
      <c r="O78" s="31">
        <f t="shared" si="62"/>
        <v>217875.875</v>
      </c>
      <c r="P78" s="31">
        <f t="shared" si="63"/>
        <v>41396.416250000002</v>
      </c>
      <c r="Q78" s="31">
        <f t="shared" si="78"/>
        <v>2241942.7537500001</v>
      </c>
      <c r="R78" s="122"/>
      <c r="S78" s="122"/>
      <c r="T78" s="122"/>
      <c r="U78" s="122"/>
      <c r="V78" s="122"/>
    </row>
    <row r="79" spans="1:22" s="32" customFormat="1" ht="17.100000000000001" customHeight="1" x14ac:dyDescent="0.2">
      <c r="A79" s="158"/>
      <c r="B79" s="161"/>
      <c r="C79" s="166"/>
      <c r="D79" s="161"/>
      <c r="E79" s="190"/>
      <c r="F79" s="29">
        <v>1088251606</v>
      </c>
      <c r="G79" s="29" t="s">
        <v>132</v>
      </c>
      <c r="H79" s="29" t="s">
        <v>12</v>
      </c>
      <c r="I79" s="29" t="s">
        <v>133</v>
      </c>
      <c r="J79" s="81">
        <v>45072</v>
      </c>
      <c r="K79" s="70">
        <v>26</v>
      </c>
      <c r="L79" s="30">
        <v>2178758.75</v>
      </c>
      <c r="M79" s="31">
        <f t="shared" si="60"/>
        <v>1888257.5833333335</v>
      </c>
      <c r="N79" s="31">
        <f t="shared" si="61"/>
        <v>18882.575833333336</v>
      </c>
      <c r="O79" s="31">
        <f t="shared" si="62"/>
        <v>188825.75833333336</v>
      </c>
      <c r="P79" s="31">
        <f t="shared" si="63"/>
        <v>35876.89408333334</v>
      </c>
      <c r="Q79" s="31">
        <f t="shared" si="78"/>
        <v>1943017.0532500001</v>
      </c>
      <c r="R79" s="122"/>
      <c r="S79" s="122"/>
      <c r="T79" s="122"/>
      <c r="U79" s="122"/>
      <c r="V79" s="122"/>
    </row>
    <row r="80" spans="1:22" s="32" customFormat="1" ht="17.100000000000001" customHeight="1" x14ac:dyDescent="0.2">
      <c r="A80" s="158"/>
      <c r="B80" s="161"/>
      <c r="C80" s="166"/>
      <c r="D80" s="161"/>
      <c r="E80" s="190"/>
      <c r="F80" s="29">
        <v>70323178</v>
      </c>
      <c r="G80" s="29" t="s">
        <v>134</v>
      </c>
      <c r="H80" s="29" t="s">
        <v>12</v>
      </c>
      <c r="I80" s="29" t="s">
        <v>133</v>
      </c>
      <c r="J80" s="29"/>
      <c r="K80" s="70">
        <v>30</v>
      </c>
      <c r="L80" s="30">
        <v>2178758.75</v>
      </c>
      <c r="M80" s="31">
        <f t="shared" si="60"/>
        <v>2178758.75</v>
      </c>
      <c r="N80" s="31">
        <f t="shared" si="61"/>
        <v>21787.587500000001</v>
      </c>
      <c r="O80" s="31">
        <f t="shared" si="62"/>
        <v>217875.875</v>
      </c>
      <c r="P80" s="31">
        <f t="shared" si="63"/>
        <v>41396.416250000002</v>
      </c>
      <c r="Q80" s="31">
        <f t="shared" si="78"/>
        <v>2241942.7537500001</v>
      </c>
      <c r="R80" s="122"/>
      <c r="S80" s="122"/>
      <c r="T80" s="122"/>
      <c r="U80" s="122"/>
      <c r="V80" s="122"/>
    </row>
    <row r="81" spans="1:22" s="32" customFormat="1" ht="17.100000000000001" customHeight="1" x14ac:dyDescent="0.2">
      <c r="A81" s="158"/>
      <c r="B81" s="161"/>
      <c r="C81" s="166"/>
      <c r="D81" s="161"/>
      <c r="E81" s="190"/>
      <c r="F81" s="29">
        <v>11811959</v>
      </c>
      <c r="G81" s="29" t="s">
        <v>379</v>
      </c>
      <c r="H81" s="29" t="s">
        <v>22</v>
      </c>
      <c r="I81" s="81">
        <v>44973</v>
      </c>
      <c r="J81" s="29"/>
      <c r="K81" s="70">
        <v>30</v>
      </c>
      <c r="L81" s="30">
        <v>2178758.75</v>
      </c>
      <c r="M81" s="31">
        <f>L81/30*K81</f>
        <v>2178758.75</v>
      </c>
      <c r="N81" s="31">
        <f t="shared" ref="N81" si="79">M81*1%</f>
        <v>21787.587500000001</v>
      </c>
      <c r="O81" s="31">
        <f t="shared" ref="O81" si="80">M81*10%</f>
        <v>217875.875</v>
      </c>
      <c r="P81" s="31">
        <f t="shared" ref="P81" si="81">O81*19%</f>
        <v>41396.416250000002</v>
      </c>
      <c r="Q81" s="31">
        <f t="shared" ref="Q81" si="82">P81+N81+M81</f>
        <v>2241942.7537500001</v>
      </c>
      <c r="R81" s="122"/>
      <c r="S81" s="122"/>
      <c r="T81" s="122"/>
      <c r="U81" s="122"/>
      <c r="V81" s="122"/>
    </row>
    <row r="82" spans="1:22" s="32" customFormat="1" ht="21" customHeight="1" x14ac:dyDescent="0.2">
      <c r="A82" s="158"/>
      <c r="B82" s="161"/>
      <c r="C82" s="166"/>
      <c r="D82" s="161"/>
      <c r="E82" s="190"/>
      <c r="F82" s="29">
        <v>71940646</v>
      </c>
      <c r="G82" s="29" t="s">
        <v>135</v>
      </c>
      <c r="H82" s="33" t="s">
        <v>32</v>
      </c>
      <c r="I82" s="29" t="s">
        <v>131</v>
      </c>
      <c r="J82" s="29"/>
      <c r="K82" s="70">
        <v>30</v>
      </c>
      <c r="L82" s="30">
        <v>2108158.42</v>
      </c>
      <c r="M82" s="31">
        <f>L82/30*K82</f>
        <v>2108158.42</v>
      </c>
      <c r="N82" s="31">
        <f>M82*1%</f>
        <v>21081.584200000001</v>
      </c>
      <c r="O82" s="31">
        <f>M82*10%</f>
        <v>210815.842</v>
      </c>
      <c r="P82" s="31">
        <f>O82*19%</f>
        <v>40055.009980000003</v>
      </c>
      <c r="Q82" s="31">
        <f>P82+N82+M82</f>
        <v>2169295.0141799999</v>
      </c>
      <c r="R82" s="122"/>
      <c r="S82" s="122"/>
      <c r="T82" s="122"/>
      <c r="U82" s="122"/>
      <c r="V82" s="122"/>
    </row>
    <row r="83" spans="1:22" s="32" customFormat="1" ht="21.75" customHeight="1" x14ac:dyDescent="0.2">
      <c r="A83" s="158"/>
      <c r="B83" s="161"/>
      <c r="C83" s="166"/>
      <c r="D83" s="161"/>
      <c r="E83" s="190"/>
      <c r="F83" s="29">
        <v>39318263</v>
      </c>
      <c r="G83" s="29" t="s">
        <v>136</v>
      </c>
      <c r="H83" s="29" t="s">
        <v>22</v>
      </c>
      <c r="I83" s="29" t="s">
        <v>102</v>
      </c>
      <c r="J83" s="29"/>
      <c r="K83" s="70">
        <v>30</v>
      </c>
      <c r="L83" s="30">
        <v>2178758.75</v>
      </c>
      <c r="M83" s="31">
        <f>L83/30*K83</f>
        <v>2178758.75</v>
      </c>
      <c r="N83" s="31">
        <f>M83*1%</f>
        <v>21787.587500000001</v>
      </c>
      <c r="O83" s="31">
        <f>M83*10%</f>
        <v>217875.875</v>
      </c>
      <c r="P83" s="31">
        <f>O83*19%</f>
        <v>41396.416250000002</v>
      </c>
      <c r="Q83" s="31">
        <f>P83+N83+M83</f>
        <v>2241942.7537500001</v>
      </c>
      <c r="R83" s="122"/>
      <c r="S83" s="122"/>
      <c r="T83" s="122"/>
      <c r="U83" s="122"/>
      <c r="V83" s="122"/>
    </row>
    <row r="84" spans="1:22" s="32" customFormat="1" ht="21.75" customHeight="1" x14ac:dyDescent="0.2">
      <c r="A84" s="158"/>
      <c r="B84" s="161"/>
      <c r="C84" s="166"/>
      <c r="D84" s="161"/>
      <c r="E84" s="190" t="s">
        <v>137</v>
      </c>
      <c r="F84" s="29">
        <v>11792820</v>
      </c>
      <c r="G84" s="29" t="s">
        <v>138</v>
      </c>
      <c r="H84" s="33" t="s">
        <v>32</v>
      </c>
      <c r="I84" s="29" t="s">
        <v>95</v>
      </c>
      <c r="J84" s="29"/>
      <c r="K84" s="70">
        <v>30</v>
      </c>
      <c r="L84" s="30">
        <v>2108158.42</v>
      </c>
      <c r="M84" s="31">
        <f>L84/30*K84</f>
        <v>2108158.42</v>
      </c>
      <c r="N84" s="31">
        <f>M84*1%</f>
        <v>21081.584200000001</v>
      </c>
      <c r="O84" s="31">
        <f>M84*10%</f>
        <v>210815.842</v>
      </c>
      <c r="P84" s="31">
        <f>O84*19%</f>
        <v>40055.009980000003</v>
      </c>
      <c r="Q84" s="31">
        <f>P84+N84+M84</f>
        <v>2169295.0141799999</v>
      </c>
      <c r="R84" s="122"/>
      <c r="S84" s="122"/>
      <c r="T84" s="122"/>
      <c r="U84" s="122"/>
      <c r="V84" s="122"/>
    </row>
    <row r="85" spans="1:22" s="32" customFormat="1" ht="17.100000000000001" customHeight="1" x14ac:dyDescent="0.2">
      <c r="A85" s="158"/>
      <c r="B85" s="161"/>
      <c r="C85" s="166"/>
      <c r="D85" s="161"/>
      <c r="E85" s="190"/>
      <c r="F85" s="29">
        <v>39308378</v>
      </c>
      <c r="G85" s="29" t="s">
        <v>139</v>
      </c>
      <c r="H85" s="29" t="s">
        <v>22</v>
      </c>
      <c r="I85" s="29" t="s">
        <v>95</v>
      </c>
      <c r="J85" s="29"/>
      <c r="K85" s="70">
        <v>30</v>
      </c>
      <c r="L85" s="30">
        <v>2178758.75</v>
      </c>
      <c r="M85" s="31">
        <f t="shared" ref="M85:M89" si="83">L85/30*K85</f>
        <v>2178758.75</v>
      </c>
      <c r="N85" s="31">
        <f t="shared" ref="N85:N89" si="84">M85*1%</f>
        <v>21787.587500000001</v>
      </c>
      <c r="O85" s="31">
        <f t="shared" ref="O85:O89" si="85">M85*10%</f>
        <v>217875.875</v>
      </c>
      <c r="P85" s="31">
        <f t="shared" ref="P85:P89" si="86">O85*19%</f>
        <v>41396.416250000002</v>
      </c>
      <c r="Q85" s="31">
        <f t="shared" ref="Q85:Q89" si="87">P85+N85+M85</f>
        <v>2241942.7537500001</v>
      </c>
      <c r="R85" s="120"/>
      <c r="S85" s="120"/>
      <c r="T85" s="120"/>
      <c r="U85" s="120"/>
      <c r="V85" s="120"/>
    </row>
    <row r="86" spans="1:22" s="27" customFormat="1" ht="17.100000000000001" customHeight="1" x14ac:dyDescent="0.2">
      <c r="A86" s="191" t="s">
        <v>140</v>
      </c>
      <c r="B86" s="192" t="s">
        <v>141</v>
      </c>
      <c r="C86" s="193">
        <v>8</v>
      </c>
      <c r="D86" s="192" t="s">
        <v>142</v>
      </c>
      <c r="E86" s="194" t="s">
        <v>143</v>
      </c>
      <c r="F86" s="24">
        <v>39281299</v>
      </c>
      <c r="G86" s="24" t="s">
        <v>144</v>
      </c>
      <c r="H86" s="24" t="s">
        <v>22</v>
      </c>
      <c r="I86" s="24" t="s">
        <v>13</v>
      </c>
      <c r="J86" s="24"/>
      <c r="K86" s="72">
        <v>30</v>
      </c>
      <c r="L86" s="25">
        <v>2178758.75</v>
      </c>
      <c r="M86" s="26">
        <f t="shared" si="83"/>
        <v>2178758.75</v>
      </c>
      <c r="N86" s="26">
        <f t="shared" si="84"/>
        <v>21787.587500000001</v>
      </c>
      <c r="O86" s="26">
        <f t="shared" si="85"/>
        <v>217875.875</v>
      </c>
      <c r="P86" s="26">
        <f t="shared" si="86"/>
        <v>41396.416250000002</v>
      </c>
      <c r="Q86" s="26">
        <f t="shared" si="87"/>
        <v>2241942.7537500001</v>
      </c>
      <c r="R86" s="123">
        <f>SUM(M86:M93)</f>
        <v>17288869.34</v>
      </c>
      <c r="S86" s="123">
        <f>R86*1%</f>
        <v>172888.69339999999</v>
      </c>
      <c r="T86" s="123">
        <f>R86*10%</f>
        <v>1728886.9340000001</v>
      </c>
      <c r="U86" s="123">
        <f>T86*19%</f>
        <v>328488.51746</v>
      </c>
      <c r="V86" s="123">
        <f>U86+S86+R86</f>
        <v>17790246.550859999</v>
      </c>
    </row>
    <row r="87" spans="1:22" s="27" customFormat="1" ht="17.100000000000001" customHeight="1" x14ac:dyDescent="0.2">
      <c r="A87" s="191"/>
      <c r="B87" s="192"/>
      <c r="C87" s="193"/>
      <c r="D87" s="192"/>
      <c r="E87" s="194"/>
      <c r="F87" s="24">
        <v>39284186</v>
      </c>
      <c r="G87" s="24" t="s">
        <v>145</v>
      </c>
      <c r="H87" s="24" t="s">
        <v>12</v>
      </c>
      <c r="I87" s="24" t="s">
        <v>13</v>
      </c>
      <c r="J87" s="24"/>
      <c r="K87" s="72">
        <v>30</v>
      </c>
      <c r="L87" s="25">
        <v>2178758.75</v>
      </c>
      <c r="M87" s="26">
        <f t="shared" si="83"/>
        <v>2178758.75</v>
      </c>
      <c r="N87" s="26">
        <f t="shared" si="84"/>
        <v>21787.587500000001</v>
      </c>
      <c r="O87" s="26">
        <f t="shared" si="85"/>
        <v>217875.875</v>
      </c>
      <c r="P87" s="26">
        <f t="shared" si="86"/>
        <v>41396.416250000002</v>
      </c>
      <c r="Q87" s="26">
        <f t="shared" si="87"/>
        <v>2241942.7537500001</v>
      </c>
      <c r="R87" s="124"/>
      <c r="S87" s="124"/>
      <c r="T87" s="124"/>
      <c r="U87" s="124"/>
      <c r="V87" s="124"/>
    </row>
    <row r="88" spans="1:22" s="27" customFormat="1" ht="17.100000000000001" customHeight="1" x14ac:dyDescent="0.2">
      <c r="A88" s="191"/>
      <c r="B88" s="192"/>
      <c r="C88" s="193"/>
      <c r="D88" s="192"/>
      <c r="E88" s="194"/>
      <c r="F88" s="24">
        <v>11051770</v>
      </c>
      <c r="G88" s="24" t="s">
        <v>146</v>
      </c>
      <c r="H88" s="28" t="s">
        <v>32</v>
      </c>
      <c r="I88" s="24" t="s">
        <v>13</v>
      </c>
      <c r="J88" s="24"/>
      <c r="K88" s="72">
        <v>30</v>
      </c>
      <c r="L88" s="25">
        <v>2108158.42</v>
      </c>
      <c r="M88" s="26">
        <f t="shared" si="83"/>
        <v>2108158.42</v>
      </c>
      <c r="N88" s="26">
        <f t="shared" si="84"/>
        <v>21081.584200000001</v>
      </c>
      <c r="O88" s="26">
        <f t="shared" si="85"/>
        <v>210815.842</v>
      </c>
      <c r="P88" s="26">
        <f t="shared" si="86"/>
        <v>40055.009980000003</v>
      </c>
      <c r="Q88" s="26">
        <f t="shared" si="87"/>
        <v>2169295.0141799999</v>
      </c>
      <c r="R88" s="124"/>
      <c r="S88" s="124"/>
      <c r="T88" s="124"/>
      <c r="U88" s="124"/>
      <c r="V88" s="124"/>
    </row>
    <row r="89" spans="1:22" s="27" customFormat="1" ht="17.100000000000001" customHeight="1" x14ac:dyDescent="0.2">
      <c r="A89" s="191"/>
      <c r="B89" s="192"/>
      <c r="C89" s="193"/>
      <c r="D89" s="192"/>
      <c r="E89" s="194"/>
      <c r="F89" s="24">
        <v>92516480</v>
      </c>
      <c r="G89" s="24" t="s">
        <v>147</v>
      </c>
      <c r="H89" s="28" t="s">
        <v>32</v>
      </c>
      <c r="I89" s="24" t="s">
        <v>13</v>
      </c>
      <c r="J89" s="24"/>
      <c r="K89" s="72">
        <v>30</v>
      </c>
      <c r="L89" s="25">
        <v>2108158.42</v>
      </c>
      <c r="M89" s="26">
        <f t="shared" si="83"/>
        <v>2108158.42</v>
      </c>
      <c r="N89" s="26">
        <f t="shared" si="84"/>
        <v>21081.584200000001</v>
      </c>
      <c r="O89" s="26">
        <f t="shared" si="85"/>
        <v>210815.842</v>
      </c>
      <c r="P89" s="26">
        <f t="shared" si="86"/>
        <v>40055.009980000003</v>
      </c>
      <c r="Q89" s="26">
        <f t="shared" si="87"/>
        <v>2169295.0141799999</v>
      </c>
      <c r="R89" s="124"/>
      <c r="S89" s="124"/>
      <c r="T89" s="124"/>
      <c r="U89" s="124"/>
      <c r="V89" s="124"/>
    </row>
    <row r="90" spans="1:22" s="27" customFormat="1" ht="17.100000000000001" customHeight="1" x14ac:dyDescent="0.2">
      <c r="A90" s="191"/>
      <c r="B90" s="192"/>
      <c r="C90" s="193"/>
      <c r="D90" s="192"/>
      <c r="E90" s="194"/>
      <c r="F90" s="24">
        <v>39289198</v>
      </c>
      <c r="G90" s="24" t="s">
        <v>155</v>
      </c>
      <c r="H90" s="24" t="s">
        <v>22</v>
      </c>
      <c r="I90" s="24" t="s">
        <v>13</v>
      </c>
      <c r="J90" s="24"/>
      <c r="K90" s="72">
        <v>30</v>
      </c>
      <c r="L90" s="25">
        <v>2178758.75</v>
      </c>
      <c r="M90" s="26">
        <f>L90/30*K90</f>
        <v>2178758.75</v>
      </c>
      <c r="N90" s="26">
        <f>M90*1%</f>
        <v>21787.587500000001</v>
      </c>
      <c r="O90" s="26">
        <f>M90*10%</f>
        <v>217875.875</v>
      </c>
      <c r="P90" s="26">
        <f>O90*19%</f>
        <v>41396.416250000002</v>
      </c>
      <c r="Q90" s="26">
        <f>P90+N90+M90</f>
        <v>2241942.7537500001</v>
      </c>
      <c r="R90" s="124"/>
      <c r="S90" s="124"/>
      <c r="T90" s="124"/>
      <c r="U90" s="124"/>
      <c r="V90" s="124"/>
    </row>
    <row r="91" spans="1:22" s="27" customFormat="1" ht="17.100000000000001" customHeight="1" x14ac:dyDescent="0.2">
      <c r="A91" s="191"/>
      <c r="B91" s="192"/>
      <c r="C91" s="193"/>
      <c r="D91" s="192"/>
      <c r="E91" s="194"/>
      <c r="F91" s="24">
        <v>34941309</v>
      </c>
      <c r="G91" s="24" t="s">
        <v>149</v>
      </c>
      <c r="H91" s="24" t="s">
        <v>22</v>
      </c>
      <c r="I91" s="24" t="s">
        <v>95</v>
      </c>
      <c r="J91" s="24"/>
      <c r="K91" s="72">
        <v>30</v>
      </c>
      <c r="L91" s="25">
        <v>2178758.75</v>
      </c>
      <c r="M91" s="26">
        <f t="shared" ref="M91:M97" si="88">L91/30*K91</f>
        <v>2178758.75</v>
      </c>
      <c r="N91" s="26">
        <f t="shared" ref="N91:N97" si="89">M91*1%</f>
        <v>21787.587500000001</v>
      </c>
      <c r="O91" s="26">
        <f t="shared" ref="O91:O97" si="90">M91*10%</f>
        <v>217875.875</v>
      </c>
      <c r="P91" s="26">
        <f t="shared" ref="P91:P97" si="91">O91*19%</f>
        <v>41396.416250000002</v>
      </c>
      <c r="Q91" s="26">
        <f t="shared" ref="Q91:Q97" si="92">P91+N91+M91</f>
        <v>2241942.7537500001</v>
      </c>
      <c r="R91" s="124"/>
      <c r="S91" s="124"/>
      <c r="T91" s="124"/>
      <c r="U91" s="124"/>
      <c r="V91" s="124"/>
    </row>
    <row r="92" spans="1:22" s="27" customFormat="1" ht="17.100000000000001" customHeight="1" x14ac:dyDescent="0.2">
      <c r="A92" s="191"/>
      <c r="B92" s="192"/>
      <c r="C92" s="193"/>
      <c r="D92" s="192"/>
      <c r="E92" s="194"/>
      <c r="F92" s="24">
        <v>39273266</v>
      </c>
      <c r="G92" s="24" t="s">
        <v>150</v>
      </c>
      <c r="H92" s="24" t="s">
        <v>22</v>
      </c>
      <c r="I92" s="24" t="s">
        <v>13</v>
      </c>
      <c r="J92" s="24"/>
      <c r="K92" s="72">
        <v>30</v>
      </c>
      <c r="L92" s="25">
        <v>2178758.75</v>
      </c>
      <c r="M92" s="26">
        <f t="shared" si="88"/>
        <v>2178758.75</v>
      </c>
      <c r="N92" s="26">
        <f t="shared" si="89"/>
        <v>21787.587500000001</v>
      </c>
      <c r="O92" s="26">
        <f t="shared" si="90"/>
        <v>217875.875</v>
      </c>
      <c r="P92" s="26">
        <f t="shared" si="91"/>
        <v>41396.416250000002</v>
      </c>
      <c r="Q92" s="26">
        <f t="shared" si="92"/>
        <v>2241942.7537500001</v>
      </c>
      <c r="R92" s="124"/>
      <c r="S92" s="124"/>
      <c r="T92" s="124"/>
      <c r="U92" s="124"/>
      <c r="V92" s="124"/>
    </row>
    <row r="93" spans="1:22" s="27" customFormat="1" ht="17.100000000000001" customHeight="1" x14ac:dyDescent="0.2">
      <c r="A93" s="191"/>
      <c r="B93" s="192"/>
      <c r="C93" s="193"/>
      <c r="D93" s="192"/>
      <c r="E93" s="194"/>
      <c r="F93" s="24">
        <v>35697372</v>
      </c>
      <c r="G93" s="24" t="s">
        <v>151</v>
      </c>
      <c r="H93" s="24" t="s">
        <v>22</v>
      </c>
      <c r="I93" s="24" t="s">
        <v>13</v>
      </c>
      <c r="J93" s="24"/>
      <c r="K93" s="72">
        <v>30</v>
      </c>
      <c r="L93" s="25">
        <v>2178758.75</v>
      </c>
      <c r="M93" s="26">
        <f t="shared" si="88"/>
        <v>2178758.75</v>
      </c>
      <c r="N93" s="26">
        <f t="shared" si="89"/>
        <v>21787.587500000001</v>
      </c>
      <c r="O93" s="26">
        <f t="shared" si="90"/>
        <v>217875.875</v>
      </c>
      <c r="P93" s="26">
        <f t="shared" si="91"/>
        <v>41396.416250000002</v>
      </c>
      <c r="Q93" s="26">
        <f t="shared" si="92"/>
        <v>2241942.7537500001</v>
      </c>
      <c r="R93" s="125"/>
      <c r="S93" s="125"/>
      <c r="T93" s="125"/>
      <c r="U93" s="125"/>
      <c r="V93" s="125"/>
    </row>
    <row r="94" spans="1:22" s="37" customFormat="1" ht="23.25" customHeight="1" x14ac:dyDescent="0.2">
      <c r="A94" s="147" t="s">
        <v>152</v>
      </c>
      <c r="B94" s="148" t="s">
        <v>153</v>
      </c>
      <c r="C94" s="149">
        <v>2</v>
      </c>
      <c r="D94" s="148" t="s">
        <v>154</v>
      </c>
      <c r="E94" s="194"/>
      <c r="F94" s="34">
        <v>8056318</v>
      </c>
      <c r="G94" s="34" t="s">
        <v>148</v>
      </c>
      <c r="H94" s="96" t="s">
        <v>32</v>
      </c>
      <c r="I94" s="34" t="s">
        <v>13</v>
      </c>
      <c r="J94" s="34"/>
      <c r="K94" s="71">
        <v>30</v>
      </c>
      <c r="L94" s="35">
        <v>2108158.42</v>
      </c>
      <c r="M94" s="36">
        <f>L94/30*K94</f>
        <v>2108158.42</v>
      </c>
      <c r="N94" s="36">
        <f>M94*1%</f>
        <v>21081.584200000001</v>
      </c>
      <c r="O94" s="36">
        <f>M94*10%</f>
        <v>210815.842</v>
      </c>
      <c r="P94" s="36">
        <f>O94*19%</f>
        <v>40055.009980000003</v>
      </c>
      <c r="Q94" s="36">
        <f>P94+N94+M94</f>
        <v>2169295.0141799999</v>
      </c>
      <c r="R94" s="126">
        <f>SUM(M94:M95)</f>
        <v>4286917.17</v>
      </c>
      <c r="S94" s="126">
        <f>R94*1%</f>
        <v>42869.171699999999</v>
      </c>
      <c r="T94" s="126">
        <f>R94*10%</f>
        <v>428691.717</v>
      </c>
      <c r="U94" s="126">
        <f>T94*19%</f>
        <v>81451.426229999997</v>
      </c>
      <c r="V94" s="126">
        <f>U94+S94+R94</f>
        <v>4411237.7679300001</v>
      </c>
    </row>
    <row r="95" spans="1:22" s="37" customFormat="1" ht="33" customHeight="1" x14ac:dyDescent="0.2">
      <c r="A95" s="147"/>
      <c r="B95" s="148"/>
      <c r="C95" s="149"/>
      <c r="D95" s="148"/>
      <c r="E95" s="194"/>
      <c r="F95" s="34">
        <v>1038122028</v>
      </c>
      <c r="G95" s="34" t="s">
        <v>156</v>
      </c>
      <c r="H95" s="34" t="s">
        <v>12</v>
      </c>
      <c r="I95" s="34" t="s">
        <v>13</v>
      </c>
      <c r="J95" s="34"/>
      <c r="K95" s="71">
        <v>30</v>
      </c>
      <c r="L95" s="35">
        <v>2178758.75</v>
      </c>
      <c r="M95" s="36">
        <f t="shared" si="88"/>
        <v>2178758.75</v>
      </c>
      <c r="N95" s="36">
        <f t="shared" si="89"/>
        <v>21787.587500000001</v>
      </c>
      <c r="O95" s="36">
        <f t="shared" si="90"/>
        <v>217875.875</v>
      </c>
      <c r="P95" s="36">
        <f t="shared" si="91"/>
        <v>41396.416250000002</v>
      </c>
      <c r="Q95" s="36">
        <f t="shared" si="92"/>
        <v>2241942.7537500001</v>
      </c>
      <c r="R95" s="127"/>
      <c r="S95" s="127"/>
      <c r="T95" s="127"/>
      <c r="U95" s="127"/>
      <c r="V95" s="127"/>
    </row>
    <row r="96" spans="1:22" s="27" customFormat="1" ht="51" customHeight="1" x14ac:dyDescent="0.2">
      <c r="A96" s="57" t="s">
        <v>157</v>
      </c>
      <c r="B96" s="58" t="s">
        <v>158</v>
      </c>
      <c r="C96" s="67">
        <v>1</v>
      </c>
      <c r="D96" s="68" t="s">
        <v>159</v>
      </c>
      <c r="E96" s="194"/>
      <c r="F96" s="24">
        <v>15665498</v>
      </c>
      <c r="G96" s="24" t="s">
        <v>160</v>
      </c>
      <c r="H96" s="28" t="s">
        <v>32</v>
      </c>
      <c r="I96" s="24" t="s">
        <v>161</v>
      </c>
      <c r="J96" s="24"/>
      <c r="K96" s="72">
        <v>30</v>
      </c>
      <c r="L96" s="25">
        <v>2108158.42</v>
      </c>
      <c r="M96" s="26">
        <f t="shared" si="88"/>
        <v>2108158.42</v>
      </c>
      <c r="N96" s="26">
        <f t="shared" si="89"/>
        <v>21081.584200000001</v>
      </c>
      <c r="O96" s="26">
        <f t="shared" si="90"/>
        <v>210815.842</v>
      </c>
      <c r="P96" s="26">
        <f t="shared" si="91"/>
        <v>40055.009980000003</v>
      </c>
      <c r="Q96" s="26">
        <f t="shared" si="92"/>
        <v>2169295.0141799999</v>
      </c>
      <c r="R96" s="26">
        <f>SUM(M96)</f>
        <v>2108158.42</v>
      </c>
      <c r="S96" s="26">
        <f>R96*1%</f>
        <v>21081.584200000001</v>
      </c>
      <c r="T96" s="26">
        <f>R96*10%</f>
        <v>210815.842</v>
      </c>
      <c r="U96" s="26">
        <f>T96*19%</f>
        <v>40055.009980000003</v>
      </c>
      <c r="V96" s="26">
        <f>U96+S96+R96</f>
        <v>2169295.0141799999</v>
      </c>
    </row>
    <row r="97" spans="1:22" s="32" customFormat="1" ht="30.75" customHeight="1" x14ac:dyDescent="0.2">
      <c r="A97" s="158" t="s">
        <v>162</v>
      </c>
      <c r="B97" s="161" t="s">
        <v>163</v>
      </c>
      <c r="C97" s="166">
        <v>5</v>
      </c>
      <c r="D97" s="161" t="s">
        <v>164</v>
      </c>
      <c r="E97" s="161" t="s">
        <v>165</v>
      </c>
      <c r="F97" s="29">
        <v>15403815</v>
      </c>
      <c r="G97" s="29" t="s">
        <v>166</v>
      </c>
      <c r="H97" s="33" t="s">
        <v>32</v>
      </c>
      <c r="I97" s="29" t="s">
        <v>13</v>
      </c>
      <c r="J97" s="29"/>
      <c r="K97" s="70">
        <v>30</v>
      </c>
      <c r="L97" s="30">
        <v>2108158.42</v>
      </c>
      <c r="M97" s="31">
        <f t="shared" si="88"/>
        <v>2108158.42</v>
      </c>
      <c r="N97" s="31">
        <f t="shared" si="89"/>
        <v>21081.584200000001</v>
      </c>
      <c r="O97" s="31">
        <f t="shared" si="90"/>
        <v>210815.842</v>
      </c>
      <c r="P97" s="31">
        <f t="shared" si="91"/>
        <v>40055.009980000003</v>
      </c>
      <c r="Q97" s="31">
        <f t="shared" si="92"/>
        <v>2169295.0141799999</v>
      </c>
      <c r="R97" s="119">
        <f>SUM(M97:M101)</f>
        <v>10752593.09</v>
      </c>
      <c r="S97" s="119">
        <f>R97*1%</f>
        <v>107525.93090000001</v>
      </c>
      <c r="T97" s="119">
        <f>R97*10%</f>
        <v>1075259.3090000001</v>
      </c>
      <c r="U97" s="119">
        <f>T97*19%</f>
        <v>204299.26871000003</v>
      </c>
      <c r="V97" s="119">
        <f>U97+S97+R97</f>
        <v>11064418.28961</v>
      </c>
    </row>
    <row r="98" spans="1:22" s="32" customFormat="1" ht="24.75" customHeight="1" x14ac:dyDescent="0.2">
      <c r="A98" s="158"/>
      <c r="B98" s="161"/>
      <c r="C98" s="166"/>
      <c r="D98" s="161"/>
      <c r="E98" s="161"/>
      <c r="F98" s="29">
        <v>1022092549</v>
      </c>
      <c r="G98" s="29" t="s">
        <v>167</v>
      </c>
      <c r="H98" s="29" t="s">
        <v>22</v>
      </c>
      <c r="I98" s="29" t="s">
        <v>13</v>
      </c>
      <c r="J98" s="29"/>
      <c r="K98" s="70">
        <v>30</v>
      </c>
      <c r="L98" s="30">
        <v>2178758.75</v>
      </c>
      <c r="M98" s="31">
        <f t="shared" ref="M98:M103" si="93">L98/30*K98</f>
        <v>2178758.75</v>
      </c>
      <c r="N98" s="31">
        <f t="shared" ref="N98:N103" si="94">M98*1%</f>
        <v>21787.587500000001</v>
      </c>
      <c r="O98" s="31">
        <f t="shared" ref="O98:O103" si="95">M98*10%</f>
        <v>217875.875</v>
      </c>
      <c r="P98" s="31">
        <f t="shared" ref="P98:P103" si="96">O98*19%</f>
        <v>41396.416250000002</v>
      </c>
      <c r="Q98" s="31">
        <f t="shared" ref="Q98:Q103" si="97">P98+N98+M98</f>
        <v>2241942.7537500001</v>
      </c>
      <c r="R98" s="122"/>
      <c r="S98" s="122"/>
      <c r="T98" s="122"/>
      <c r="U98" s="122"/>
      <c r="V98" s="122"/>
    </row>
    <row r="99" spans="1:22" s="32" customFormat="1" ht="24.75" customHeight="1" x14ac:dyDescent="0.2">
      <c r="A99" s="158"/>
      <c r="B99" s="161"/>
      <c r="C99" s="166"/>
      <c r="D99" s="161"/>
      <c r="E99" s="161"/>
      <c r="F99" s="29">
        <v>43561485</v>
      </c>
      <c r="G99" s="29" t="s">
        <v>380</v>
      </c>
      <c r="H99" s="29" t="s">
        <v>22</v>
      </c>
      <c r="I99" s="81">
        <v>44958</v>
      </c>
      <c r="J99" s="29"/>
      <c r="K99" s="70">
        <v>30</v>
      </c>
      <c r="L99" s="30">
        <v>2178758.75</v>
      </c>
      <c r="M99" s="31">
        <f t="shared" ref="M99" si="98">L99/30*K99</f>
        <v>2178758.75</v>
      </c>
      <c r="N99" s="31">
        <f t="shared" ref="N99" si="99">M99*1%</f>
        <v>21787.587500000001</v>
      </c>
      <c r="O99" s="31">
        <f t="shared" ref="O99" si="100">M99*10%</f>
        <v>217875.875</v>
      </c>
      <c r="P99" s="31">
        <f t="shared" ref="P99" si="101">O99*19%</f>
        <v>41396.416250000002</v>
      </c>
      <c r="Q99" s="31">
        <f t="shared" ref="Q99" si="102">P99+N99+M99</f>
        <v>2241942.7537500001</v>
      </c>
      <c r="R99" s="122"/>
      <c r="S99" s="122"/>
      <c r="T99" s="122"/>
      <c r="U99" s="122"/>
      <c r="V99" s="122"/>
    </row>
    <row r="100" spans="1:22" s="32" customFormat="1" ht="24.75" customHeight="1" x14ac:dyDescent="0.2">
      <c r="A100" s="158"/>
      <c r="B100" s="161"/>
      <c r="C100" s="166"/>
      <c r="D100" s="161"/>
      <c r="E100" s="161"/>
      <c r="F100" s="29">
        <v>1022099730</v>
      </c>
      <c r="G100" s="29" t="s">
        <v>392</v>
      </c>
      <c r="H100" s="33" t="s">
        <v>32</v>
      </c>
      <c r="I100" s="81">
        <v>45009</v>
      </c>
      <c r="J100" s="81"/>
      <c r="K100" s="70">
        <v>30</v>
      </c>
      <c r="L100" s="30">
        <v>2108158.42</v>
      </c>
      <c r="M100" s="31">
        <f t="shared" ref="M100" si="103">L100/30*K100</f>
        <v>2108158.42</v>
      </c>
      <c r="N100" s="31">
        <f t="shared" ref="N100" si="104">M100*1%</f>
        <v>21081.584200000001</v>
      </c>
      <c r="O100" s="31">
        <f t="shared" ref="O100" si="105">M100*10%</f>
        <v>210815.842</v>
      </c>
      <c r="P100" s="31">
        <f t="shared" ref="P100" si="106">O100*19%</f>
        <v>40055.009980000003</v>
      </c>
      <c r="Q100" s="31">
        <f t="shared" ref="Q100" si="107">P100+N100+M100</f>
        <v>2169295.0141799999</v>
      </c>
      <c r="R100" s="122"/>
      <c r="S100" s="122"/>
      <c r="T100" s="122"/>
      <c r="U100" s="122"/>
      <c r="V100" s="122"/>
    </row>
    <row r="101" spans="1:22" s="32" customFormat="1" ht="22.5" customHeight="1" x14ac:dyDescent="0.2">
      <c r="A101" s="158"/>
      <c r="B101" s="161"/>
      <c r="C101" s="166"/>
      <c r="D101" s="161"/>
      <c r="E101" s="161"/>
      <c r="F101" s="29">
        <v>43728771</v>
      </c>
      <c r="G101" s="29" t="s">
        <v>168</v>
      </c>
      <c r="H101" s="29" t="s">
        <v>22</v>
      </c>
      <c r="I101" s="29" t="s">
        <v>17</v>
      </c>
      <c r="J101" s="29"/>
      <c r="K101" s="70">
        <v>30</v>
      </c>
      <c r="L101" s="30">
        <v>2178758.75</v>
      </c>
      <c r="M101" s="31">
        <f t="shared" si="93"/>
        <v>2178758.75</v>
      </c>
      <c r="N101" s="31">
        <f t="shared" si="94"/>
        <v>21787.587500000001</v>
      </c>
      <c r="O101" s="31">
        <f t="shared" si="95"/>
        <v>217875.875</v>
      </c>
      <c r="P101" s="31">
        <f t="shared" si="96"/>
        <v>41396.416250000002</v>
      </c>
      <c r="Q101" s="31">
        <f t="shared" si="97"/>
        <v>2241942.7537500001</v>
      </c>
      <c r="R101" s="120"/>
      <c r="S101" s="120"/>
      <c r="T101" s="120"/>
      <c r="U101" s="120"/>
      <c r="V101" s="120"/>
    </row>
    <row r="102" spans="1:22" s="37" customFormat="1" ht="58.5" customHeight="1" x14ac:dyDescent="0.2">
      <c r="A102" s="93" t="s">
        <v>169</v>
      </c>
      <c r="B102" s="97" t="s">
        <v>170</v>
      </c>
      <c r="C102" s="94">
        <v>1</v>
      </c>
      <c r="D102" s="98" t="s">
        <v>171</v>
      </c>
      <c r="E102" s="99" t="s">
        <v>171</v>
      </c>
      <c r="F102" s="34">
        <v>1193559095</v>
      </c>
      <c r="G102" s="34" t="s">
        <v>172</v>
      </c>
      <c r="H102" s="34" t="s">
        <v>22</v>
      </c>
      <c r="I102" s="34" t="s">
        <v>74</v>
      </c>
      <c r="J102" s="34"/>
      <c r="K102" s="71">
        <v>30</v>
      </c>
      <c r="L102" s="35">
        <v>2178758.75</v>
      </c>
      <c r="M102" s="36">
        <f t="shared" si="93"/>
        <v>2178758.75</v>
      </c>
      <c r="N102" s="36">
        <f t="shared" si="94"/>
        <v>21787.587500000001</v>
      </c>
      <c r="O102" s="36">
        <f t="shared" si="95"/>
        <v>217875.875</v>
      </c>
      <c r="P102" s="36">
        <f t="shared" si="96"/>
        <v>41396.416250000002</v>
      </c>
      <c r="Q102" s="36">
        <f>P102+N102+M102</f>
        <v>2241942.7537500001</v>
      </c>
      <c r="R102" s="100">
        <f>SUM(M102)</f>
        <v>2178758.75</v>
      </c>
      <c r="S102" s="100">
        <f>R102*1%</f>
        <v>21787.587500000001</v>
      </c>
      <c r="T102" s="100">
        <f>R102*10%</f>
        <v>217875.875</v>
      </c>
      <c r="U102" s="100">
        <f>T102*19%</f>
        <v>41396.416250000002</v>
      </c>
      <c r="V102" s="100">
        <f>U102+S102+R102</f>
        <v>2241942.7537500001</v>
      </c>
    </row>
    <row r="103" spans="1:22" s="32" customFormat="1" ht="17.100000000000001" customHeight="1" x14ac:dyDescent="0.2">
      <c r="A103" s="158" t="s">
        <v>173</v>
      </c>
      <c r="B103" s="161" t="s">
        <v>174</v>
      </c>
      <c r="C103" s="160">
        <v>6</v>
      </c>
      <c r="D103" s="190" t="s">
        <v>175</v>
      </c>
      <c r="E103" s="161" t="s">
        <v>176</v>
      </c>
      <c r="F103" s="29">
        <v>43655562</v>
      </c>
      <c r="G103" s="29" t="s">
        <v>177</v>
      </c>
      <c r="H103" s="29" t="s">
        <v>22</v>
      </c>
      <c r="I103" s="29" t="s">
        <v>95</v>
      </c>
      <c r="J103" s="29"/>
      <c r="K103" s="70">
        <v>30</v>
      </c>
      <c r="L103" s="30">
        <v>2178758.75</v>
      </c>
      <c r="M103" s="31">
        <f t="shared" si="93"/>
        <v>2178758.75</v>
      </c>
      <c r="N103" s="31">
        <f t="shared" si="94"/>
        <v>21787.587500000001</v>
      </c>
      <c r="O103" s="31">
        <f t="shared" si="95"/>
        <v>217875.875</v>
      </c>
      <c r="P103" s="31">
        <f t="shared" si="96"/>
        <v>41396.416250000002</v>
      </c>
      <c r="Q103" s="31">
        <f t="shared" si="97"/>
        <v>2241942.7537500001</v>
      </c>
      <c r="R103" s="119">
        <f>SUM(M103:M108)</f>
        <v>12931351.84</v>
      </c>
      <c r="S103" s="119">
        <f>R103*1%</f>
        <v>129313.5184</v>
      </c>
      <c r="T103" s="119">
        <f>R103*10%</f>
        <v>1293135.1840000001</v>
      </c>
      <c r="U103" s="119">
        <f>T103*19%</f>
        <v>245695.68496000001</v>
      </c>
      <c r="V103" s="119">
        <f>U103+S103+R103</f>
        <v>13306361.04336</v>
      </c>
    </row>
    <row r="104" spans="1:22" s="32" customFormat="1" ht="17.100000000000001" customHeight="1" x14ac:dyDescent="0.2">
      <c r="A104" s="158"/>
      <c r="B104" s="161"/>
      <c r="C104" s="160"/>
      <c r="D104" s="190"/>
      <c r="E104" s="161"/>
      <c r="F104" s="29">
        <v>71184950</v>
      </c>
      <c r="G104" s="29" t="s">
        <v>178</v>
      </c>
      <c r="H104" s="33" t="s">
        <v>32</v>
      </c>
      <c r="I104" s="29" t="s">
        <v>17</v>
      </c>
      <c r="J104" s="29"/>
      <c r="K104" s="70">
        <v>30</v>
      </c>
      <c r="L104" s="30">
        <v>2108158.42</v>
      </c>
      <c r="M104" s="31">
        <f>L104/30*K104</f>
        <v>2108158.42</v>
      </c>
      <c r="N104" s="31">
        <f>M104*1%</f>
        <v>21081.584200000001</v>
      </c>
      <c r="O104" s="31">
        <f>M104*10%</f>
        <v>210815.842</v>
      </c>
      <c r="P104" s="31">
        <f>O104*19%</f>
        <v>40055.009980000003</v>
      </c>
      <c r="Q104" s="31">
        <f>P104+N104+M104</f>
        <v>2169295.0141799999</v>
      </c>
      <c r="R104" s="122"/>
      <c r="S104" s="122"/>
      <c r="T104" s="122"/>
      <c r="U104" s="122"/>
      <c r="V104" s="122"/>
    </row>
    <row r="105" spans="1:22" s="32" customFormat="1" ht="17.100000000000001" customHeight="1" x14ac:dyDescent="0.2">
      <c r="A105" s="158"/>
      <c r="B105" s="161"/>
      <c r="C105" s="160"/>
      <c r="D105" s="190"/>
      <c r="E105" s="161"/>
      <c r="F105" s="29">
        <v>71183940</v>
      </c>
      <c r="G105" s="29" t="s">
        <v>179</v>
      </c>
      <c r="H105" s="29" t="s">
        <v>12</v>
      </c>
      <c r="I105" s="29" t="s">
        <v>13</v>
      </c>
      <c r="J105" s="29"/>
      <c r="K105" s="70">
        <v>30</v>
      </c>
      <c r="L105" s="30">
        <v>2178758.75</v>
      </c>
      <c r="M105" s="31">
        <f>L105/30*K105</f>
        <v>2178758.75</v>
      </c>
      <c r="N105" s="31">
        <f>M105*1%</f>
        <v>21787.587500000001</v>
      </c>
      <c r="O105" s="31">
        <f>M105*10%</f>
        <v>217875.875</v>
      </c>
      <c r="P105" s="31">
        <f>O105*19%</f>
        <v>41396.416250000002</v>
      </c>
      <c r="Q105" s="31">
        <f>P105+N105+M105</f>
        <v>2241942.7537500001</v>
      </c>
      <c r="R105" s="122"/>
      <c r="S105" s="122"/>
      <c r="T105" s="122"/>
      <c r="U105" s="122"/>
      <c r="V105" s="122"/>
    </row>
    <row r="106" spans="1:22" s="32" customFormat="1" ht="17.100000000000001" customHeight="1" x14ac:dyDescent="0.2">
      <c r="A106" s="158"/>
      <c r="B106" s="161"/>
      <c r="C106" s="160"/>
      <c r="D106" s="190"/>
      <c r="E106" s="161"/>
      <c r="F106" s="29">
        <v>71193371</v>
      </c>
      <c r="G106" s="29" t="s">
        <v>180</v>
      </c>
      <c r="H106" s="33" t="s">
        <v>32</v>
      </c>
      <c r="I106" s="29" t="s">
        <v>13</v>
      </c>
      <c r="J106" s="29"/>
      <c r="K106" s="70">
        <v>30</v>
      </c>
      <c r="L106" s="30">
        <v>2108158.42</v>
      </c>
      <c r="M106" s="31">
        <f>L106/30*K106</f>
        <v>2108158.42</v>
      </c>
      <c r="N106" s="31">
        <f>M106*1%</f>
        <v>21081.584200000001</v>
      </c>
      <c r="O106" s="31">
        <f>M106*10%</f>
        <v>210815.842</v>
      </c>
      <c r="P106" s="31">
        <f>O106*19%</f>
        <v>40055.009980000003</v>
      </c>
      <c r="Q106" s="31">
        <f>P106+N106+M106</f>
        <v>2169295.0141799999</v>
      </c>
      <c r="R106" s="122"/>
      <c r="S106" s="122"/>
      <c r="T106" s="122"/>
      <c r="U106" s="122"/>
      <c r="V106" s="122"/>
    </row>
    <row r="107" spans="1:22" s="32" customFormat="1" ht="17.100000000000001" customHeight="1" x14ac:dyDescent="0.2">
      <c r="A107" s="158"/>
      <c r="B107" s="161"/>
      <c r="C107" s="160"/>
      <c r="D107" s="190"/>
      <c r="E107" s="161"/>
      <c r="F107" s="29">
        <v>1098629705</v>
      </c>
      <c r="G107" s="29" t="s">
        <v>181</v>
      </c>
      <c r="H107" s="29" t="s">
        <v>22</v>
      </c>
      <c r="I107" s="29" t="s">
        <v>13</v>
      </c>
      <c r="J107" s="29"/>
      <c r="K107" s="70">
        <v>30</v>
      </c>
      <c r="L107" s="30">
        <v>2178758.75</v>
      </c>
      <c r="M107" s="31">
        <f t="shared" ref="M107:M108" si="108">L107/30*K107</f>
        <v>2178758.75</v>
      </c>
      <c r="N107" s="31">
        <f t="shared" ref="N107:N108" si="109">M107*1%</f>
        <v>21787.587500000001</v>
      </c>
      <c r="O107" s="31">
        <f t="shared" ref="O107:O108" si="110">M107*10%</f>
        <v>217875.875</v>
      </c>
      <c r="P107" s="31">
        <f t="shared" ref="P107:P108" si="111">O107*19%</f>
        <v>41396.416250000002</v>
      </c>
      <c r="Q107" s="31">
        <f t="shared" ref="Q107:Q108" si="112">P107+N107+M107</f>
        <v>2241942.7537500001</v>
      </c>
      <c r="R107" s="122"/>
      <c r="S107" s="122"/>
      <c r="T107" s="122"/>
      <c r="U107" s="122"/>
      <c r="V107" s="122"/>
    </row>
    <row r="108" spans="1:22" s="32" customFormat="1" ht="17.100000000000001" customHeight="1" x14ac:dyDescent="0.2">
      <c r="A108" s="158"/>
      <c r="B108" s="161"/>
      <c r="C108" s="160"/>
      <c r="D108" s="190"/>
      <c r="E108" s="161"/>
      <c r="F108" s="29">
        <v>43654606</v>
      </c>
      <c r="G108" s="29" t="s">
        <v>182</v>
      </c>
      <c r="H108" s="29" t="s">
        <v>22</v>
      </c>
      <c r="I108" s="29" t="s">
        <v>74</v>
      </c>
      <c r="J108" s="29"/>
      <c r="K108" s="70">
        <v>30</v>
      </c>
      <c r="L108" s="30">
        <v>2178758.75</v>
      </c>
      <c r="M108" s="31">
        <f t="shared" si="108"/>
        <v>2178758.75</v>
      </c>
      <c r="N108" s="31">
        <f t="shared" si="109"/>
        <v>21787.587500000001</v>
      </c>
      <c r="O108" s="31">
        <f t="shared" si="110"/>
        <v>217875.875</v>
      </c>
      <c r="P108" s="31">
        <f t="shared" si="111"/>
        <v>41396.416250000002</v>
      </c>
      <c r="Q108" s="31">
        <f t="shared" si="112"/>
        <v>2241942.7537500001</v>
      </c>
      <c r="R108" s="120"/>
      <c r="S108" s="120"/>
      <c r="T108" s="120"/>
      <c r="U108" s="120"/>
      <c r="V108" s="120"/>
    </row>
    <row r="109" spans="1:22" s="18" customFormat="1" ht="24.75" customHeight="1" x14ac:dyDescent="0.2">
      <c r="A109" s="226" t="s">
        <v>183</v>
      </c>
      <c r="B109" s="202" t="s">
        <v>184</v>
      </c>
      <c r="C109" s="203">
        <v>2</v>
      </c>
      <c r="D109" s="202" t="s">
        <v>185</v>
      </c>
      <c r="E109" s="155" t="s">
        <v>186</v>
      </c>
      <c r="F109" s="14">
        <v>71172911</v>
      </c>
      <c r="G109" s="14" t="s">
        <v>187</v>
      </c>
      <c r="H109" s="15" t="s">
        <v>32</v>
      </c>
      <c r="I109" s="14" t="s">
        <v>13</v>
      </c>
      <c r="J109" s="14"/>
      <c r="K109" s="73">
        <v>30</v>
      </c>
      <c r="L109" s="16">
        <v>2108158.42</v>
      </c>
      <c r="M109" s="17">
        <f>L109/30*K109</f>
        <v>2108158.42</v>
      </c>
      <c r="N109" s="17">
        <f>M109*1%</f>
        <v>21081.584200000001</v>
      </c>
      <c r="O109" s="17">
        <f>M109*10%</f>
        <v>210815.842</v>
      </c>
      <c r="P109" s="17">
        <f>O109*19%</f>
        <v>40055.009980000003</v>
      </c>
      <c r="Q109" s="17">
        <f>P109+N109+M109</f>
        <v>2169295.0141799999</v>
      </c>
      <c r="R109" s="131">
        <f>SUM(M109:M110)</f>
        <v>4286917.17</v>
      </c>
      <c r="S109" s="131">
        <f>R109*1%</f>
        <v>42869.171699999999</v>
      </c>
      <c r="T109" s="131">
        <f>R109*10%</f>
        <v>428691.717</v>
      </c>
      <c r="U109" s="131">
        <f>T109*19%</f>
        <v>81451.426229999997</v>
      </c>
      <c r="V109" s="131">
        <f>U109+S109+R109</f>
        <v>4411237.7679300001</v>
      </c>
    </row>
    <row r="110" spans="1:22" s="18" customFormat="1" ht="21.75" customHeight="1" x14ac:dyDescent="0.2">
      <c r="A110" s="226"/>
      <c r="B110" s="202"/>
      <c r="C110" s="203"/>
      <c r="D110" s="202"/>
      <c r="E110" s="155"/>
      <c r="F110" s="14">
        <v>43087168</v>
      </c>
      <c r="G110" s="14" t="s">
        <v>188</v>
      </c>
      <c r="H110" s="14" t="s">
        <v>22</v>
      </c>
      <c r="I110" s="14" t="s">
        <v>13</v>
      </c>
      <c r="J110" s="14"/>
      <c r="K110" s="73">
        <v>30</v>
      </c>
      <c r="L110" s="16">
        <v>2178758.75</v>
      </c>
      <c r="M110" s="17">
        <f t="shared" ref="M110:M117" si="113">L110/30*K110</f>
        <v>2178758.75</v>
      </c>
      <c r="N110" s="17">
        <f t="shared" ref="N110:N117" si="114">M110*1%</f>
        <v>21787.587500000001</v>
      </c>
      <c r="O110" s="17">
        <f t="shared" ref="O110:O117" si="115">M110*10%</f>
        <v>217875.875</v>
      </c>
      <c r="P110" s="17">
        <f t="shared" ref="P110:P117" si="116">O110*19%</f>
        <v>41396.416250000002</v>
      </c>
      <c r="Q110" s="17">
        <f t="shared" ref="Q110:Q117" si="117">P110+N110+M110</f>
        <v>2241942.7537500001</v>
      </c>
      <c r="R110" s="133"/>
      <c r="S110" s="133"/>
      <c r="T110" s="133"/>
      <c r="U110" s="133"/>
      <c r="V110" s="133"/>
    </row>
    <row r="111" spans="1:22" s="27" customFormat="1" ht="48" x14ac:dyDescent="0.2">
      <c r="A111" s="57" t="s">
        <v>189</v>
      </c>
      <c r="B111" s="58" t="s">
        <v>190</v>
      </c>
      <c r="C111" s="90">
        <v>1</v>
      </c>
      <c r="D111" s="59" t="s">
        <v>191</v>
      </c>
      <c r="E111" s="60" t="s">
        <v>192</v>
      </c>
      <c r="F111" s="24">
        <v>32212098</v>
      </c>
      <c r="G111" s="24" t="s">
        <v>193</v>
      </c>
      <c r="H111" s="24" t="s">
        <v>22</v>
      </c>
      <c r="I111" s="24" t="s">
        <v>17</v>
      </c>
      <c r="J111" s="24"/>
      <c r="K111" s="72">
        <v>30</v>
      </c>
      <c r="L111" s="25">
        <v>2178758.75</v>
      </c>
      <c r="M111" s="26">
        <f t="shared" si="113"/>
        <v>2178758.75</v>
      </c>
      <c r="N111" s="26">
        <f t="shared" si="114"/>
        <v>21787.587500000001</v>
      </c>
      <c r="O111" s="26">
        <f t="shared" si="115"/>
        <v>217875.875</v>
      </c>
      <c r="P111" s="26">
        <f t="shared" si="116"/>
        <v>41396.416250000002</v>
      </c>
      <c r="Q111" s="26">
        <f t="shared" si="117"/>
        <v>2241942.7537500001</v>
      </c>
      <c r="R111" s="26">
        <f>SUM(M111)</f>
        <v>2178758.75</v>
      </c>
      <c r="S111" s="26">
        <f>R111*1%</f>
        <v>21787.587500000001</v>
      </c>
      <c r="T111" s="26">
        <f>R111*10%</f>
        <v>217875.875</v>
      </c>
      <c r="U111" s="26">
        <f>T111*19%</f>
        <v>41396.416250000002</v>
      </c>
      <c r="V111" s="26">
        <f>U111+S111+R111</f>
        <v>2241942.7537500001</v>
      </c>
    </row>
    <row r="112" spans="1:22" s="56" customFormat="1" ht="39.75" customHeight="1" x14ac:dyDescent="0.2">
      <c r="A112" s="92" t="s">
        <v>194</v>
      </c>
      <c r="B112" s="49" t="s">
        <v>195</v>
      </c>
      <c r="C112" s="86">
        <v>1</v>
      </c>
      <c r="D112" s="50" t="s">
        <v>196</v>
      </c>
      <c r="E112" s="51" t="s">
        <v>197</v>
      </c>
      <c r="F112" s="52">
        <v>42939755</v>
      </c>
      <c r="G112" s="52" t="s">
        <v>198</v>
      </c>
      <c r="H112" s="52" t="s">
        <v>22</v>
      </c>
      <c r="I112" s="52" t="s">
        <v>13</v>
      </c>
      <c r="J112" s="52"/>
      <c r="K112" s="77">
        <v>30</v>
      </c>
      <c r="L112" s="54">
        <v>2178758.75</v>
      </c>
      <c r="M112" s="55">
        <f t="shared" si="113"/>
        <v>2178758.75</v>
      </c>
      <c r="N112" s="55">
        <f t="shared" si="114"/>
        <v>21787.587500000001</v>
      </c>
      <c r="O112" s="55">
        <f t="shared" si="115"/>
        <v>217875.875</v>
      </c>
      <c r="P112" s="55">
        <f t="shared" si="116"/>
        <v>41396.416250000002</v>
      </c>
      <c r="Q112" s="55">
        <f t="shared" si="117"/>
        <v>2241942.7537500001</v>
      </c>
      <c r="R112" s="61">
        <f>SUM(M112)</f>
        <v>2178758.75</v>
      </c>
      <c r="S112" s="61">
        <f>R112*1%</f>
        <v>21787.587500000001</v>
      </c>
      <c r="T112" s="61">
        <f>R112*10%</f>
        <v>217875.875</v>
      </c>
      <c r="U112" s="61">
        <f>T112*19%</f>
        <v>41396.416250000002</v>
      </c>
      <c r="V112" s="61">
        <f>U112+S112+R112</f>
        <v>2241942.7537500001</v>
      </c>
    </row>
    <row r="113" spans="1:22" s="23" customFormat="1" ht="28.5" customHeight="1" x14ac:dyDescent="0.2">
      <c r="A113" s="204" t="s">
        <v>199</v>
      </c>
      <c r="B113" s="207" t="s">
        <v>200</v>
      </c>
      <c r="C113" s="210">
        <v>18</v>
      </c>
      <c r="D113" s="210" t="s">
        <v>201</v>
      </c>
      <c r="E113" s="201" t="s">
        <v>202</v>
      </c>
      <c r="F113" s="19">
        <v>43733569</v>
      </c>
      <c r="G113" s="19" t="s">
        <v>203</v>
      </c>
      <c r="H113" s="19" t="s">
        <v>22</v>
      </c>
      <c r="I113" s="19" t="s">
        <v>15</v>
      </c>
      <c r="J113" s="19"/>
      <c r="K113" s="75">
        <v>30</v>
      </c>
      <c r="L113" s="21">
        <v>2178758.75</v>
      </c>
      <c r="M113" s="22">
        <f t="shared" si="113"/>
        <v>2178758.75</v>
      </c>
      <c r="N113" s="22">
        <f t="shared" si="114"/>
        <v>21787.587500000001</v>
      </c>
      <c r="O113" s="22">
        <f t="shared" si="115"/>
        <v>217875.875</v>
      </c>
      <c r="P113" s="22">
        <f t="shared" si="116"/>
        <v>41396.416250000002</v>
      </c>
      <c r="Q113" s="22">
        <f t="shared" si="117"/>
        <v>2241942.7537500001</v>
      </c>
      <c r="R113" s="128">
        <f>SUM(M113:M132)</f>
        <v>41037339.715000004</v>
      </c>
      <c r="S113" s="128">
        <f>R113*1%</f>
        <v>410373.39715000003</v>
      </c>
      <c r="T113" s="128">
        <f>R113*10%</f>
        <v>4103733.9715000005</v>
      </c>
      <c r="U113" s="128">
        <f>T113*19%</f>
        <v>779709.45458500006</v>
      </c>
      <c r="V113" s="128">
        <f>U113+S113+R113</f>
        <v>42227422.566735007</v>
      </c>
    </row>
    <row r="114" spans="1:22" s="23" customFormat="1" ht="20.100000000000001" customHeight="1" x14ac:dyDescent="0.2">
      <c r="A114" s="205"/>
      <c r="B114" s="208"/>
      <c r="C114" s="211"/>
      <c r="D114" s="211"/>
      <c r="E114" s="201"/>
      <c r="F114" s="19">
        <v>1214718293</v>
      </c>
      <c r="G114" s="19" t="s">
        <v>204</v>
      </c>
      <c r="H114" s="19" t="s">
        <v>12</v>
      </c>
      <c r="I114" s="19" t="s">
        <v>55</v>
      </c>
      <c r="J114" s="19"/>
      <c r="K114" s="75">
        <v>30</v>
      </c>
      <c r="L114" s="21">
        <v>2178758.75</v>
      </c>
      <c r="M114" s="22">
        <f t="shared" si="113"/>
        <v>2178758.75</v>
      </c>
      <c r="N114" s="22">
        <f t="shared" si="114"/>
        <v>21787.587500000001</v>
      </c>
      <c r="O114" s="22">
        <f t="shared" si="115"/>
        <v>217875.875</v>
      </c>
      <c r="P114" s="22">
        <f t="shared" si="116"/>
        <v>41396.416250000002</v>
      </c>
      <c r="Q114" s="22">
        <f t="shared" si="117"/>
        <v>2241942.7537500001</v>
      </c>
      <c r="R114" s="129"/>
      <c r="S114" s="129"/>
      <c r="T114" s="129"/>
      <c r="U114" s="129"/>
      <c r="V114" s="129"/>
    </row>
    <row r="115" spans="1:22" s="23" customFormat="1" ht="20.100000000000001" customHeight="1" x14ac:dyDescent="0.2">
      <c r="A115" s="205"/>
      <c r="B115" s="208"/>
      <c r="C115" s="211"/>
      <c r="D115" s="211"/>
      <c r="E115" s="201"/>
      <c r="F115" s="19">
        <v>42114057</v>
      </c>
      <c r="G115" s="19" t="s">
        <v>205</v>
      </c>
      <c r="H115" s="19" t="s">
        <v>22</v>
      </c>
      <c r="I115" s="19" t="s">
        <v>15</v>
      </c>
      <c r="J115" s="19"/>
      <c r="K115" s="75">
        <v>30</v>
      </c>
      <c r="L115" s="21">
        <v>2178758.75</v>
      </c>
      <c r="M115" s="22">
        <f t="shared" si="113"/>
        <v>2178758.75</v>
      </c>
      <c r="N115" s="22">
        <f t="shared" si="114"/>
        <v>21787.587500000001</v>
      </c>
      <c r="O115" s="22">
        <f t="shared" si="115"/>
        <v>217875.875</v>
      </c>
      <c r="P115" s="22">
        <f t="shared" si="116"/>
        <v>41396.416250000002</v>
      </c>
      <c r="Q115" s="22">
        <f t="shared" si="117"/>
        <v>2241942.7537500001</v>
      </c>
      <c r="R115" s="129"/>
      <c r="S115" s="129"/>
      <c r="T115" s="129"/>
      <c r="U115" s="129"/>
      <c r="V115" s="129"/>
    </row>
    <row r="116" spans="1:22" s="23" customFormat="1" ht="20.100000000000001" customHeight="1" x14ac:dyDescent="0.2">
      <c r="A116" s="205"/>
      <c r="B116" s="208"/>
      <c r="C116" s="211"/>
      <c r="D116" s="211"/>
      <c r="E116" s="201"/>
      <c r="F116" s="19">
        <v>42901905</v>
      </c>
      <c r="G116" s="19" t="s">
        <v>206</v>
      </c>
      <c r="H116" s="19" t="s">
        <v>12</v>
      </c>
      <c r="I116" s="19" t="s">
        <v>15</v>
      </c>
      <c r="J116" s="19"/>
      <c r="K116" s="75">
        <v>30</v>
      </c>
      <c r="L116" s="21">
        <v>2178758.75</v>
      </c>
      <c r="M116" s="22">
        <f t="shared" si="113"/>
        <v>2178758.75</v>
      </c>
      <c r="N116" s="22">
        <f t="shared" si="114"/>
        <v>21787.587500000001</v>
      </c>
      <c r="O116" s="22">
        <f t="shared" si="115"/>
        <v>217875.875</v>
      </c>
      <c r="P116" s="22">
        <f t="shared" si="116"/>
        <v>41396.416250000002</v>
      </c>
      <c r="Q116" s="22">
        <f t="shared" si="117"/>
        <v>2241942.7537500001</v>
      </c>
      <c r="R116" s="129"/>
      <c r="S116" s="129"/>
      <c r="T116" s="129"/>
      <c r="U116" s="129"/>
      <c r="V116" s="129"/>
    </row>
    <row r="117" spans="1:22" s="23" customFormat="1" ht="20.100000000000001" customHeight="1" x14ac:dyDescent="0.2">
      <c r="A117" s="205"/>
      <c r="B117" s="208"/>
      <c r="C117" s="211"/>
      <c r="D117" s="211"/>
      <c r="E117" s="201"/>
      <c r="F117" s="19">
        <v>43743093</v>
      </c>
      <c r="G117" s="19" t="s">
        <v>207</v>
      </c>
      <c r="H117" s="19" t="s">
        <v>22</v>
      </c>
      <c r="I117" s="19" t="s">
        <v>13</v>
      </c>
      <c r="J117" s="19"/>
      <c r="K117" s="75">
        <v>30</v>
      </c>
      <c r="L117" s="21">
        <v>2178758.75</v>
      </c>
      <c r="M117" s="22">
        <f t="shared" si="113"/>
        <v>2178758.75</v>
      </c>
      <c r="N117" s="22">
        <f t="shared" si="114"/>
        <v>21787.587500000001</v>
      </c>
      <c r="O117" s="22">
        <f t="shared" si="115"/>
        <v>217875.875</v>
      </c>
      <c r="P117" s="22">
        <f t="shared" si="116"/>
        <v>41396.416250000002</v>
      </c>
      <c r="Q117" s="22">
        <f t="shared" si="117"/>
        <v>2241942.7537500001</v>
      </c>
      <c r="R117" s="129"/>
      <c r="S117" s="129"/>
      <c r="T117" s="129"/>
      <c r="U117" s="129"/>
      <c r="V117" s="129"/>
    </row>
    <row r="118" spans="1:22" s="23" customFormat="1" ht="20.100000000000001" customHeight="1" x14ac:dyDescent="0.2">
      <c r="A118" s="205"/>
      <c r="B118" s="208"/>
      <c r="C118" s="211"/>
      <c r="D118" s="211"/>
      <c r="E118" s="201"/>
      <c r="F118" s="19">
        <v>98465168</v>
      </c>
      <c r="G118" s="19" t="s">
        <v>208</v>
      </c>
      <c r="H118" s="20" t="s">
        <v>32</v>
      </c>
      <c r="I118" s="19" t="s">
        <v>19</v>
      </c>
      <c r="J118" s="19"/>
      <c r="K118" s="75">
        <v>30</v>
      </c>
      <c r="L118" s="21">
        <v>2108158.42</v>
      </c>
      <c r="M118" s="22">
        <f>L118/30*K118</f>
        <v>2108158.42</v>
      </c>
      <c r="N118" s="22">
        <f>M118*1%</f>
        <v>21081.584200000001</v>
      </c>
      <c r="O118" s="22">
        <f>M118*10%</f>
        <v>210815.842</v>
      </c>
      <c r="P118" s="22">
        <f>O118*19%</f>
        <v>40055.009980000003</v>
      </c>
      <c r="Q118" s="22">
        <f>P118+N118+M118</f>
        <v>2169295.0141799999</v>
      </c>
      <c r="R118" s="129"/>
      <c r="S118" s="129"/>
      <c r="T118" s="129"/>
      <c r="U118" s="129"/>
      <c r="V118" s="129"/>
    </row>
    <row r="119" spans="1:22" s="23" customFormat="1" ht="20.100000000000001" customHeight="1" x14ac:dyDescent="0.2">
      <c r="A119" s="205"/>
      <c r="B119" s="208"/>
      <c r="C119" s="211"/>
      <c r="D119" s="211"/>
      <c r="E119" s="201"/>
      <c r="F119" s="19">
        <v>3929022</v>
      </c>
      <c r="G119" s="19" t="s">
        <v>209</v>
      </c>
      <c r="H119" s="19" t="s">
        <v>12</v>
      </c>
      <c r="I119" s="19" t="s">
        <v>15</v>
      </c>
      <c r="J119" s="19"/>
      <c r="K119" s="75">
        <v>30</v>
      </c>
      <c r="L119" s="21">
        <v>2178758.75</v>
      </c>
      <c r="M119" s="22">
        <f t="shared" ref="M119:M123" si="118">L119/30*K119</f>
        <v>2178758.75</v>
      </c>
      <c r="N119" s="22">
        <f t="shared" ref="N119:N123" si="119">M119*1%</f>
        <v>21787.587500000001</v>
      </c>
      <c r="O119" s="22">
        <f t="shared" ref="O119:O123" si="120">M119*10%</f>
        <v>217875.875</v>
      </c>
      <c r="P119" s="22">
        <f t="shared" ref="P119:P123" si="121">O119*19%</f>
        <v>41396.416250000002</v>
      </c>
      <c r="Q119" s="22">
        <f t="shared" ref="Q119:Q123" si="122">P119+N119+M119</f>
        <v>2241942.7537500001</v>
      </c>
      <c r="R119" s="129"/>
      <c r="S119" s="129"/>
      <c r="T119" s="129"/>
      <c r="U119" s="129"/>
      <c r="V119" s="129"/>
    </row>
    <row r="120" spans="1:22" s="23" customFormat="1" ht="20.100000000000001" customHeight="1" x14ac:dyDescent="0.2">
      <c r="A120" s="205"/>
      <c r="B120" s="208"/>
      <c r="C120" s="211"/>
      <c r="D120" s="211"/>
      <c r="E120" s="201"/>
      <c r="F120" s="19">
        <v>98451360</v>
      </c>
      <c r="G120" s="19" t="s">
        <v>210</v>
      </c>
      <c r="H120" s="19" t="s">
        <v>12</v>
      </c>
      <c r="I120" s="19" t="s">
        <v>15</v>
      </c>
      <c r="J120" s="19"/>
      <c r="K120" s="75">
        <v>30</v>
      </c>
      <c r="L120" s="21">
        <v>2178758.75</v>
      </c>
      <c r="M120" s="22">
        <f t="shared" si="118"/>
        <v>2178758.75</v>
      </c>
      <c r="N120" s="22">
        <f t="shared" si="119"/>
        <v>21787.587500000001</v>
      </c>
      <c r="O120" s="22">
        <f t="shared" si="120"/>
        <v>217875.875</v>
      </c>
      <c r="P120" s="22">
        <f t="shared" si="121"/>
        <v>41396.416250000002</v>
      </c>
      <c r="Q120" s="22">
        <f t="shared" si="122"/>
        <v>2241942.7537500001</v>
      </c>
      <c r="R120" s="129"/>
      <c r="S120" s="129"/>
      <c r="T120" s="129"/>
      <c r="U120" s="129"/>
      <c r="V120" s="129"/>
    </row>
    <row r="121" spans="1:22" s="23" customFormat="1" ht="20.100000000000001" customHeight="1" x14ac:dyDescent="0.2">
      <c r="A121" s="205"/>
      <c r="B121" s="208"/>
      <c r="C121" s="211"/>
      <c r="D121" s="211"/>
      <c r="E121" s="201"/>
      <c r="F121" s="19">
        <v>42107538</v>
      </c>
      <c r="G121" s="19" t="s">
        <v>211</v>
      </c>
      <c r="H121" s="19" t="s">
        <v>12</v>
      </c>
      <c r="I121" s="19" t="s">
        <v>55</v>
      </c>
      <c r="J121" s="19"/>
      <c r="K121" s="75">
        <v>30</v>
      </c>
      <c r="L121" s="21">
        <v>2178758.75</v>
      </c>
      <c r="M121" s="22">
        <f t="shared" si="118"/>
        <v>2178758.75</v>
      </c>
      <c r="N121" s="22">
        <f t="shared" si="119"/>
        <v>21787.587500000001</v>
      </c>
      <c r="O121" s="22">
        <f t="shared" si="120"/>
        <v>217875.875</v>
      </c>
      <c r="P121" s="22">
        <f t="shared" si="121"/>
        <v>41396.416250000002</v>
      </c>
      <c r="Q121" s="22">
        <f t="shared" si="122"/>
        <v>2241942.7537500001</v>
      </c>
      <c r="R121" s="129"/>
      <c r="S121" s="129"/>
      <c r="T121" s="129"/>
      <c r="U121" s="129"/>
      <c r="V121" s="129"/>
    </row>
    <row r="122" spans="1:22" s="23" customFormat="1" ht="20.100000000000001" customHeight="1" x14ac:dyDescent="0.2">
      <c r="A122" s="205"/>
      <c r="B122" s="208"/>
      <c r="C122" s="211"/>
      <c r="D122" s="211"/>
      <c r="E122" s="201"/>
      <c r="F122" s="19">
        <v>1067866545</v>
      </c>
      <c r="G122" s="19" t="s">
        <v>405</v>
      </c>
      <c r="H122" s="19" t="s">
        <v>22</v>
      </c>
      <c r="I122" s="84">
        <v>45064</v>
      </c>
      <c r="J122" s="19"/>
      <c r="K122" s="75">
        <v>13</v>
      </c>
      <c r="L122" s="21">
        <v>2178758.75</v>
      </c>
      <c r="M122" s="22">
        <f t="shared" ref="M122" si="123">L122/30*K122</f>
        <v>944128.79166666674</v>
      </c>
      <c r="N122" s="22">
        <f t="shared" ref="N122" si="124">M122*1%</f>
        <v>9441.287916666668</v>
      </c>
      <c r="O122" s="22">
        <f>M122*10%</f>
        <v>94412.87916666668</v>
      </c>
      <c r="P122" s="22">
        <f t="shared" ref="P122" si="125">O122*19%</f>
        <v>17938.44704166667</v>
      </c>
      <c r="Q122" s="22">
        <f t="shared" ref="Q122" si="126">P122+N122+M122</f>
        <v>971508.52662500006</v>
      </c>
      <c r="R122" s="129"/>
      <c r="S122" s="129"/>
      <c r="T122" s="129"/>
      <c r="U122" s="129"/>
      <c r="V122" s="129"/>
    </row>
    <row r="123" spans="1:22" s="23" customFormat="1" ht="20.100000000000001" customHeight="1" x14ac:dyDescent="0.2">
      <c r="A123" s="205"/>
      <c r="B123" s="208"/>
      <c r="C123" s="211"/>
      <c r="D123" s="211"/>
      <c r="E123" s="201"/>
      <c r="F123" s="19">
        <v>22117695</v>
      </c>
      <c r="G123" s="19" t="s">
        <v>212</v>
      </c>
      <c r="H123" s="19" t="s">
        <v>22</v>
      </c>
      <c r="I123" s="19" t="s">
        <v>64</v>
      </c>
      <c r="J123" s="84">
        <v>45060</v>
      </c>
      <c r="K123" s="75">
        <v>14</v>
      </c>
      <c r="L123" s="21">
        <v>2178758.75</v>
      </c>
      <c r="M123" s="22">
        <f t="shared" si="118"/>
        <v>1016754.0833333334</v>
      </c>
      <c r="N123" s="22">
        <f t="shared" si="119"/>
        <v>10167.540833333334</v>
      </c>
      <c r="O123" s="22">
        <f t="shared" si="120"/>
        <v>101675.40833333334</v>
      </c>
      <c r="P123" s="22">
        <f t="shared" si="121"/>
        <v>19318.327583333335</v>
      </c>
      <c r="Q123" s="22">
        <f t="shared" si="122"/>
        <v>1046239.95175</v>
      </c>
      <c r="R123" s="129"/>
      <c r="S123" s="129"/>
      <c r="T123" s="129"/>
      <c r="U123" s="129"/>
      <c r="V123" s="129"/>
    </row>
    <row r="124" spans="1:22" s="23" customFormat="1" ht="20.100000000000001" customHeight="1" x14ac:dyDescent="0.2">
      <c r="A124" s="205"/>
      <c r="B124" s="208"/>
      <c r="C124" s="211"/>
      <c r="D124" s="211"/>
      <c r="E124" s="201"/>
      <c r="F124" s="19">
        <v>1033346167</v>
      </c>
      <c r="G124" s="19" t="s">
        <v>213</v>
      </c>
      <c r="H124" s="20" t="s">
        <v>32</v>
      </c>
      <c r="I124" s="19" t="s">
        <v>55</v>
      </c>
      <c r="J124" s="19"/>
      <c r="K124" s="75">
        <v>30</v>
      </c>
      <c r="L124" s="21">
        <v>2108158.42</v>
      </c>
      <c r="M124" s="22">
        <f>L124/30*K124</f>
        <v>2108158.42</v>
      </c>
      <c r="N124" s="22">
        <f>M124*1%</f>
        <v>21081.584200000001</v>
      </c>
      <c r="O124" s="22">
        <f>M124*10%</f>
        <v>210815.842</v>
      </c>
      <c r="P124" s="22">
        <f>O124*19%</f>
        <v>40055.009980000003</v>
      </c>
      <c r="Q124" s="22">
        <f>P124+N124+M124</f>
        <v>2169295.0141799999</v>
      </c>
      <c r="R124" s="129"/>
      <c r="S124" s="129"/>
      <c r="T124" s="129"/>
      <c r="U124" s="129"/>
      <c r="V124" s="129"/>
    </row>
    <row r="125" spans="1:22" s="23" customFormat="1" ht="20.100000000000001" customHeight="1" x14ac:dyDescent="0.2">
      <c r="A125" s="205"/>
      <c r="B125" s="208"/>
      <c r="C125" s="211"/>
      <c r="D125" s="211"/>
      <c r="E125" s="201"/>
      <c r="F125" s="19">
        <v>42899961</v>
      </c>
      <c r="G125" s="19" t="s">
        <v>214</v>
      </c>
      <c r="H125" s="19" t="s">
        <v>22</v>
      </c>
      <c r="I125" s="19" t="s">
        <v>15</v>
      </c>
      <c r="J125" s="19"/>
      <c r="K125" s="75">
        <v>30</v>
      </c>
      <c r="L125" s="21">
        <v>2178758.75</v>
      </c>
      <c r="M125" s="22">
        <f t="shared" ref="M125:M137" si="127">L125/30*K125</f>
        <v>2178758.75</v>
      </c>
      <c r="N125" s="22">
        <f t="shared" ref="N125:N137" si="128">M125*1%</f>
        <v>21787.587500000001</v>
      </c>
      <c r="O125" s="22">
        <f t="shared" ref="O125:O137" si="129">M125*10%</f>
        <v>217875.875</v>
      </c>
      <c r="P125" s="22">
        <f t="shared" ref="P125:P137" si="130">O125*19%</f>
        <v>41396.416250000002</v>
      </c>
      <c r="Q125" s="22">
        <f t="shared" ref="Q125:Q137" si="131">P125+N125+M125</f>
        <v>2241942.7537500001</v>
      </c>
      <c r="R125" s="129"/>
      <c r="S125" s="129"/>
      <c r="T125" s="129"/>
      <c r="U125" s="129"/>
      <c r="V125" s="129"/>
    </row>
    <row r="126" spans="1:22" s="23" customFormat="1" ht="20.100000000000001" customHeight="1" x14ac:dyDescent="0.2">
      <c r="A126" s="205"/>
      <c r="B126" s="208"/>
      <c r="C126" s="211"/>
      <c r="D126" s="211"/>
      <c r="E126" s="201"/>
      <c r="F126" s="19">
        <v>43576931</v>
      </c>
      <c r="G126" s="19" t="s">
        <v>215</v>
      </c>
      <c r="H126" s="19" t="s">
        <v>12</v>
      </c>
      <c r="I126" s="19" t="s">
        <v>15</v>
      </c>
      <c r="J126" s="19"/>
      <c r="K126" s="75">
        <v>30</v>
      </c>
      <c r="L126" s="21">
        <v>2178758.75</v>
      </c>
      <c r="M126" s="22">
        <f t="shared" si="127"/>
        <v>2178758.75</v>
      </c>
      <c r="N126" s="22">
        <f t="shared" si="128"/>
        <v>21787.587500000001</v>
      </c>
      <c r="O126" s="22">
        <f t="shared" si="129"/>
        <v>217875.875</v>
      </c>
      <c r="P126" s="22">
        <f t="shared" si="130"/>
        <v>41396.416250000002</v>
      </c>
      <c r="Q126" s="22">
        <f t="shared" si="131"/>
        <v>2241942.7537500001</v>
      </c>
      <c r="R126" s="129"/>
      <c r="S126" s="129"/>
      <c r="T126" s="129"/>
      <c r="U126" s="129"/>
      <c r="V126" s="129"/>
    </row>
    <row r="127" spans="1:22" s="23" customFormat="1" ht="20.100000000000001" customHeight="1" x14ac:dyDescent="0.2">
      <c r="A127" s="205"/>
      <c r="B127" s="208"/>
      <c r="C127" s="211"/>
      <c r="D127" s="211"/>
      <c r="E127" s="201"/>
      <c r="F127" s="19">
        <v>39177389</v>
      </c>
      <c r="G127" s="19" t="s">
        <v>216</v>
      </c>
      <c r="H127" s="19" t="s">
        <v>12</v>
      </c>
      <c r="I127" s="19" t="s">
        <v>19</v>
      </c>
      <c r="J127" s="19"/>
      <c r="K127" s="75">
        <v>30</v>
      </c>
      <c r="L127" s="21">
        <v>2178758.75</v>
      </c>
      <c r="M127" s="22">
        <f t="shared" si="127"/>
        <v>2178758.75</v>
      </c>
      <c r="N127" s="22">
        <f t="shared" si="128"/>
        <v>21787.587500000001</v>
      </c>
      <c r="O127" s="22">
        <f t="shared" si="129"/>
        <v>217875.875</v>
      </c>
      <c r="P127" s="22">
        <f t="shared" si="130"/>
        <v>41396.416250000002</v>
      </c>
      <c r="Q127" s="22">
        <f t="shared" si="131"/>
        <v>2241942.7537500001</v>
      </c>
      <c r="R127" s="129"/>
      <c r="S127" s="129"/>
      <c r="T127" s="129"/>
      <c r="U127" s="129"/>
      <c r="V127" s="129"/>
    </row>
    <row r="128" spans="1:22" s="23" customFormat="1" ht="24" customHeight="1" x14ac:dyDescent="0.2">
      <c r="A128" s="205"/>
      <c r="B128" s="208"/>
      <c r="C128" s="211"/>
      <c r="D128" s="211"/>
      <c r="E128" s="201"/>
      <c r="F128" s="19">
        <v>43708759</v>
      </c>
      <c r="G128" s="19" t="s">
        <v>217</v>
      </c>
      <c r="H128" s="19" t="s">
        <v>12</v>
      </c>
      <c r="I128" s="19" t="s">
        <v>13</v>
      </c>
      <c r="J128" s="19"/>
      <c r="K128" s="75">
        <v>30</v>
      </c>
      <c r="L128" s="21">
        <v>2178758.75</v>
      </c>
      <c r="M128" s="22">
        <f t="shared" si="127"/>
        <v>2178758.75</v>
      </c>
      <c r="N128" s="22">
        <f t="shared" si="128"/>
        <v>21787.587500000001</v>
      </c>
      <c r="O128" s="22">
        <f t="shared" si="129"/>
        <v>217875.875</v>
      </c>
      <c r="P128" s="22">
        <f t="shared" si="130"/>
        <v>41396.416250000002</v>
      </c>
      <c r="Q128" s="22">
        <f t="shared" si="131"/>
        <v>2241942.7537500001</v>
      </c>
      <c r="R128" s="129"/>
      <c r="S128" s="129"/>
      <c r="T128" s="129"/>
      <c r="U128" s="129"/>
      <c r="V128" s="129"/>
    </row>
    <row r="129" spans="1:22" s="23" customFormat="1" ht="20.100000000000001" customHeight="1" x14ac:dyDescent="0.2">
      <c r="A129" s="205"/>
      <c r="B129" s="208"/>
      <c r="C129" s="211"/>
      <c r="D129" s="211"/>
      <c r="E129" s="201"/>
      <c r="F129" s="19">
        <v>42685403</v>
      </c>
      <c r="G129" s="19" t="s">
        <v>218</v>
      </c>
      <c r="H129" s="19" t="s">
        <v>22</v>
      </c>
      <c r="I129" s="19" t="s">
        <v>13</v>
      </c>
      <c r="J129" s="19"/>
      <c r="K129" s="75">
        <v>30</v>
      </c>
      <c r="L129" s="21">
        <v>2178758.75</v>
      </c>
      <c r="M129" s="22">
        <f t="shared" si="127"/>
        <v>2178758.75</v>
      </c>
      <c r="N129" s="22">
        <f t="shared" si="128"/>
        <v>21787.587500000001</v>
      </c>
      <c r="O129" s="22">
        <f t="shared" si="129"/>
        <v>217875.875</v>
      </c>
      <c r="P129" s="22">
        <f t="shared" si="130"/>
        <v>41396.416250000002</v>
      </c>
      <c r="Q129" s="22">
        <f t="shared" si="131"/>
        <v>2241942.7537500001</v>
      </c>
      <c r="R129" s="129"/>
      <c r="S129" s="129"/>
      <c r="T129" s="129"/>
      <c r="U129" s="129"/>
      <c r="V129" s="129"/>
    </row>
    <row r="130" spans="1:22" s="23" customFormat="1" ht="20.100000000000001" customHeight="1" x14ac:dyDescent="0.2">
      <c r="A130" s="205"/>
      <c r="B130" s="208"/>
      <c r="C130" s="211"/>
      <c r="D130" s="211"/>
      <c r="E130" s="201"/>
      <c r="F130" s="19">
        <v>43638190</v>
      </c>
      <c r="G130" s="19" t="s">
        <v>219</v>
      </c>
      <c r="H130" s="19" t="s">
        <v>22</v>
      </c>
      <c r="I130" s="19" t="s">
        <v>15</v>
      </c>
      <c r="J130" s="19"/>
      <c r="K130" s="75">
        <v>30</v>
      </c>
      <c r="L130" s="21">
        <v>2178758.75</v>
      </c>
      <c r="M130" s="22">
        <f t="shared" si="127"/>
        <v>2178758.75</v>
      </c>
      <c r="N130" s="22">
        <f t="shared" si="128"/>
        <v>21787.587500000001</v>
      </c>
      <c r="O130" s="22">
        <f t="shared" si="129"/>
        <v>217875.875</v>
      </c>
      <c r="P130" s="22">
        <f t="shared" si="130"/>
        <v>41396.416250000002</v>
      </c>
      <c r="Q130" s="22">
        <f t="shared" si="131"/>
        <v>2241942.7537500001</v>
      </c>
      <c r="R130" s="129"/>
      <c r="S130" s="129"/>
      <c r="T130" s="129"/>
      <c r="U130" s="129"/>
      <c r="V130" s="129"/>
    </row>
    <row r="131" spans="1:22" s="23" customFormat="1" ht="20.100000000000001" customHeight="1" x14ac:dyDescent="0.2">
      <c r="A131" s="205"/>
      <c r="B131" s="208"/>
      <c r="C131" s="211"/>
      <c r="D131" s="211"/>
      <c r="E131" s="201"/>
      <c r="F131" s="19">
        <v>21548571</v>
      </c>
      <c r="G131" s="19" t="s">
        <v>220</v>
      </c>
      <c r="H131" s="19" t="s">
        <v>22</v>
      </c>
      <c r="I131" s="19" t="s">
        <v>13</v>
      </c>
      <c r="J131" s="19"/>
      <c r="K131" s="75">
        <v>30</v>
      </c>
      <c r="L131" s="21">
        <v>2178758.75</v>
      </c>
      <c r="M131" s="22">
        <f>L131/30*K131</f>
        <v>2178758.75</v>
      </c>
      <c r="N131" s="22">
        <f t="shared" ref="N131" si="132">M131*1%</f>
        <v>21787.587500000001</v>
      </c>
      <c r="O131" s="22">
        <f t="shared" ref="O131" si="133">M131*10%</f>
        <v>217875.875</v>
      </c>
      <c r="P131" s="22">
        <f t="shared" ref="P131" si="134">O131*19%</f>
        <v>41396.416250000002</v>
      </c>
      <c r="Q131" s="22">
        <f t="shared" ref="Q131" si="135">P131+N131+M131</f>
        <v>2241942.7537500001</v>
      </c>
      <c r="R131" s="129"/>
      <c r="S131" s="129"/>
      <c r="T131" s="129"/>
      <c r="U131" s="129"/>
      <c r="V131" s="129"/>
    </row>
    <row r="132" spans="1:22" s="23" customFormat="1" ht="20.100000000000001" customHeight="1" x14ac:dyDescent="0.2">
      <c r="A132" s="206"/>
      <c r="B132" s="209"/>
      <c r="C132" s="212"/>
      <c r="D132" s="212"/>
      <c r="E132" s="201"/>
      <c r="F132" s="19">
        <v>43481638</v>
      </c>
      <c r="G132" s="19" t="s">
        <v>343</v>
      </c>
      <c r="H132" s="20" t="s">
        <v>344</v>
      </c>
      <c r="I132" s="19" t="s">
        <v>345</v>
      </c>
      <c r="J132" s="19"/>
      <c r="K132" s="75">
        <v>30</v>
      </c>
      <c r="L132" s="21">
        <v>2178758.75</v>
      </c>
      <c r="M132" s="22">
        <f>L132/30*K132</f>
        <v>2178758.75</v>
      </c>
      <c r="N132" s="22">
        <f>M132*1%</f>
        <v>21787.587500000001</v>
      </c>
      <c r="O132" s="22">
        <f>M132*10%</f>
        <v>217875.875</v>
      </c>
      <c r="P132" s="22">
        <f>O132*19%</f>
        <v>41396.416250000002</v>
      </c>
      <c r="Q132" s="22">
        <f>P132+N132+M132</f>
        <v>2241942.7537500001</v>
      </c>
      <c r="R132" s="130"/>
      <c r="S132" s="130"/>
      <c r="T132" s="130"/>
      <c r="U132" s="130"/>
      <c r="V132" s="130"/>
    </row>
    <row r="133" spans="1:22" s="56" customFormat="1" ht="20.100000000000001" customHeight="1" x14ac:dyDescent="0.2">
      <c r="A133" s="222" t="s">
        <v>221</v>
      </c>
      <c r="B133" s="223" t="s">
        <v>222</v>
      </c>
      <c r="C133" s="224">
        <v>15</v>
      </c>
      <c r="D133" s="225" t="s">
        <v>201</v>
      </c>
      <c r="E133" s="201"/>
      <c r="F133" s="52">
        <v>22029114</v>
      </c>
      <c r="G133" s="52" t="s">
        <v>223</v>
      </c>
      <c r="H133" s="52" t="s">
        <v>22</v>
      </c>
      <c r="I133" s="52" t="s">
        <v>15</v>
      </c>
      <c r="J133" s="52"/>
      <c r="K133" s="77">
        <v>30</v>
      </c>
      <c r="L133" s="54">
        <v>2178758.75</v>
      </c>
      <c r="M133" s="55">
        <f t="shared" si="127"/>
        <v>2178758.75</v>
      </c>
      <c r="N133" s="55">
        <f t="shared" si="128"/>
        <v>21787.587500000001</v>
      </c>
      <c r="O133" s="55">
        <f t="shared" si="129"/>
        <v>217875.875</v>
      </c>
      <c r="P133" s="55">
        <f t="shared" si="130"/>
        <v>41396.416250000002</v>
      </c>
      <c r="Q133" s="55">
        <f t="shared" si="131"/>
        <v>2241942.7537500001</v>
      </c>
      <c r="R133" s="134">
        <f>SUM(M133:M147)</f>
        <v>32328379.600000001</v>
      </c>
      <c r="S133" s="134">
        <f>R133*1%</f>
        <v>323283.79600000003</v>
      </c>
      <c r="T133" s="134">
        <f>R133*10%</f>
        <v>3232837.9600000004</v>
      </c>
      <c r="U133" s="134">
        <f>T133*19%</f>
        <v>614239.21240000008</v>
      </c>
      <c r="V133" s="134">
        <f>U133+S133+R133</f>
        <v>33265902.608400002</v>
      </c>
    </row>
    <row r="134" spans="1:22" s="56" customFormat="1" ht="20.100000000000001" customHeight="1" x14ac:dyDescent="0.2">
      <c r="A134" s="222"/>
      <c r="B134" s="223"/>
      <c r="C134" s="224"/>
      <c r="D134" s="225"/>
      <c r="E134" s="201"/>
      <c r="F134" s="52">
        <v>32181722</v>
      </c>
      <c r="G134" s="52" t="s">
        <v>224</v>
      </c>
      <c r="H134" s="52" t="s">
        <v>12</v>
      </c>
      <c r="I134" s="52" t="s">
        <v>13</v>
      </c>
      <c r="J134" s="52"/>
      <c r="K134" s="77">
        <v>30</v>
      </c>
      <c r="L134" s="54">
        <v>2178758.75</v>
      </c>
      <c r="M134" s="55">
        <f t="shared" si="127"/>
        <v>2178758.75</v>
      </c>
      <c r="N134" s="55">
        <f t="shared" si="128"/>
        <v>21787.587500000001</v>
      </c>
      <c r="O134" s="55">
        <f t="shared" si="129"/>
        <v>217875.875</v>
      </c>
      <c r="P134" s="55">
        <f t="shared" si="130"/>
        <v>41396.416250000002</v>
      </c>
      <c r="Q134" s="55">
        <f t="shared" si="131"/>
        <v>2241942.7537500001</v>
      </c>
      <c r="R134" s="135"/>
      <c r="S134" s="135"/>
      <c r="T134" s="135"/>
      <c r="U134" s="135"/>
      <c r="V134" s="135"/>
    </row>
    <row r="135" spans="1:22" s="56" customFormat="1" ht="20.100000000000001" customHeight="1" x14ac:dyDescent="0.2">
      <c r="A135" s="222"/>
      <c r="B135" s="223"/>
      <c r="C135" s="224"/>
      <c r="D135" s="225"/>
      <c r="E135" s="201"/>
      <c r="F135" s="52">
        <v>43504072</v>
      </c>
      <c r="G135" s="52" t="s">
        <v>225</v>
      </c>
      <c r="H135" s="52" t="s">
        <v>12</v>
      </c>
      <c r="I135" s="52" t="s">
        <v>55</v>
      </c>
      <c r="J135" s="52"/>
      <c r="K135" s="77">
        <v>30</v>
      </c>
      <c r="L135" s="54">
        <v>2178758.75</v>
      </c>
      <c r="M135" s="55">
        <f t="shared" si="127"/>
        <v>2178758.75</v>
      </c>
      <c r="N135" s="55">
        <f t="shared" si="128"/>
        <v>21787.587500000001</v>
      </c>
      <c r="O135" s="55">
        <f t="shared" si="129"/>
        <v>217875.875</v>
      </c>
      <c r="P135" s="55">
        <f t="shared" si="130"/>
        <v>41396.416250000002</v>
      </c>
      <c r="Q135" s="55">
        <f t="shared" si="131"/>
        <v>2241942.7537500001</v>
      </c>
      <c r="R135" s="135"/>
      <c r="S135" s="135"/>
      <c r="T135" s="135"/>
      <c r="U135" s="135"/>
      <c r="V135" s="135"/>
    </row>
    <row r="136" spans="1:22" s="56" customFormat="1" ht="20.25" customHeight="1" x14ac:dyDescent="0.2">
      <c r="A136" s="222"/>
      <c r="B136" s="223"/>
      <c r="C136" s="224"/>
      <c r="D136" s="225"/>
      <c r="E136" s="201"/>
      <c r="F136" s="52">
        <v>1017130001</v>
      </c>
      <c r="G136" s="52" t="s">
        <v>226</v>
      </c>
      <c r="H136" s="52" t="s">
        <v>12</v>
      </c>
      <c r="I136" s="52" t="s">
        <v>55</v>
      </c>
      <c r="J136" s="52"/>
      <c r="K136" s="77">
        <v>30</v>
      </c>
      <c r="L136" s="54">
        <v>2178758.75</v>
      </c>
      <c r="M136" s="55">
        <f t="shared" si="127"/>
        <v>2178758.75</v>
      </c>
      <c r="N136" s="55">
        <f t="shared" si="128"/>
        <v>21787.587500000001</v>
      </c>
      <c r="O136" s="55">
        <f t="shared" si="129"/>
        <v>217875.875</v>
      </c>
      <c r="P136" s="55">
        <f t="shared" si="130"/>
        <v>41396.416250000002</v>
      </c>
      <c r="Q136" s="55">
        <f t="shared" si="131"/>
        <v>2241942.7537500001</v>
      </c>
      <c r="R136" s="135"/>
      <c r="S136" s="135"/>
      <c r="T136" s="135"/>
      <c r="U136" s="135"/>
      <c r="V136" s="135"/>
    </row>
    <row r="137" spans="1:22" s="56" customFormat="1" ht="21.75" customHeight="1" x14ac:dyDescent="0.2">
      <c r="A137" s="222"/>
      <c r="B137" s="223"/>
      <c r="C137" s="224"/>
      <c r="D137" s="225"/>
      <c r="E137" s="201"/>
      <c r="F137" s="52">
        <v>1122808758</v>
      </c>
      <c r="G137" s="52" t="s">
        <v>227</v>
      </c>
      <c r="H137" s="52" t="s">
        <v>22</v>
      </c>
      <c r="I137" s="52" t="s">
        <v>15</v>
      </c>
      <c r="J137" s="52"/>
      <c r="K137" s="77">
        <v>30</v>
      </c>
      <c r="L137" s="54">
        <v>2178758.75</v>
      </c>
      <c r="M137" s="55">
        <f t="shared" si="127"/>
        <v>2178758.75</v>
      </c>
      <c r="N137" s="55">
        <f t="shared" si="128"/>
        <v>21787.587500000001</v>
      </c>
      <c r="O137" s="55">
        <f t="shared" si="129"/>
        <v>217875.875</v>
      </c>
      <c r="P137" s="55">
        <f t="shared" si="130"/>
        <v>41396.416250000002</v>
      </c>
      <c r="Q137" s="55">
        <f t="shared" si="131"/>
        <v>2241942.7537500001</v>
      </c>
      <c r="R137" s="135"/>
      <c r="S137" s="135"/>
      <c r="T137" s="135"/>
      <c r="U137" s="135"/>
      <c r="V137" s="135"/>
    </row>
    <row r="138" spans="1:22" s="56" customFormat="1" ht="20.100000000000001" customHeight="1" x14ac:dyDescent="0.2">
      <c r="A138" s="222"/>
      <c r="B138" s="223"/>
      <c r="C138" s="224"/>
      <c r="D138" s="225"/>
      <c r="E138" s="201"/>
      <c r="F138" s="52">
        <v>92033487</v>
      </c>
      <c r="G138" s="52" t="s">
        <v>228</v>
      </c>
      <c r="H138" s="53" t="s">
        <v>32</v>
      </c>
      <c r="I138" s="52" t="s">
        <v>13</v>
      </c>
      <c r="J138" s="52"/>
      <c r="K138" s="77">
        <v>30</v>
      </c>
      <c r="L138" s="54">
        <v>2108158.42</v>
      </c>
      <c r="M138" s="55">
        <f>L138/30*K138</f>
        <v>2108158.42</v>
      </c>
      <c r="N138" s="55">
        <f>M138*1%</f>
        <v>21081.584200000001</v>
      </c>
      <c r="O138" s="55">
        <f>M138*10%</f>
        <v>210815.842</v>
      </c>
      <c r="P138" s="55">
        <f>O138*19%</f>
        <v>40055.009980000003</v>
      </c>
      <c r="Q138" s="55">
        <f>P138+N138+M138</f>
        <v>2169295.0141799999</v>
      </c>
      <c r="R138" s="135"/>
      <c r="S138" s="135"/>
      <c r="T138" s="135"/>
      <c r="U138" s="135"/>
      <c r="V138" s="135"/>
    </row>
    <row r="139" spans="1:22" s="56" customFormat="1" ht="20.100000000000001" customHeight="1" x14ac:dyDescent="0.2">
      <c r="A139" s="222"/>
      <c r="B139" s="223"/>
      <c r="C139" s="224"/>
      <c r="D139" s="225"/>
      <c r="E139" s="201"/>
      <c r="F139" s="52">
        <v>1063946437</v>
      </c>
      <c r="G139" s="52" t="s">
        <v>229</v>
      </c>
      <c r="H139" s="52" t="s">
        <v>12</v>
      </c>
      <c r="I139" s="52" t="s">
        <v>19</v>
      </c>
      <c r="J139" s="52"/>
      <c r="K139" s="77">
        <v>30</v>
      </c>
      <c r="L139" s="54">
        <v>2178758.75</v>
      </c>
      <c r="M139" s="55">
        <f t="shared" ref="M139:M141" si="136">L139/30*K139</f>
        <v>2178758.75</v>
      </c>
      <c r="N139" s="55">
        <f t="shared" ref="N139:N141" si="137">M139*1%</f>
        <v>21787.587500000001</v>
      </c>
      <c r="O139" s="55">
        <f t="shared" ref="O139:O141" si="138">M139*10%</f>
        <v>217875.875</v>
      </c>
      <c r="P139" s="55">
        <f t="shared" ref="P139:P141" si="139">O139*19%</f>
        <v>41396.416250000002</v>
      </c>
      <c r="Q139" s="55">
        <f t="shared" ref="Q139:Q141" si="140">P139+N139+M139</f>
        <v>2241942.7537500001</v>
      </c>
      <c r="R139" s="135"/>
      <c r="S139" s="135"/>
      <c r="T139" s="135"/>
      <c r="U139" s="135"/>
      <c r="V139" s="135"/>
    </row>
    <row r="140" spans="1:22" s="56" customFormat="1" ht="20.100000000000001" customHeight="1" x14ac:dyDescent="0.2">
      <c r="A140" s="222"/>
      <c r="B140" s="223"/>
      <c r="C140" s="224"/>
      <c r="D140" s="225"/>
      <c r="E140" s="201"/>
      <c r="F140" s="52">
        <v>71733631</v>
      </c>
      <c r="G140" s="52" t="s">
        <v>396</v>
      </c>
      <c r="H140" s="53" t="s">
        <v>32</v>
      </c>
      <c r="I140" s="101">
        <v>45040</v>
      </c>
      <c r="J140" s="101"/>
      <c r="K140" s="77">
        <v>30</v>
      </c>
      <c r="L140" s="54">
        <v>2108158.42</v>
      </c>
      <c r="M140" s="55">
        <f>L140/30*K140</f>
        <v>2108158.42</v>
      </c>
      <c r="N140" s="55">
        <f t="shared" ref="N140" si="141">M140*1%</f>
        <v>21081.584200000001</v>
      </c>
      <c r="O140" s="55">
        <f t="shared" ref="O140" si="142">M140*10%</f>
        <v>210815.842</v>
      </c>
      <c r="P140" s="55">
        <f t="shared" ref="P140" si="143">O140*19%</f>
        <v>40055.009980000003</v>
      </c>
      <c r="Q140" s="55">
        <f>P140+N140+M140</f>
        <v>2169295.0141799999</v>
      </c>
      <c r="R140" s="135"/>
      <c r="S140" s="135"/>
      <c r="T140" s="135"/>
      <c r="U140" s="135"/>
      <c r="V140" s="135"/>
    </row>
    <row r="141" spans="1:22" s="56" customFormat="1" ht="20.100000000000001" customHeight="1" x14ac:dyDescent="0.2">
      <c r="A141" s="222"/>
      <c r="B141" s="223"/>
      <c r="C141" s="224"/>
      <c r="D141" s="225"/>
      <c r="E141" s="201"/>
      <c r="F141" s="52">
        <v>1128399464</v>
      </c>
      <c r="G141" s="52" t="s">
        <v>230</v>
      </c>
      <c r="H141" s="52" t="s">
        <v>12</v>
      </c>
      <c r="I141" s="52" t="s">
        <v>13</v>
      </c>
      <c r="J141" s="52"/>
      <c r="K141" s="77">
        <v>30</v>
      </c>
      <c r="L141" s="54">
        <v>2178758.75</v>
      </c>
      <c r="M141" s="55">
        <f t="shared" si="136"/>
        <v>2178758.75</v>
      </c>
      <c r="N141" s="55">
        <f t="shared" si="137"/>
        <v>21787.587500000001</v>
      </c>
      <c r="O141" s="55">
        <f t="shared" si="138"/>
        <v>217875.875</v>
      </c>
      <c r="P141" s="55">
        <f t="shared" si="139"/>
        <v>41396.416250000002</v>
      </c>
      <c r="Q141" s="55">
        <f t="shared" si="140"/>
        <v>2241942.7537500001</v>
      </c>
      <c r="R141" s="135"/>
      <c r="S141" s="135"/>
      <c r="T141" s="135"/>
      <c r="U141" s="135"/>
      <c r="V141" s="135"/>
    </row>
    <row r="142" spans="1:22" s="56" customFormat="1" ht="20.100000000000001" customHeight="1" x14ac:dyDescent="0.2">
      <c r="A142" s="222"/>
      <c r="B142" s="223"/>
      <c r="C142" s="224"/>
      <c r="D142" s="225"/>
      <c r="E142" s="201"/>
      <c r="F142" s="52">
        <v>98491060</v>
      </c>
      <c r="G142" s="52" t="s">
        <v>231</v>
      </c>
      <c r="H142" s="53" t="s">
        <v>32</v>
      </c>
      <c r="I142" s="52" t="s">
        <v>13</v>
      </c>
      <c r="J142" s="52"/>
      <c r="K142" s="77">
        <v>30</v>
      </c>
      <c r="L142" s="54">
        <v>2108158.42</v>
      </c>
      <c r="M142" s="55">
        <f>L142/30*K142</f>
        <v>2108158.42</v>
      </c>
      <c r="N142" s="55">
        <f>M142*1%</f>
        <v>21081.584200000001</v>
      </c>
      <c r="O142" s="55">
        <f>M142*10%</f>
        <v>210815.842</v>
      </c>
      <c r="P142" s="55">
        <f>O142*19%</f>
        <v>40055.009980000003</v>
      </c>
      <c r="Q142" s="55">
        <f>P142+N142+M142</f>
        <v>2169295.0141799999</v>
      </c>
      <c r="R142" s="135"/>
      <c r="S142" s="135"/>
      <c r="T142" s="135"/>
      <c r="U142" s="135"/>
      <c r="V142" s="135"/>
    </row>
    <row r="143" spans="1:22" s="56" customFormat="1" ht="20.100000000000001" customHeight="1" x14ac:dyDescent="0.2">
      <c r="A143" s="222"/>
      <c r="B143" s="223"/>
      <c r="C143" s="224"/>
      <c r="D143" s="225"/>
      <c r="E143" s="201"/>
      <c r="F143" s="52">
        <v>21466521</v>
      </c>
      <c r="G143" s="52" t="s">
        <v>232</v>
      </c>
      <c r="H143" s="52" t="s">
        <v>12</v>
      </c>
      <c r="I143" s="52" t="s">
        <v>15</v>
      </c>
      <c r="J143" s="52"/>
      <c r="K143" s="77">
        <v>30</v>
      </c>
      <c r="L143" s="54">
        <v>2178758.75</v>
      </c>
      <c r="M143" s="55">
        <f t="shared" ref="M143:M147" si="144">L143/30*K143</f>
        <v>2178758.75</v>
      </c>
      <c r="N143" s="55">
        <f t="shared" ref="N143:N148" si="145">M143*1%</f>
        <v>21787.587500000001</v>
      </c>
      <c r="O143" s="55">
        <f t="shared" ref="O143:O148" si="146">M143*10%</f>
        <v>217875.875</v>
      </c>
      <c r="P143" s="55">
        <f t="shared" ref="P143:P148" si="147">O143*19%</f>
        <v>41396.416250000002</v>
      </c>
      <c r="Q143" s="55">
        <f t="shared" ref="Q143:Q148" si="148">P143+N143+M143</f>
        <v>2241942.7537500001</v>
      </c>
      <c r="R143" s="135"/>
      <c r="S143" s="135"/>
      <c r="T143" s="135"/>
      <c r="U143" s="135"/>
      <c r="V143" s="135"/>
    </row>
    <row r="144" spans="1:22" s="56" customFormat="1" ht="20.100000000000001" customHeight="1" x14ac:dyDescent="0.2">
      <c r="A144" s="222"/>
      <c r="B144" s="223"/>
      <c r="C144" s="224"/>
      <c r="D144" s="225"/>
      <c r="E144" s="201"/>
      <c r="F144" s="52">
        <v>43730600</v>
      </c>
      <c r="G144" s="52" t="s">
        <v>233</v>
      </c>
      <c r="H144" s="52" t="s">
        <v>12</v>
      </c>
      <c r="I144" s="52" t="s">
        <v>19</v>
      </c>
      <c r="J144" s="52"/>
      <c r="K144" s="77">
        <v>30</v>
      </c>
      <c r="L144" s="54">
        <v>2178758.75</v>
      </c>
      <c r="M144" s="55">
        <f t="shared" si="144"/>
        <v>2178758.75</v>
      </c>
      <c r="N144" s="55">
        <f t="shared" si="145"/>
        <v>21787.587500000001</v>
      </c>
      <c r="O144" s="55">
        <f t="shared" si="146"/>
        <v>217875.875</v>
      </c>
      <c r="P144" s="55">
        <f t="shared" si="147"/>
        <v>41396.416250000002</v>
      </c>
      <c r="Q144" s="55">
        <f t="shared" si="148"/>
        <v>2241942.7537500001</v>
      </c>
      <c r="R144" s="135"/>
      <c r="S144" s="135"/>
      <c r="T144" s="135"/>
      <c r="U144" s="135"/>
      <c r="V144" s="135"/>
    </row>
    <row r="145" spans="1:22" s="56" customFormat="1" ht="20.100000000000001" customHeight="1" x14ac:dyDescent="0.2">
      <c r="A145" s="222"/>
      <c r="B145" s="223"/>
      <c r="C145" s="224"/>
      <c r="D145" s="225"/>
      <c r="E145" s="201"/>
      <c r="F145" s="52">
        <v>1090390206</v>
      </c>
      <c r="G145" s="52" t="s">
        <v>234</v>
      </c>
      <c r="H145" s="52" t="s">
        <v>22</v>
      </c>
      <c r="I145" s="52" t="s">
        <v>19</v>
      </c>
      <c r="J145" s="52"/>
      <c r="K145" s="77">
        <v>30</v>
      </c>
      <c r="L145" s="54">
        <v>2178758.75</v>
      </c>
      <c r="M145" s="55">
        <f t="shared" si="144"/>
        <v>2178758.75</v>
      </c>
      <c r="N145" s="55">
        <f t="shared" si="145"/>
        <v>21787.587500000001</v>
      </c>
      <c r="O145" s="55">
        <f t="shared" si="146"/>
        <v>217875.875</v>
      </c>
      <c r="P145" s="55">
        <f t="shared" si="147"/>
        <v>41396.416250000002</v>
      </c>
      <c r="Q145" s="55">
        <f t="shared" si="148"/>
        <v>2241942.7537500001</v>
      </c>
      <c r="R145" s="135"/>
      <c r="S145" s="135"/>
      <c r="T145" s="135"/>
      <c r="U145" s="135"/>
      <c r="V145" s="135"/>
    </row>
    <row r="146" spans="1:22" s="56" customFormat="1" ht="20.100000000000001" customHeight="1" x14ac:dyDescent="0.2">
      <c r="A146" s="222"/>
      <c r="B146" s="223"/>
      <c r="C146" s="224"/>
      <c r="D146" s="225"/>
      <c r="E146" s="201"/>
      <c r="F146" s="52">
        <v>1000567121</v>
      </c>
      <c r="G146" s="52" t="s">
        <v>235</v>
      </c>
      <c r="H146" s="53" t="s">
        <v>32</v>
      </c>
      <c r="I146" s="52" t="s">
        <v>55</v>
      </c>
      <c r="J146" s="52"/>
      <c r="K146" s="77">
        <v>30</v>
      </c>
      <c r="L146" s="54">
        <v>2108158.42</v>
      </c>
      <c r="M146" s="55">
        <f t="shared" si="144"/>
        <v>2108158.42</v>
      </c>
      <c r="N146" s="55">
        <f t="shared" si="145"/>
        <v>21081.584200000001</v>
      </c>
      <c r="O146" s="55">
        <f t="shared" si="146"/>
        <v>210815.842</v>
      </c>
      <c r="P146" s="55">
        <f t="shared" si="147"/>
        <v>40055.009980000003</v>
      </c>
      <c r="Q146" s="55">
        <f t="shared" si="148"/>
        <v>2169295.0141799999</v>
      </c>
      <c r="R146" s="135"/>
      <c r="S146" s="135"/>
      <c r="T146" s="135"/>
      <c r="U146" s="135"/>
      <c r="V146" s="135"/>
    </row>
    <row r="147" spans="1:22" s="56" customFormat="1" ht="20.100000000000001" customHeight="1" x14ac:dyDescent="0.2">
      <c r="A147" s="222"/>
      <c r="B147" s="223"/>
      <c r="C147" s="224"/>
      <c r="D147" s="225"/>
      <c r="E147" s="201"/>
      <c r="F147" s="52">
        <v>98695717</v>
      </c>
      <c r="G147" s="52" t="s">
        <v>236</v>
      </c>
      <c r="H147" s="53" t="s">
        <v>32</v>
      </c>
      <c r="I147" s="52" t="s">
        <v>15</v>
      </c>
      <c r="J147" s="52"/>
      <c r="K147" s="77">
        <v>30</v>
      </c>
      <c r="L147" s="54">
        <v>2108158.42</v>
      </c>
      <c r="M147" s="55">
        <f t="shared" si="144"/>
        <v>2108158.42</v>
      </c>
      <c r="N147" s="55">
        <f t="shared" si="145"/>
        <v>21081.584200000001</v>
      </c>
      <c r="O147" s="55">
        <f t="shared" si="146"/>
        <v>210815.842</v>
      </c>
      <c r="P147" s="55">
        <f t="shared" si="147"/>
        <v>40055.009980000003</v>
      </c>
      <c r="Q147" s="55">
        <f t="shared" si="148"/>
        <v>2169295.0141799999</v>
      </c>
      <c r="R147" s="136"/>
      <c r="S147" s="136"/>
      <c r="T147" s="136"/>
      <c r="U147" s="136"/>
      <c r="V147" s="136"/>
    </row>
    <row r="148" spans="1:22" s="32" customFormat="1" ht="20.100000000000001" customHeight="1" x14ac:dyDescent="0.2">
      <c r="A148" s="171" t="s">
        <v>237</v>
      </c>
      <c r="B148" s="186" t="s">
        <v>238</v>
      </c>
      <c r="C148" s="177">
        <v>20</v>
      </c>
      <c r="D148" s="177" t="s">
        <v>239</v>
      </c>
      <c r="E148" s="201"/>
      <c r="F148" s="29">
        <v>1128846541</v>
      </c>
      <c r="G148" s="29" t="s">
        <v>393</v>
      </c>
      <c r="H148" s="29" t="s">
        <v>12</v>
      </c>
      <c r="I148" s="81">
        <v>45004</v>
      </c>
      <c r="K148" s="70">
        <v>30</v>
      </c>
      <c r="L148" s="30">
        <v>2178758.75</v>
      </c>
      <c r="M148" s="31">
        <f>L148/30*K148</f>
        <v>2178758.75</v>
      </c>
      <c r="N148" s="31">
        <f t="shared" si="145"/>
        <v>21787.587500000001</v>
      </c>
      <c r="O148" s="31">
        <f t="shared" si="146"/>
        <v>217875.875</v>
      </c>
      <c r="P148" s="31">
        <f t="shared" si="147"/>
        <v>41396.416250000002</v>
      </c>
      <c r="Q148" s="31">
        <f t="shared" si="148"/>
        <v>2241942.7537500001</v>
      </c>
      <c r="R148" s="119">
        <f>SUM(M148:M167)</f>
        <v>39653409.25</v>
      </c>
      <c r="S148" s="119">
        <f>R148*1%</f>
        <v>396534.09250000003</v>
      </c>
      <c r="T148" s="119">
        <f>R148*10%</f>
        <v>3965340.9250000003</v>
      </c>
      <c r="U148" s="119">
        <f>T148*19%</f>
        <v>753414.77575000003</v>
      </c>
      <c r="V148" s="119">
        <f>U148+S148+R148</f>
        <v>40803358.118249997</v>
      </c>
    </row>
    <row r="149" spans="1:22" s="32" customFormat="1" ht="20.100000000000001" customHeight="1" x14ac:dyDescent="0.2">
      <c r="A149" s="172"/>
      <c r="B149" s="227"/>
      <c r="C149" s="178"/>
      <c r="D149" s="178"/>
      <c r="E149" s="201"/>
      <c r="F149" s="29">
        <v>1100402274</v>
      </c>
      <c r="G149" s="29" t="s">
        <v>240</v>
      </c>
      <c r="H149" s="29" t="s">
        <v>12</v>
      </c>
      <c r="I149" s="29" t="s">
        <v>15</v>
      </c>
      <c r="J149" s="29"/>
      <c r="K149" s="70">
        <v>30</v>
      </c>
      <c r="L149" s="30">
        <v>2178758.75</v>
      </c>
      <c r="M149" s="31">
        <f t="shared" ref="M149:M171" si="149">L149/30*K149</f>
        <v>2178758.75</v>
      </c>
      <c r="N149" s="31">
        <f t="shared" ref="N149:N171" si="150">M149*1%</f>
        <v>21787.587500000001</v>
      </c>
      <c r="O149" s="31">
        <f t="shared" ref="O149:O171" si="151">M149*10%</f>
        <v>217875.875</v>
      </c>
      <c r="P149" s="31">
        <f t="shared" ref="P149:P171" si="152">O149*19%</f>
        <v>41396.416250000002</v>
      </c>
      <c r="Q149" s="31">
        <f t="shared" ref="Q149:Q171" si="153">P149+N149+M149</f>
        <v>2241942.7537500001</v>
      </c>
      <c r="R149" s="122"/>
      <c r="S149" s="122">
        <f>R148*1%</f>
        <v>396534.09250000003</v>
      </c>
      <c r="T149" s="122">
        <f>R148*10%</f>
        <v>3965340.9250000003</v>
      </c>
      <c r="U149" s="122">
        <f>T149*19%</f>
        <v>753414.77575000003</v>
      </c>
      <c r="V149" s="122">
        <f>U149+S149+R148</f>
        <v>40803358.118249997</v>
      </c>
    </row>
    <row r="150" spans="1:22" s="32" customFormat="1" ht="20.100000000000001" customHeight="1" x14ac:dyDescent="0.2">
      <c r="A150" s="172"/>
      <c r="B150" s="227"/>
      <c r="C150" s="178"/>
      <c r="D150" s="178"/>
      <c r="E150" s="201"/>
      <c r="F150" s="29">
        <v>43678036</v>
      </c>
      <c r="G150" s="29" t="s">
        <v>241</v>
      </c>
      <c r="H150" s="29" t="s">
        <v>12</v>
      </c>
      <c r="I150" s="29" t="s">
        <v>15</v>
      </c>
      <c r="J150" s="29"/>
      <c r="K150" s="70">
        <v>30</v>
      </c>
      <c r="L150" s="30">
        <v>2178758.75</v>
      </c>
      <c r="M150" s="31">
        <f t="shared" si="149"/>
        <v>2178758.75</v>
      </c>
      <c r="N150" s="31">
        <f t="shared" si="150"/>
        <v>21787.587500000001</v>
      </c>
      <c r="O150" s="31">
        <f t="shared" si="151"/>
        <v>217875.875</v>
      </c>
      <c r="P150" s="31">
        <f t="shared" si="152"/>
        <v>41396.416250000002</v>
      </c>
      <c r="Q150" s="31">
        <f t="shared" si="153"/>
        <v>2241942.7537500001</v>
      </c>
      <c r="R150" s="122"/>
      <c r="S150" s="122"/>
      <c r="T150" s="122"/>
      <c r="U150" s="122"/>
      <c r="V150" s="122"/>
    </row>
    <row r="151" spans="1:22" s="32" customFormat="1" ht="20.100000000000001" customHeight="1" x14ac:dyDescent="0.2">
      <c r="A151" s="172"/>
      <c r="B151" s="227"/>
      <c r="C151" s="178"/>
      <c r="D151" s="178"/>
      <c r="E151" s="201"/>
      <c r="F151" s="29">
        <v>42794608</v>
      </c>
      <c r="G151" s="29" t="s">
        <v>242</v>
      </c>
      <c r="H151" s="29" t="s">
        <v>22</v>
      </c>
      <c r="I151" s="29" t="s">
        <v>15</v>
      </c>
      <c r="J151" s="29"/>
      <c r="K151" s="70">
        <v>30</v>
      </c>
      <c r="L151" s="30">
        <v>2178758.75</v>
      </c>
      <c r="M151" s="31">
        <f t="shared" si="149"/>
        <v>2178758.75</v>
      </c>
      <c r="N151" s="31">
        <f t="shared" si="150"/>
        <v>21787.587500000001</v>
      </c>
      <c r="O151" s="31">
        <f t="shared" si="151"/>
        <v>217875.875</v>
      </c>
      <c r="P151" s="31">
        <f t="shared" si="152"/>
        <v>41396.416250000002</v>
      </c>
      <c r="Q151" s="31">
        <f t="shared" si="153"/>
        <v>2241942.7537500001</v>
      </c>
      <c r="R151" s="122"/>
      <c r="S151" s="122"/>
      <c r="T151" s="122"/>
      <c r="U151" s="122"/>
      <c r="V151" s="122"/>
    </row>
    <row r="152" spans="1:22" s="32" customFormat="1" ht="20.100000000000001" customHeight="1" x14ac:dyDescent="0.2">
      <c r="A152" s="172"/>
      <c r="B152" s="227"/>
      <c r="C152" s="178"/>
      <c r="D152" s="178"/>
      <c r="E152" s="201"/>
      <c r="F152" s="29">
        <v>1128429631</v>
      </c>
      <c r="G152" s="29" t="s">
        <v>243</v>
      </c>
      <c r="H152" s="29" t="s">
        <v>12</v>
      </c>
      <c r="I152" s="29" t="s">
        <v>19</v>
      </c>
      <c r="J152" s="29"/>
      <c r="K152" s="70">
        <v>30</v>
      </c>
      <c r="L152" s="30">
        <v>2178758.75</v>
      </c>
      <c r="M152" s="31">
        <f t="shared" si="149"/>
        <v>2178758.75</v>
      </c>
      <c r="N152" s="31">
        <f t="shared" si="150"/>
        <v>21787.587500000001</v>
      </c>
      <c r="O152" s="31">
        <f t="shared" si="151"/>
        <v>217875.875</v>
      </c>
      <c r="P152" s="31">
        <f t="shared" si="152"/>
        <v>41396.416250000002</v>
      </c>
      <c r="Q152" s="31">
        <f t="shared" si="153"/>
        <v>2241942.7537500001</v>
      </c>
      <c r="R152" s="122"/>
      <c r="S152" s="122"/>
      <c r="T152" s="122"/>
      <c r="U152" s="122"/>
      <c r="V152" s="122"/>
    </row>
    <row r="153" spans="1:22" s="32" customFormat="1" ht="20.100000000000001" customHeight="1" x14ac:dyDescent="0.2">
      <c r="A153" s="172"/>
      <c r="B153" s="227"/>
      <c r="C153" s="178"/>
      <c r="D153" s="178"/>
      <c r="E153" s="201"/>
      <c r="F153" s="29">
        <v>43203490</v>
      </c>
      <c r="G153" s="29" t="s">
        <v>244</v>
      </c>
      <c r="H153" s="29" t="s">
        <v>12</v>
      </c>
      <c r="I153" s="29" t="s">
        <v>13</v>
      </c>
      <c r="J153" s="29"/>
      <c r="K153" s="70">
        <v>30</v>
      </c>
      <c r="L153" s="30">
        <v>2178758.75</v>
      </c>
      <c r="M153" s="31">
        <f t="shared" si="149"/>
        <v>2178758.75</v>
      </c>
      <c r="N153" s="31">
        <f t="shared" si="150"/>
        <v>21787.587500000001</v>
      </c>
      <c r="O153" s="31">
        <f t="shared" si="151"/>
        <v>217875.875</v>
      </c>
      <c r="P153" s="31">
        <f t="shared" si="152"/>
        <v>41396.416250000002</v>
      </c>
      <c r="Q153" s="31">
        <f t="shared" si="153"/>
        <v>2241942.7537500001</v>
      </c>
      <c r="R153" s="122"/>
      <c r="S153" s="122"/>
      <c r="T153" s="122"/>
      <c r="U153" s="122"/>
      <c r="V153" s="122"/>
    </row>
    <row r="154" spans="1:22" s="32" customFormat="1" ht="20.100000000000001" customHeight="1" x14ac:dyDescent="0.2">
      <c r="A154" s="172"/>
      <c r="B154" s="227"/>
      <c r="C154" s="178"/>
      <c r="D154" s="178"/>
      <c r="E154" s="201"/>
      <c r="F154" s="29">
        <v>1001164978</v>
      </c>
      <c r="G154" s="29" t="s">
        <v>245</v>
      </c>
      <c r="H154" s="29" t="s">
        <v>12</v>
      </c>
      <c r="I154" s="29" t="s">
        <v>19</v>
      </c>
      <c r="J154" s="29"/>
      <c r="K154" s="70">
        <v>30</v>
      </c>
      <c r="L154" s="30">
        <v>2178758.75</v>
      </c>
      <c r="M154" s="31">
        <f t="shared" si="149"/>
        <v>2178758.75</v>
      </c>
      <c r="N154" s="31">
        <f t="shared" si="150"/>
        <v>21787.587500000001</v>
      </c>
      <c r="O154" s="31">
        <f t="shared" si="151"/>
        <v>217875.875</v>
      </c>
      <c r="P154" s="31">
        <f t="shared" si="152"/>
        <v>41396.416250000002</v>
      </c>
      <c r="Q154" s="31">
        <f t="shared" si="153"/>
        <v>2241942.7537500001</v>
      </c>
      <c r="R154" s="122"/>
      <c r="S154" s="122"/>
      <c r="T154" s="122"/>
      <c r="U154" s="122"/>
      <c r="V154" s="122"/>
    </row>
    <row r="155" spans="1:22" s="32" customFormat="1" ht="20.100000000000001" customHeight="1" x14ac:dyDescent="0.2">
      <c r="A155" s="172"/>
      <c r="B155" s="227"/>
      <c r="C155" s="178"/>
      <c r="D155" s="178"/>
      <c r="E155" s="201"/>
      <c r="F155" s="29">
        <v>43155250</v>
      </c>
      <c r="G155" s="29" t="s">
        <v>246</v>
      </c>
      <c r="H155" s="29" t="s">
        <v>22</v>
      </c>
      <c r="I155" s="29" t="s">
        <v>55</v>
      </c>
      <c r="J155" s="29"/>
      <c r="K155" s="70">
        <v>30</v>
      </c>
      <c r="L155" s="30">
        <v>2178758.75</v>
      </c>
      <c r="M155" s="31">
        <f t="shared" si="149"/>
        <v>2178758.75</v>
      </c>
      <c r="N155" s="31">
        <f t="shared" si="150"/>
        <v>21787.587500000001</v>
      </c>
      <c r="O155" s="31">
        <f t="shared" si="151"/>
        <v>217875.875</v>
      </c>
      <c r="P155" s="31">
        <f t="shared" si="152"/>
        <v>41396.416250000002</v>
      </c>
      <c r="Q155" s="31">
        <f t="shared" si="153"/>
        <v>2241942.7537500001</v>
      </c>
      <c r="R155" s="122"/>
      <c r="S155" s="122"/>
      <c r="T155" s="122"/>
      <c r="U155" s="122"/>
      <c r="V155" s="122"/>
    </row>
    <row r="156" spans="1:22" s="32" customFormat="1" ht="20.100000000000001" customHeight="1" x14ac:dyDescent="0.2">
      <c r="A156" s="172"/>
      <c r="B156" s="227"/>
      <c r="C156" s="178"/>
      <c r="D156" s="178"/>
      <c r="E156" s="201"/>
      <c r="F156" s="29">
        <v>1036653319</v>
      </c>
      <c r="G156" s="29" t="s">
        <v>247</v>
      </c>
      <c r="H156" s="29" t="s">
        <v>12</v>
      </c>
      <c r="I156" s="29" t="s">
        <v>55</v>
      </c>
      <c r="J156" s="29"/>
      <c r="K156" s="70">
        <v>30</v>
      </c>
      <c r="L156" s="30">
        <v>2178758.75</v>
      </c>
      <c r="M156" s="31">
        <f t="shared" si="149"/>
        <v>2178758.75</v>
      </c>
      <c r="N156" s="31">
        <f t="shared" si="150"/>
        <v>21787.587500000001</v>
      </c>
      <c r="O156" s="31">
        <f t="shared" si="151"/>
        <v>217875.875</v>
      </c>
      <c r="P156" s="31">
        <f t="shared" si="152"/>
        <v>41396.416250000002</v>
      </c>
      <c r="Q156" s="31">
        <f t="shared" si="153"/>
        <v>2241942.7537500001</v>
      </c>
      <c r="R156" s="122"/>
      <c r="S156" s="122"/>
      <c r="T156" s="122"/>
      <c r="U156" s="122"/>
      <c r="V156" s="122"/>
    </row>
    <row r="157" spans="1:22" s="32" customFormat="1" ht="20.100000000000001" customHeight="1" x14ac:dyDescent="0.2">
      <c r="A157" s="172"/>
      <c r="B157" s="227"/>
      <c r="C157" s="178"/>
      <c r="D157" s="178"/>
      <c r="E157" s="201"/>
      <c r="F157" s="29">
        <v>1001988073</v>
      </c>
      <c r="G157" s="29" t="s">
        <v>248</v>
      </c>
      <c r="H157" s="29" t="s">
        <v>22</v>
      </c>
      <c r="I157" s="29" t="s">
        <v>15</v>
      </c>
      <c r="J157" s="29"/>
      <c r="K157" s="70">
        <v>30</v>
      </c>
      <c r="L157" s="30">
        <v>2178758.75</v>
      </c>
      <c r="M157" s="31">
        <f t="shared" si="149"/>
        <v>2178758.75</v>
      </c>
      <c r="N157" s="31">
        <f t="shared" si="150"/>
        <v>21787.587500000001</v>
      </c>
      <c r="O157" s="31">
        <f t="shared" si="151"/>
        <v>217875.875</v>
      </c>
      <c r="P157" s="31">
        <f t="shared" si="152"/>
        <v>41396.416250000002</v>
      </c>
      <c r="Q157" s="31">
        <f t="shared" si="153"/>
        <v>2241942.7537500001</v>
      </c>
      <c r="R157" s="122"/>
      <c r="S157" s="122"/>
      <c r="T157" s="122"/>
      <c r="U157" s="122"/>
      <c r="V157" s="122"/>
    </row>
    <row r="158" spans="1:22" s="32" customFormat="1" ht="20.100000000000001" customHeight="1" x14ac:dyDescent="0.2">
      <c r="A158" s="172"/>
      <c r="B158" s="227"/>
      <c r="C158" s="178"/>
      <c r="D158" s="178"/>
      <c r="E158" s="201"/>
      <c r="F158" s="29">
        <v>43098509</v>
      </c>
      <c r="G158" s="29" t="s">
        <v>249</v>
      </c>
      <c r="H158" s="29" t="s">
        <v>12</v>
      </c>
      <c r="I158" s="29" t="s">
        <v>13</v>
      </c>
      <c r="J158" s="29"/>
      <c r="K158" s="70">
        <v>30</v>
      </c>
      <c r="L158" s="30">
        <v>2178758.75</v>
      </c>
      <c r="M158" s="31">
        <f t="shared" si="149"/>
        <v>2178758.75</v>
      </c>
      <c r="N158" s="31">
        <f t="shared" si="150"/>
        <v>21787.587500000001</v>
      </c>
      <c r="O158" s="31">
        <f t="shared" si="151"/>
        <v>217875.875</v>
      </c>
      <c r="P158" s="31">
        <f t="shared" si="152"/>
        <v>41396.416250000002</v>
      </c>
      <c r="Q158" s="31">
        <f t="shared" si="153"/>
        <v>2241942.7537500001</v>
      </c>
      <c r="R158" s="122"/>
      <c r="S158" s="122"/>
      <c r="T158" s="122"/>
      <c r="U158" s="122"/>
      <c r="V158" s="122"/>
    </row>
    <row r="159" spans="1:22" s="32" customFormat="1" ht="20.100000000000001" customHeight="1" x14ac:dyDescent="0.2">
      <c r="A159" s="172"/>
      <c r="B159" s="227"/>
      <c r="C159" s="178"/>
      <c r="D159" s="178"/>
      <c r="E159" s="201"/>
      <c r="F159" s="29">
        <v>32351060</v>
      </c>
      <c r="G159" s="29" t="s">
        <v>251</v>
      </c>
      <c r="H159" s="29" t="s">
        <v>22</v>
      </c>
      <c r="I159" s="29" t="s">
        <v>55</v>
      </c>
      <c r="J159" s="29"/>
      <c r="K159" s="70">
        <v>30</v>
      </c>
      <c r="L159" s="30">
        <v>2178758.75</v>
      </c>
      <c r="M159" s="31">
        <f t="shared" si="149"/>
        <v>2178758.75</v>
      </c>
      <c r="N159" s="31">
        <f t="shared" si="150"/>
        <v>21787.587500000001</v>
      </c>
      <c r="O159" s="31">
        <f t="shared" si="151"/>
        <v>217875.875</v>
      </c>
      <c r="P159" s="31">
        <f t="shared" si="152"/>
        <v>41396.416250000002</v>
      </c>
      <c r="Q159" s="31">
        <f t="shared" si="153"/>
        <v>2241942.7537500001</v>
      </c>
      <c r="R159" s="122"/>
      <c r="S159" s="122"/>
      <c r="T159" s="122"/>
      <c r="U159" s="122"/>
      <c r="V159" s="122"/>
    </row>
    <row r="160" spans="1:22" s="32" customFormat="1" ht="20.100000000000001" customHeight="1" x14ac:dyDescent="0.2">
      <c r="A160" s="172"/>
      <c r="B160" s="227"/>
      <c r="C160" s="178"/>
      <c r="D160" s="178"/>
      <c r="E160" s="201"/>
      <c r="F160" s="29">
        <v>1035580673</v>
      </c>
      <c r="G160" s="29" t="s">
        <v>252</v>
      </c>
      <c r="H160" s="29" t="s">
        <v>22</v>
      </c>
      <c r="I160" s="29" t="s">
        <v>19</v>
      </c>
      <c r="J160" s="29"/>
      <c r="K160" s="70">
        <v>30</v>
      </c>
      <c r="L160" s="30">
        <v>2178758.75</v>
      </c>
      <c r="M160" s="31">
        <f t="shared" si="149"/>
        <v>2178758.75</v>
      </c>
      <c r="N160" s="31">
        <f t="shared" si="150"/>
        <v>21787.587500000001</v>
      </c>
      <c r="O160" s="31">
        <f t="shared" si="151"/>
        <v>217875.875</v>
      </c>
      <c r="P160" s="31">
        <f t="shared" si="152"/>
        <v>41396.416250000002</v>
      </c>
      <c r="Q160" s="31">
        <f t="shared" si="153"/>
        <v>2241942.7537500001</v>
      </c>
      <c r="R160" s="122"/>
      <c r="S160" s="122"/>
      <c r="T160" s="122"/>
      <c r="U160" s="122"/>
      <c r="V160" s="122"/>
    </row>
    <row r="161" spans="1:22" s="32" customFormat="1" ht="20.100000000000001" customHeight="1" x14ac:dyDescent="0.2">
      <c r="A161" s="172"/>
      <c r="B161" s="227"/>
      <c r="C161" s="178"/>
      <c r="D161" s="178"/>
      <c r="E161" s="201"/>
      <c r="F161" s="29">
        <v>1037470114</v>
      </c>
      <c r="G161" s="29" t="s">
        <v>253</v>
      </c>
      <c r="H161" s="29" t="s">
        <v>12</v>
      </c>
      <c r="I161" s="29" t="s">
        <v>19</v>
      </c>
      <c r="J161" s="29"/>
      <c r="K161" s="70">
        <v>30</v>
      </c>
      <c r="L161" s="30">
        <v>2178758.75</v>
      </c>
      <c r="M161" s="31">
        <f t="shared" si="149"/>
        <v>2178758.75</v>
      </c>
      <c r="N161" s="31">
        <f t="shared" si="150"/>
        <v>21787.587500000001</v>
      </c>
      <c r="O161" s="31">
        <f t="shared" si="151"/>
        <v>217875.875</v>
      </c>
      <c r="P161" s="31">
        <f t="shared" si="152"/>
        <v>41396.416250000002</v>
      </c>
      <c r="Q161" s="31">
        <f t="shared" si="153"/>
        <v>2241942.7537500001</v>
      </c>
      <c r="R161" s="122"/>
      <c r="S161" s="122"/>
      <c r="T161" s="122"/>
      <c r="U161" s="122"/>
      <c r="V161" s="122"/>
    </row>
    <row r="162" spans="1:22" s="32" customFormat="1" ht="20.100000000000001" customHeight="1" x14ac:dyDescent="0.2">
      <c r="A162" s="172"/>
      <c r="B162" s="227"/>
      <c r="C162" s="178"/>
      <c r="D162" s="178"/>
      <c r="E162" s="201"/>
      <c r="F162" s="29">
        <v>52005287</v>
      </c>
      <c r="G162" s="29" t="s">
        <v>406</v>
      </c>
      <c r="H162" s="29" t="s">
        <v>12</v>
      </c>
      <c r="I162" s="81">
        <v>45064</v>
      </c>
      <c r="J162" s="29"/>
      <c r="K162" s="70">
        <v>13</v>
      </c>
      <c r="L162" s="30">
        <v>2178758.75</v>
      </c>
      <c r="M162" s="31">
        <f t="shared" ref="M162" si="154">L162/30*K162</f>
        <v>944128.79166666674</v>
      </c>
      <c r="N162" s="31">
        <f t="shared" ref="N162" si="155">M162*1%</f>
        <v>9441.287916666668</v>
      </c>
      <c r="O162" s="31">
        <f t="shared" ref="O162" si="156">M162*10%</f>
        <v>94412.87916666668</v>
      </c>
      <c r="P162" s="31">
        <f t="shared" ref="P162" si="157">O162*19%</f>
        <v>17938.44704166667</v>
      </c>
      <c r="Q162" s="31">
        <f t="shared" ref="Q162" si="158">P162+N162+M162</f>
        <v>971508.52662500006</v>
      </c>
      <c r="R162" s="122"/>
      <c r="S162" s="122"/>
      <c r="T162" s="122"/>
      <c r="U162" s="122"/>
      <c r="V162" s="122"/>
    </row>
    <row r="163" spans="1:22" s="32" customFormat="1" ht="20.100000000000001" customHeight="1" x14ac:dyDescent="0.2">
      <c r="A163" s="172"/>
      <c r="B163" s="227"/>
      <c r="C163" s="178"/>
      <c r="D163" s="178"/>
      <c r="E163" s="201"/>
      <c r="F163" s="29">
        <v>43802137</v>
      </c>
      <c r="G163" s="29" t="s">
        <v>254</v>
      </c>
      <c r="H163" s="29" t="s">
        <v>22</v>
      </c>
      <c r="I163" s="29" t="s">
        <v>17</v>
      </c>
      <c r="J163" s="81">
        <v>45053</v>
      </c>
      <c r="K163" s="70">
        <v>7</v>
      </c>
      <c r="L163" s="30">
        <v>2178758.75</v>
      </c>
      <c r="M163" s="31">
        <f t="shared" si="149"/>
        <v>508377.04166666669</v>
      </c>
      <c r="N163" s="31">
        <f t="shared" si="150"/>
        <v>5083.7704166666672</v>
      </c>
      <c r="O163" s="31">
        <f t="shared" si="151"/>
        <v>50837.70416666667</v>
      </c>
      <c r="P163" s="31">
        <f t="shared" si="152"/>
        <v>9659.1637916666677</v>
      </c>
      <c r="Q163" s="31">
        <f t="shared" si="153"/>
        <v>523119.975875</v>
      </c>
      <c r="R163" s="122"/>
      <c r="S163" s="122"/>
      <c r="T163" s="122"/>
      <c r="U163" s="122"/>
      <c r="V163" s="122"/>
    </row>
    <row r="164" spans="1:22" s="32" customFormat="1" ht="20.100000000000001" customHeight="1" x14ac:dyDescent="0.2">
      <c r="A164" s="172"/>
      <c r="B164" s="227"/>
      <c r="C164" s="178"/>
      <c r="D164" s="178"/>
      <c r="E164" s="201"/>
      <c r="F164" s="29">
        <v>43876459</v>
      </c>
      <c r="G164" s="29" t="s">
        <v>255</v>
      </c>
      <c r="H164" s="29" t="s">
        <v>22</v>
      </c>
      <c r="I164" s="29" t="s">
        <v>17</v>
      </c>
      <c r="J164" s="29"/>
      <c r="K164" s="70">
        <v>30</v>
      </c>
      <c r="L164" s="30">
        <v>2178758.75</v>
      </c>
      <c r="M164" s="31">
        <f t="shared" si="149"/>
        <v>2178758.75</v>
      </c>
      <c r="N164" s="31">
        <f t="shared" si="150"/>
        <v>21787.587500000001</v>
      </c>
      <c r="O164" s="31">
        <f t="shared" si="151"/>
        <v>217875.875</v>
      </c>
      <c r="P164" s="31">
        <f t="shared" si="152"/>
        <v>41396.416250000002</v>
      </c>
      <c r="Q164" s="31">
        <f t="shared" si="153"/>
        <v>2241942.7537500001</v>
      </c>
      <c r="R164" s="122"/>
      <c r="S164" s="122"/>
      <c r="T164" s="122"/>
      <c r="U164" s="122"/>
      <c r="V164" s="122"/>
    </row>
    <row r="165" spans="1:22" s="32" customFormat="1" ht="20.100000000000001" customHeight="1" x14ac:dyDescent="0.2">
      <c r="A165" s="172"/>
      <c r="B165" s="227"/>
      <c r="C165" s="178"/>
      <c r="D165" s="178"/>
      <c r="E165" s="201"/>
      <c r="F165" s="29">
        <v>43634169</v>
      </c>
      <c r="G165" s="29" t="s">
        <v>256</v>
      </c>
      <c r="H165" s="29" t="s">
        <v>22</v>
      </c>
      <c r="I165" s="29" t="s">
        <v>17</v>
      </c>
      <c r="J165" s="29"/>
      <c r="K165" s="70">
        <v>30</v>
      </c>
      <c r="L165" s="30">
        <v>2178758.75</v>
      </c>
      <c r="M165" s="31">
        <f t="shared" si="149"/>
        <v>2178758.75</v>
      </c>
      <c r="N165" s="31">
        <f t="shared" si="150"/>
        <v>21787.587500000001</v>
      </c>
      <c r="O165" s="31">
        <f t="shared" si="151"/>
        <v>217875.875</v>
      </c>
      <c r="P165" s="31">
        <f t="shared" si="152"/>
        <v>41396.416250000002</v>
      </c>
      <c r="Q165" s="31">
        <f t="shared" si="153"/>
        <v>2241942.7537500001</v>
      </c>
      <c r="R165" s="122"/>
      <c r="S165" s="122"/>
      <c r="T165" s="122"/>
      <c r="U165" s="122"/>
      <c r="V165" s="122"/>
    </row>
    <row r="166" spans="1:22" s="32" customFormat="1" x14ac:dyDescent="0.2">
      <c r="A166" s="172"/>
      <c r="B166" s="227"/>
      <c r="C166" s="178"/>
      <c r="D166" s="178"/>
      <c r="E166" s="201"/>
      <c r="F166" s="29">
        <v>1000645796</v>
      </c>
      <c r="G166" s="29" t="s">
        <v>257</v>
      </c>
      <c r="H166" s="29" t="s">
        <v>22</v>
      </c>
      <c r="I166" s="29" t="s">
        <v>17</v>
      </c>
      <c r="J166" s="81">
        <v>45062</v>
      </c>
      <c r="K166" s="70">
        <v>16</v>
      </c>
      <c r="L166" s="30">
        <v>2178758.75</v>
      </c>
      <c r="M166" s="31">
        <f t="shared" si="149"/>
        <v>1162004.6666666667</v>
      </c>
      <c r="N166" s="31">
        <f t="shared" si="150"/>
        <v>11620.046666666667</v>
      </c>
      <c r="O166" s="31">
        <f t="shared" si="151"/>
        <v>116200.46666666667</v>
      </c>
      <c r="P166" s="31">
        <f t="shared" si="152"/>
        <v>22078.08866666667</v>
      </c>
      <c r="Q166" s="31">
        <f t="shared" si="153"/>
        <v>1195702.8020000001</v>
      </c>
      <c r="R166" s="122"/>
      <c r="S166" s="122"/>
      <c r="T166" s="122"/>
      <c r="U166" s="122"/>
      <c r="V166" s="122"/>
    </row>
    <row r="167" spans="1:22" s="32" customFormat="1" ht="20.100000000000001" customHeight="1" x14ac:dyDescent="0.2">
      <c r="A167" s="173"/>
      <c r="B167" s="187"/>
      <c r="C167" s="179"/>
      <c r="D167" s="179"/>
      <c r="E167" s="201"/>
      <c r="F167" s="29">
        <v>43323206</v>
      </c>
      <c r="G167" s="29" t="s">
        <v>258</v>
      </c>
      <c r="H167" s="29" t="s">
        <v>22</v>
      </c>
      <c r="I167" s="29" t="s">
        <v>133</v>
      </c>
      <c r="J167" s="29"/>
      <c r="K167" s="70">
        <v>30</v>
      </c>
      <c r="L167" s="30">
        <v>2178758.75</v>
      </c>
      <c r="M167" s="31">
        <f t="shared" si="149"/>
        <v>2178758.75</v>
      </c>
      <c r="N167" s="31">
        <f t="shared" si="150"/>
        <v>21787.587500000001</v>
      </c>
      <c r="O167" s="31">
        <f t="shared" si="151"/>
        <v>217875.875</v>
      </c>
      <c r="P167" s="31">
        <f t="shared" si="152"/>
        <v>41396.416250000002</v>
      </c>
      <c r="Q167" s="31">
        <f t="shared" si="153"/>
        <v>2241942.7537500001</v>
      </c>
      <c r="R167" s="120"/>
      <c r="S167" s="120"/>
      <c r="T167" s="120"/>
      <c r="U167" s="120"/>
      <c r="V167" s="120"/>
    </row>
    <row r="168" spans="1:22" s="18" customFormat="1" ht="20.100000000000001" customHeight="1" x14ac:dyDescent="0.2">
      <c r="A168" s="226" t="s">
        <v>259</v>
      </c>
      <c r="B168" s="202" t="s">
        <v>260</v>
      </c>
      <c r="C168" s="203">
        <v>17</v>
      </c>
      <c r="D168" s="155" t="s">
        <v>239</v>
      </c>
      <c r="E168" s="201"/>
      <c r="F168" s="14">
        <v>1017143282</v>
      </c>
      <c r="G168" s="14" t="s">
        <v>364</v>
      </c>
      <c r="H168" s="14" t="s">
        <v>22</v>
      </c>
      <c r="I168" s="14" t="s">
        <v>17</v>
      </c>
      <c r="J168" s="14"/>
      <c r="K168" s="73">
        <v>30</v>
      </c>
      <c r="L168" s="16">
        <v>2178758.75</v>
      </c>
      <c r="M168" s="17">
        <f t="shared" si="149"/>
        <v>2178758.75</v>
      </c>
      <c r="N168" s="17">
        <f t="shared" si="150"/>
        <v>21787.587500000001</v>
      </c>
      <c r="O168" s="17">
        <f t="shared" si="151"/>
        <v>217875.875</v>
      </c>
      <c r="P168" s="17">
        <f t="shared" si="152"/>
        <v>41396.416250000002</v>
      </c>
      <c r="Q168" s="17">
        <f t="shared" si="153"/>
        <v>2241942.7537500001</v>
      </c>
      <c r="R168" s="131">
        <f>SUM(M168:M184)</f>
        <v>35473815.437000006</v>
      </c>
      <c r="S168" s="131">
        <f>R168*1%</f>
        <v>354738.15437000006</v>
      </c>
      <c r="T168" s="131">
        <f>R168*10%</f>
        <v>3547381.5437000007</v>
      </c>
      <c r="U168" s="131">
        <f>T168*19%</f>
        <v>674002.49330300011</v>
      </c>
      <c r="V168" s="131">
        <f>U168+S168+R168</f>
        <v>36502556.08467301</v>
      </c>
    </row>
    <row r="169" spans="1:22" s="18" customFormat="1" ht="29.25" customHeight="1" x14ac:dyDescent="0.2">
      <c r="A169" s="226"/>
      <c r="B169" s="202"/>
      <c r="C169" s="203"/>
      <c r="D169" s="155"/>
      <c r="E169" s="201"/>
      <c r="F169" s="14">
        <v>43546897</v>
      </c>
      <c r="G169" s="14" t="s">
        <v>261</v>
      </c>
      <c r="H169" s="14" t="s">
        <v>22</v>
      </c>
      <c r="I169" s="14" t="s">
        <v>262</v>
      </c>
      <c r="J169" s="14"/>
      <c r="K169" s="73">
        <v>30</v>
      </c>
      <c r="L169" s="16">
        <v>2178758.75</v>
      </c>
      <c r="M169" s="17">
        <f t="shared" si="149"/>
        <v>2178758.75</v>
      </c>
      <c r="N169" s="17">
        <f t="shared" si="150"/>
        <v>21787.587500000001</v>
      </c>
      <c r="O169" s="17">
        <f t="shared" si="151"/>
        <v>217875.875</v>
      </c>
      <c r="P169" s="17">
        <f t="shared" si="152"/>
        <v>41396.416250000002</v>
      </c>
      <c r="Q169" s="17">
        <f t="shared" si="153"/>
        <v>2241942.7537500001</v>
      </c>
      <c r="R169" s="132"/>
      <c r="S169" s="132"/>
      <c r="T169" s="132"/>
      <c r="U169" s="132"/>
      <c r="V169" s="132"/>
    </row>
    <row r="170" spans="1:22" s="18" customFormat="1" ht="28.5" customHeight="1" x14ac:dyDescent="0.2">
      <c r="A170" s="226"/>
      <c r="B170" s="202"/>
      <c r="C170" s="203"/>
      <c r="D170" s="155"/>
      <c r="E170" s="201"/>
      <c r="F170" s="14">
        <v>8060482</v>
      </c>
      <c r="G170" s="14" t="s">
        <v>263</v>
      </c>
      <c r="H170" s="15" t="s">
        <v>32</v>
      </c>
      <c r="I170" s="14" t="s">
        <v>17</v>
      </c>
      <c r="J170" s="14"/>
      <c r="K170" s="73">
        <v>30</v>
      </c>
      <c r="L170" s="16">
        <v>2108158.42</v>
      </c>
      <c r="M170" s="17">
        <f t="shared" si="149"/>
        <v>2108158.42</v>
      </c>
      <c r="N170" s="17">
        <f t="shared" si="150"/>
        <v>21081.584200000001</v>
      </c>
      <c r="O170" s="17">
        <f t="shared" si="151"/>
        <v>210815.842</v>
      </c>
      <c r="P170" s="17">
        <f t="shared" si="152"/>
        <v>40055.009980000003</v>
      </c>
      <c r="Q170" s="17">
        <f t="shared" si="153"/>
        <v>2169295.0141799999</v>
      </c>
      <c r="R170" s="132"/>
      <c r="S170" s="132"/>
      <c r="T170" s="132"/>
      <c r="U170" s="132"/>
      <c r="V170" s="132"/>
    </row>
    <row r="171" spans="1:22" s="18" customFormat="1" ht="20.100000000000001" customHeight="1" x14ac:dyDescent="0.2">
      <c r="A171" s="226"/>
      <c r="B171" s="202"/>
      <c r="C171" s="203"/>
      <c r="D171" s="155"/>
      <c r="E171" s="201"/>
      <c r="F171" s="14">
        <v>1146439902</v>
      </c>
      <c r="G171" s="14" t="s">
        <v>264</v>
      </c>
      <c r="H171" s="15" t="s">
        <v>32</v>
      </c>
      <c r="I171" s="14" t="s">
        <v>17</v>
      </c>
      <c r="J171" s="14"/>
      <c r="K171" s="73">
        <v>30</v>
      </c>
      <c r="L171" s="16">
        <v>2108158.42</v>
      </c>
      <c r="M171" s="17">
        <f t="shared" si="149"/>
        <v>2108158.42</v>
      </c>
      <c r="N171" s="17">
        <f t="shared" si="150"/>
        <v>21081.584200000001</v>
      </c>
      <c r="O171" s="17">
        <f t="shared" si="151"/>
        <v>210815.842</v>
      </c>
      <c r="P171" s="17">
        <f t="shared" si="152"/>
        <v>40055.009980000003</v>
      </c>
      <c r="Q171" s="17">
        <f t="shared" si="153"/>
        <v>2169295.0141799999</v>
      </c>
      <c r="R171" s="132"/>
      <c r="S171" s="132"/>
      <c r="T171" s="132"/>
      <c r="U171" s="132"/>
      <c r="V171" s="132"/>
    </row>
    <row r="172" spans="1:22" s="18" customFormat="1" ht="20.100000000000001" customHeight="1" x14ac:dyDescent="0.2">
      <c r="A172" s="226"/>
      <c r="B172" s="202"/>
      <c r="C172" s="203"/>
      <c r="D172" s="155"/>
      <c r="E172" s="201"/>
      <c r="F172" s="14">
        <v>42152131</v>
      </c>
      <c r="G172" s="14" t="s">
        <v>265</v>
      </c>
      <c r="H172" s="14" t="s">
        <v>12</v>
      </c>
      <c r="I172" s="14" t="s">
        <v>74</v>
      </c>
      <c r="J172" s="14"/>
      <c r="K172" s="73">
        <v>30</v>
      </c>
      <c r="L172" s="16">
        <v>2178758.75</v>
      </c>
      <c r="M172" s="17">
        <f t="shared" ref="M172:M177" si="159">L172/30*K172</f>
        <v>2178758.75</v>
      </c>
      <c r="N172" s="17">
        <f t="shared" ref="N172:N177" si="160">M172*1%</f>
        <v>21787.587500000001</v>
      </c>
      <c r="O172" s="17">
        <f t="shared" ref="O172:O177" si="161">M172*10%</f>
        <v>217875.875</v>
      </c>
      <c r="P172" s="17">
        <f t="shared" ref="P172:P177" si="162">O172*19%</f>
        <v>41396.416250000002</v>
      </c>
      <c r="Q172" s="17">
        <f t="shared" ref="Q172:Q177" si="163">P172+N172+M172</f>
        <v>2241942.7537500001</v>
      </c>
      <c r="R172" s="132"/>
      <c r="S172" s="132"/>
      <c r="T172" s="132"/>
      <c r="U172" s="132"/>
      <c r="V172" s="132"/>
    </row>
    <row r="173" spans="1:22" s="18" customFormat="1" ht="20.100000000000001" customHeight="1" x14ac:dyDescent="0.2">
      <c r="A173" s="226"/>
      <c r="B173" s="202"/>
      <c r="C173" s="203"/>
      <c r="D173" s="155"/>
      <c r="E173" s="201"/>
      <c r="F173" s="14">
        <v>43811354</v>
      </c>
      <c r="G173" s="14" t="s">
        <v>266</v>
      </c>
      <c r="H173" s="14" t="s">
        <v>22</v>
      </c>
      <c r="I173" s="14" t="s">
        <v>74</v>
      </c>
      <c r="J173" s="14"/>
      <c r="K173" s="73">
        <v>30</v>
      </c>
      <c r="L173" s="16">
        <v>2178758.75</v>
      </c>
      <c r="M173" s="17">
        <f t="shared" si="159"/>
        <v>2178758.75</v>
      </c>
      <c r="N173" s="17">
        <f t="shared" si="160"/>
        <v>21787.587500000001</v>
      </c>
      <c r="O173" s="17">
        <f t="shared" si="161"/>
        <v>217875.875</v>
      </c>
      <c r="P173" s="17">
        <f t="shared" si="162"/>
        <v>41396.416250000002</v>
      </c>
      <c r="Q173" s="17">
        <f t="shared" si="163"/>
        <v>2241942.7537500001</v>
      </c>
      <c r="R173" s="132"/>
      <c r="S173" s="132"/>
      <c r="T173" s="132"/>
      <c r="U173" s="132"/>
      <c r="V173" s="132"/>
    </row>
    <row r="174" spans="1:22" s="18" customFormat="1" ht="20.100000000000001" customHeight="1" x14ac:dyDescent="0.2">
      <c r="A174" s="226"/>
      <c r="B174" s="202"/>
      <c r="C174" s="203"/>
      <c r="D174" s="155"/>
      <c r="E174" s="201"/>
      <c r="F174" s="14">
        <v>1001469597</v>
      </c>
      <c r="G174" s="14" t="s">
        <v>267</v>
      </c>
      <c r="H174" s="14" t="s">
        <v>22</v>
      </c>
      <c r="I174" s="14" t="s">
        <v>74</v>
      </c>
      <c r="J174" s="48">
        <v>45069</v>
      </c>
      <c r="K174" s="73">
        <v>23</v>
      </c>
      <c r="L174" s="16">
        <v>2178758.75</v>
      </c>
      <c r="M174" s="17">
        <f t="shared" si="159"/>
        <v>1670381.7083333335</v>
      </c>
      <c r="N174" s="17">
        <f t="shared" si="160"/>
        <v>16703.817083333335</v>
      </c>
      <c r="O174" s="17">
        <f t="shared" si="161"/>
        <v>167038.17083333337</v>
      </c>
      <c r="P174" s="17">
        <f t="shared" si="162"/>
        <v>31737.25245833334</v>
      </c>
      <c r="Q174" s="17">
        <f t="shared" si="163"/>
        <v>1718822.7778750001</v>
      </c>
      <c r="R174" s="132"/>
      <c r="S174" s="132"/>
      <c r="T174" s="132"/>
      <c r="U174" s="132"/>
      <c r="V174" s="132"/>
    </row>
    <row r="175" spans="1:22" s="18" customFormat="1" ht="20.100000000000001" customHeight="1" x14ac:dyDescent="0.2">
      <c r="A175" s="226"/>
      <c r="B175" s="202"/>
      <c r="C175" s="203"/>
      <c r="D175" s="155"/>
      <c r="E175" s="201"/>
      <c r="F175" s="14">
        <v>1020401366</v>
      </c>
      <c r="G175" s="14" t="s">
        <v>268</v>
      </c>
      <c r="H175" s="14" t="s">
        <v>22</v>
      </c>
      <c r="I175" s="14" t="s">
        <v>43</v>
      </c>
      <c r="J175" s="14"/>
      <c r="K175" s="73">
        <v>30</v>
      </c>
      <c r="L175" s="16">
        <v>2178758.75</v>
      </c>
      <c r="M175" s="17">
        <f t="shared" si="159"/>
        <v>2178758.75</v>
      </c>
      <c r="N175" s="17">
        <f t="shared" si="160"/>
        <v>21787.587500000001</v>
      </c>
      <c r="O175" s="17">
        <f t="shared" si="161"/>
        <v>217875.875</v>
      </c>
      <c r="P175" s="17">
        <f t="shared" si="162"/>
        <v>41396.416250000002</v>
      </c>
      <c r="Q175" s="17">
        <f t="shared" si="163"/>
        <v>2241942.7537500001</v>
      </c>
      <c r="R175" s="132"/>
      <c r="S175" s="132"/>
      <c r="T175" s="132"/>
      <c r="U175" s="132"/>
      <c r="V175" s="132"/>
    </row>
    <row r="176" spans="1:22" s="18" customFormat="1" ht="20.100000000000001" customHeight="1" x14ac:dyDescent="0.2">
      <c r="A176" s="226"/>
      <c r="B176" s="202"/>
      <c r="C176" s="203"/>
      <c r="D176" s="155"/>
      <c r="E176" s="201"/>
      <c r="F176" s="14">
        <v>1035880219</v>
      </c>
      <c r="G176" s="14" t="s">
        <v>269</v>
      </c>
      <c r="H176" s="15" t="s">
        <v>32</v>
      </c>
      <c r="I176" s="14" t="s">
        <v>43</v>
      </c>
      <c r="J176" s="48">
        <v>45069</v>
      </c>
      <c r="K176" s="73">
        <v>23</v>
      </c>
      <c r="L176" s="16">
        <v>2108158.42</v>
      </c>
      <c r="M176" s="17">
        <f t="shared" si="159"/>
        <v>1616254.7886666665</v>
      </c>
      <c r="N176" s="17">
        <f t="shared" si="160"/>
        <v>16162.547886666665</v>
      </c>
      <c r="O176" s="17">
        <f t="shared" si="161"/>
        <v>161625.47886666667</v>
      </c>
      <c r="P176" s="17">
        <f t="shared" si="162"/>
        <v>30708.840984666669</v>
      </c>
      <c r="Q176" s="17">
        <f t="shared" si="163"/>
        <v>1663126.1775379998</v>
      </c>
      <c r="R176" s="132"/>
      <c r="S176" s="132"/>
      <c r="T176" s="132"/>
      <c r="U176" s="132"/>
      <c r="V176" s="132"/>
    </row>
    <row r="177" spans="1:22" s="18" customFormat="1" ht="20.100000000000001" customHeight="1" x14ac:dyDescent="0.2">
      <c r="A177" s="226"/>
      <c r="B177" s="202"/>
      <c r="C177" s="203"/>
      <c r="D177" s="155"/>
      <c r="E177" s="201"/>
      <c r="F177" s="14">
        <v>1047231916</v>
      </c>
      <c r="G177" s="14" t="s">
        <v>270</v>
      </c>
      <c r="H177" s="14" t="s">
        <v>22</v>
      </c>
      <c r="I177" s="14" t="s">
        <v>43</v>
      </c>
      <c r="J177" s="14"/>
      <c r="K177" s="87">
        <v>30</v>
      </c>
      <c r="L177" s="16">
        <v>2178758.75</v>
      </c>
      <c r="M177" s="17">
        <f t="shared" si="159"/>
        <v>2178758.75</v>
      </c>
      <c r="N177" s="17">
        <f t="shared" si="160"/>
        <v>21787.587500000001</v>
      </c>
      <c r="O177" s="17">
        <f t="shared" si="161"/>
        <v>217875.875</v>
      </c>
      <c r="P177" s="17">
        <f t="shared" si="162"/>
        <v>41396.416250000002</v>
      </c>
      <c r="Q177" s="17">
        <f t="shared" si="163"/>
        <v>2241942.7537500001</v>
      </c>
      <c r="R177" s="132"/>
      <c r="S177" s="132"/>
      <c r="T177" s="132"/>
      <c r="U177" s="132"/>
      <c r="V177" s="132"/>
    </row>
    <row r="178" spans="1:22" s="18" customFormat="1" ht="20.100000000000001" customHeight="1" x14ac:dyDescent="0.2">
      <c r="A178" s="226"/>
      <c r="B178" s="202"/>
      <c r="C178" s="203"/>
      <c r="D178" s="155"/>
      <c r="E178" s="201"/>
      <c r="F178" s="14">
        <v>1015278304</v>
      </c>
      <c r="G178" s="14" t="s">
        <v>397</v>
      </c>
      <c r="H178" s="14" t="s">
        <v>22</v>
      </c>
      <c r="I178" s="48">
        <v>45017</v>
      </c>
      <c r="J178" s="14"/>
      <c r="K178" s="73">
        <v>30</v>
      </c>
      <c r="L178" s="16">
        <v>2178758.75</v>
      </c>
      <c r="M178" s="17">
        <f>L178/30*K178</f>
        <v>2178758.75</v>
      </c>
      <c r="N178" s="17">
        <f>M178*1%</f>
        <v>21787.587500000001</v>
      </c>
      <c r="O178" s="17">
        <f>M178*10%</f>
        <v>217875.875</v>
      </c>
      <c r="P178" s="17">
        <f>O178*19%</f>
        <v>41396.416250000002</v>
      </c>
      <c r="Q178" s="17">
        <f>P178+N178+M178</f>
        <v>2241942.7537500001</v>
      </c>
      <c r="R178" s="132"/>
      <c r="S178" s="132"/>
      <c r="T178" s="132"/>
      <c r="U178" s="132"/>
      <c r="V178" s="132"/>
    </row>
    <row r="179" spans="1:22" s="18" customFormat="1" ht="20.100000000000001" customHeight="1" x14ac:dyDescent="0.2">
      <c r="A179" s="226"/>
      <c r="B179" s="202"/>
      <c r="C179" s="203"/>
      <c r="D179" s="155"/>
      <c r="E179" s="201"/>
      <c r="F179" s="14">
        <v>1033177599</v>
      </c>
      <c r="G179" s="14" t="s">
        <v>271</v>
      </c>
      <c r="H179" s="15" t="s">
        <v>32</v>
      </c>
      <c r="I179" s="14" t="s">
        <v>77</v>
      </c>
      <c r="J179" s="14"/>
      <c r="K179" s="73">
        <v>30</v>
      </c>
      <c r="L179" s="16">
        <v>2108158.42</v>
      </c>
      <c r="M179" s="17">
        <f t="shared" ref="M179:M184" si="164">L179/30*K179</f>
        <v>2108158.42</v>
      </c>
      <c r="N179" s="17">
        <f t="shared" ref="N179:N184" si="165">M179*1%</f>
        <v>21081.584200000001</v>
      </c>
      <c r="O179" s="17">
        <f t="shared" ref="O179:O184" si="166">M179*10%</f>
        <v>210815.842</v>
      </c>
      <c r="P179" s="17">
        <f t="shared" ref="P179:P184" si="167">O179*19%</f>
        <v>40055.009980000003</v>
      </c>
      <c r="Q179" s="17">
        <f t="shared" ref="Q179:Q184" si="168">P179+N179+M179</f>
        <v>2169295.0141799999</v>
      </c>
      <c r="R179" s="132"/>
      <c r="S179" s="132"/>
      <c r="T179" s="132"/>
      <c r="U179" s="132"/>
      <c r="V179" s="132"/>
    </row>
    <row r="180" spans="1:22" s="18" customFormat="1" ht="20.100000000000001" customHeight="1" x14ac:dyDescent="0.2">
      <c r="A180" s="226"/>
      <c r="B180" s="202"/>
      <c r="C180" s="203"/>
      <c r="D180" s="155"/>
      <c r="E180" s="201"/>
      <c r="F180" s="14">
        <v>32207075</v>
      </c>
      <c r="G180" s="14" t="s">
        <v>250</v>
      </c>
      <c r="H180" s="14" t="s">
        <v>22</v>
      </c>
      <c r="I180" s="14" t="s">
        <v>19</v>
      </c>
      <c r="J180" s="14"/>
      <c r="K180" s="73">
        <v>30</v>
      </c>
      <c r="L180" s="16">
        <v>2178758.75</v>
      </c>
      <c r="M180" s="17">
        <f>L180/30*K180</f>
        <v>2178758.75</v>
      </c>
      <c r="N180" s="17">
        <f>M180*1%</f>
        <v>21787.587500000001</v>
      </c>
      <c r="O180" s="17">
        <f>M180*10%</f>
        <v>217875.875</v>
      </c>
      <c r="P180" s="17">
        <f>O180*19%</f>
        <v>41396.416250000002</v>
      </c>
      <c r="Q180" s="17">
        <f>P180+N180+M180</f>
        <v>2241942.7537500001</v>
      </c>
      <c r="R180" s="132"/>
      <c r="S180" s="132"/>
      <c r="T180" s="132"/>
      <c r="U180" s="132"/>
      <c r="V180" s="132"/>
    </row>
    <row r="181" spans="1:22" s="18" customFormat="1" ht="20.100000000000001" customHeight="1" x14ac:dyDescent="0.2">
      <c r="A181" s="226"/>
      <c r="B181" s="202"/>
      <c r="C181" s="203"/>
      <c r="D181" s="155"/>
      <c r="E181" s="201"/>
      <c r="F181" s="14">
        <v>71385568</v>
      </c>
      <c r="G181" s="14" t="s">
        <v>272</v>
      </c>
      <c r="H181" s="15" t="s">
        <v>32</v>
      </c>
      <c r="I181" s="14" t="s">
        <v>77</v>
      </c>
      <c r="J181" s="14"/>
      <c r="K181" s="73">
        <v>30</v>
      </c>
      <c r="L181" s="16">
        <v>2108158.42</v>
      </c>
      <c r="M181" s="17">
        <f t="shared" si="164"/>
        <v>2108158.42</v>
      </c>
      <c r="N181" s="17">
        <f t="shared" si="165"/>
        <v>21081.584200000001</v>
      </c>
      <c r="O181" s="17">
        <f t="shared" si="166"/>
        <v>210815.842</v>
      </c>
      <c r="P181" s="17">
        <f t="shared" si="167"/>
        <v>40055.009980000003</v>
      </c>
      <c r="Q181" s="17">
        <f t="shared" si="168"/>
        <v>2169295.0141799999</v>
      </c>
      <c r="R181" s="132"/>
      <c r="S181" s="132"/>
      <c r="T181" s="132"/>
      <c r="U181" s="132"/>
      <c r="V181" s="132"/>
    </row>
    <row r="182" spans="1:22" s="18" customFormat="1" ht="20.100000000000001" customHeight="1" x14ac:dyDescent="0.2">
      <c r="A182" s="226"/>
      <c r="B182" s="202"/>
      <c r="C182" s="203"/>
      <c r="D182" s="155"/>
      <c r="E182" s="201"/>
      <c r="F182" s="14">
        <v>98590933</v>
      </c>
      <c r="G182" s="14" t="s">
        <v>273</v>
      </c>
      <c r="H182" s="15" t="s">
        <v>32</v>
      </c>
      <c r="I182" s="14" t="s">
        <v>77</v>
      </c>
      <c r="J182" s="14"/>
      <c r="K182" s="73">
        <v>30</v>
      </c>
      <c r="L182" s="16">
        <v>2108158.42</v>
      </c>
      <c r="M182" s="17">
        <f t="shared" si="164"/>
        <v>2108158.42</v>
      </c>
      <c r="N182" s="17">
        <f t="shared" si="165"/>
        <v>21081.584200000001</v>
      </c>
      <c r="O182" s="17">
        <f t="shared" si="166"/>
        <v>210815.842</v>
      </c>
      <c r="P182" s="17">
        <f t="shared" si="167"/>
        <v>40055.009980000003</v>
      </c>
      <c r="Q182" s="17">
        <f t="shared" si="168"/>
        <v>2169295.0141799999</v>
      </c>
      <c r="R182" s="132"/>
      <c r="S182" s="132"/>
      <c r="T182" s="132"/>
      <c r="U182" s="132"/>
      <c r="V182" s="132"/>
    </row>
    <row r="183" spans="1:22" s="18" customFormat="1" ht="20.100000000000001" customHeight="1" x14ac:dyDescent="0.2">
      <c r="A183" s="226"/>
      <c r="B183" s="202"/>
      <c r="C183" s="203"/>
      <c r="D183" s="155"/>
      <c r="E183" s="201"/>
      <c r="F183" s="14">
        <v>71313321</v>
      </c>
      <c r="G183" s="14" t="s">
        <v>274</v>
      </c>
      <c r="H183" s="15" t="s">
        <v>32</v>
      </c>
      <c r="I183" s="14" t="s">
        <v>77</v>
      </c>
      <c r="J183" s="14"/>
      <c r="K183" s="73">
        <v>30</v>
      </c>
      <c r="L183" s="16">
        <v>2108158.42</v>
      </c>
      <c r="M183" s="17">
        <f t="shared" si="164"/>
        <v>2108158.42</v>
      </c>
      <c r="N183" s="17">
        <f t="shared" si="165"/>
        <v>21081.584200000001</v>
      </c>
      <c r="O183" s="17">
        <f t="shared" si="166"/>
        <v>210815.842</v>
      </c>
      <c r="P183" s="17">
        <f t="shared" si="167"/>
        <v>40055.009980000003</v>
      </c>
      <c r="Q183" s="17">
        <f t="shared" si="168"/>
        <v>2169295.0141799999</v>
      </c>
      <c r="R183" s="132"/>
      <c r="S183" s="132"/>
      <c r="T183" s="132"/>
      <c r="U183" s="132"/>
      <c r="V183" s="132"/>
    </row>
    <row r="184" spans="1:22" s="18" customFormat="1" ht="20.100000000000001" customHeight="1" x14ac:dyDescent="0.2">
      <c r="A184" s="226"/>
      <c r="B184" s="202"/>
      <c r="C184" s="203"/>
      <c r="D184" s="155"/>
      <c r="E184" s="201"/>
      <c r="F184" s="14">
        <v>1002184482</v>
      </c>
      <c r="G184" s="14" t="s">
        <v>275</v>
      </c>
      <c r="H184" s="15" t="s">
        <v>32</v>
      </c>
      <c r="I184" s="14" t="s">
        <v>77</v>
      </c>
      <c r="J184" s="14"/>
      <c r="K184" s="73">
        <v>30</v>
      </c>
      <c r="L184" s="16">
        <v>2108158.42</v>
      </c>
      <c r="M184" s="17">
        <f t="shared" si="164"/>
        <v>2108158.42</v>
      </c>
      <c r="N184" s="17">
        <f t="shared" si="165"/>
        <v>21081.584200000001</v>
      </c>
      <c r="O184" s="17">
        <f t="shared" si="166"/>
        <v>210815.842</v>
      </c>
      <c r="P184" s="17">
        <f t="shared" si="167"/>
        <v>40055.009980000003</v>
      </c>
      <c r="Q184" s="17">
        <f t="shared" si="168"/>
        <v>2169295.0141799999</v>
      </c>
      <c r="R184" s="133"/>
      <c r="S184" s="133"/>
      <c r="T184" s="133"/>
      <c r="U184" s="133"/>
      <c r="V184" s="133"/>
    </row>
    <row r="185" spans="1:22" s="43" customFormat="1" ht="25.5" customHeight="1" x14ac:dyDescent="0.2">
      <c r="A185" s="163" t="s">
        <v>276</v>
      </c>
      <c r="B185" s="221" t="s">
        <v>277</v>
      </c>
      <c r="C185" s="165">
        <v>2</v>
      </c>
      <c r="D185" s="221" t="s">
        <v>278</v>
      </c>
      <c r="E185" s="164" t="s">
        <v>279</v>
      </c>
      <c r="F185" s="39">
        <v>43627644</v>
      </c>
      <c r="G185" s="39" t="s">
        <v>280</v>
      </c>
      <c r="H185" s="39" t="s">
        <v>22</v>
      </c>
      <c r="I185" s="39" t="s">
        <v>19</v>
      </c>
      <c r="J185" s="39"/>
      <c r="K185" s="74">
        <v>30</v>
      </c>
      <c r="L185" s="41">
        <v>2178758.75</v>
      </c>
      <c r="M185" s="42">
        <f>L185/30*K185</f>
        <v>2178758.75</v>
      </c>
      <c r="N185" s="42">
        <f>M185*1%</f>
        <v>21787.587500000001</v>
      </c>
      <c r="O185" s="42">
        <f>M185*10%</f>
        <v>217875.875</v>
      </c>
      <c r="P185" s="42">
        <f>O185*19%</f>
        <v>41396.416250000002</v>
      </c>
      <c r="Q185" s="42">
        <f>P185+N185+M185</f>
        <v>2241942.7537500001</v>
      </c>
      <c r="R185" s="137">
        <f>SUM(M185:M186)</f>
        <v>4286917.17</v>
      </c>
      <c r="S185" s="137">
        <f>R185*1%</f>
        <v>42869.171699999999</v>
      </c>
      <c r="T185" s="137">
        <f>R185*10%</f>
        <v>428691.717</v>
      </c>
      <c r="U185" s="137">
        <f>T185*19%</f>
        <v>81451.426229999997</v>
      </c>
      <c r="V185" s="137">
        <f>U185+S185+R185</f>
        <v>4411237.7679300001</v>
      </c>
    </row>
    <row r="186" spans="1:22" s="43" customFormat="1" ht="22.5" customHeight="1" x14ac:dyDescent="0.2">
      <c r="A186" s="163"/>
      <c r="B186" s="221"/>
      <c r="C186" s="165"/>
      <c r="D186" s="221"/>
      <c r="E186" s="164"/>
      <c r="F186" s="39">
        <v>1193201947</v>
      </c>
      <c r="G186" s="39" t="s">
        <v>281</v>
      </c>
      <c r="H186" s="40" t="s">
        <v>32</v>
      </c>
      <c r="I186" s="39" t="s">
        <v>19</v>
      </c>
      <c r="J186" s="39"/>
      <c r="K186" s="74">
        <v>30</v>
      </c>
      <c r="L186" s="41">
        <v>2108158.42</v>
      </c>
      <c r="M186" s="42">
        <f>L186/30*K186</f>
        <v>2108158.42</v>
      </c>
      <c r="N186" s="42">
        <f>M186*1%</f>
        <v>21081.584200000001</v>
      </c>
      <c r="O186" s="42">
        <f>M186*10%</f>
        <v>210815.842</v>
      </c>
      <c r="P186" s="42">
        <f>O186*19%</f>
        <v>40055.009980000003</v>
      </c>
      <c r="Q186" s="42">
        <f>P186+N186+M186</f>
        <v>2169295.0141799999</v>
      </c>
      <c r="R186" s="138"/>
      <c r="S186" s="138"/>
      <c r="T186" s="138"/>
      <c r="U186" s="138"/>
      <c r="V186" s="138"/>
    </row>
    <row r="187" spans="1:22" s="47" customFormat="1" ht="22.5" customHeight="1" x14ac:dyDescent="0.2">
      <c r="A187" s="191" t="s">
        <v>282</v>
      </c>
      <c r="B187" s="219" t="s">
        <v>283</v>
      </c>
      <c r="C187" s="220">
        <v>2</v>
      </c>
      <c r="D187" s="219" t="s">
        <v>284</v>
      </c>
      <c r="E187" s="219" t="s">
        <v>285</v>
      </c>
      <c r="F187" s="44">
        <v>66915690</v>
      </c>
      <c r="G187" s="44" t="s">
        <v>286</v>
      </c>
      <c r="H187" s="24" t="s">
        <v>22</v>
      </c>
      <c r="I187" s="44" t="s">
        <v>13</v>
      </c>
      <c r="J187" s="44"/>
      <c r="K187" s="78">
        <v>30</v>
      </c>
      <c r="L187" s="45">
        <v>2178758.75</v>
      </c>
      <c r="M187" s="46">
        <f t="shared" ref="M187:M198" si="169">L187/30*K187</f>
        <v>2178758.75</v>
      </c>
      <c r="N187" s="46">
        <f t="shared" ref="N187:N198" si="170">M187*1%</f>
        <v>21787.587500000001</v>
      </c>
      <c r="O187" s="46">
        <f t="shared" ref="O187:O198" si="171">M187*10%</f>
        <v>217875.875</v>
      </c>
      <c r="P187" s="46">
        <f t="shared" ref="P187:P198" si="172">O187*19%</f>
        <v>41396.416250000002</v>
      </c>
      <c r="Q187" s="46">
        <f t="shared" ref="Q187:Q198" si="173">P187+N187+M187</f>
        <v>2241942.7537500001</v>
      </c>
      <c r="R187" s="139">
        <f>SUM(M187:M188)</f>
        <v>4357517.5</v>
      </c>
      <c r="S187" s="139">
        <f>R187*1%</f>
        <v>43575.175000000003</v>
      </c>
      <c r="T187" s="139">
        <f>R187*10%</f>
        <v>435751.75</v>
      </c>
      <c r="U187" s="139">
        <f>T187*19%</f>
        <v>82792.832500000004</v>
      </c>
      <c r="V187" s="139">
        <f>U187+S187+R187</f>
        <v>4483885.5075000003</v>
      </c>
    </row>
    <row r="188" spans="1:22" s="47" customFormat="1" ht="22.5" customHeight="1" x14ac:dyDescent="0.2">
      <c r="A188" s="191"/>
      <c r="B188" s="219"/>
      <c r="C188" s="220"/>
      <c r="D188" s="219"/>
      <c r="E188" s="219"/>
      <c r="F188" s="44">
        <v>43453077</v>
      </c>
      <c r="G188" s="44" t="s">
        <v>287</v>
      </c>
      <c r="H188" s="24" t="s">
        <v>22</v>
      </c>
      <c r="I188" s="44" t="s">
        <v>13</v>
      </c>
      <c r="J188" s="44"/>
      <c r="K188" s="78">
        <v>30</v>
      </c>
      <c r="L188" s="45">
        <v>2178758.75</v>
      </c>
      <c r="M188" s="46">
        <f t="shared" si="169"/>
        <v>2178758.75</v>
      </c>
      <c r="N188" s="46">
        <f t="shared" si="170"/>
        <v>21787.587500000001</v>
      </c>
      <c r="O188" s="46">
        <f t="shared" si="171"/>
        <v>217875.875</v>
      </c>
      <c r="P188" s="46">
        <f t="shared" si="172"/>
        <v>41396.416250000002</v>
      </c>
      <c r="Q188" s="46">
        <f t="shared" si="173"/>
        <v>2241942.7537500001</v>
      </c>
      <c r="R188" s="140"/>
      <c r="S188" s="140"/>
      <c r="T188" s="140"/>
      <c r="U188" s="140"/>
      <c r="V188" s="140"/>
    </row>
    <row r="189" spans="1:22" s="32" customFormat="1" ht="17.100000000000001" customHeight="1" x14ac:dyDescent="0.2">
      <c r="A189" s="158" t="s">
        <v>288</v>
      </c>
      <c r="B189" s="161" t="s">
        <v>289</v>
      </c>
      <c r="C189" s="160">
        <v>9</v>
      </c>
      <c r="D189" s="161" t="s">
        <v>290</v>
      </c>
      <c r="E189" s="161" t="s">
        <v>291</v>
      </c>
      <c r="F189" s="29">
        <v>43549606</v>
      </c>
      <c r="G189" s="29" t="s">
        <v>292</v>
      </c>
      <c r="H189" s="29" t="s">
        <v>22</v>
      </c>
      <c r="I189" s="29" t="s">
        <v>55</v>
      </c>
      <c r="J189" s="29"/>
      <c r="K189" s="70">
        <v>30</v>
      </c>
      <c r="L189" s="30">
        <v>2178758.75</v>
      </c>
      <c r="M189" s="31">
        <f t="shared" si="169"/>
        <v>2178758.75</v>
      </c>
      <c r="N189" s="31">
        <f t="shared" si="170"/>
        <v>21787.587500000001</v>
      </c>
      <c r="O189" s="31">
        <f t="shared" si="171"/>
        <v>217875.875</v>
      </c>
      <c r="P189" s="31">
        <f t="shared" si="172"/>
        <v>41396.416250000002</v>
      </c>
      <c r="Q189" s="31">
        <f t="shared" si="173"/>
        <v>2241942.7537500001</v>
      </c>
      <c r="R189" s="119">
        <f>SUM(M189:M197)</f>
        <v>19538228.420000002</v>
      </c>
      <c r="S189" s="119">
        <f>R189*1%</f>
        <v>195382.28420000002</v>
      </c>
      <c r="T189" s="119">
        <f>R189*10%</f>
        <v>1953822.8420000002</v>
      </c>
      <c r="U189" s="119">
        <f>T189*19%</f>
        <v>371226.33998000005</v>
      </c>
      <c r="V189" s="119">
        <f>U189+S189+R189</f>
        <v>20104837.044180002</v>
      </c>
    </row>
    <row r="190" spans="1:22" s="32" customFormat="1" ht="17.100000000000001" customHeight="1" x14ac:dyDescent="0.2">
      <c r="A190" s="158"/>
      <c r="B190" s="161"/>
      <c r="C190" s="160"/>
      <c r="D190" s="161"/>
      <c r="E190" s="161"/>
      <c r="F190" s="29">
        <v>98677843</v>
      </c>
      <c r="G190" s="29" t="s">
        <v>293</v>
      </c>
      <c r="H190" s="29" t="s">
        <v>12</v>
      </c>
      <c r="I190" s="29" t="s">
        <v>55</v>
      </c>
      <c r="J190" s="29"/>
      <c r="K190" s="70">
        <v>30</v>
      </c>
      <c r="L190" s="30">
        <v>2178758.75</v>
      </c>
      <c r="M190" s="31">
        <f t="shared" si="169"/>
        <v>2178758.75</v>
      </c>
      <c r="N190" s="31">
        <f t="shared" si="170"/>
        <v>21787.587500000001</v>
      </c>
      <c r="O190" s="31">
        <f t="shared" si="171"/>
        <v>217875.875</v>
      </c>
      <c r="P190" s="31">
        <f t="shared" si="172"/>
        <v>41396.416250000002</v>
      </c>
      <c r="Q190" s="31">
        <f t="shared" si="173"/>
        <v>2241942.7537500001</v>
      </c>
      <c r="R190" s="122"/>
      <c r="S190" s="122"/>
      <c r="T190" s="122"/>
      <c r="U190" s="122"/>
      <c r="V190" s="122"/>
    </row>
    <row r="191" spans="1:22" s="32" customFormat="1" ht="17.100000000000001" customHeight="1" x14ac:dyDescent="0.2">
      <c r="A191" s="158"/>
      <c r="B191" s="161"/>
      <c r="C191" s="160"/>
      <c r="D191" s="161"/>
      <c r="E191" s="161"/>
      <c r="F191" s="29">
        <v>43798582</v>
      </c>
      <c r="G191" s="29" t="s">
        <v>294</v>
      </c>
      <c r="H191" s="29" t="s">
        <v>22</v>
      </c>
      <c r="I191" s="29" t="s">
        <v>55</v>
      </c>
      <c r="J191" s="29"/>
      <c r="K191" s="70">
        <v>30</v>
      </c>
      <c r="L191" s="30">
        <v>2178758.75</v>
      </c>
      <c r="M191" s="31">
        <f t="shared" si="169"/>
        <v>2178758.75</v>
      </c>
      <c r="N191" s="31">
        <f t="shared" si="170"/>
        <v>21787.587500000001</v>
      </c>
      <c r="O191" s="31">
        <f t="shared" si="171"/>
        <v>217875.875</v>
      </c>
      <c r="P191" s="31">
        <f t="shared" si="172"/>
        <v>41396.416250000002</v>
      </c>
      <c r="Q191" s="31">
        <f t="shared" si="173"/>
        <v>2241942.7537500001</v>
      </c>
      <c r="R191" s="122"/>
      <c r="S191" s="122"/>
      <c r="T191" s="122"/>
      <c r="U191" s="122"/>
      <c r="V191" s="122"/>
    </row>
    <row r="192" spans="1:22" s="32" customFormat="1" ht="17.100000000000001" customHeight="1" x14ac:dyDescent="0.2">
      <c r="A192" s="158"/>
      <c r="B192" s="161"/>
      <c r="C192" s="160"/>
      <c r="D192" s="161"/>
      <c r="E192" s="161"/>
      <c r="F192" s="29">
        <v>43926686</v>
      </c>
      <c r="G192" s="29" t="s">
        <v>295</v>
      </c>
      <c r="H192" s="29" t="s">
        <v>22</v>
      </c>
      <c r="I192" s="29" t="s">
        <v>55</v>
      </c>
      <c r="J192" s="29"/>
      <c r="K192" s="70">
        <v>30</v>
      </c>
      <c r="L192" s="30">
        <v>2178758.75</v>
      </c>
      <c r="M192" s="31">
        <f t="shared" si="169"/>
        <v>2178758.75</v>
      </c>
      <c r="N192" s="31">
        <f t="shared" si="170"/>
        <v>21787.587500000001</v>
      </c>
      <c r="O192" s="31">
        <f t="shared" si="171"/>
        <v>217875.875</v>
      </c>
      <c r="P192" s="31">
        <f t="shared" si="172"/>
        <v>41396.416250000002</v>
      </c>
      <c r="Q192" s="31">
        <f t="shared" si="173"/>
        <v>2241942.7537500001</v>
      </c>
      <c r="R192" s="122"/>
      <c r="S192" s="122"/>
      <c r="T192" s="122"/>
      <c r="U192" s="122"/>
      <c r="V192" s="122"/>
    </row>
    <row r="193" spans="1:22" s="32" customFormat="1" ht="17.100000000000001" customHeight="1" x14ac:dyDescent="0.2">
      <c r="A193" s="158"/>
      <c r="B193" s="161"/>
      <c r="C193" s="160"/>
      <c r="D193" s="161"/>
      <c r="E193" s="161"/>
      <c r="F193" s="29">
        <v>43418212</v>
      </c>
      <c r="G193" s="29" t="s">
        <v>296</v>
      </c>
      <c r="H193" s="29" t="s">
        <v>22</v>
      </c>
      <c r="I193" s="29" t="s">
        <v>55</v>
      </c>
      <c r="J193" s="29"/>
      <c r="K193" s="70">
        <v>30</v>
      </c>
      <c r="L193" s="30">
        <v>2178758.75</v>
      </c>
      <c r="M193" s="31">
        <f t="shared" si="169"/>
        <v>2178758.75</v>
      </c>
      <c r="N193" s="31">
        <f t="shared" si="170"/>
        <v>21787.587500000001</v>
      </c>
      <c r="O193" s="31">
        <f t="shared" si="171"/>
        <v>217875.875</v>
      </c>
      <c r="P193" s="31">
        <f t="shared" si="172"/>
        <v>41396.416250000002</v>
      </c>
      <c r="Q193" s="31">
        <f t="shared" si="173"/>
        <v>2241942.7537500001</v>
      </c>
      <c r="R193" s="122"/>
      <c r="S193" s="122"/>
      <c r="T193" s="122"/>
      <c r="U193" s="122"/>
      <c r="V193" s="122"/>
    </row>
    <row r="194" spans="1:22" s="32" customFormat="1" ht="17.100000000000001" customHeight="1" x14ac:dyDescent="0.2">
      <c r="A194" s="158"/>
      <c r="B194" s="161"/>
      <c r="C194" s="160"/>
      <c r="D194" s="161"/>
      <c r="E194" s="161"/>
      <c r="F194" s="29">
        <v>43490148</v>
      </c>
      <c r="G194" s="29" t="s">
        <v>297</v>
      </c>
      <c r="H194" s="29" t="s">
        <v>22</v>
      </c>
      <c r="I194" s="29" t="s">
        <v>19</v>
      </c>
      <c r="J194" s="29"/>
      <c r="K194" s="70">
        <v>30</v>
      </c>
      <c r="L194" s="30">
        <v>2178758.75</v>
      </c>
      <c r="M194" s="31">
        <f t="shared" si="169"/>
        <v>2178758.75</v>
      </c>
      <c r="N194" s="31">
        <f t="shared" si="170"/>
        <v>21787.587500000001</v>
      </c>
      <c r="O194" s="31">
        <f t="shared" si="171"/>
        <v>217875.875</v>
      </c>
      <c r="P194" s="31">
        <f t="shared" si="172"/>
        <v>41396.416250000002</v>
      </c>
      <c r="Q194" s="31">
        <f t="shared" si="173"/>
        <v>2241942.7537500001</v>
      </c>
      <c r="R194" s="122"/>
      <c r="S194" s="122"/>
      <c r="T194" s="122"/>
      <c r="U194" s="122"/>
      <c r="V194" s="122"/>
    </row>
    <row r="195" spans="1:22" s="32" customFormat="1" ht="17.100000000000001" customHeight="1" x14ac:dyDescent="0.2">
      <c r="A195" s="158"/>
      <c r="B195" s="161"/>
      <c r="C195" s="160"/>
      <c r="D195" s="161"/>
      <c r="E195" s="161"/>
      <c r="F195" s="29">
        <v>1039453053</v>
      </c>
      <c r="G195" s="29" t="s">
        <v>381</v>
      </c>
      <c r="H195" s="29" t="s">
        <v>22</v>
      </c>
      <c r="I195" s="81">
        <v>44973</v>
      </c>
      <c r="J195" s="81"/>
      <c r="K195" s="70">
        <v>30</v>
      </c>
      <c r="L195" s="30">
        <v>2178758.75</v>
      </c>
      <c r="M195" s="31">
        <f t="shared" ref="M195" si="174">L195/30*K195</f>
        <v>2178758.75</v>
      </c>
      <c r="N195" s="31">
        <f t="shared" ref="N195" si="175">M195*1%</f>
        <v>21787.587500000001</v>
      </c>
      <c r="O195" s="31">
        <f t="shared" ref="O195" si="176">M195*10%</f>
        <v>217875.875</v>
      </c>
      <c r="P195" s="31">
        <f t="shared" ref="P195" si="177">O195*19%</f>
        <v>41396.416250000002</v>
      </c>
      <c r="Q195" s="31">
        <f>P195+N195+M195</f>
        <v>2241942.7537500001</v>
      </c>
      <c r="R195" s="122"/>
      <c r="S195" s="122"/>
      <c r="T195" s="122"/>
      <c r="U195" s="122"/>
      <c r="V195" s="122"/>
    </row>
    <row r="196" spans="1:22" s="32" customFormat="1" ht="17.100000000000001" customHeight="1" x14ac:dyDescent="0.2">
      <c r="A196" s="158"/>
      <c r="B196" s="161"/>
      <c r="C196" s="160"/>
      <c r="D196" s="161"/>
      <c r="E196" s="161"/>
      <c r="F196" s="29">
        <v>98526601</v>
      </c>
      <c r="G196" s="29" t="s">
        <v>298</v>
      </c>
      <c r="H196" s="29" t="s">
        <v>22</v>
      </c>
      <c r="I196" s="29" t="s">
        <v>19</v>
      </c>
      <c r="J196" s="29"/>
      <c r="K196" s="70">
        <v>30</v>
      </c>
      <c r="L196" s="30">
        <v>2178758.75</v>
      </c>
      <c r="M196" s="31">
        <f>L196/30*K196</f>
        <v>2178758.75</v>
      </c>
      <c r="N196" s="31">
        <f>M196*1%</f>
        <v>21787.587500000001</v>
      </c>
      <c r="O196" s="31">
        <f>M196*10%</f>
        <v>217875.875</v>
      </c>
      <c r="P196" s="31">
        <f>O196*19%</f>
        <v>41396.416250000002</v>
      </c>
      <c r="Q196" s="31">
        <f>P196+N196+M196</f>
        <v>2241942.7537500001</v>
      </c>
      <c r="R196" s="122"/>
      <c r="S196" s="122"/>
      <c r="T196" s="122"/>
      <c r="U196" s="122"/>
      <c r="V196" s="122"/>
    </row>
    <row r="197" spans="1:22" s="32" customFormat="1" ht="17.100000000000001" customHeight="1" x14ac:dyDescent="0.2">
      <c r="A197" s="158"/>
      <c r="B197" s="161"/>
      <c r="C197" s="160"/>
      <c r="D197" s="161"/>
      <c r="E197" s="161"/>
      <c r="F197" s="29">
        <v>1100394070</v>
      </c>
      <c r="G197" s="29" t="s">
        <v>300</v>
      </c>
      <c r="H197" s="33" t="s">
        <v>32</v>
      </c>
      <c r="I197" s="29" t="s">
        <v>13</v>
      </c>
      <c r="J197" s="29"/>
      <c r="K197" s="70">
        <v>30</v>
      </c>
      <c r="L197" s="30">
        <v>2108158.42</v>
      </c>
      <c r="M197" s="31">
        <f t="shared" si="169"/>
        <v>2108158.42</v>
      </c>
      <c r="N197" s="31">
        <f t="shared" si="170"/>
        <v>21081.584200000001</v>
      </c>
      <c r="O197" s="31">
        <f t="shared" si="171"/>
        <v>210815.842</v>
      </c>
      <c r="P197" s="31">
        <f t="shared" si="172"/>
        <v>40055.009980000003</v>
      </c>
      <c r="Q197" s="31">
        <f t="shared" si="173"/>
        <v>2169295.0141799999</v>
      </c>
      <c r="R197" s="120"/>
      <c r="S197" s="120"/>
      <c r="T197" s="120"/>
      <c r="U197" s="120"/>
      <c r="V197" s="120"/>
    </row>
    <row r="198" spans="1:22" s="13" customFormat="1" ht="18" customHeight="1" x14ac:dyDescent="0.2">
      <c r="A198" s="197" t="s">
        <v>301</v>
      </c>
      <c r="B198" s="198" t="s">
        <v>302</v>
      </c>
      <c r="C198" s="199">
        <v>10</v>
      </c>
      <c r="D198" s="200" t="s">
        <v>303</v>
      </c>
      <c r="E198" s="198" t="s">
        <v>304</v>
      </c>
      <c r="F198" s="9">
        <v>98554646</v>
      </c>
      <c r="G198" s="9" t="s">
        <v>305</v>
      </c>
      <c r="H198" s="10" t="s">
        <v>32</v>
      </c>
      <c r="I198" s="9" t="s">
        <v>55</v>
      </c>
      <c r="J198" s="9"/>
      <c r="K198" s="76">
        <v>30</v>
      </c>
      <c r="L198" s="11">
        <v>2108158.42</v>
      </c>
      <c r="M198" s="12">
        <f t="shared" si="169"/>
        <v>2108158.42</v>
      </c>
      <c r="N198" s="12">
        <f t="shared" si="170"/>
        <v>21081.584200000001</v>
      </c>
      <c r="O198" s="12">
        <f t="shared" si="171"/>
        <v>210815.842</v>
      </c>
      <c r="P198" s="12">
        <f t="shared" si="172"/>
        <v>40055.009980000003</v>
      </c>
      <c r="Q198" s="12">
        <f t="shared" si="173"/>
        <v>2169295.0141799999</v>
      </c>
      <c r="R198" s="141">
        <f>SUM(M198:M207)</f>
        <v>21575786.510000005</v>
      </c>
      <c r="S198" s="141">
        <f>R198*1%</f>
        <v>215757.86510000005</v>
      </c>
      <c r="T198" s="141">
        <f>R198*10%</f>
        <v>2157578.6510000005</v>
      </c>
      <c r="U198" s="141">
        <f>T198*19%</f>
        <v>409939.9436900001</v>
      </c>
      <c r="V198" s="141">
        <f>U198+S198+R198</f>
        <v>22201484.318790004</v>
      </c>
    </row>
    <row r="199" spans="1:22" s="13" customFormat="1" ht="17.100000000000001" customHeight="1" x14ac:dyDescent="0.2">
      <c r="A199" s="197"/>
      <c r="B199" s="198"/>
      <c r="C199" s="199"/>
      <c r="D199" s="200"/>
      <c r="E199" s="198"/>
      <c r="F199" s="9">
        <v>43538340</v>
      </c>
      <c r="G199" s="9" t="s">
        <v>306</v>
      </c>
      <c r="H199" s="9" t="s">
        <v>22</v>
      </c>
      <c r="I199" s="9" t="s">
        <v>55</v>
      </c>
      <c r="J199" s="9"/>
      <c r="K199" s="76">
        <v>30</v>
      </c>
      <c r="L199" s="11">
        <v>2178758.75</v>
      </c>
      <c r="M199" s="12">
        <f t="shared" ref="M199:M207" si="178">L199/30*K199</f>
        <v>2178758.75</v>
      </c>
      <c r="N199" s="12">
        <f t="shared" ref="N199:N207" si="179">M199*1%</f>
        <v>21787.587500000001</v>
      </c>
      <c r="O199" s="12">
        <f t="shared" ref="O199:O207" si="180">M199*10%</f>
        <v>217875.875</v>
      </c>
      <c r="P199" s="12">
        <f t="shared" ref="P199:P207" si="181">O199*19%</f>
        <v>41396.416250000002</v>
      </c>
      <c r="Q199" s="12">
        <f t="shared" ref="Q199:Q207" si="182">P199+N199+M199</f>
        <v>2241942.7537500001</v>
      </c>
      <c r="R199" s="142"/>
      <c r="S199" s="142"/>
      <c r="T199" s="142"/>
      <c r="U199" s="142"/>
      <c r="V199" s="142"/>
    </row>
    <row r="200" spans="1:22" s="13" customFormat="1" ht="20.25" customHeight="1" x14ac:dyDescent="0.2">
      <c r="A200" s="197"/>
      <c r="B200" s="198"/>
      <c r="C200" s="199"/>
      <c r="D200" s="200"/>
      <c r="E200" s="198"/>
      <c r="F200" s="9">
        <v>85373537</v>
      </c>
      <c r="G200" s="9" t="s">
        <v>307</v>
      </c>
      <c r="H200" s="9" t="s">
        <v>12</v>
      </c>
      <c r="I200" s="9" t="s">
        <v>19</v>
      </c>
      <c r="J200" s="9"/>
      <c r="K200" s="76">
        <v>30</v>
      </c>
      <c r="L200" s="11">
        <v>2178758.75</v>
      </c>
      <c r="M200" s="12">
        <f t="shared" si="178"/>
        <v>2178758.75</v>
      </c>
      <c r="N200" s="12">
        <f t="shared" si="179"/>
        <v>21787.587500000001</v>
      </c>
      <c r="O200" s="12">
        <f t="shared" si="180"/>
        <v>217875.875</v>
      </c>
      <c r="P200" s="12">
        <f t="shared" si="181"/>
        <v>41396.416250000002</v>
      </c>
      <c r="Q200" s="12">
        <f t="shared" si="182"/>
        <v>2241942.7537500001</v>
      </c>
      <c r="R200" s="142"/>
      <c r="S200" s="142"/>
      <c r="T200" s="142"/>
      <c r="U200" s="142"/>
      <c r="V200" s="142"/>
    </row>
    <row r="201" spans="1:22" s="13" customFormat="1" ht="17.100000000000001" customHeight="1" x14ac:dyDescent="0.2">
      <c r="A201" s="197"/>
      <c r="B201" s="198"/>
      <c r="C201" s="199"/>
      <c r="D201" s="200"/>
      <c r="E201" s="198"/>
      <c r="F201" s="9">
        <v>1037598665</v>
      </c>
      <c r="G201" s="9" t="s">
        <v>308</v>
      </c>
      <c r="H201" s="9" t="s">
        <v>22</v>
      </c>
      <c r="I201" s="9" t="s">
        <v>13</v>
      </c>
      <c r="J201" s="9"/>
      <c r="K201" s="76">
        <v>30</v>
      </c>
      <c r="L201" s="11">
        <v>2178758.75</v>
      </c>
      <c r="M201" s="12">
        <f t="shared" si="178"/>
        <v>2178758.75</v>
      </c>
      <c r="N201" s="12">
        <f t="shared" si="179"/>
        <v>21787.587500000001</v>
      </c>
      <c r="O201" s="12">
        <f t="shared" si="180"/>
        <v>217875.875</v>
      </c>
      <c r="P201" s="12">
        <f t="shared" si="181"/>
        <v>41396.416250000002</v>
      </c>
      <c r="Q201" s="12">
        <f t="shared" si="182"/>
        <v>2241942.7537500001</v>
      </c>
      <c r="R201" s="142"/>
      <c r="S201" s="142"/>
      <c r="T201" s="142"/>
      <c r="U201" s="142"/>
      <c r="V201" s="142"/>
    </row>
    <row r="202" spans="1:22" s="13" customFormat="1" ht="17.100000000000001" customHeight="1" x14ac:dyDescent="0.2">
      <c r="A202" s="197"/>
      <c r="B202" s="198"/>
      <c r="C202" s="199"/>
      <c r="D202" s="200"/>
      <c r="E202" s="198"/>
      <c r="F202" s="9">
        <v>43623028</v>
      </c>
      <c r="G202" s="9" t="s">
        <v>382</v>
      </c>
      <c r="H202" s="9" t="s">
        <v>22</v>
      </c>
      <c r="I202" s="83">
        <v>44974</v>
      </c>
      <c r="J202" s="9"/>
      <c r="K202" s="76">
        <v>30</v>
      </c>
      <c r="L202" s="11">
        <v>2178758.75</v>
      </c>
      <c r="M202" s="12">
        <f t="shared" ref="M202" si="183">L202/30*K202</f>
        <v>2178758.75</v>
      </c>
      <c r="N202" s="12">
        <f t="shared" ref="N202" si="184">M202*1%</f>
        <v>21787.587500000001</v>
      </c>
      <c r="O202" s="12">
        <f>M202*10%</f>
        <v>217875.875</v>
      </c>
      <c r="P202" s="12">
        <f t="shared" ref="P202" si="185">O202*19%</f>
        <v>41396.416250000002</v>
      </c>
      <c r="Q202" s="12">
        <f>P202+N202+M202</f>
        <v>2241942.7537500001</v>
      </c>
      <c r="R202" s="142"/>
      <c r="S202" s="142"/>
      <c r="T202" s="142"/>
      <c r="U202" s="142"/>
      <c r="V202" s="142"/>
    </row>
    <row r="203" spans="1:22" s="13" customFormat="1" ht="21.75" customHeight="1" x14ac:dyDescent="0.2">
      <c r="A203" s="197"/>
      <c r="B203" s="198"/>
      <c r="C203" s="199"/>
      <c r="D203" s="200"/>
      <c r="E203" s="198"/>
      <c r="F203" s="9">
        <v>1001498235</v>
      </c>
      <c r="G203" s="9" t="s">
        <v>309</v>
      </c>
      <c r="H203" s="9" t="s">
        <v>12</v>
      </c>
      <c r="I203" s="9" t="s">
        <v>55</v>
      </c>
      <c r="J203" s="9"/>
      <c r="K203" s="76">
        <v>30</v>
      </c>
      <c r="L203" s="11">
        <v>2178758.75</v>
      </c>
      <c r="M203" s="12">
        <f t="shared" si="178"/>
        <v>2178758.75</v>
      </c>
      <c r="N203" s="12">
        <f t="shared" si="179"/>
        <v>21787.587500000001</v>
      </c>
      <c r="O203" s="12">
        <f t="shared" si="180"/>
        <v>217875.875</v>
      </c>
      <c r="P203" s="12">
        <f t="shared" si="181"/>
        <v>41396.416250000002</v>
      </c>
      <c r="Q203" s="12">
        <f>P203+N203+M203</f>
        <v>2241942.7537500001</v>
      </c>
      <c r="R203" s="142"/>
      <c r="S203" s="142"/>
      <c r="T203" s="142"/>
      <c r="U203" s="142"/>
      <c r="V203" s="142"/>
    </row>
    <row r="204" spans="1:22" s="13" customFormat="1" ht="17.100000000000001" customHeight="1" x14ac:dyDescent="0.2">
      <c r="A204" s="197"/>
      <c r="B204" s="198"/>
      <c r="C204" s="199"/>
      <c r="D204" s="200"/>
      <c r="E204" s="198"/>
      <c r="F204" s="9">
        <v>32141582</v>
      </c>
      <c r="G204" s="9" t="s">
        <v>310</v>
      </c>
      <c r="H204" s="9" t="s">
        <v>12</v>
      </c>
      <c r="I204" s="9" t="s">
        <v>131</v>
      </c>
      <c r="J204" s="9"/>
      <c r="K204" s="76">
        <v>30</v>
      </c>
      <c r="L204" s="11">
        <v>2178758.75</v>
      </c>
      <c r="M204" s="12">
        <f t="shared" si="178"/>
        <v>2178758.75</v>
      </c>
      <c r="N204" s="12">
        <f t="shared" si="179"/>
        <v>21787.587500000001</v>
      </c>
      <c r="O204" s="12">
        <f t="shared" si="180"/>
        <v>217875.875</v>
      </c>
      <c r="P204" s="12">
        <f t="shared" si="181"/>
        <v>41396.416250000002</v>
      </c>
      <c r="Q204" s="12">
        <f>P204+N204+M204</f>
        <v>2241942.7537500001</v>
      </c>
      <c r="R204" s="142"/>
      <c r="S204" s="142"/>
      <c r="T204" s="142"/>
      <c r="U204" s="142"/>
      <c r="V204" s="142"/>
    </row>
    <row r="205" spans="1:22" s="13" customFormat="1" ht="19.5" customHeight="1" x14ac:dyDescent="0.2">
      <c r="A205" s="197"/>
      <c r="B205" s="198"/>
      <c r="C205" s="199"/>
      <c r="D205" s="200"/>
      <c r="E205" s="198"/>
      <c r="F205" s="9">
        <v>1040749018</v>
      </c>
      <c r="G205" s="9" t="s">
        <v>311</v>
      </c>
      <c r="H205" s="9" t="s">
        <v>22</v>
      </c>
      <c r="I205" s="9" t="s">
        <v>17</v>
      </c>
      <c r="J205" s="9"/>
      <c r="K205" s="76">
        <v>30</v>
      </c>
      <c r="L205" s="11">
        <v>2178758.75</v>
      </c>
      <c r="M205" s="12">
        <f t="shared" si="178"/>
        <v>2178758.75</v>
      </c>
      <c r="N205" s="12">
        <f t="shared" si="179"/>
        <v>21787.587500000001</v>
      </c>
      <c r="O205" s="12">
        <f t="shared" si="180"/>
        <v>217875.875</v>
      </c>
      <c r="P205" s="12">
        <f t="shared" si="181"/>
        <v>41396.416250000002</v>
      </c>
      <c r="Q205" s="12">
        <f t="shared" si="182"/>
        <v>2241942.7537500001</v>
      </c>
      <c r="R205" s="142"/>
      <c r="S205" s="142"/>
      <c r="T205" s="142"/>
      <c r="U205" s="142"/>
      <c r="V205" s="142"/>
    </row>
    <row r="206" spans="1:22" s="13" customFormat="1" ht="17.100000000000001" customHeight="1" x14ac:dyDescent="0.2">
      <c r="A206" s="197"/>
      <c r="B206" s="198"/>
      <c r="C206" s="199"/>
      <c r="D206" s="200"/>
      <c r="E206" s="198"/>
      <c r="F206" s="9">
        <v>98716396</v>
      </c>
      <c r="G206" s="9" t="s">
        <v>312</v>
      </c>
      <c r="H206" s="10" t="s">
        <v>32</v>
      </c>
      <c r="I206" s="9" t="s">
        <v>17</v>
      </c>
      <c r="J206" s="9"/>
      <c r="K206" s="76">
        <v>30</v>
      </c>
      <c r="L206" s="11">
        <v>2108158.42</v>
      </c>
      <c r="M206" s="12">
        <f t="shared" si="178"/>
        <v>2108158.42</v>
      </c>
      <c r="N206" s="12">
        <f t="shared" si="179"/>
        <v>21081.584200000001</v>
      </c>
      <c r="O206" s="12">
        <f t="shared" si="180"/>
        <v>210815.842</v>
      </c>
      <c r="P206" s="12">
        <f t="shared" si="181"/>
        <v>40055.009980000003</v>
      </c>
      <c r="Q206" s="12">
        <f t="shared" si="182"/>
        <v>2169295.0141799999</v>
      </c>
      <c r="R206" s="142"/>
      <c r="S206" s="142"/>
      <c r="T206" s="142"/>
      <c r="U206" s="142"/>
      <c r="V206" s="142"/>
    </row>
    <row r="207" spans="1:22" s="13" customFormat="1" ht="20.25" customHeight="1" x14ac:dyDescent="0.2">
      <c r="A207" s="197"/>
      <c r="B207" s="198"/>
      <c r="C207" s="199"/>
      <c r="D207" s="200"/>
      <c r="E207" s="198"/>
      <c r="F207" s="9">
        <v>1044434247</v>
      </c>
      <c r="G207" s="9" t="s">
        <v>313</v>
      </c>
      <c r="H207" s="10" t="s">
        <v>32</v>
      </c>
      <c r="I207" s="9" t="s">
        <v>45</v>
      </c>
      <c r="J207" s="9"/>
      <c r="K207" s="76">
        <v>30</v>
      </c>
      <c r="L207" s="11">
        <v>2108158.42</v>
      </c>
      <c r="M207" s="12">
        <f t="shared" si="178"/>
        <v>2108158.42</v>
      </c>
      <c r="N207" s="12">
        <f t="shared" si="179"/>
        <v>21081.584200000001</v>
      </c>
      <c r="O207" s="12">
        <f t="shared" si="180"/>
        <v>210815.842</v>
      </c>
      <c r="P207" s="12">
        <f t="shared" si="181"/>
        <v>40055.009980000003</v>
      </c>
      <c r="Q207" s="12">
        <f t="shared" si="182"/>
        <v>2169295.0141799999</v>
      </c>
      <c r="R207" s="143"/>
      <c r="S207" s="143"/>
      <c r="T207" s="143"/>
      <c r="U207" s="143"/>
      <c r="V207" s="143"/>
    </row>
    <row r="208" spans="1:22" s="18" customFormat="1" ht="17.100000000000001" customHeight="1" x14ac:dyDescent="0.2">
      <c r="A208" s="167" t="s">
        <v>347</v>
      </c>
      <c r="B208" s="169" t="s">
        <v>314</v>
      </c>
      <c r="C208" s="230">
        <v>15</v>
      </c>
      <c r="D208" s="169" t="s">
        <v>315</v>
      </c>
      <c r="E208" s="231" t="s">
        <v>316</v>
      </c>
      <c r="F208" s="14">
        <v>43687190</v>
      </c>
      <c r="G208" s="14" t="s">
        <v>317</v>
      </c>
      <c r="H208" s="14" t="s">
        <v>22</v>
      </c>
      <c r="I208" s="14" t="s">
        <v>55</v>
      </c>
      <c r="J208" s="14"/>
      <c r="K208" s="73">
        <v>30</v>
      </c>
      <c r="L208" s="16">
        <v>2178758.75</v>
      </c>
      <c r="M208" s="17">
        <f>L208/30*K208</f>
        <v>2178758.75</v>
      </c>
      <c r="N208" s="17">
        <f t="shared" ref="N208:N213" si="186">M208*1%</f>
        <v>21787.587500000001</v>
      </c>
      <c r="O208" s="17">
        <f>M208*10%</f>
        <v>217875.875</v>
      </c>
      <c r="P208" s="17">
        <f>O208*19%</f>
        <v>41396.416250000002</v>
      </c>
      <c r="Q208" s="17">
        <f>P208+N208+M208</f>
        <v>2241942.7537500001</v>
      </c>
      <c r="R208" s="131">
        <f>SUM(M208:M222)</f>
        <v>32398979.93</v>
      </c>
      <c r="S208" s="131">
        <f>R208*1%</f>
        <v>323989.79930000001</v>
      </c>
      <c r="T208" s="131">
        <f>R208*10%</f>
        <v>3239897.9930000002</v>
      </c>
      <c r="U208" s="131">
        <f>T208*19%</f>
        <v>615580.61867000011</v>
      </c>
      <c r="V208" s="131">
        <f>U208+S208+R208</f>
        <v>33338550.347970001</v>
      </c>
    </row>
    <row r="209" spans="1:22" s="18" customFormat="1" ht="17.100000000000001" customHeight="1" x14ac:dyDescent="0.2">
      <c r="A209" s="157"/>
      <c r="B209" s="154"/>
      <c r="C209" s="156"/>
      <c r="D209" s="154"/>
      <c r="E209" s="232"/>
      <c r="F209" s="14">
        <v>15354536</v>
      </c>
      <c r="G209" s="14" t="s">
        <v>318</v>
      </c>
      <c r="H209" s="15" t="s">
        <v>32</v>
      </c>
      <c r="I209" s="14" t="s">
        <v>55</v>
      </c>
      <c r="J209" s="14"/>
      <c r="K209" s="73">
        <v>30</v>
      </c>
      <c r="L209" s="16">
        <v>2108158.42</v>
      </c>
      <c r="M209" s="17">
        <f>L209/30*K209</f>
        <v>2108158.42</v>
      </c>
      <c r="N209" s="17">
        <f t="shared" si="186"/>
        <v>21081.584200000001</v>
      </c>
      <c r="O209" s="17">
        <f>M209*10%</f>
        <v>210815.842</v>
      </c>
      <c r="P209" s="17">
        <f>O209*19%</f>
        <v>40055.009980000003</v>
      </c>
      <c r="Q209" s="17">
        <f>P209+N209+M209</f>
        <v>2169295.0141799999</v>
      </c>
      <c r="R209" s="132"/>
      <c r="S209" s="132"/>
      <c r="T209" s="132"/>
      <c r="U209" s="132"/>
      <c r="V209" s="132"/>
    </row>
    <row r="210" spans="1:22" s="18" customFormat="1" ht="17.100000000000001" customHeight="1" x14ac:dyDescent="0.2">
      <c r="A210" s="157"/>
      <c r="B210" s="154"/>
      <c r="C210" s="156"/>
      <c r="D210" s="154"/>
      <c r="E210" s="232"/>
      <c r="F210" s="14">
        <v>15257170</v>
      </c>
      <c r="G210" s="14" t="s">
        <v>319</v>
      </c>
      <c r="H210" s="14" t="s">
        <v>12</v>
      </c>
      <c r="I210" s="14" t="s">
        <v>55</v>
      </c>
      <c r="J210" s="14"/>
      <c r="K210" s="73">
        <v>30</v>
      </c>
      <c r="L210" s="16">
        <v>2178758.75</v>
      </c>
      <c r="M210" s="17">
        <f>L210/30*K210</f>
        <v>2178758.75</v>
      </c>
      <c r="N210" s="17">
        <f t="shared" si="186"/>
        <v>21787.587500000001</v>
      </c>
      <c r="O210" s="17">
        <f>M210*10%</f>
        <v>217875.875</v>
      </c>
      <c r="P210" s="17">
        <f>O210*19%</f>
        <v>41396.416250000002</v>
      </c>
      <c r="Q210" s="17">
        <f>P210+N210+M210</f>
        <v>2241942.7537500001</v>
      </c>
      <c r="R210" s="132"/>
      <c r="S210" s="132"/>
      <c r="T210" s="132"/>
      <c r="U210" s="132"/>
      <c r="V210" s="132"/>
    </row>
    <row r="211" spans="1:22" s="18" customFormat="1" ht="17.100000000000001" customHeight="1" x14ac:dyDescent="0.2">
      <c r="A211" s="157"/>
      <c r="B211" s="154"/>
      <c r="C211" s="156"/>
      <c r="D211" s="154"/>
      <c r="E211" s="232"/>
      <c r="F211" s="14">
        <v>70221126</v>
      </c>
      <c r="G211" s="14" t="s">
        <v>383</v>
      </c>
      <c r="H211" s="15" t="s">
        <v>32</v>
      </c>
      <c r="I211" s="48">
        <v>44977</v>
      </c>
      <c r="J211" s="14"/>
      <c r="K211" s="73">
        <v>30</v>
      </c>
      <c r="L211" s="16">
        <v>2108158.42</v>
      </c>
      <c r="M211" s="17">
        <f>L211/30*K211</f>
        <v>2108158.42</v>
      </c>
      <c r="N211" s="17">
        <f t="shared" si="186"/>
        <v>21081.584200000001</v>
      </c>
      <c r="O211" s="17">
        <f>M211*10%</f>
        <v>210815.842</v>
      </c>
      <c r="P211" s="17">
        <f>O211*19%</f>
        <v>40055.009980000003</v>
      </c>
      <c r="Q211" s="17">
        <f>P211+N211+M211</f>
        <v>2169295.0141799999</v>
      </c>
      <c r="R211" s="132"/>
      <c r="S211" s="132"/>
      <c r="T211" s="132"/>
      <c r="U211" s="132"/>
      <c r="V211" s="132"/>
    </row>
    <row r="212" spans="1:22" s="18" customFormat="1" ht="17.100000000000001" customHeight="1" x14ac:dyDescent="0.2">
      <c r="A212" s="157"/>
      <c r="B212" s="154"/>
      <c r="C212" s="156"/>
      <c r="D212" s="154"/>
      <c r="E212" s="232"/>
      <c r="F212" s="14">
        <v>1059785183</v>
      </c>
      <c r="G212" s="14" t="s">
        <v>320</v>
      </c>
      <c r="H212" s="15" t="s">
        <v>32</v>
      </c>
      <c r="I212" s="14" t="s">
        <v>55</v>
      </c>
      <c r="J212" s="14"/>
      <c r="K212" s="73">
        <v>30</v>
      </c>
      <c r="L212" s="16">
        <v>2108158.42</v>
      </c>
      <c r="M212" s="17">
        <f>L212/30*K212</f>
        <v>2108158.42</v>
      </c>
      <c r="N212" s="17">
        <f t="shared" si="186"/>
        <v>21081.584200000001</v>
      </c>
      <c r="O212" s="17">
        <f>M212*10%</f>
        <v>210815.842</v>
      </c>
      <c r="P212" s="17">
        <f>O212*19%</f>
        <v>40055.009980000003</v>
      </c>
      <c r="Q212" s="17">
        <f>P212+N212+M212</f>
        <v>2169295.0141799999</v>
      </c>
      <c r="R212" s="132"/>
      <c r="S212" s="132"/>
      <c r="T212" s="132"/>
      <c r="U212" s="132"/>
      <c r="V212" s="132"/>
    </row>
    <row r="213" spans="1:22" s="18" customFormat="1" ht="19.5" customHeight="1" x14ac:dyDescent="0.2">
      <c r="A213" s="157"/>
      <c r="B213" s="154"/>
      <c r="C213" s="156"/>
      <c r="D213" s="154"/>
      <c r="E213" s="232"/>
      <c r="F213" s="14">
        <v>43685414</v>
      </c>
      <c r="G213" s="14" t="s">
        <v>321</v>
      </c>
      <c r="H213" s="14" t="s">
        <v>22</v>
      </c>
      <c r="I213" s="14" t="s">
        <v>55</v>
      </c>
      <c r="J213" s="14"/>
      <c r="K213" s="73">
        <v>30</v>
      </c>
      <c r="L213" s="16">
        <v>2178758.75</v>
      </c>
      <c r="M213" s="17">
        <f t="shared" ref="M213:M216" si="187">L213/30*K213</f>
        <v>2178758.75</v>
      </c>
      <c r="N213" s="17">
        <f t="shared" si="186"/>
        <v>21787.587500000001</v>
      </c>
      <c r="O213" s="17">
        <f t="shared" ref="O213:O218" si="188">M213*10%</f>
        <v>217875.875</v>
      </c>
      <c r="P213" s="17">
        <f t="shared" ref="P213:P218" si="189">O213*19%</f>
        <v>41396.416250000002</v>
      </c>
      <c r="Q213" s="17">
        <f t="shared" ref="Q213:Q214" si="190">P213+N213+M213</f>
        <v>2241942.7537500001</v>
      </c>
      <c r="R213" s="132"/>
      <c r="S213" s="132"/>
      <c r="T213" s="132"/>
      <c r="U213" s="132"/>
      <c r="V213" s="132"/>
    </row>
    <row r="214" spans="1:22" s="18" customFormat="1" ht="17.100000000000001" customHeight="1" x14ac:dyDescent="0.2">
      <c r="A214" s="157"/>
      <c r="B214" s="154"/>
      <c r="C214" s="156"/>
      <c r="D214" s="154"/>
      <c r="E214" s="232"/>
      <c r="F214" s="14">
        <v>43400165</v>
      </c>
      <c r="G214" s="14" t="s">
        <v>322</v>
      </c>
      <c r="H214" s="14" t="s">
        <v>12</v>
      </c>
      <c r="I214" s="14" t="s">
        <v>55</v>
      </c>
      <c r="J214" s="14"/>
      <c r="K214" s="73">
        <v>30</v>
      </c>
      <c r="L214" s="16">
        <v>2178758.75</v>
      </c>
      <c r="M214" s="17">
        <f t="shared" si="187"/>
        <v>2178758.75</v>
      </c>
      <c r="N214" s="17">
        <f t="shared" ref="N214:N218" si="191">M214*1%</f>
        <v>21787.587500000001</v>
      </c>
      <c r="O214" s="17">
        <f t="shared" si="188"/>
        <v>217875.875</v>
      </c>
      <c r="P214" s="17">
        <f t="shared" si="189"/>
        <v>41396.416250000002</v>
      </c>
      <c r="Q214" s="17">
        <f t="shared" si="190"/>
        <v>2241942.7537500001</v>
      </c>
      <c r="R214" s="132"/>
      <c r="S214" s="132"/>
      <c r="T214" s="132"/>
      <c r="U214" s="132"/>
      <c r="V214" s="132"/>
    </row>
    <row r="215" spans="1:22" s="18" customFormat="1" ht="17.100000000000001" customHeight="1" x14ac:dyDescent="0.2">
      <c r="A215" s="157"/>
      <c r="B215" s="154"/>
      <c r="C215" s="156"/>
      <c r="D215" s="154"/>
      <c r="E215" s="232"/>
      <c r="F215" s="14">
        <v>1036613758</v>
      </c>
      <c r="G215" s="14" t="s">
        <v>323</v>
      </c>
      <c r="H215" s="14" t="s">
        <v>12</v>
      </c>
      <c r="I215" s="14" t="s">
        <v>55</v>
      </c>
      <c r="J215" s="14"/>
      <c r="K215" s="73">
        <v>30</v>
      </c>
      <c r="L215" s="16">
        <v>2178758.75</v>
      </c>
      <c r="M215" s="17">
        <f>L215/30*K215</f>
        <v>2178758.75</v>
      </c>
      <c r="N215" s="17">
        <f t="shared" si="191"/>
        <v>21787.587500000001</v>
      </c>
      <c r="O215" s="17">
        <f t="shared" si="188"/>
        <v>217875.875</v>
      </c>
      <c r="P215" s="17">
        <f t="shared" si="189"/>
        <v>41396.416250000002</v>
      </c>
      <c r="Q215" s="17">
        <f>P215+N215+M215</f>
        <v>2241942.7537500001</v>
      </c>
      <c r="R215" s="132"/>
      <c r="S215" s="132"/>
      <c r="T215" s="132"/>
      <c r="U215" s="132"/>
      <c r="V215" s="132"/>
    </row>
    <row r="216" spans="1:22" s="18" customFormat="1" ht="17.100000000000001" customHeight="1" x14ac:dyDescent="0.2">
      <c r="A216" s="157"/>
      <c r="B216" s="154"/>
      <c r="C216" s="156"/>
      <c r="D216" s="154"/>
      <c r="E216" s="232"/>
      <c r="F216" s="14">
        <v>1127654547</v>
      </c>
      <c r="G216" s="14" t="s">
        <v>362</v>
      </c>
      <c r="H216" s="14" t="s">
        <v>12</v>
      </c>
      <c r="I216" s="14" t="s">
        <v>55</v>
      </c>
      <c r="J216" s="14"/>
      <c r="K216" s="73">
        <v>30</v>
      </c>
      <c r="L216" s="16">
        <v>2178758.75</v>
      </c>
      <c r="M216" s="17">
        <f t="shared" si="187"/>
        <v>2178758.75</v>
      </c>
      <c r="N216" s="17">
        <f t="shared" si="191"/>
        <v>21787.587500000001</v>
      </c>
      <c r="O216" s="17">
        <f t="shared" si="188"/>
        <v>217875.875</v>
      </c>
      <c r="P216" s="17">
        <f t="shared" si="189"/>
        <v>41396.416250000002</v>
      </c>
      <c r="Q216" s="17">
        <f>P216+N216+M216</f>
        <v>2241942.7537500001</v>
      </c>
      <c r="R216" s="132"/>
      <c r="S216" s="132"/>
      <c r="T216" s="132"/>
      <c r="U216" s="132"/>
      <c r="V216" s="132"/>
    </row>
    <row r="217" spans="1:22" s="18" customFormat="1" ht="17.100000000000001" customHeight="1" x14ac:dyDescent="0.2">
      <c r="A217" s="157"/>
      <c r="B217" s="154"/>
      <c r="C217" s="156"/>
      <c r="D217" s="154"/>
      <c r="E217" s="232"/>
      <c r="F217" s="14">
        <v>43700972</v>
      </c>
      <c r="G217" s="14" t="s">
        <v>324</v>
      </c>
      <c r="H217" s="14" t="s">
        <v>12</v>
      </c>
      <c r="I217" s="14" t="s">
        <v>55</v>
      </c>
      <c r="J217" s="14"/>
      <c r="K217" s="73">
        <v>30</v>
      </c>
      <c r="L217" s="16">
        <v>2178758.75</v>
      </c>
      <c r="M217" s="17">
        <f>L217/30*K217</f>
        <v>2178758.75</v>
      </c>
      <c r="N217" s="17">
        <f t="shared" si="191"/>
        <v>21787.587500000001</v>
      </c>
      <c r="O217" s="17">
        <f t="shared" si="188"/>
        <v>217875.875</v>
      </c>
      <c r="P217" s="17">
        <f t="shared" si="189"/>
        <v>41396.416250000002</v>
      </c>
      <c r="Q217" s="17">
        <f>P217+N217+M217</f>
        <v>2241942.7537500001</v>
      </c>
      <c r="R217" s="132"/>
      <c r="S217" s="132"/>
      <c r="T217" s="132"/>
      <c r="U217" s="132"/>
      <c r="V217" s="132"/>
    </row>
    <row r="218" spans="1:22" s="18" customFormat="1" ht="17.100000000000001" customHeight="1" x14ac:dyDescent="0.2">
      <c r="A218" s="157"/>
      <c r="B218" s="154"/>
      <c r="C218" s="156"/>
      <c r="D218" s="154"/>
      <c r="E218" s="232"/>
      <c r="F218" s="14">
        <v>43710915</v>
      </c>
      <c r="G218" s="14" t="s">
        <v>325</v>
      </c>
      <c r="H218" s="14" t="s">
        <v>12</v>
      </c>
      <c r="I218" s="14" t="s">
        <v>95</v>
      </c>
      <c r="J218" s="14"/>
      <c r="K218" s="73">
        <v>30</v>
      </c>
      <c r="L218" s="16">
        <v>2178758.75</v>
      </c>
      <c r="M218" s="17">
        <f>L218/30*K218</f>
        <v>2178758.75</v>
      </c>
      <c r="N218" s="17">
        <f t="shared" si="191"/>
        <v>21787.587500000001</v>
      </c>
      <c r="O218" s="17">
        <f t="shared" si="188"/>
        <v>217875.875</v>
      </c>
      <c r="P218" s="17">
        <f t="shared" si="189"/>
        <v>41396.416250000002</v>
      </c>
      <c r="Q218" s="17">
        <f>P218+N218+M218</f>
        <v>2241942.7537500001</v>
      </c>
      <c r="R218" s="132"/>
      <c r="S218" s="132"/>
      <c r="T218" s="132"/>
      <c r="U218" s="132"/>
      <c r="V218" s="132"/>
    </row>
    <row r="219" spans="1:22" s="18" customFormat="1" ht="17.100000000000001" customHeight="1" x14ac:dyDescent="0.2">
      <c r="A219" s="157"/>
      <c r="B219" s="154"/>
      <c r="C219" s="156"/>
      <c r="D219" s="154"/>
      <c r="E219" s="232"/>
      <c r="F219" s="14">
        <v>1033336173</v>
      </c>
      <c r="G219" s="14" t="s">
        <v>326</v>
      </c>
      <c r="H219" s="14" t="s">
        <v>22</v>
      </c>
      <c r="I219" s="14" t="s">
        <v>74</v>
      </c>
      <c r="J219" s="14"/>
      <c r="K219" s="73">
        <v>30</v>
      </c>
      <c r="L219" s="16">
        <v>2178758.75</v>
      </c>
      <c r="M219" s="17">
        <f t="shared" ref="M219:M220" si="192">L219/30*K219</f>
        <v>2178758.75</v>
      </c>
      <c r="N219" s="17">
        <f t="shared" ref="N219:N220" si="193">M219*1%</f>
        <v>21787.587500000001</v>
      </c>
      <c r="O219" s="17">
        <f t="shared" ref="O219:O220" si="194">M219*10%</f>
        <v>217875.875</v>
      </c>
      <c r="P219" s="17">
        <f t="shared" ref="P219:P220" si="195">O219*19%</f>
        <v>41396.416250000002</v>
      </c>
      <c r="Q219" s="17">
        <f t="shared" ref="Q219:Q220" si="196">P219+N219+M219</f>
        <v>2241942.7537500001</v>
      </c>
      <c r="R219" s="132"/>
      <c r="S219" s="132"/>
      <c r="T219" s="132"/>
      <c r="U219" s="132"/>
      <c r="V219" s="132"/>
    </row>
    <row r="220" spans="1:22" s="18" customFormat="1" ht="20.25" customHeight="1" x14ac:dyDescent="0.2">
      <c r="A220" s="157"/>
      <c r="B220" s="154"/>
      <c r="C220" s="156"/>
      <c r="D220" s="154"/>
      <c r="E220" s="232"/>
      <c r="F220" s="14">
        <v>1001501104</v>
      </c>
      <c r="G220" s="14" t="s">
        <v>327</v>
      </c>
      <c r="H220" s="14" t="s">
        <v>22</v>
      </c>
      <c r="I220" s="14" t="s">
        <v>102</v>
      </c>
      <c r="J220" s="14"/>
      <c r="K220" s="73">
        <v>30</v>
      </c>
      <c r="L220" s="16">
        <v>2178758.75</v>
      </c>
      <c r="M220" s="17">
        <f t="shared" si="192"/>
        <v>2178758.75</v>
      </c>
      <c r="N220" s="17">
        <f t="shared" si="193"/>
        <v>21787.587500000001</v>
      </c>
      <c r="O220" s="17">
        <f t="shared" si="194"/>
        <v>217875.875</v>
      </c>
      <c r="P220" s="17">
        <f t="shared" si="195"/>
        <v>41396.416250000002</v>
      </c>
      <c r="Q220" s="17">
        <f t="shared" si="196"/>
        <v>2241942.7537500001</v>
      </c>
      <c r="R220" s="132"/>
      <c r="S220" s="132"/>
      <c r="T220" s="132"/>
      <c r="U220" s="132"/>
      <c r="V220" s="132"/>
    </row>
    <row r="221" spans="1:22" s="18" customFormat="1" ht="17.100000000000001" customHeight="1" x14ac:dyDescent="0.2">
      <c r="A221" s="157"/>
      <c r="B221" s="154"/>
      <c r="C221" s="156"/>
      <c r="D221" s="154"/>
      <c r="E221" s="232"/>
      <c r="F221" s="14">
        <v>1033338857</v>
      </c>
      <c r="G221" s="14" t="s">
        <v>328</v>
      </c>
      <c r="H221" s="15" t="s">
        <v>32</v>
      </c>
      <c r="I221" s="14" t="s">
        <v>41</v>
      </c>
      <c r="J221" s="14"/>
      <c r="K221" s="73">
        <v>30</v>
      </c>
      <c r="L221" s="16">
        <v>2108158.42</v>
      </c>
      <c r="M221" s="17">
        <f>L221/30*K221</f>
        <v>2108158.42</v>
      </c>
      <c r="N221" s="17">
        <f>M221*1%</f>
        <v>21081.584200000001</v>
      </c>
      <c r="O221" s="17">
        <f>M221*10%</f>
        <v>210815.842</v>
      </c>
      <c r="P221" s="17">
        <f>O221*19%</f>
        <v>40055.009980000003</v>
      </c>
      <c r="Q221" s="17">
        <f>P221+N221+M221</f>
        <v>2169295.0141799999</v>
      </c>
      <c r="R221" s="132"/>
      <c r="S221" s="132"/>
      <c r="T221" s="132"/>
      <c r="U221" s="132"/>
      <c r="V221" s="132"/>
    </row>
    <row r="222" spans="1:22" s="18" customFormat="1" ht="19.5" customHeight="1" x14ac:dyDescent="0.2">
      <c r="A222" s="157"/>
      <c r="B222" s="154"/>
      <c r="C222" s="156"/>
      <c r="D222" s="154"/>
      <c r="E222" s="232"/>
      <c r="F222" s="14">
        <v>98603070</v>
      </c>
      <c r="G222" s="14" t="s">
        <v>329</v>
      </c>
      <c r="H222" s="14" t="s">
        <v>22</v>
      </c>
      <c r="I222" s="14" t="s">
        <v>77</v>
      </c>
      <c r="J222" s="14"/>
      <c r="K222" s="73">
        <v>30</v>
      </c>
      <c r="L222" s="16">
        <v>2178758.75</v>
      </c>
      <c r="M222" s="17">
        <f>L222/30*K222</f>
        <v>2178758.75</v>
      </c>
      <c r="N222" s="17">
        <f t="shared" ref="N222:N223" si="197">M222*1%</f>
        <v>21787.587500000001</v>
      </c>
      <c r="O222" s="17">
        <f t="shared" ref="O222:O223" si="198">M222*10%</f>
        <v>217875.875</v>
      </c>
      <c r="P222" s="17">
        <f t="shared" ref="P222:P223" si="199">O222*19%</f>
        <v>41396.416250000002</v>
      </c>
      <c r="Q222" s="17">
        <f t="shared" ref="Q222:Q223" si="200">P222+N222+M222</f>
        <v>2241942.7537500001</v>
      </c>
      <c r="R222" s="132"/>
      <c r="S222" s="132"/>
      <c r="T222" s="132"/>
      <c r="U222" s="132"/>
      <c r="V222" s="132"/>
    </row>
    <row r="223" spans="1:22" s="32" customFormat="1" ht="21.75" customHeight="1" x14ac:dyDescent="0.2">
      <c r="A223" s="158" t="s">
        <v>330</v>
      </c>
      <c r="B223" s="161" t="s">
        <v>331</v>
      </c>
      <c r="C223" s="160">
        <v>4</v>
      </c>
      <c r="D223" s="174" t="s">
        <v>332</v>
      </c>
      <c r="E223" s="195" t="s">
        <v>333</v>
      </c>
      <c r="F223" s="29">
        <v>1007350885</v>
      </c>
      <c r="G223" s="29" t="s">
        <v>334</v>
      </c>
      <c r="H223" s="29" t="s">
        <v>22</v>
      </c>
      <c r="I223" s="29" t="s">
        <v>13</v>
      </c>
      <c r="J223" s="29"/>
      <c r="K223" s="70">
        <v>30</v>
      </c>
      <c r="L223" s="30">
        <v>2178758.75</v>
      </c>
      <c r="M223" s="31">
        <f t="shared" ref="M223" si="201">L223/30*K223</f>
        <v>2178758.75</v>
      </c>
      <c r="N223" s="31">
        <f t="shared" si="197"/>
        <v>21787.587500000001</v>
      </c>
      <c r="O223" s="31">
        <f t="shared" si="198"/>
        <v>217875.875</v>
      </c>
      <c r="P223" s="31">
        <f t="shared" si="199"/>
        <v>41396.416250000002</v>
      </c>
      <c r="Q223" s="31">
        <f t="shared" si="200"/>
        <v>2241942.7537500001</v>
      </c>
      <c r="R223" s="119">
        <f>SUM(M223:M226)</f>
        <v>8573834.3399999999</v>
      </c>
      <c r="S223" s="119">
        <f>R223*1%</f>
        <v>85738.343399999998</v>
      </c>
      <c r="T223" s="119">
        <f>R223*10%</f>
        <v>857383.43400000001</v>
      </c>
      <c r="U223" s="119">
        <f>T223*19%</f>
        <v>162902.85245999999</v>
      </c>
      <c r="V223" s="119">
        <f>U223+S223+R223</f>
        <v>8822475.5358600002</v>
      </c>
    </row>
    <row r="224" spans="1:22" s="32" customFormat="1" ht="21.75" customHeight="1" x14ac:dyDescent="0.2">
      <c r="A224" s="158"/>
      <c r="B224" s="161"/>
      <c r="C224" s="160"/>
      <c r="D224" s="175"/>
      <c r="E224" s="195"/>
      <c r="F224" s="29">
        <v>1040490471</v>
      </c>
      <c r="G224" s="29" t="s">
        <v>384</v>
      </c>
      <c r="H224" s="33" t="s">
        <v>32</v>
      </c>
      <c r="I224" s="81">
        <v>44973</v>
      </c>
      <c r="J224" s="29"/>
      <c r="K224" s="70">
        <v>30</v>
      </c>
      <c r="L224" s="30">
        <v>2108158.42</v>
      </c>
      <c r="M224" s="31">
        <f t="shared" ref="M224:M229" si="202">L224/30*K224</f>
        <v>2108158.42</v>
      </c>
      <c r="N224" s="31">
        <f>M224*1%</f>
        <v>21081.584200000001</v>
      </c>
      <c r="O224" s="31">
        <f>M224*10%</f>
        <v>210815.842</v>
      </c>
      <c r="P224" s="31">
        <f>O224*19%</f>
        <v>40055.009980000003</v>
      </c>
      <c r="Q224" s="31">
        <f>P224+N224+M224</f>
        <v>2169295.0141799999</v>
      </c>
      <c r="R224" s="122"/>
      <c r="S224" s="122"/>
      <c r="T224" s="122"/>
      <c r="U224" s="122"/>
      <c r="V224" s="122"/>
    </row>
    <row r="225" spans="1:22" s="32" customFormat="1" ht="21.75" customHeight="1" x14ac:dyDescent="0.2">
      <c r="A225" s="158"/>
      <c r="B225" s="161"/>
      <c r="C225" s="160"/>
      <c r="D225" s="175"/>
      <c r="E225" s="195"/>
      <c r="F225" s="29">
        <v>1073976622</v>
      </c>
      <c r="G225" s="29" t="s">
        <v>335</v>
      </c>
      <c r="H225" s="33" t="s">
        <v>32</v>
      </c>
      <c r="I225" s="29" t="s">
        <v>13</v>
      </c>
      <c r="J225" s="29"/>
      <c r="K225" s="70">
        <v>30</v>
      </c>
      <c r="L225" s="30">
        <v>2108158.42</v>
      </c>
      <c r="M225" s="31">
        <f t="shared" si="202"/>
        <v>2108158.42</v>
      </c>
      <c r="N225" s="31">
        <f>M225*1%</f>
        <v>21081.584200000001</v>
      </c>
      <c r="O225" s="31">
        <f>M225*10%</f>
        <v>210815.842</v>
      </c>
      <c r="P225" s="31">
        <f>O225*19%</f>
        <v>40055.009980000003</v>
      </c>
      <c r="Q225" s="31">
        <f>P225+N225+M225</f>
        <v>2169295.0141799999</v>
      </c>
      <c r="R225" s="122"/>
      <c r="S225" s="122"/>
      <c r="T225" s="122"/>
      <c r="U225" s="122"/>
      <c r="V225" s="122"/>
    </row>
    <row r="226" spans="1:22" s="32" customFormat="1" ht="21.75" customHeight="1" x14ac:dyDescent="0.2">
      <c r="A226" s="158"/>
      <c r="B226" s="161"/>
      <c r="C226" s="160"/>
      <c r="D226" s="176"/>
      <c r="E226" s="195"/>
      <c r="F226" s="29">
        <v>1040490940</v>
      </c>
      <c r="G226" s="29" t="s">
        <v>336</v>
      </c>
      <c r="H226" s="29" t="s">
        <v>12</v>
      </c>
      <c r="I226" s="29" t="s">
        <v>13</v>
      </c>
      <c r="J226" s="29"/>
      <c r="K226" s="70">
        <v>30</v>
      </c>
      <c r="L226" s="30">
        <v>2178758.75</v>
      </c>
      <c r="M226" s="31">
        <f t="shared" si="202"/>
        <v>2178758.75</v>
      </c>
      <c r="N226" s="31">
        <f t="shared" ref="N226:N228" si="203">M226*1%</f>
        <v>21787.587500000001</v>
      </c>
      <c r="O226" s="31">
        <f t="shared" ref="O226:O228" si="204">M226*10%</f>
        <v>217875.875</v>
      </c>
      <c r="P226" s="31">
        <f t="shared" ref="P226:P228" si="205">O226*19%</f>
        <v>41396.416250000002</v>
      </c>
      <c r="Q226" s="31">
        <f>P226+N226+M226</f>
        <v>2241942.7537500001</v>
      </c>
      <c r="R226" s="120"/>
      <c r="S226" s="120"/>
      <c r="T226" s="120"/>
      <c r="U226" s="120"/>
      <c r="V226" s="120"/>
    </row>
    <row r="227" spans="1:22" s="27" customFormat="1" ht="17.100000000000001" customHeight="1" x14ac:dyDescent="0.2">
      <c r="A227" s="191" t="s">
        <v>337</v>
      </c>
      <c r="B227" s="192" t="s">
        <v>338</v>
      </c>
      <c r="C227" s="196">
        <v>3</v>
      </c>
      <c r="D227" s="192" t="s">
        <v>339</v>
      </c>
      <c r="E227" s="195"/>
      <c r="F227" s="24">
        <v>43897057</v>
      </c>
      <c r="G227" s="24" t="s">
        <v>340</v>
      </c>
      <c r="H227" s="24" t="s">
        <v>22</v>
      </c>
      <c r="I227" s="24" t="s">
        <v>13</v>
      </c>
      <c r="J227" s="24"/>
      <c r="K227" s="72">
        <v>30</v>
      </c>
      <c r="L227" s="25">
        <v>2178758.75</v>
      </c>
      <c r="M227" s="26">
        <f t="shared" si="202"/>
        <v>2178758.75</v>
      </c>
      <c r="N227" s="26">
        <f t="shared" si="203"/>
        <v>21787.587500000001</v>
      </c>
      <c r="O227" s="26">
        <f t="shared" si="204"/>
        <v>217875.875</v>
      </c>
      <c r="P227" s="26">
        <f t="shared" si="205"/>
        <v>41396.416250000002</v>
      </c>
      <c r="Q227" s="26">
        <f t="shared" ref="Q227" si="206">P227+N227+M227</f>
        <v>2241942.7537500001</v>
      </c>
      <c r="R227" s="123">
        <f>SUM(M227:M229)</f>
        <v>6465675.9199999999</v>
      </c>
      <c r="S227" s="123">
        <f>R227*1%</f>
        <v>64656.7592</v>
      </c>
      <c r="T227" s="123">
        <f>R227*10%</f>
        <v>646567.59200000006</v>
      </c>
      <c r="U227" s="123">
        <f>T227*19%</f>
        <v>122847.84248000001</v>
      </c>
      <c r="V227" s="123">
        <f>U227+S227+R227</f>
        <v>6653180.5216800002</v>
      </c>
    </row>
    <row r="228" spans="1:22" s="27" customFormat="1" ht="17.100000000000001" customHeight="1" x14ac:dyDescent="0.2">
      <c r="A228" s="191"/>
      <c r="B228" s="192"/>
      <c r="C228" s="196"/>
      <c r="D228" s="192"/>
      <c r="E228" s="195"/>
      <c r="F228" s="24">
        <v>43893879</v>
      </c>
      <c r="G228" s="24" t="s">
        <v>341</v>
      </c>
      <c r="H228" s="24" t="s">
        <v>12</v>
      </c>
      <c r="I228" s="24" t="s">
        <v>13</v>
      </c>
      <c r="J228" s="24"/>
      <c r="K228" s="72">
        <v>30</v>
      </c>
      <c r="L228" s="25">
        <v>2178758.75</v>
      </c>
      <c r="M228" s="26">
        <f t="shared" si="202"/>
        <v>2178758.75</v>
      </c>
      <c r="N228" s="26">
        <f t="shared" si="203"/>
        <v>21787.587500000001</v>
      </c>
      <c r="O228" s="26">
        <f t="shared" si="204"/>
        <v>217875.875</v>
      </c>
      <c r="P228" s="26">
        <f t="shared" si="205"/>
        <v>41396.416250000002</v>
      </c>
      <c r="Q228" s="26">
        <f>P228+N228+M228</f>
        <v>2241942.7537500001</v>
      </c>
      <c r="R228" s="124"/>
      <c r="S228" s="124"/>
      <c r="T228" s="124"/>
      <c r="U228" s="124"/>
      <c r="V228" s="124"/>
    </row>
    <row r="229" spans="1:22" s="27" customFormat="1" ht="17.100000000000001" customHeight="1" x14ac:dyDescent="0.2">
      <c r="A229" s="191"/>
      <c r="B229" s="192"/>
      <c r="C229" s="196"/>
      <c r="D229" s="192"/>
      <c r="E229" s="195"/>
      <c r="F229" s="24">
        <v>1040513154</v>
      </c>
      <c r="G229" s="24" t="s">
        <v>342</v>
      </c>
      <c r="H229" s="28" t="s">
        <v>32</v>
      </c>
      <c r="I229" s="24" t="s">
        <v>13</v>
      </c>
      <c r="J229" s="24"/>
      <c r="K229" s="72">
        <v>30</v>
      </c>
      <c r="L229" s="25">
        <v>2108158.42</v>
      </c>
      <c r="M229" s="26">
        <f t="shared" si="202"/>
        <v>2108158.42</v>
      </c>
      <c r="N229" s="26">
        <f>M229*1%</f>
        <v>21081.584200000001</v>
      </c>
      <c r="O229" s="26">
        <f>M229*10%</f>
        <v>210815.842</v>
      </c>
      <c r="P229" s="26">
        <f>O229*19%</f>
        <v>40055.009980000003</v>
      </c>
      <c r="Q229" s="26">
        <f>P229+N229+M229</f>
        <v>2169295.0141799999</v>
      </c>
      <c r="R229" s="124"/>
      <c r="S229" s="124"/>
      <c r="T229" s="124"/>
      <c r="U229" s="124"/>
      <c r="V229" s="124"/>
    </row>
    <row r="230" spans="1:22" ht="15" x14ac:dyDescent="0.25">
      <c r="Q230" s="4">
        <f>SUM(Q2:Q229)</f>
        <v>492489890.04103196</v>
      </c>
      <c r="R230" s="121" t="s">
        <v>394</v>
      </c>
      <c r="S230" s="121"/>
      <c r="T230" s="121"/>
      <c r="U230" s="121"/>
      <c r="V230" s="69">
        <f>V227+V223+V208+V198+V189+V187+V185+V168+V148+V133+V113+V112+V111+V109+V103+V102+V97+V96+V94+V86+V74+V73+V71+V70+V68+V67+V60+V55+V49+V41+V35+V25+V16+V8+V65+V72+V12+V2</f>
        <v>492489890.04103017</v>
      </c>
    </row>
    <row r="231" spans="1:22" x14ac:dyDescent="0.2">
      <c r="Q231" s="5"/>
      <c r="T231" s="5"/>
    </row>
    <row r="233" spans="1:22" x14ac:dyDescent="0.2">
      <c r="Q233" s="88"/>
    </row>
    <row r="234" spans="1:22" x14ac:dyDescent="0.2">
      <c r="M234" s="5"/>
      <c r="Q234" s="5"/>
    </row>
    <row r="235" spans="1:22" x14ac:dyDescent="0.2">
      <c r="Q235" s="88"/>
    </row>
  </sheetData>
  <autoFilter ref="A1:Q233" xr:uid="{00000000-0009-0000-0000-000000000000}">
    <filterColumn colId="4" showButton="0"/>
  </autoFilter>
  <mergeCells count="282">
    <mergeCell ref="A208:A222"/>
    <mergeCell ref="B208:B222"/>
    <mergeCell ref="C208:C222"/>
    <mergeCell ref="D208:D222"/>
    <mergeCell ref="E208:E222"/>
    <mergeCell ref="B103:B108"/>
    <mergeCell ref="C103:C108"/>
    <mergeCell ref="D103:D108"/>
    <mergeCell ref="E103:E108"/>
    <mergeCell ref="A109:A110"/>
    <mergeCell ref="B109:B110"/>
    <mergeCell ref="C109:C110"/>
    <mergeCell ref="D109:D110"/>
    <mergeCell ref="E109:E110"/>
    <mergeCell ref="E68:E69"/>
    <mergeCell ref="B187:B188"/>
    <mergeCell ref="C187:C188"/>
    <mergeCell ref="D187:D188"/>
    <mergeCell ref="E187:E188"/>
    <mergeCell ref="A185:A186"/>
    <mergeCell ref="B185:B186"/>
    <mergeCell ref="C185:C186"/>
    <mergeCell ref="D185:D186"/>
    <mergeCell ref="E185:E186"/>
    <mergeCell ref="A148:A167"/>
    <mergeCell ref="A133:A147"/>
    <mergeCell ref="B133:B147"/>
    <mergeCell ref="C133:C147"/>
    <mergeCell ref="D133:D147"/>
    <mergeCell ref="A168:A184"/>
    <mergeCell ref="B148:B167"/>
    <mergeCell ref="C148:C167"/>
    <mergeCell ref="D148:D167"/>
    <mergeCell ref="A103:A108"/>
    <mergeCell ref="E71:E72"/>
    <mergeCell ref="C94:C95"/>
    <mergeCell ref="D94:D95"/>
    <mergeCell ref="A97:A101"/>
    <mergeCell ref="V68:V69"/>
    <mergeCell ref="A198:A207"/>
    <mergeCell ref="B198:B207"/>
    <mergeCell ref="C198:C207"/>
    <mergeCell ref="D198:D207"/>
    <mergeCell ref="E198:E207"/>
    <mergeCell ref="E113:E184"/>
    <mergeCell ref="B168:B184"/>
    <mergeCell ref="C168:C184"/>
    <mergeCell ref="D168:D184"/>
    <mergeCell ref="A113:A132"/>
    <mergeCell ref="B113:B132"/>
    <mergeCell ref="C113:C132"/>
    <mergeCell ref="D113:D132"/>
    <mergeCell ref="A189:A197"/>
    <mergeCell ref="B189:B197"/>
    <mergeCell ref="C189:C197"/>
    <mergeCell ref="D189:D197"/>
    <mergeCell ref="E189:E197"/>
    <mergeCell ref="A187:A188"/>
    <mergeCell ref="A68:A69"/>
    <mergeCell ref="B68:B69"/>
    <mergeCell ref="C68:C69"/>
    <mergeCell ref="D68:D69"/>
    <mergeCell ref="A223:A226"/>
    <mergeCell ref="B223:B226"/>
    <mergeCell ref="C223:C226"/>
    <mergeCell ref="D223:D226"/>
    <mergeCell ref="E223:E229"/>
    <mergeCell ref="A227:A229"/>
    <mergeCell ref="B227:B229"/>
    <mergeCell ref="C227:C229"/>
    <mergeCell ref="D227:D229"/>
    <mergeCell ref="B97:B101"/>
    <mergeCell ref="C97:C101"/>
    <mergeCell ref="D97:D101"/>
    <mergeCell ref="E84:E85"/>
    <mergeCell ref="A86:A93"/>
    <mergeCell ref="B86:B93"/>
    <mergeCell ref="C86:C93"/>
    <mergeCell ref="D86:D93"/>
    <mergeCell ref="E86:E96"/>
    <mergeCell ref="A94:A95"/>
    <mergeCell ref="B94:B95"/>
    <mergeCell ref="E97:E101"/>
    <mergeCell ref="A74:A85"/>
    <mergeCell ref="B74:B85"/>
    <mergeCell ref="C74:C85"/>
    <mergeCell ref="D74:D85"/>
    <mergeCell ref="E74:E83"/>
    <mergeCell ref="A60:A64"/>
    <mergeCell ref="B60:B64"/>
    <mergeCell ref="C60:C64"/>
    <mergeCell ref="D60:D64"/>
    <mergeCell ref="A65:A66"/>
    <mergeCell ref="B65:B66"/>
    <mergeCell ref="C65:C66"/>
    <mergeCell ref="D65:D66"/>
    <mergeCell ref="E55:E66"/>
    <mergeCell ref="A49:A54"/>
    <mergeCell ref="B49:B54"/>
    <mergeCell ref="C49:C54"/>
    <mergeCell ref="D49:D54"/>
    <mergeCell ref="E49:E51"/>
    <mergeCell ref="E52:E53"/>
    <mergeCell ref="A55:A59"/>
    <mergeCell ref="B55:B59"/>
    <mergeCell ref="D55:D59"/>
    <mergeCell ref="C55:C59"/>
    <mergeCell ref="E25:E48"/>
    <mergeCell ref="A41:A48"/>
    <mergeCell ref="B41:B48"/>
    <mergeCell ref="C41:C48"/>
    <mergeCell ref="D41:D48"/>
    <mergeCell ref="A25:A34"/>
    <mergeCell ref="B25:B34"/>
    <mergeCell ref="C25:C34"/>
    <mergeCell ref="D25:D34"/>
    <mergeCell ref="A35:A40"/>
    <mergeCell ref="B35:B40"/>
    <mergeCell ref="C35:C40"/>
    <mergeCell ref="D35:D40"/>
    <mergeCell ref="E2:E24"/>
    <mergeCell ref="A8:A11"/>
    <mergeCell ref="B8:B11"/>
    <mergeCell ref="C8:C11"/>
    <mergeCell ref="D8:D11"/>
    <mergeCell ref="A16:A24"/>
    <mergeCell ref="B16:B24"/>
    <mergeCell ref="C16:C24"/>
    <mergeCell ref="D16:D24"/>
    <mergeCell ref="B12:B15"/>
    <mergeCell ref="D12:D15"/>
    <mergeCell ref="C12:C15"/>
    <mergeCell ref="A12:A15"/>
    <mergeCell ref="A2:A7"/>
    <mergeCell ref="B2:B7"/>
    <mergeCell ref="C2:C7"/>
    <mergeCell ref="D2:D7"/>
    <mergeCell ref="V2:V7"/>
    <mergeCell ref="R2:R7"/>
    <mergeCell ref="S2:S7"/>
    <mergeCell ref="T2:T7"/>
    <mergeCell ref="U2:U7"/>
    <mergeCell ref="R8:R11"/>
    <mergeCell ref="S8:S11"/>
    <mergeCell ref="T8:T11"/>
    <mergeCell ref="U8:U11"/>
    <mergeCell ref="V8:V11"/>
    <mergeCell ref="R16:R24"/>
    <mergeCell ref="S16:S24"/>
    <mergeCell ref="T16:T24"/>
    <mergeCell ref="U16:U24"/>
    <mergeCell ref="V16:V24"/>
    <mergeCell ref="R12:R15"/>
    <mergeCell ref="S12:S15"/>
    <mergeCell ref="T12:T15"/>
    <mergeCell ref="U12:U15"/>
    <mergeCell ref="V12:V15"/>
    <mergeCell ref="R25:R34"/>
    <mergeCell ref="S25:S34"/>
    <mergeCell ref="T25:T34"/>
    <mergeCell ref="U25:U34"/>
    <mergeCell ref="V25:V34"/>
    <mergeCell ref="R35:R40"/>
    <mergeCell ref="S35:S40"/>
    <mergeCell ref="T35:T40"/>
    <mergeCell ref="U35:U40"/>
    <mergeCell ref="V35:V40"/>
    <mergeCell ref="R41:R48"/>
    <mergeCell ref="S41:S48"/>
    <mergeCell ref="T41:T48"/>
    <mergeCell ref="U41:U48"/>
    <mergeCell ref="V41:V48"/>
    <mergeCell ref="R49:R54"/>
    <mergeCell ref="S49:S54"/>
    <mergeCell ref="T49:T54"/>
    <mergeCell ref="U49:U54"/>
    <mergeCell ref="V49:V54"/>
    <mergeCell ref="R223:R226"/>
    <mergeCell ref="S223:S226"/>
    <mergeCell ref="T223:T226"/>
    <mergeCell ref="U223:U226"/>
    <mergeCell ref="V223:V226"/>
    <mergeCell ref="R227:R229"/>
    <mergeCell ref="S227:S229"/>
    <mergeCell ref="T227:T229"/>
    <mergeCell ref="U227:U229"/>
    <mergeCell ref="V227:V229"/>
    <mergeCell ref="R198:R207"/>
    <mergeCell ref="S198:S207"/>
    <mergeCell ref="T198:T207"/>
    <mergeCell ref="U198:U207"/>
    <mergeCell ref="V198:V207"/>
    <mergeCell ref="R208:R222"/>
    <mergeCell ref="S208:S222"/>
    <mergeCell ref="T208:T222"/>
    <mergeCell ref="U208:U222"/>
    <mergeCell ref="V208:V222"/>
    <mergeCell ref="R189:R197"/>
    <mergeCell ref="S189:S197"/>
    <mergeCell ref="T189:T197"/>
    <mergeCell ref="U189:U197"/>
    <mergeCell ref="V189:V197"/>
    <mergeCell ref="R187:R188"/>
    <mergeCell ref="S187:S188"/>
    <mergeCell ref="T187:T188"/>
    <mergeCell ref="U187:U188"/>
    <mergeCell ref="V187:V188"/>
    <mergeCell ref="V133:V147"/>
    <mergeCell ref="R148:R167"/>
    <mergeCell ref="S148:S167"/>
    <mergeCell ref="T148:T167"/>
    <mergeCell ref="U148:U167"/>
    <mergeCell ref="V148:V167"/>
    <mergeCell ref="R185:R186"/>
    <mergeCell ref="S185:S186"/>
    <mergeCell ref="T185:T186"/>
    <mergeCell ref="U185:U186"/>
    <mergeCell ref="V185:V186"/>
    <mergeCell ref="R168:R184"/>
    <mergeCell ref="S168:S184"/>
    <mergeCell ref="T168:T184"/>
    <mergeCell ref="U168:U184"/>
    <mergeCell ref="V168:V184"/>
    <mergeCell ref="U103:U108"/>
    <mergeCell ref="R68:R69"/>
    <mergeCell ref="S68:S69"/>
    <mergeCell ref="R133:R147"/>
    <mergeCell ref="S133:S147"/>
    <mergeCell ref="T133:T147"/>
    <mergeCell ref="U133:U147"/>
    <mergeCell ref="T68:T69"/>
    <mergeCell ref="U68:U69"/>
    <mergeCell ref="T94:T95"/>
    <mergeCell ref="U94:U95"/>
    <mergeCell ref="S113:S132"/>
    <mergeCell ref="T113:T132"/>
    <mergeCell ref="U113:U132"/>
    <mergeCell ref="V113:V132"/>
    <mergeCell ref="R55:R59"/>
    <mergeCell ref="S55:S59"/>
    <mergeCell ref="T55:T59"/>
    <mergeCell ref="U55:U59"/>
    <mergeCell ref="V55:V59"/>
    <mergeCell ref="R60:R64"/>
    <mergeCell ref="S60:S64"/>
    <mergeCell ref="T60:T64"/>
    <mergeCell ref="U60:U64"/>
    <mergeCell ref="V60:V64"/>
    <mergeCell ref="R109:R110"/>
    <mergeCell ref="S109:S110"/>
    <mergeCell ref="T109:T110"/>
    <mergeCell ref="U109:U110"/>
    <mergeCell ref="V109:V110"/>
    <mergeCell ref="R103:R108"/>
    <mergeCell ref="R65:R66"/>
    <mergeCell ref="S65:S66"/>
    <mergeCell ref="S103:S108"/>
    <mergeCell ref="T103:T108"/>
    <mergeCell ref="T65:T66"/>
    <mergeCell ref="U65:U66"/>
    <mergeCell ref="V65:V66"/>
    <mergeCell ref="R230:U230"/>
    <mergeCell ref="V103:V108"/>
    <mergeCell ref="R74:R85"/>
    <mergeCell ref="S74:S85"/>
    <mergeCell ref="T74:T85"/>
    <mergeCell ref="U74:U85"/>
    <mergeCell ref="V74:V85"/>
    <mergeCell ref="R86:R93"/>
    <mergeCell ref="S86:S93"/>
    <mergeCell ref="T86:T93"/>
    <mergeCell ref="U86:U93"/>
    <mergeCell ref="V86:V93"/>
    <mergeCell ref="R97:R101"/>
    <mergeCell ref="S97:S101"/>
    <mergeCell ref="T97:T101"/>
    <mergeCell ref="U97:U101"/>
    <mergeCell ref="V97:V101"/>
    <mergeCell ref="R94:R95"/>
    <mergeCell ref="S94:S95"/>
    <mergeCell ref="V94:V95"/>
    <mergeCell ref="R113:R132"/>
  </mergeCells>
  <conditionalFormatting sqref="G23">
    <cfRule type="duplicateValues" dxfId="11" priority="27"/>
  </conditionalFormatting>
  <conditionalFormatting sqref="G24">
    <cfRule type="duplicateValues" dxfId="10" priority="26"/>
  </conditionalFormatting>
  <conditionalFormatting sqref="G65">
    <cfRule type="duplicateValues" dxfId="9" priority="5"/>
  </conditionalFormatting>
  <conditionalFormatting sqref="G58">
    <cfRule type="duplicateValues" dxfId="8" priority="4"/>
  </conditionalFormatting>
  <conditionalFormatting sqref="G148">
    <cfRule type="duplicateValues" dxfId="7" priority="3"/>
  </conditionalFormatting>
  <conditionalFormatting sqref="G35">
    <cfRule type="duplicateValues" dxfId="6" priority="2"/>
  </conditionalFormatting>
  <conditionalFormatting sqref="G59">
    <cfRule type="duplicateValues" dxfId="5" priority="72"/>
  </conditionalFormatting>
  <conditionalFormatting sqref="G149:G180 G45:G46 G133:G147 G48:G57 G60:G64 G71:G131 G66:G69">
    <cfRule type="duplicateValues" dxfId="4" priority="81"/>
  </conditionalFormatting>
  <conditionalFormatting sqref="G181:G224 G41">
    <cfRule type="duplicateValues" dxfId="3" priority="82"/>
  </conditionalFormatting>
  <conditionalFormatting sqref="F44:G44">
    <cfRule type="duplicateValues" dxfId="2" priority="83"/>
  </conditionalFormatting>
  <conditionalFormatting sqref="G225:G1048576 G132 G25:G34 G47 G1:G5 G7:G22 G42:G43 G36:G40">
    <cfRule type="duplicateValues" dxfId="1" priority="84"/>
  </conditionalFormatting>
  <conditionalFormatting sqref="G7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Jully Beronica Villa Herrera</cp:lastModifiedBy>
  <dcterms:created xsi:type="dcterms:W3CDTF">2023-04-17T11:33:08Z</dcterms:created>
  <dcterms:modified xsi:type="dcterms:W3CDTF">2023-06-25T19:12:29Z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2023-06-25T18:04:21Z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0f801c25-1bff-44d4-80db-c6fc5e064c7b</vt:lpwstr>
  </property>
  <property fmtid="{D5CDD505-2E9C-101B-9397-08002B2CF9AE}" pid="8" name="MSIP_Label_1299739c-ad3d-4908-806e-4d91151a6e13_ContentBits">
    <vt:lpwstr>0</vt:lpwstr>
  </property>
</Properties>
</file>